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najar\Desktop\Hoja resumen Valores ISDT y rango asentamientos\"/>
    </mc:Choice>
  </mc:AlternateContent>
  <bookViews>
    <workbookView xWindow="0" yWindow="0" windowWidth="28800" windowHeight="11550" tabRatio="812" activeTab="1"/>
  </bookViews>
  <sheets>
    <sheet name="ISDT_Comarcas_resumen" sheetId="1" r:id="rId1"/>
    <sheet name="ISDT_Comarcas_orden" sheetId="2" r:id="rId2"/>
    <sheet name="ISDT_componentes" sheetId="19" r:id="rId3"/>
    <sheet name="demografía" sheetId="4" r:id="rId4"/>
    <sheet name="economía general" sheetId="5" r:id="rId5"/>
    <sheet name="economía sectorial" sheetId="6" r:id="rId6"/>
    <sheet name="economía agraria" sheetId="7" r:id="rId7"/>
    <sheet name="limitaciones naturales" sheetId="8" r:id="rId8"/>
    <sheet name="condicionantes geográficos" sheetId="9" r:id="rId9"/>
    <sheet name="alojamiento" sheetId="10" r:id="rId10"/>
    <sheet name="accesibilidad" sheetId="11" r:id="rId11"/>
    <sheet name="condicionantes territoriales" sheetId="12" r:id="rId12"/>
    <sheet name="dispersión" sheetId="13" r:id="rId13"/>
    <sheet name="red viaria y ferroviaria" sheetId="15" r:id="rId14"/>
    <sheet name="comunicaciones digitales" sheetId="14" r:id="rId15"/>
    <sheet name="paisaje" sheetId="16" r:id="rId16"/>
    <sheet name="patrimonio territorial" sheetId="17" r:id="rId1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1" l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M4" i="1"/>
  <c r="L4" i="1"/>
  <c r="K4" i="1"/>
  <c r="J4" i="1"/>
  <c r="I4" i="1"/>
  <c r="H4" i="1"/>
  <c r="G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4" i="1"/>
  <c r="AC4" i="10" l="1"/>
  <c r="E4" i="19"/>
  <c r="F4" i="19"/>
  <c r="G4" i="19"/>
  <c r="H4" i="19"/>
  <c r="I4" i="19"/>
  <c r="J4" i="19"/>
  <c r="K4" i="19"/>
  <c r="L4" i="19"/>
  <c r="O4" i="19"/>
  <c r="P4" i="19"/>
  <c r="Q4" i="19"/>
  <c r="R4" i="19"/>
  <c r="U4" i="19" s="1"/>
  <c r="S4" i="19"/>
  <c r="T4" i="19"/>
  <c r="W4" i="19"/>
  <c r="X4" i="19"/>
  <c r="AA4" i="19" s="1"/>
  <c r="Y4" i="19"/>
  <c r="Z4" i="19"/>
  <c r="AC4" i="19"/>
  <c r="AE4" i="19"/>
  <c r="E5" i="19"/>
  <c r="F5" i="19"/>
  <c r="G5" i="19"/>
  <c r="H5" i="19"/>
  <c r="I5" i="19"/>
  <c r="J5" i="19"/>
  <c r="K5" i="19"/>
  <c r="L5" i="19"/>
  <c r="M5" i="19" s="1"/>
  <c r="O5" i="19"/>
  <c r="P5" i="19"/>
  <c r="Q5" i="19"/>
  <c r="R5" i="19"/>
  <c r="S5" i="19"/>
  <c r="T5" i="19"/>
  <c r="U5" i="19"/>
  <c r="W5" i="19"/>
  <c r="X5" i="19"/>
  <c r="Y5" i="19"/>
  <c r="Z5" i="19"/>
  <c r="AC5" i="19"/>
  <c r="AE5" i="19"/>
  <c r="E6" i="19"/>
  <c r="F6" i="19"/>
  <c r="G6" i="19"/>
  <c r="H6" i="19"/>
  <c r="I6" i="19"/>
  <c r="J6" i="19"/>
  <c r="K6" i="19"/>
  <c r="L6" i="19"/>
  <c r="O6" i="19"/>
  <c r="P6" i="19"/>
  <c r="Q6" i="19"/>
  <c r="R6" i="19"/>
  <c r="S6" i="19"/>
  <c r="T6" i="19"/>
  <c r="W6" i="19"/>
  <c r="X6" i="19"/>
  <c r="Y6" i="19"/>
  <c r="Z6" i="19"/>
  <c r="AA6" i="19" s="1"/>
  <c r="AC6" i="19"/>
  <c r="AE6" i="19"/>
  <c r="E7" i="19"/>
  <c r="F7" i="19"/>
  <c r="G7" i="19"/>
  <c r="H7" i="19"/>
  <c r="I7" i="19"/>
  <c r="J7" i="19"/>
  <c r="K7" i="19"/>
  <c r="L7" i="19"/>
  <c r="O7" i="19"/>
  <c r="P7" i="19"/>
  <c r="Q7" i="19"/>
  <c r="R7" i="19"/>
  <c r="S7" i="19"/>
  <c r="T7" i="19"/>
  <c r="W7" i="19"/>
  <c r="X7" i="19"/>
  <c r="Y7" i="19"/>
  <c r="Z7" i="19"/>
  <c r="AA7" i="19" s="1"/>
  <c r="AC7" i="19"/>
  <c r="AE7" i="19"/>
  <c r="E8" i="19"/>
  <c r="F8" i="19"/>
  <c r="G8" i="19"/>
  <c r="H8" i="19"/>
  <c r="I8" i="19"/>
  <c r="J8" i="19"/>
  <c r="K8" i="19"/>
  <c r="L8" i="19"/>
  <c r="O8" i="19"/>
  <c r="P8" i="19"/>
  <c r="Q8" i="19"/>
  <c r="R8" i="19"/>
  <c r="U8" i="19" s="1"/>
  <c r="S8" i="19"/>
  <c r="T8" i="19"/>
  <c r="W8" i="19"/>
  <c r="X8" i="19"/>
  <c r="AA8" i="19" s="1"/>
  <c r="Y8" i="19"/>
  <c r="Z8" i="19"/>
  <c r="AC8" i="19"/>
  <c r="AE8" i="19"/>
  <c r="E9" i="19"/>
  <c r="F9" i="19"/>
  <c r="G9" i="19"/>
  <c r="H9" i="19"/>
  <c r="M9" i="19" s="1"/>
  <c r="I9" i="19"/>
  <c r="J9" i="19"/>
  <c r="K9" i="19"/>
  <c r="L9" i="19"/>
  <c r="O9" i="19"/>
  <c r="P9" i="19"/>
  <c r="Q9" i="19"/>
  <c r="R9" i="19"/>
  <c r="S9" i="19"/>
  <c r="T9" i="19"/>
  <c r="U9" i="19" s="1"/>
  <c r="W9" i="19"/>
  <c r="X9" i="19"/>
  <c r="Y9" i="19"/>
  <c r="Z9" i="19"/>
  <c r="AC9" i="19"/>
  <c r="AE9" i="19"/>
  <c r="E10" i="19"/>
  <c r="F10" i="19"/>
  <c r="G10" i="19"/>
  <c r="H10" i="19"/>
  <c r="I10" i="19"/>
  <c r="J10" i="19"/>
  <c r="K10" i="19"/>
  <c r="L10" i="19"/>
  <c r="O10" i="19"/>
  <c r="P10" i="19"/>
  <c r="Q10" i="19"/>
  <c r="R10" i="19"/>
  <c r="S10" i="19"/>
  <c r="T10" i="19"/>
  <c r="W10" i="19"/>
  <c r="X10" i="19"/>
  <c r="AA10" i="19" s="1"/>
  <c r="Y10" i="19"/>
  <c r="Z10" i="19"/>
  <c r="AC10" i="19"/>
  <c r="AE10" i="19"/>
  <c r="E11" i="19"/>
  <c r="F11" i="19"/>
  <c r="G11" i="19"/>
  <c r="H11" i="19"/>
  <c r="I11" i="19"/>
  <c r="J11" i="19"/>
  <c r="K11" i="19"/>
  <c r="L11" i="19"/>
  <c r="O11" i="19"/>
  <c r="P11" i="19"/>
  <c r="Q11" i="19"/>
  <c r="R11" i="19"/>
  <c r="U11" i="19" s="1"/>
  <c r="S11" i="19"/>
  <c r="T11" i="19"/>
  <c r="W11" i="19"/>
  <c r="X11" i="19"/>
  <c r="AA11" i="19" s="1"/>
  <c r="Y11" i="19"/>
  <c r="Z11" i="19"/>
  <c r="AC11" i="19"/>
  <c r="AE11" i="19"/>
  <c r="E12" i="19"/>
  <c r="F12" i="19"/>
  <c r="G12" i="19"/>
  <c r="H12" i="19"/>
  <c r="I12" i="19"/>
  <c r="J12" i="19"/>
  <c r="K12" i="19"/>
  <c r="L12" i="19"/>
  <c r="O12" i="19"/>
  <c r="P12" i="19"/>
  <c r="Q12" i="19"/>
  <c r="R12" i="19"/>
  <c r="S12" i="19"/>
  <c r="T12" i="19"/>
  <c r="U12" i="19"/>
  <c r="W12" i="19"/>
  <c r="X12" i="19"/>
  <c r="Y12" i="19"/>
  <c r="Z12" i="19"/>
  <c r="AC12" i="19"/>
  <c r="AE12" i="19"/>
  <c r="E13" i="19"/>
  <c r="F13" i="19"/>
  <c r="M13" i="19" s="1"/>
  <c r="G13" i="19"/>
  <c r="H13" i="19"/>
  <c r="I13" i="19"/>
  <c r="J13" i="19"/>
  <c r="K13" i="19"/>
  <c r="L13" i="19"/>
  <c r="O13" i="19"/>
  <c r="P13" i="19"/>
  <c r="Q13" i="19"/>
  <c r="R13" i="19"/>
  <c r="S13" i="19"/>
  <c r="T13" i="19"/>
  <c r="U13" i="19" s="1"/>
  <c r="W13" i="19"/>
  <c r="X13" i="19"/>
  <c r="Y13" i="19"/>
  <c r="Z13" i="19"/>
  <c r="AC13" i="19"/>
  <c r="AE13" i="19"/>
  <c r="E14" i="19"/>
  <c r="F14" i="19"/>
  <c r="G14" i="19"/>
  <c r="H14" i="19"/>
  <c r="I14" i="19"/>
  <c r="J14" i="19"/>
  <c r="K14" i="19"/>
  <c r="L14" i="19"/>
  <c r="O14" i="19"/>
  <c r="P14" i="19"/>
  <c r="Q14" i="19"/>
  <c r="R14" i="19"/>
  <c r="S14" i="19"/>
  <c r="T14" i="19"/>
  <c r="W14" i="19"/>
  <c r="X14" i="19"/>
  <c r="AA14" i="19" s="1"/>
  <c r="Y14" i="19"/>
  <c r="Z14" i="19"/>
  <c r="AC14" i="19"/>
  <c r="AE14" i="19"/>
  <c r="E15" i="19"/>
  <c r="F15" i="19"/>
  <c r="G15" i="19"/>
  <c r="H15" i="19"/>
  <c r="I15" i="19"/>
  <c r="J15" i="19"/>
  <c r="K15" i="19"/>
  <c r="L15" i="19"/>
  <c r="O15" i="19"/>
  <c r="P15" i="19"/>
  <c r="Q15" i="19"/>
  <c r="R15" i="19"/>
  <c r="S15" i="19"/>
  <c r="T15" i="19"/>
  <c r="W15" i="19"/>
  <c r="X15" i="19"/>
  <c r="AA15" i="19" s="1"/>
  <c r="Y15" i="19"/>
  <c r="Z15" i="19"/>
  <c r="AC15" i="19"/>
  <c r="AE15" i="19"/>
  <c r="E16" i="19"/>
  <c r="F16" i="19"/>
  <c r="G16" i="19"/>
  <c r="H16" i="19"/>
  <c r="I16" i="19"/>
  <c r="J16" i="19"/>
  <c r="K16" i="19"/>
  <c r="L16" i="19"/>
  <c r="O16" i="19"/>
  <c r="P16" i="19"/>
  <c r="Q16" i="19"/>
  <c r="R16" i="19"/>
  <c r="S16" i="19"/>
  <c r="T16" i="19"/>
  <c r="U16" i="19" s="1"/>
  <c r="W16" i="19"/>
  <c r="X16" i="19"/>
  <c r="Y16" i="19"/>
  <c r="Z16" i="19"/>
  <c r="AC16" i="19"/>
  <c r="AE16" i="19"/>
  <c r="E17" i="19"/>
  <c r="F17" i="19"/>
  <c r="G17" i="19"/>
  <c r="H17" i="19"/>
  <c r="M17" i="19" s="1"/>
  <c r="I17" i="19"/>
  <c r="J17" i="19"/>
  <c r="K17" i="19"/>
  <c r="L17" i="19"/>
  <c r="O17" i="19"/>
  <c r="P17" i="19"/>
  <c r="Q17" i="19"/>
  <c r="R17" i="19"/>
  <c r="S17" i="19"/>
  <c r="T17" i="19"/>
  <c r="U17" i="19" s="1"/>
  <c r="W17" i="19"/>
  <c r="X17" i="19"/>
  <c r="Y17" i="19"/>
  <c r="Z17" i="19"/>
  <c r="AC17" i="19"/>
  <c r="AE17" i="19"/>
  <c r="E18" i="19"/>
  <c r="F18" i="19"/>
  <c r="G18" i="19"/>
  <c r="H18" i="19"/>
  <c r="I18" i="19"/>
  <c r="J18" i="19"/>
  <c r="K18" i="19"/>
  <c r="L18" i="19"/>
  <c r="O18" i="19"/>
  <c r="P18" i="19"/>
  <c r="Q18" i="19"/>
  <c r="R18" i="19"/>
  <c r="S18" i="19"/>
  <c r="T18" i="19"/>
  <c r="W18" i="19"/>
  <c r="X18" i="19"/>
  <c r="Y18" i="19"/>
  <c r="Z18" i="19"/>
  <c r="AA18" i="19"/>
  <c r="AC18" i="19"/>
  <c r="AE18" i="19"/>
  <c r="E19" i="19"/>
  <c r="F19" i="19"/>
  <c r="G19" i="19"/>
  <c r="H19" i="19"/>
  <c r="I19" i="19"/>
  <c r="J19" i="19"/>
  <c r="K19" i="19"/>
  <c r="L19" i="19"/>
  <c r="O19" i="19"/>
  <c r="P19" i="19"/>
  <c r="Q19" i="19"/>
  <c r="R19" i="19"/>
  <c r="S19" i="19"/>
  <c r="T19" i="19"/>
  <c r="W19" i="19"/>
  <c r="X19" i="19"/>
  <c r="Y19" i="19"/>
  <c r="Z19" i="19"/>
  <c r="AA19" i="19" s="1"/>
  <c r="AC19" i="19"/>
  <c r="AE19" i="19"/>
  <c r="E20" i="19"/>
  <c r="F20" i="19"/>
  <c r="G20" i="19"/>
  <c r="H20" i="19"/>
  <c r="I20" i="19"/>
  <c r="J20" i="19"/>
  <c r="K20" i="19"/>
  <c r="L20" i="19"/>
  <c r="O20" i="19"/>
  <c r="P20" i="19"/>
  <c r="Q20" i="19"/>
  <c r="R20" i="19"/>
  <c r="S20" i="19"/>
  <c r="T20" i="19"/>
  <c r="U20" i="19" s="1"/>
  <c r="W20" i="19"/>
  <c r="X20" i="19"/>
  <c r="Y20" i="19"/>
  <c r="Z20" i="19"/>
  <c r="AC20" i="19"/>
  <c r="AE20" i="19"/>
  <c r="E21" i="19"/>
  <c r="F21" i="19"/>
  <c r="M21" i="19" s="1"/>
  <c r="G21" i="19"/>
  <c r="H21" i="19"/>
  <c r="I21" i="19"/>
  <c r="J21" i="19"/>
  <c r="K21" i="19"/>
  <c r="L21" i="19"/>
  <c r="O21" i="19"/>
  <c r="P21" i="19"/>
  <c r="Q21" i="19"/>
  <c r="R21" i="19"/>
  <c r="S21" i="19"/>
  <c r="T21" i="19"/>
  <c r="W21" i="19"/>
  <c r="X21" i="19"/>
  <c r="Y21" i="19"/>
  <c r="Z21" i="19"/>
  <c r="AC21" i="19"/>
  <c r="AE21" i="19"/>
  <c r="E22" i="19"/>
  <c r="F22" i="19"/>
  <c r="G22" i="19"/>
  <c r="H22" i="19"/>
  <c r="I22" i="19"/>
  <c r="J22" i="19"/>
  <c r="K22" i="19"/>
  <c r="L22" i="19"/>
  <c r="O22" i="19"/>
  <c r="P22" i="19"/>
  <c r="Q22" i="19"/>
  <c r="R22" i="19"/>
  <c r="U22" i="19" s="1"/>
  <c r="S22" i="19"/>
  <c r="T22" i="19"/>
  <c r="W22" i="19"/>
  <c r="X22" i="19"/>
  <c r="AA22" i="19" s="1"/>
  <c r="Y22" i="19"/>
  <c r="Z22" i="19"/>
  <c r="AC22" i="19"/>
  <c r="AE22" i="19"/>
  <c r="E23" i="19"/>
  <c r="F23" i="19"/>
  <c r="G23" i="19"/>
  <c r="H23" i="19"/>
  <c r="I23" i="19"/>
  <c r="J23" i="19"/>
  <c r="K23" i="19"/>
  <c r="L23" i="19"/>
  <c r="O23" i="19"/>
  <c r="P23" i="19"/>
  <c r="Q23" i="19"/>
  <c r="R23" i="19"/>
  <c r="U23" i="19" s="1"/>
  <c r="S23" i="19"/>
  <c r="T23" i="19"/>
  <c r="W23" i="19"/>
  <c r="X23" i="19"/>
  <c r="AA23" i="19" s="1"/>
  <c r="Y23" i="19"/>
  <c r="Z23" i="19"/>
  <c r="AC23" i="19"/>
  <c r="AE23" i="19"/>
  <c r="E24" i="19"/>
  <c r="F24" i="19"/>
  <c r="G24" i="19"/>
  <c r="H24" i="19"/>
  <c r="I24" i="19"/>
  <c r="J24" i="19"/>
  <c r="K24" i="19"/>
  <c r="L24" i="19"/>
  <c r="O24" i="19"/>
  <c r="P24" i="19"/>
  <c r="Q24" i="19"/>
  <c r="R24" i="19"/>
  <c r="S24" i="19"/>
  <c r="T24" i="19"/>
  <c r="U24" i="19" s="1"/>
  <c r="W24" i="19"/>
  <c r="X24" i="19"/>
  <c r="Y24" i="19"/>
  <c r="Z24" i="19"/>
  <c r="AC24" i="19"/>
  <c r="AE24" i="19"/>
  <c r="E25" i="19"/>
  <c r="F25" i="19"/>
  <c r="G25" i="19"/>
  <c r="H25" i="19"/>
  <c r="I25" i="19"/>
  <c r="J25" i="19"/>
  <c r="K25" i="19"/>
  <c r="L25" i="19"/>
  <c r="O25" i="19"/>
  <c r="P25" i="19"/>
  <c r="Q25" i="19"/>
  <c r="R25" i="19"/>
  <c r="S25" i="19"/>
  <c r="T25" i="19"/>
  <c r="U25" i="19" s="1"/>
  <c r="W25" i="19"/>
  <c r="X25" i="19"/>
  <c r="Y25" i="19"/>
  <c r="Z25" i="19"/>
  <c r="AC25" i="19"/>
  <c r="AE25" i="19"/>
  <c r="E26" i="19"/>
  <c r="F26" i="19"/>
  <c r="G26" i="19"/>
  <c r="H26" i="19"/>
  <c r="I26" i="19"/>
  <c r="J26" i="19"/>
  <c r="K26" i="19"/>
  <c r="L26" i="19"/>
  <c r="O26" i="19"/>
  <c r="P26" i="19"/>
  <c r="Q26" i="19"/>
  <c r="R26" i="19"/>
  <c r="S26" i="19"/>
  <c r="T26" i="19"/>
  <c r="W26" i="19"/>
  <c r="X26" i="19"/>
  <c r="Y26" i="19"/>
  <c r="Z26" i="19"/>
  <c r="AA26" i="19" s="1"/>
  <c r="AC26" i="19"/>
  <c r="AE26" i="19"/>
  <c r="E27" i="19"/>
  <c r="F27" i="19"/>
  <c r="G27" i="19"/>
  <c r="H27" i="19"/>
  <c r="I27" i="19"/>
  <c r="J27" i="19"/>
  <c r="K27" i="19"/>
  <c r="L27" i="19"/>
  <c r="O27" i="19"/>
  <c r="P27" i="19"/>
  <c r="Q27" i="19"/>
  <c r="R27" i="19"/>
  <c r="S27" i="19"/>
  <c r="T27" i="19"/>
  <c r="W27" i="19"/>
  <c r="X27" i="19"/>
  <c r="Y27" i="19"/>
  <c r="Z27" i="19"/>
  <c r="AA27" i="19" s="1"/>
  <c r="AC27" i="19"/>
  <c r="AE27" i="19"/>
  <c r="E28" i="19"/>
  <c r="F28" i="19"/>
  <c r="G28" i="19"/>
  <c r="H28" i="19"/>
  <c r="I28" i="19"/>
  <c r="J28" i="19"/>
  <c r="K28" i="19"/>
  <c r="L28" i="19"/>
  <c r="O28" i="19"/>
  <c r="P28" i="19"/>
  <c r="Q28" i="19"/>
  <c r="R28" i="19"/>
  <c r="S28" i="19"/>
  <c r="T28" i="19"/>
  <c r="U28" i="19" s="1"/>
  <c r="W28" i="19"/>
  <c r="X28" i="19"/>
  <c r="Y28" i="19"/>
  <c r="Z28" i="19"/>
  <c r="AC28" i="19"/>
  <c r="AE28" i="19"/>
  <c r="E29" i="19"/>
  <c r="F29" i="19"/>
  <c r="G29" i="19"/>
  <c r="H29" i="19"/>
  <c r="I29" i="19"/>
  <c r="J29" i="19"/>
  <c r="K29" i="19"/>
  <c r="L29" i="19"/>
  <c r="O29" i="19"/>
  <c r="P29" i="19"/>
  <c r="Q29" i="19"/>
  <c r="R29" i="19"/>
  <c r="S29" i="19"/>
  <c r="T29" i="19"/>
  <c r="U29" i="19" s="1"/>
  <c r="W29" i="19"/>
  <c r="X29" i="19"/>
  <c r="Y29" i="19"/>
  <c r="Z29" i="19"/>
  <c r="AC29" i="19"/>
  <c r="AE29" i="19"/>
  <c r="E30" i="19"/>
  <c r="F30" i="19"/>
  <c r="G30" i="19"/>
  <c r="H30" i="19"/>
  <c r="I30" i="19"/>
  <c r="J30" i="19"/>
  <c r="K30" i="19"/>
  <c r="L30" i="19"/>
  <c r="O30" i="19"/>
  <c r="P30" i="19"/>
  <c r="Q30" i="19"/>
  <c r="R30" i="19"/>
  <c r="S30" i="19"/>
  <c r="T30" i="19"/>
  <c r="W30" i="19"/>
  <c r="X30" i="19"/>
  <c r="Y30" i="19"/>
  <c r="Z30" i="19"/>
  <c r="AA30" i="19" s="1"/>
  <c r="AC30" i="19"/>
  <c r="AE30" i="19"/>
  <c r="E31" i="19"/>
  <c r="F31" i="19"/>
  <c r="G31" i="19"/>
  <c r="H31" i="19"/>
  <c r="I31" i="19"/>
  <c r="J31" i="19"/>
  <c r="K31" i="19"/>
  <c r="L31" i="19"/>
  <c r="O31" i="19"/>
  <c r="P31" i="19"/>
  <c r="Q31" i="19"/>
  <c r="R31" i="19"/>
  <c r="S31" i="19"/>
  <c r="T31" i="19"/>
  <c r="W31" i="19"/>
  <c r="X31" i="19"/>
  <c r="Y31" i="19"/>
  <c r="Z31" i="19"/>
  <c r="AA31" i="19" s="1"/>
  <c r="AC31" i="19"/>
  <c r="AE31" i="19"/>
  <c r="E32" i="19"/>
  <c r="F32" i="19"/>
  <c r="G32" i="19"/>
  <c r="H32" i="19"/>
  <c r="I32" i="19"/>
  <c r="J32" i="19"/>
  <c r="K32" i="19"/>
  <c r="L32" i="19"/>
  <c r="O32" i="19"/>
  <c r="P32" i="19"/>
  <c r="Q32" i="19"/>
  <c r="R32" i="19"/>
  <c r="S32" i="19"/>
  <c r="T32" i="19"/>
  <c r="U32" i="19" s="1"/>
  <c r="W32" i="19"/>
  <c r="X32" i="19"/>
  <c r="Y32" i="19"/>
  <c r="Z32" i="19"/>
  <c r="AC32" i="19"/>
  <c r="AE32" i="19"/>
  <c r="E33" i="19"/>
  <c r="F33" i="19"/>
  <c r="G33" i="19"/>
  <c r="H33" i="19"/>
  <c r="I33" i="19"/>
  <c r="J33" i="19"/>
  <c r="K33" i="19"/>
  <c r="L33" i="19"/>
  <c r="O33" i="19"/>
  <c r="P33" i="19"/>
  <c r="Q33" i="19"/>
  <c r="R33" i="19"/>
  <c r="S33" i="19"/>
  <c r="T33" i="19"/>
  <c r="U33" i="19" s="1"/>
  <c r="W33" i="19"/>
  <c r="X33" i="19"/>
  <c r="Y33" i="19"/>
  <c r="Z33" i="19"/>
  <c r="AC33" i="19"/>
  <c r="AE33" i="19"/>
  <c r="E34" i="19"/>
  <c r="F34" i="19"/>
  <c r="G34" i="19"/>
  <c r="H34" i="19"/>
  <c r="I34" i="19"/>
  <c r="J34" i="19"/>
  <c r="K34" i="19"/>
  <c r="L34" i="19"/>
  <c r="O34" i="19"/>
  <c r="P34" i="19"/>
  <c r="Q34" i="19"/>
  <c r="R34" i="19"/>
  <c r="S34" i="19"/>
  <c r="T34" i="19"/>
  <c r="W34" i="19"/>
  <c r="X34" i="19"/>
  <c r="Y34" i="19"/>
  <c r="Z34" i="19"/>
  <c r="AA34" i="19" s="1"/>
  <c r="AC34" i="19"/>
  <c r="AE34" i="19"/>
  <c r="E35" i="19"/>
  <c r="F35" i="19"/>
  <c r="G35" i="19"/>
  <c r="H35" i="19"/>
  <c r="I35" i="19"/>
  <c r="J35" i="19"/>
  <c r="K35" i="19"/>
  <c r="L35" i="19"/>
  <c r="O35" i="19"/>
  <c r="P35" i="19"/>
  <c r="Q35" i="19"/>
  <c r="R35" i="19"/>
  <c r="U35" i="19" s="1"/>
  <c r="S35" i="19"/>
  <c r="T35" i="19"/>
  <c r="W35" i="19"/>
  <c r="X35" i="19"/>
  <c r="AA35" i="19" s="1"/>
  <c r="Y35" i="19"/>
  <c r="Z35" i="19"/>
  <c r="AC35" i="19"/>
  <c r="AE35" i="19"/>
  <c r="E36" i="19"/>
  <c r="F36" i="19"/>
  <c r="G36" i="19"/>
  <c r="H36" i="19"/>
  <c r="I36" i="19"/>
  <c r="I38" i="19" s="1"/>
  <c r="J36" i="19"/>
  <c r="K36" i="19"/>
  <c r="L36" i="19"/>
  <c r="O36" i="19"/>
  <c r="P36" i="19"/>
  <c r="P40" i="19" s="1"/>
  <c r="Q36" i="19"/>
  <c r="R36" i="19"/>
  <c r="S36" i="19"/>
  <c r="T36" i="19"/>
  <c r="U36" i="19" s="1"/>
  <c r="W36" i="19"/>
  <c r="X36" i="19"/>
  <c r="Y36" i="19"/>
  <c r="Z36" i="19"/>
  <c r="AC36" i="19"/>
  <c r="AE36" i="19"/>
  <c r="F38" i="19"/>
  <c r="S38" i="19"/>
  <c r="I39" i="19"/>
  <c r="L39" i="19"/>
  <c r="O39" i="19"/>
  <c r="X39" i="19"/>
  <c r="AC39" i="19"/>
  <c r="F40" i="19"/>
  <c r="O40" i="19"/>
  <c r="F41" i="19"/>
  <c r="J41" i="19"/>
  <c r="O41" i="19"/>
  <c r="H41" i="19" l="1"/>
  <c r="S39" i="19"/>
  <c r="O38" i="19"/>
  <c r="Y38" i="19"/>
  <c r="M23" i="19"/>
  <c r="AA20" i="19"/>
  <c r="U19" i="19"/>
  <c r="M16" i="19"/>
  <c r="U14" i="19"/>
  <c r="M14" i="19"/>
  <c r="M12" i="19"/>
  <c r="U10" i="19"/>
  <c r="M10" i="19"/>
  <c r="AA9" i="19"/>
  <c r="U7" i="19"/>
  <c r="M36" i="19"/>
  <c r="Q39" i="19"/>
  <c r="M33" i="19"/>
  <c r="AA32" i="19"/>
  <c r="U30" i="19"/>
  <c r="M29" i="19"/>
  <c r="AA28" i="19"/>
  <c r="U26" i="19"/>
  <c r="M26" i="19"/>
  <c r="M25" i="19"/>
  <c r="AA24" i="19"/>
  <c r="U21" i="19"/>
  <c r="U18" i="19"/>
  <c r="M18" i="19"/>
  <c r="AA12" i="19"/>
  <c r="M11" i="19"/>
  <c r="M8" i="19"/>
  <c r="U6" i="19"/>
  <c r="M6" i="19"/>
  <c r="AA5" i="19"/>
  <c r="M4" i="19"/>
  <c r="M35" i="19"/>
  <c r="AC41" i="19"/>
  <c r="M20" i="19"/>
  <c r="L41" i="19"/>
  <c r="AA16" i="19"/>
  <c r="M7" i="19"/>
  <c r="AA36" i="19"/>
  <c r="T39" i="19"/>
  <c r="J40" i="19"/>
  <c r="M32" i="19"/>
  <c r="M31" i="19"/>
  <c r="M30" i="19"/>
  <c r="M27" i="19"/>
  <c r="Z41" i="19"/>
  <c r="M22" i="19"/>
  <c r="Z38" i="19"/>
  <c r="H39" i="19"/>
  <c r="U34" i="19"/>
  <c r="AA29" i="19"/>
  <c r="AA25" i="19"/>
  <c r="L38" i="19"/>
  <c r="R41" i="19"/>
  <c r="L40" i="19"/>
  <c r="Z39" i="19"/>
  <c r="F39" i="19"/>
  <c r="AA21" i="19"/>
  <c r="AA17" i="19"/>
  <c r="K38" i="19"/>
  <c r="P41" i="19"/>
  <c r="AE40" i="19"/>
  <c r="X38" i="19"/>
  <c r="J38" i="19"/>
  <c r="J39" i="19"/>
  <c r="H40" i="19"/>
  <c r="W38" i="19"/>
  <c r="K39" i="19"/>
  <c r="AE38" i="19"/>
  <c r="M19" i="19"/>
  <c r="AC40" i="19"/>
  <c r="AD34" i="19" s="1"/>
  <c r="AE41" i="19"/>
  <c r="R39" i="19"/>
  <c r="U31" i="19"/>
  <c r="M28" i="19"/>
  <c r="U27" i="19"/>
  <c r="M24" i="19"/>
  <c r="M15" i="19"/>
  <c r="W39" i="19"/>
  <c r="H38" i="19"/>
  <c r="Z40" i="19"/>
  <c r="Q38" i="19"/>
  <c r="Y39" i="19"/>
  <c r="P38" i="19"/>
  <c r="AE39" i="19"/>
  <c r="AA33" i="19"/>
  <c r="U15" i="19"/>
  <c r="R40" i="19"/>
  <c r="P39" i="19"/>
  <c r="T38" i="19"/>
  <c r="M34" i="19"/>
  <c r="X41" i="19"/>
  <c r="X40" i="19"/>
  <c r="R38" i="19"/>
  <c r="AC38" i="19"/>
  <c r="AA13" i="19"/>
  <c r="W4" i="5"/>
  <c r="X4" i="5"/>
  <c r="AZ4" i="5"/>
  <c r="BH4" i="4"/>
  <c r="AA4" i="7"/>
  <c r="Z4" i="7"/>
  <c r="BC4" i="7"/>
  <c r="AX4" i="5"/>
  <c r="AQ4" i="6"/>
  <c r="BA4" i="7"/>
  <c r="BB4" i="7"/>
  <c r="AY4" i="7"/>
  <c r="AV4" i="7"/>
  <c r="AU4" i="7"/>
  <c r="AM4" i="7"/>
  <c r="AL4" i="7"/>
  <c r="AK4" i="7"/>
  <c r="AJ4" i="7"/>
  <c r="Q4" i="7"/>
  <c r="O4" i="7"/>
  <c r="N4" i="7"/>
  <c r="L4" i="7"/>
  <c r="K4" i="7"/>
  <c r="K23" i="7"/>
  <c r="AR4" i="6"/>
  <c r="I4" i="6"/>
  <c r="N4" i="5"/>
  <c r="I4" i="5"/>
  <c r="H4" i="5"/>
  <c r="BA4" i="5"/>
  <c r="BI4" i="4"/>
  <c r="K4" i="4"/>
  <c r="I38" i="4"/>
  <c r="J4" i="4"/>
  <c r="I4" i="4"/>
  <c r="G4" i="4"/>
  <c r="F20" i="4"/>
  <c r="F40" i="4"/>
  <c r="U4" i="16"/>
  <c r="S4" i="4"/>
  <c r="O39" i="9"/>
  <c r="L39" i="9"/>
  <c r="I39" i="9"/>
  <c r="F39" i="9"/>
  <c r="O38" i="9"/>
  <c r="M38" i="19" l="1"/>
  <c r="M40" i="19"/>
  <c r="AD17" i="19"/>
  <c r="AD33" i="19"/>
  <c r="AD14" i="19"/>
  <c r="M41" i="19"/>
  <c r="N31" i="19" s="1"/>
  <c r="AF15" i="19"/>
  <c r="N18" i="19"/>
  <c r="N14" i="19"/>
  <c r="AD7" i="19"/>
  <c r="AA38" i="19"/>
  <c r="AA40" i="19"/>
  <c r="AA41" i="19"/>
  <c r="AA39" i="19"/>
  <c r="AD29" i="19"/>
  <c r="N29" i="19"/>
  <c r="N4" i="19"/>
  <c r="AD30" i="19"/>
  <c r="N25" i="19"/>
  <c r="AF17" i="19"/>
  <c r="AD4" i="19"/>
  <c r="AD8" i="19"/>
  <c r="AD12" i="19"/>
  <c r="AD32" i="19"/>
  <c r="AD27" i="19"/>
  <c r="AD31" i="19"/>
  <c r="AD23" i="19"/>
  <c r="AD19" i="19"/>
  <c r="AD15" i="19"/>
  <c r="AD13" i="19"/>
  <c r="U38" i="19"/>
  <c r="U39" i="19"/>
  <c r="AD10" i="19"/>
  <c r="AD11" i="19"/>
  <c r="AD36" i="19"/>
  <c r="AD18" i="19"/>
  <c r="AF5" i="19"/>
  <c r="N10" i="19"/>
  <c r="AD22" i="19"/>
  <c r="AG22" i="19" s="1"/>
  <c r="U41" i="19"/>
  <c r="N11" i="19"/>
  <c r="AB25" i="19"/>
  <c r="AD26" i="19"/>
  <c r="N19" i="19"/>
  <c r="AD35" i="19"/>
  <c r="AD6" i="19"/>
  <c r="AG6" i="19" s="1"/>
  <c r="N23" i="19"/>
  <c r="N27" i="19"/>
  <c r="AF4" i="19"/>
  <c r="AF8" i="19"/>
  <c r="AF12" i="19"/>
  <c r="AF6" i="19"/>
  <c r="AF10" i="19"/>
  <c r="AF14" i="19"/>
  <c r="AG14" i="19" s="1"/>
  <c r="AF18" i="19"/>
  <c r="AF22" i="19"/>
  <c r="AF26" i="19"/>
  <c r="AF30" i="19"/>
  <c r="AF24" i="19"/>
  <c r="AF28" i="19"/>
  <c r="AF35" i="19"/>
  <c r="AF11" i="19"/>
  <c r="AF23" i="19"/>
  <c r="AF27" i="19"/>
  <c r="AF31" i="19"/>
  <c r="AF36" i="19"/>
  <c r="AF32" i="19"/>
  <c r="AF16" i="19"/>
  <c r="AF20" i="19"/>
  <c r="AF34" i="19"/>
  <c r="AG34" i="19" s="1"/>
  <c r="AF21" i="19"/>
  <c r="AF33" i="19"/>
  <c r="AD21" i="19"/>
  <c r="N6" i="19"/>
  <c r="N32" i="19"/>
  <c r="AD25" i="19"/>
  <c r="N35" i="19"/>
  <c r="N5" i="19"/>
  <c r="AF9" i="19"/>
  <c r="N17" i="19"/>
  <c r="N34" i="19"/>
  <c r="N16" i="19"/>
  <c r="AD5" i="19"/>
  <c r="AD16" i="19"/>
  <c r="AG16" i="19" s="1"/>
  <c r="AD24" i="19"/>
  <c r="AF19" i="19"/>
  <c r="AF7" i="19"/>
  <c r="AF25" i="19"/>
  <c r="N15" i="19"/>
  <c r="N7" i="19"/>
  <c r="N9" i="19"/>
  <c r="AD20" i="19"/>
  <c r="AG20" i="19" s="1"/>
  <c r="AD28" i="19"/>
  <c r="AG28" i="19" s="1"/>
  <c r="N33" i="19"/>
  <c r="U40" i="19"/>
  <c r="V15" i="19" s="1"/>
  <c r="M39" i="19"/>
  <c r="AF29" i="19"/>
  <c r="N20" i="19"/>
  <c r="N24" i="19"/>
  <c r="AD9" i="19"/>
  <c r="AF13" i="19"/>
  <c r="J39" i="17"/>
  <c r="G39" i="17"/>
  <c r="D39" i="17"/>
  <c r="J38" i="17"/>
  <c r="G38" i="17"/>
  <c r="H36" i="17" s="1"/>
  <c r="D38" i="17"/>
  <c r="E5" i="17" s="1"/>
  <c r="O36" i="17"/>
  <c r="K36" i="17"/>
  <c r="O35" i="17"/>
  <c r="K35" i="17"/>
  <c r="H35" i="17"/>
  <c r="O34" i="17"/>
  <c r="K34" i="17"/>
  <c r="O33" i="17"/>
  <c r="K33" i="17"/>
  <c r="H33" i="17"/>
  <c r="E33" i="17"/>
  <c r="O32" i="17"/>
  <c r="K32" i="17"/>
  <c r="O31" i="17"/>
  <c r="K31" i="17"/>
  <c r="H31" i="17"/>
  <c r="O30" i="17"/>
  <c r="K30" i="17"/>
  <c r="O29" i="17"/>
  <c r="K29" i="17"/>
  <c r="H29" i="17"/>
  <c r="O28" i="17"/>
  <c r="K28" i="17"/>
  <c r="H28" i="17"/>
  <c r="O27" i="17"/>
  <c r="K27" i="17"/>
  <c r="O26" i="17"/>
  <c r="K26" i="17"/>
  <c r="O25" i="17"/>
  <c r="K25" i="17"/>
  <c r="O24" i="17"/>
  <c r="K24" i="17"/>
  <c r="H24" i="17"/>
  <c r="O23" i="17"/>
  <c r="K23" i="17"/>
  <c r="O22" i="17"/>
  <c r="K22" i="17"/>
  <c r="H22" i="17"/>
  <c r="O21" i="17"/>
  <c r="K21" i="17"/>
  <c r="O20" i="17"/>
  <c r="K20" i="17"/>
  <c r="H20" i="17"/>
  <c r="O19" i="17"/>
  <c r="K19" i="17"/>
  <c r="O18" i="17"/>
  <c r="K18" i="17"/>
  <c r="H18" i="17"/>
  <c r="O17" i="17"/>
  <c r="K17" i="17"/>
  <c r="O16" i="17"/>
  <c r="K16" i="17"/>
  <c r="O15" i="17"/>
  <c r="K15" i="17"/>
  <c r="O14" i="17"/>
  <c r="K14" i="17"/>
  <c r="O13" i="17"/>
  <c r="K13" i="17"/>
  <c r="H13" i="17"/>
  <c r="E13" i="17"/>
  <c r="O12" i="17"/>
  <c r="K12" i="17"/>
  <c r="O11" i="17"/>
  <c r="K11" i="17"/>
  <c r="H11" i="17"/>
  <c r="O10" i="17"/>
  <c r="K10" i="17"/>
  <c r="O9" i="17"/>
  <c r="K9" i="17"/>
  <c r="H9" i="17"/>
  <c r="E9" i="17"/>
  <c r="O8" i="17"/>
  <c r="K8" i="17"/>
  <c r="O7" i="17"/>
  <c r="K7" i="17"/>
  <c r="H7" i="17"/>
  <c r="O6" i="17"/>
  <c r="K6" i="17"/>
  <c r="O5" i="17"/>
  <c r="K5" i="17"/>
  <c r="H5" i="17"/>
  <c r="O4" i="17"/>
  <c r="K4" i="17"/>
  <c r="R39" i="16"/>
  <c r="Q39" i="16"/>
  <c r="N39" i="16"/>
  <c r="K39" i="16"/>
  <c r="G39" i="16"/>
  <c r="D39" i="16"/>
  <c r="R38" i="16"/>
  <c r="S19" i="16" s="1"/>
  <c r="Q38" i="16"/>
  <c r="N38" i="16"/>
  <c r="O34" i="16" s="1"/>
  <c r="K38" i="16"/>
  <c r="L33" i="16" s="1"/>
  <c r="G38" i="16"/>
  <c r="H23" i="16" s="1"/>
  <c r="D38" i="16"/>
  <c r="E36" i="16" s="1"/>
  <c r="G39" i="15"/>
  <c r="D39" i="15"/>
  <c r="G38" i="15"/>
  <c r="D38" i="15"/>
  <c r="E13" i="15"/>
  <c r="H10" i="15"/>
  <c r="M36" i="14"/>
  <c r="I36" i="14"/>
  <c r="E36" i="14"/>
  <c r="M35" i="14"/>
  <c r="I35" i="14"/>
  <c r="E35" i="14"/>
  <c r="M34" i="14"/>
  <c r="I34" i="14"/>
  <c r="E34" i="14"/>
  <c r="M33" i="14"/>
  <c r="I33" i="14"/>
  <c r="E33" i="14"/>
  <c r="M32" i="14"/>
  <c r="I32" i="14"/>
  <c r="E32" i="14"/>
  <c r="M31" i="14"/>
  <c r="I31" i="14"/>
  <c r="E31" i="14"/>
  <c r="M30" i="14"/>
  <c r="I30" i="14"/>
  <c r="E30" i="14"/>
  <c r="M29" i="14"/>
  <c r="I29" i="14"/>
  <c r="E29" i="14"/>
  <c r="M28" i="14"/>
  <c r="I28" i="14"/>
  <c r="E28" i="14"/>
  <c r="M27" i="14"/>
  <c r="I27" i="14"/>
  <c r="E27" i="14"/>
  <c r="M26" i="14"/>
  <c r="I26" i="14"/>
  <c r="E26" i="14"/>
  <c r="M25" i="14"/>
  <c r="I25" i="14"/>
  <c r="E25" i="14"/>
  <c r="M24" i="14"/>
  <c r="I24" i="14"/>
  <c r="E24" i="14"/>
  <c r="M23" i="14"/>
  <c r="I23" i="14"/>
  <c r="E23" i="14"/>
  <c r="M22" i="14"/>
  <c r="I22" i="14"/>
  <c r="E22" i="14"/>
  <c r="M21" i="14"/>
  <c r="I21" i="14"/>
  <c r="E21" i="14"/>
  <c r="M20" i="14"/>
  <c r="I20" i="14"/>
  <c r="E20" i="14"/>
  <c r="M19" i="14"/>
  <c r="I19" i="14"/>
  <c r="E19" i="14"/>
  <c r="M18" i="14"/>
  <c r="I18" i="14"/>
  <c r="E18" i="14"/>
  <c r="M17" i="14"/>
  <c r="I17" i="14"/>
  <c r="E17" i="14"/>
  <c r="M16" i="14"/>
  <c r="I16" i="14"/>
  <c r="E16" i="14"/>
  <c r="M15" i="14"/>
  <c r="I15" i="14"/>
  <c r="E15" i="14"/>
  <c r="M14" i="14"/>
  <c r="I14" i="14"/>
  <c r="E14" i="14"/>
  <c r="M13" i="14"/>
  <c r="I13" i="14"/>
  <c r="E13" i="14"/>
  <c r="M12" i="14"/>
  <c r="I12" i="14"/>
  <c r="E12" i="14"/>
  <c r="M11" i="14"/>
  <c r="I11" i="14"/>
  <c r="E11" i="14"/>
  <c r="M10" i="14"/>
  <c r="I10" i="14"/>
  <c r="E10" i="14"/>
  <c r="M9" i="14"/>
  <c r="I9" i="14"/>
  <c r="E9" i="14"/>
  <c r="M8" i="14"/>
  <c r="I8" i="14"/>
  <c r="E8" i="14"/>
  <c r="M7" i="14"/>
  <c r="I7" i="14"/>
  <c r="E7" i="14"/>
  <c r="M6" i="14"/>
  <c r="I6" i="14"/>
  <c r="E6" i="14"/>
  <c r="M5" i="14"/>
  <c r="I5" i="14"/>
  <c r="E5" i="14"/>
  <c r="M4" i="14"/>
  <c r="I4" i="14"/>
  <c r="E4" i="14"/>
  <c r="G39" i="13"/>
  <c r="H36" i="13" s="1"/>
  <c r="G38" i="13"/>
  <c r="Q36" i="13"/>
  <c r="P36" i="13"/>
  <c r="O36" i="13"/>
  <c r="J36" i="13"/>
  <c r="L36" i="13" s="1"/>
  <c r="P35" i="13"/>
  <c r="O35" i="13"/>
  <c r="Q35" i="13" s="1"/>
  <c r="J35" i="13"/>
  <c r="L35" i="13" s="1"/>
  <c r="P34" i="13"/>
  <c r="O34" i="13"/>
  <c r="Q34" i="13" s="1"/>
  <c r="J34" i="13"/>
  <c r="L34" i="13" s="1"/>
  <c r="P33" i="13"/>
  <c r="O33" i="13"/>
  <c r="Q33" i="13" s="1"/>
  <c r="J33" i="13"/>
  <c r="L33" i="13" s="1"/>
  <c r="P32" i="13"/>
  <c r="O32" i="13"/>
  <c r="Q32" i="13" s="1"/>
  <c r="J32" i="13"/>
  <c r="L32" i="13" s="1"/>
  <c r="H32" i="13"/>
  <c r="Q31" i="13"/>
  <c r="P31" i="13"/>
  <c r="O31" i="13"/>
  <c r="J31" i="13"/>
  <c r="L31" i="13" s="1"/>
  <c r="H31" i="13"/>
  <c r="P30" i="13"/>
  <c r="O30" i="13"/>
  <c r="Q30" i="13" s="1"/>
  <c r="J30" i="13"/>
  <c r="L30" i="13" s="1"/>
  <c r="P29" i="13"/>
  <c r="O29" i="13"/>
  <c r="Q29" i="13" s="1"/>
  <c r="J29" i="13"/>
  <c r="L29" i="13" s="1"/>
  <c r="Q28" i="13"/>
  <c r="P28" i="13"/>
  <c r="O28" i="13"/>
  <c r="L28" i="13"/>
  <c r="J28" i="13"/>
  <c r="H28" i="13"/>
  <c r="P27" i="13"/>
  <c r="O27" i="13"/>
  <c r="Q27" i="13" s="1"/>
  <c r="L27" i="13"/>
  <c r="J27" i="13"/>
  <c r="P26" i="13"/>
  <c r="O26" i="13"/>
  <c r="Q26" i="13" s="1"/>
  <c r="J26" i="13"/>
  <c r="L26" i="13" s="1"/>
  <c r="H26" i="13"/>
  <c r="P25" i="13"/>
  <c r="O25" i="13"/>
  <c r="Q25" i="13" s="1"/>
  <c r="J25" i="13"/>
  <c r="L25" i="13" s="1"/>
  <c r="H25" i="13"/>
  <c r="P24" i="13"/>
  <c r="O24" i="13"/>
  <c r="Q24" i="13" s="1"/>
  <c r="J24" i="13"/>
  <c r="L24" i="13" s="1"/>
  <c r="H24" i="13"/>
  <c r="P23" i="13"/>
  <c r="O23" i="13"/>
  <c r="Q23" i="13" s="1"/>
  <c r="L23" i="13"/>
  <c r="J23" i="13"/>
  <c r="H23" i="13"/>
  <c r="P22" i="13"/>
  <c r="O22" i="13"/>
  <c r="Q22" i="13" s="1"/>
  <c r="J22" i="13"/>
  <c r="L22" i="13" s="1"/>
  <c r="H22" i="13"/>
  <c r="P21" i="13"/>
  <c r="O21" i="13"/>
  <c r="Q21" i="13" s="1"/>
  <c r="J21" i="13"/>
  <c r="L21" i="13" s="1"/>
  <c r="H21" i="13"/>
  <c r="P20" i="13"/>
  <c r="O20" i="13"/>
  <c r="Q20" i="13" s="1"/>
  <c r="J20" i="13"/>
  <c r="L20" i="13" s="1"/>
  <c r="H20" i="13"/>
  <c r="Q19" i="13"/>
  <c r="P19" i="13"/>
  <c r="O19" i="13"/>
  <c r="J19" i="13"/>
  <c r="L19" i="13" s="1"/>
  <c r="H19" i="13"/>
  <c r="P18" i="13"/>
  <c r="O18" i="13"/>
  <c r="Q18" i="13" s="1"/>
  <c r="J18" i="13"/>
  <c r="L18" i="13" s="1"/>
  <c r="H18" i="13"/>
  <c r="P17" i="13"/>
  <c r="O17" i="13"/>
  <c r="Q17" i="13" s="1"/>
  <c r="J17" i="13"/>
  <c r="L17" i="13" s="1"/>
  <c r="H17" i="13"/>
  <c r="P16" i="13"/>
  <c r="O16" i="13"/>
  <c r="Q16" i="13" s="1"/>
  <c r="J16" i="13"/>
  <c r="L16" i="13" s="1"/>
  <c r="H16" i="13"/>
  <c r="P15" i="13"/>
  <c r="O15" i="13"/>
  <c r="Q15" i="13" s="1"/>
  <c r="J15" i="13"/>
  <c r="L15" i="13" s="1"/>
  <c r="H15" i="13"/>
  <c r="P14" i="13"/>
  <c r="O14" i="13"/>
  <c r="Q14" i="13" s="1"/>
  <c r="J14" i="13"/>
  <c r="L14" i="13" s="1"/>
  <c r="H14" i="13"/>
  <c r="P13" i="13"/>
  <c r="O13" i="13"/>
  <c r="Q13" i="13" s="1"/>
  <c r="J13" i="13"/>
  <c r="L13" i="13" s="1"/>
  <c r="H13" i="13"/>
  <c r="P12" i="13"/>
  <c r="O12" i="13"/>
  <c r="Q12" i="13" s="1"/>
  <c r="J12" i="13"/>
  <c r="L12" i="13" s="1"/>
  <c r="H12" i="13"/>
  <c r="P11" i="13"/>
  <c r="O11" i="13"/>
  <c r="Q11" i="13" s="1"/>
  <c r="J11" i="13"/>
  <c r="L11" i="13" s="1"/>
  <c r="H11" i="13"/>
  <c r="Q10" i="13"/>
  <c r="P10" i="13"/>
  <c r="O10" i="13"/>
  <c r="J10" i="13"/>
  <c r="L10" i="13" s="1"/>
  <c r="H10" i="13"/>
  <c r="P9" i="13"/>
  <c r="O9" i="13"/>
  <c r="Q9" i="13" s="1"/>
  <c r="J9" i="13"/>
  <c r="L9" i="13" s="1"/>
  <c r="P8" i="13"/>
  <c r="O8" i="13"/>
  <c r="Q8" i="13" s="1"/>
  <c r="L8" i="13"/>
  <c r="J8" i="13"/>
  <c r="P7" i="13"/>
  <c r="O7" i="13"/>
  <c r="Q7" i="13" s="1"/>
  <c r="J7" i="13"/>
  <c r="L7" i="13" s="1"/>
  <c r="H7" i="13"/>
  <c r="P6" i="13"/>
  <c r="O6" i="13"/>
  <c r="Q6" i="13" s="1"/>
  <c r="J6" i="13"/>
  <c r="L6" i="13" s="1"/>
  <c r="H6" i="13"/>
  <c r="P5" i="13"/>
  <c r="O5" i="13"/>
  <c r="Q5" i="13" s="1"/>
  <c r="J5" i="13"/>
  <c r="L5" i="13" s="1"/>
  <c r="H5" i="13"/>
  <c r="P4" i="13"/>
  <c r="O4" i="13"/>
  <c r="Q4" i="13" s="1"/>
  <c r="J4" i="13"/>
  <c r="L4" i="13" s="1"/>
  <c r="H4" i="13"/>
  <c r="J39" i="12"/>
  <c r="G39" i="12"/>
  <c r="J38" i="12"/>
  <c r="K33" i="12" s="1"/>
  <c r="G38" i="12"/>
  <c r="H32" i="12" s="1"/>
  <c r="K36" i="12"/>
  <c r="E36" i="12"/>
  <c r="D36" i="12"/>
  <c r="C36" i="12"/>
  <c r="E35" i="12"/>
  <c r="D35" i="12"/>
  <c r="C35" i="12"/>
  <c r="E34" i="12"/>
  <c r="D34" i="12"/>
  <c r="C34" i="12"/>
  <c r="E33" i="12"/>
  <c r="D33" i="12"/>
  <c r="C33" i="12"/>
  <c r="K32" i="12"/>
  <c r="E32" i="12"/>
  <c r="D32" i="12"/>
  <c r="C32" i="12"/>
  <c r="K31" i="12"/>
  <c r="E31" i="12"/>
  <c r="D31" i="12"/>
  <c r="C31" i="12"/>
  <c r="E30" i="12"/>
  <c r="D30" i="12"/>
  <c r="C30" i="12"/>
  <c r="E29" i="12"/>
  <c r="D29" i="12"/>
  <c r="C29" i="12"/>
  <c r="K28" i="12"/>
  <c r="E28" i="12"/>
  <c r="D28" i="12"/>
  <c r="C28" i="12"/>
  <c r="E27" i="12"/>
  <c r="D27" i="12"/>
  <c r="C27" i="12"/>
  <c r="E26" i="12"/>
  <c r="D26" i="12"/>
  <c r="C26" i="12"/>
  <c r="E25" i="12"/>
  <c r="D25" i="12"/>
  <c r="C25" i="12"/>
  <c r="K24" i="12"/>
  <c r="E24" i="12"/>
  <c r="D24" i="12"/>
  <c r="C24" i="12"/>
  <c r="K23" i="12"/>
  <c r="E23" i="12"/>
  <c r="D23" i="12"/>
  <c r="C23" i="12"/>
  <c r="E22" i="12"/>
  <c r="D22" i="12"/>
  <c r="C22" i="12"/>
  <c r="E21" i="12"/>
  <c r="D21" i="12"/>
  <c r="C21" i="12"/>
  <c r="K20" i="12"/>
  <c r="E20" i="12"/>
  <c r="D20" i="12"/>
  <c r="C20" i="12"/>
  <c r="E19" i="12"/>
  <c r="D19" i="12"/>
  <c r="C19" i="12"/>
  <c r="E18" i="12"/>
  <c r="D18" i="12"/>
  <c r="C18" i="12"/>
  <c r="E17" i="12"/>
  <c r="D17" i="12"/>
  <c r="C17" i="12"/>
  <c r="K16" i="12"/>
  <c r="H16" i="12"/>
  <c r="E16" i="12"/>
  <c r="D16" i="12"/>
  <c r="C16" i="12"/>
  <c r="K15" i="12"/>
  <c r="E15" i="12"/>
  <c r="D15" i="12"/>
  <c r="C15" i="12"/>
  <c r="E14" i="12"/>
  <c r="D14" i="12"/>
  <c r="C14" i="12"/>
  <c r="E13" i="12"/>
  <c r="D13" i="12"/>
  <c r="C13" i="12"/>
  <c r="K12" i="12"/>
  <c r="E12" i="12"/>
  <c r="D12" i="12"/>
  <c r="C12" i="12"/>
  <c r="E11" i="12"/>
  <c r="D11" i="12"/>
  <c r="C11" i="12"/>
  <c r="E10" i="12"/>
  <c r="D10" i="12"/>
  <c r="C10" i="12"/>
  <c r="E9" i="12"/>
  <c r="D9" i="12"/>
  <c r="C9" i="12"/>
  <c r="K8" i="12"/>
  <c r="E8" i="12"/>
  <c r="D8" i="12"/>
  <c r="C8" i="12"/>
  <c r="K7" i="12"/>
  <c r="E7" i="12"/>
  <c r="D7" i="12"/>
  <c r="C7" i="12"/>
  <c r="H6" i="12"/>
  <c r="E6" i="12"/>
  <c r="D6" i="12"/>
  <c r="C6" i="12"/>
  <c r="K5" i="12"/>
  <c r="E5" i="12"/>
  <c r="D5" i="12"/>
  <c r="C5" i="12"/>
  <c r="E4" i="12"/>
  <c r="D4" i="12"/>
  <c r="C4" i="12"/>
  <c r="BJ41" i="11"/>
  <c r="BJ40" i="11"/>
  <c r="BM39" i="11"/>
  <c r="BN16" i="11" s="1"/>
  <c r="BJ39" i="11"/>
  <c r="BG39" i="11"/>
  <c r="BD39" i="11"/>
  <c r="BA39" i="11"/>
  <c r="AX39" i="11"/>
  <c r="AY36" i="11" s="1"/>
  <c r="AU39" i="11"/>
  <c r="AV35" i="11" s="1"/>
  <c r="AR39" i="11"/>
  <c r="AS12" i="11" s="1"/>
  <c r="AO39" i="11"/>
  <c r="AI39" i="11"/>
  <c r="AJ36" i="11" s="1"/>
  <c r="AL36" i="11" s="1"/>
  <c r="AC39" i="11"/>
  <c r="W39" i="11"/>
  <c r="T39" i="11"/>
  <c r="U16" i="11" s="1"/>
  <c r="N39" i="11"/>
  <c r="K39" i="11"/>
  <c r="E39" i="11"/>
  <c r="F18" i="11" s="1"/>
  <c r="H18" i="11" s="1"/>
  <c r="D39" i="11"/>
  <c r="BM38" i="11"/>
  <c r="BJ38" i="11"/>
  <c r="BG38" i="11"/>
  <c r="BD38" i="11"/>
  <c r="BA38" i="11"/>
  <c r="AX38" i="11"/>
  <c r="AU38" i="11"/>
  <c r="AR38" i="11"/>
  <c r="AO38" i="11"/>
  <c r="AI38" i="11"/>
  <c r="AC38" i="11"/>
  <c r="W38" i="11"/>
  <c r="T38" i="11"/>
  <c r="N38" i="11"/>
  <c r="K38" i="11"/>
  <c r="E38" i="11"/>
  <c r="D38" i="11"/>
  <c r="BE36" i="11"/>
  <c r="BB36" i="11"/>
  <c r="AV36" i="11"/>
  <c r="AF36" i="11"/>
  <c r="AD36" i="11"/>
  <c r="X36" i="11"/>
  <c r="Z36" i="11" s="1"/>
  <c r="U36" i="11"/>
  <c r="O36" i="11"/>
  <c r="Q36" i="11" s="1"/>
  <c r="BE35" i="11"/>
  <c r="BB35" i="11"/>
  <c r="AY35" i="11"/>
  <c r="AJ35" i="11"/>
  <c r="AL35" i="11" s="1"/>
  <c r="AD35" i="11"/>
  <c r="AF35" i="11" s="1"/>
  <c r="Z35" i="11"/>
  <c r="X35" i="11"/>
  <c r="O35" i="11"/>
  <c r="Q35" i="11" s="1"/>
  <c r="L35" i="11"/>
  <c r="BE34" i="11"/>
  <c r="BB34" i="11"/>
  <c r="AV34" i="11"/>
  <c r="AF34" i="11"/>
  <c r="AD34" i="11"/>
  <c r="X34" i="11"/>
  <c r="Z34" i="11" s="1"/>
  <c r="U34" i="11"/>
  <c r="O34" i="11"/>
  <c r="Q34" i="11" s="1"/>
  <c r="BE33" i="11"/>
  <c r="BB33" i="11"/>
  <c r="AY33" i="11"/>
  <c r="AD33" i="11"/>
  <c r="AF33" i="11" s="1"/>
  <c r="Z33" i="11"/>
  <c r="X33" i="11"/>
  <c r="O33" i="11"/>
  <c r="Q33" i="11" s="1"/>
  <c r="L33" i="11"/>
  <c r="BE32" i="11"/>
  <c r="BB32" i="11"/>
  <c r="AV32" i="11"/>
  <c r="AF32" i="11"/>
  <c r="AD32" i="11"/>
  <c r="X32" i="11"/>
  <c r="Z32" i="11" s="1"/>
  <c r="U32" i="11"/>
  <c r="O32" i="11"/>
  <c r="Q32" i="11" s="1"/>
  <c r="BE31" i="11"/>
  <c r="BB31" i="11"/>
  <c r="AY31" i="11"/>
  <c r="AD31" i="11"/>
  <c r="AF31" i="11" s="1"/>
  <c r="Z31" i="11"/>
  <c r="X31" i="11"/>
  <c r="O31" i="11"/>
  <c r="Q31" i="11" s="1"/>
  <c r="L31" i="11"/>
  <c r="BE30" i="11"/>
  <c r="BB30" i="11"/>
  <c r="AV30" i="11"/>
  <c r="AJ30" i="11"/>
  <c r="AL30" i="11" s="1"/>
  <c r="AF30" i="11"/>
  <c r="AD30" i="11"/>
  <c r="X30" i="11"/>
  <c r="Z30" i="11" s="1"/>
  <c r="U30" i="11"/>
  <c r="O30" i="11"/>
  <c r="Q30" i="11" s="1"/>
  <c r="BE29" i="11"/>
  <c r="BB29" i="11"/>
  <c r="AY29" i="11"/>
  <c r="AV29" i="11"/>
  <c r="AD29" i="11"/>
  <c r="AF29" i="11" s="1"/>
  <c r="Z29" i="11"/>
  <c r="X29" i="11"/>
  <c r="O29" i="11"/>
  <c r="Q29" i="11" s="1"/>
  <c r="L29" i="11"/>
  <c r="BE28" i="11"/>
  <c r="BB28" i="11"/>
  <c r="AV28" i="11"/>
  <c r="AF28" i="11"/>
  <c r="AD28" i="11"/>
  <c r="X28" i="11"/>
  <c r="Z28" i="11" s="1"/>
  <c r="U28" i="11"/>
  <c r="O28" i="11"/>
  <c r="Q28" i="11" s="1"/>
  <c r="BE27" i="11"/>
  <c r="BB27" i="11"/>
  <c r="AY27" i="11"/>
  <c r="AV27" i="11"/>
  <c r="AD27" i="11"/>
  <c r="AF27" i="11" s="1"/>
  <c r="Z27" i="11"/>
  <c r="X27" i="11"/>
  <c r="O27" i="11"/>
  <c r="Q27" i="11" s="1"/>
  <c r="L27" i="11"/>
  <c r="BE26" i="11"/>
  <c r="BB26" i="11"/>
  <c r="AY26" i="11"/>
  <c r="AV26" i="11"/>
  <c r="AF26" i="11"/>
  <c r="AD26" i="11"/>
  <c r="X26" i="11"/>
  <c r="Z26" i="11" s="1"/>
  <c r="U26" i="11"/>
  <c r="O26" i="11"/>
  <c r="Q26" i="11" s="1"/>
  <c r="BE25" i="11"/>
  <c r="BB25" i="11"/>
  <c r="AY25" i="11"/>
  <c r="AV25" i="11"/>
  <c r="AD25" i="11"/>
  <c r="AF25" i="11" s="1"/>
  <c r="X25" i="11"/>
  <c r="Z25" i="11" s="1"/>
  <c r="BK24" i="11"/>
  <c r="BH24" i="11"/>
  <c r="BE24" i="11"/>
  <c r="BB24" i="11"/>
  <c r="AY24" i="11"/>
  <c r="AV24" i="11"/>
  <c r="AS24" i="11"/>
  <c r="AF24" i="11"/>
  <c r="AD24" i="11"/>
  <c r="X24" i="11"/>
  <c r="Z24" i="11" s="1"/>
  <c r="U24" i="11"/>
  <c r="BN23" i="11"/>
  <c r="BK23" i="11"/>
  <c r="BH23" i="11"/>
  <c r="BE23" i="11"/>
  <c r="BB23" i="11"/>
  <c r="AY23" i="11"/>
  <c r="AV23" i="11"/>
  <c r="AS23" i="11"/>
  <c r="AP23" i="11"/>
  <c r="AD23" i="11"/>
  <c r="AF23" i="11" s="1"/>
  <c r="X23" i="11"/>
  <c r="Z23" i="11" s="1"/>
  <c r="U23" i="11"/>
  <c r="F23" i="11"/>
  <c r="H23" i="11" s="1"/>
  <c r="BH22" i="11"/>
  <c r="BE22" i="11"/>
  <c r="BB22" i="11"/>
  <c r="AY22" i="11"/>
  <c r="AV22" i="11"/>
  <c r="AS22" i="11"/>
  <c r="AP22" i="11"/>
  <c r="AF22" i="11"/>
  <c r="AD22" i="11"/>
  <c r="X22" i="11"/>
  <c r="Z22" i="11" s="1"/>
  <c r="U22" i="11"/>
  <c r="O22" i="11"/>
  <c r="Q22" i="11" s="1"/>
  <c r="BH21" i="11"/>
  <c r="BE21" i="11"/>
  <c r="BB21" i="11"/>
  <c r="AY21" i="11"/>
  <c r="AV21" i="11"/>
  <c r="AJ21" i="11"/>
  <c r="AL21" i="11" s="1"/>
  <c r="AD21" i="11"/>
  <c r="AF21" i="11" s="1"/>
  <c r="X21" i="11"/>
  <c r="Z21" i="11" s="1"/>
  <c r="U21" i="11"/>
  <c r="BE20" i="11"/>
  <c r="BB20" i="11"/>
  <c r="AY20" i="11"/>
  <c r="AV20" i="11"/>
  <c r="AS20" i="11"/>
  <c r="AP20" i="11"/>
  <c r="AJ20" i="11"/>
  <c r="AL20" i="11" s="1"/>
  <c r="AD20" i="11"/>
  <c r="AF20" i="11" s="1"/>
  <c r="Z20" i="11"/>
  <c r="X20" i="11"/>
  <c r="O20" i="11"/>
  <c r="Q20" i="11" s="1"/>
  <c r="L20" i="11"/>
  <c r="BE19" i="11"/>
  <c r="BB19" i="11"/>
  <c r="AY19" i="11"/>
  <c r="AV19" i="11"/>
  <c r="AD19" i="11"/>
  <c r="AF19" i="11" s="1"/>
  <c r="X19" i="11"/>
  <c r="Z19" i="11" s="1"/>
  <c r="U19" i="11"/>
  <c r="O19" i="11"/>
  <c r="Q19" i="11" s="1"/>
  <c r="L19" i="11"/>
  <c r="F19" i="11"/>
  <c r="H19" i="11" s="1"/>
  <c r="BE18" i="11"/>
  <c r="BB18" i="11"/>
  <c r="AY18" i="11"/>
  <c r="AV18" i="11"/>
  <c r="AD18" i="11"/>
  <c r="AF18" i="11" s="1"/>
  <c r="X18" i="11"/>
  <c r="Z18" i="11" s="1"/>
  <c r="O18" i="11"/>
  <c r="Q18" i="11" s="1"/>
  <c r="L18" i="11"/>
  <c r="BE17" i="11"/>
  <c r="BB17" i="11"/>
  <c r="AY17" i="11"/>
  <c r="AV17" i="11"/>
  <c r="AD17" i="11"/>
  <c r="AF17" i="11" s="1"/>
  <c r="X17" i="11"/>
  <c r="Z17" i="11" s="1"/>
  <c r="L17" i="11"/>
  <c r="F17" i="11"/>
  <c r="H17" i="11" s="1"/>
  <c r="BE16" i="11"/>
  <c r="BB16" i="11"/>
  <c r="AY16" i="11"/>
  <c r="AV16" i="11"/>
  <c r="AD16" i="11"/>
  <c r="AF16" i="11" s="1"/>
  <c r="X16" i="11"/>
  <c r="Z16" i="11" s="1"/>
  <c r="BK15" i="11"/>
  <c r="BH15" i="11"/>
  <c r="BE15" i="11"/>
  <c r="BB15" i="11"/>
  <c r="AY15" i="11"/>
  <c r="AV15" i="11"/>
  <c r="AS15" i="11"/>
  <c r="AD15" i="11"/>
  <c r="AF15" i="11" s="1"/>
  <c r="X15" i="11"/>
  <c r="Z15" i="11" s="1"/>
  <c r="Q15" i="11"/>
  <c r="O15" i="11"/>
  <c r="F15" i="11"/>
  <c r="H15" i="11" s="1"/>
  <c r="BN14" i="11"/>
  <c r="BK14" i="11"/>
  <c r="BH14" i="11"/>
  <c r="BE14" i="11"/>
  <c r="BB14" i="11"/>
  <c r="AY14" i="11"/>
  <c r="AV14" i="11"/>
  <c r="AS14" i="11"/>
  <c r="AP14" i="11"/>
  <c r="AJ14" i="11"/>
  <c r="AL14" i="11" s="1"/>
  <c r="AD14" i="11"/>
  <c r="AF14" i="11" s="1"/>
  <c r="X14" i="11"/>
  <c r="Z14" i="11" s="1"/>
  <c r="U14" i="11"/>
  <c r="Q14" i="11"/>
  <c r="O14" i="11"/>
  <c r="BE13" i="11"/>
  <c r="BB13" i="11"/>
  <c r="AY13" i="11"/>
  <c r="AV13" i="11"/>
  <c r="AJ13" i="11"/>
  <c r="AL13" i="11" s="1"/>
  <c r="AD13" i="11"/>
  <c r="AF13" i="11" s="1"/>
  <c r="X13" i="11"/>
  <c r="Z13" i="11" s="1"/>
  <c r="BN12" i="11"/>
  <c r="BK12" i="11"/>
  <c r="BE12" i="11"/>
  <c r="BB12" i="11"/>
  <c r="AY12" i="11"/>
  <c r="AV12" i="11"/>
  <c r="AD12" i="11"/>
  <c r="AF12" i="11" s="1"/>
  <c r="X12" i="11"/>
  <c r="Z12" i="11" s="1"/>
  <c r="U12" i="11"/>
  <c r="BN11" i="11"/>
  <c r="BK11" i="11"/>
  <c r="BH11" i="11"/>
  <c r="BE11" i="11"/>
  <c r="BB11" i="11"/>
  <c r="AY11" i="11"/>
  <c r="AV11" i="11"/>
  <c r="AS11" i="11"/>
  <c r="AD11" i="11"/>
  <c r="AF11" i="11" s="1"/>
  <c r="X11" i="11"/>
  <c r="Z11" i="11" s="1"/>
  <c r="U11" i="11"/>
  <c r="Q11" i="11"/>
  <c r="O11" i="11"/>
  <c r="BE10" i="11"/>
  <c r="BB10" i="11"/>
  <c r="AY10" i="11"/>
  <c r="AV10" i="11"/>
  <c r="AD10" i="11"/>
  <c r="AF10" i="11" s="1"/>
  <c r="X10" i="11"/>
  <c r="Z10" i="11" s="1"/>
  <c r="BN9" i="11"/>
  <c r="BK9" i="11"/>
  <c r="BE9" i="11"/>
  <c r="BB9" i="11"/>
  <c r="AY9" i="11"/>
  <c r="AV9" i="11"/>
  <c r="AD9" i="11"/>
  <c r="AF9" i="11" s="1"/>
  <c r="X9" i="11"/>
  <c r="Z9" i="11" s="1"/>
  <c r="U9" i="11"/>
  <c r="BN8" i="11"/>
  <c r="BK8" i="11"/>
  <c r="BH8" i="11"/>
  <c r="BE8" i="11"/>
  <c r="BB8" i="11"/>
  <c r="AY8" i="11"/>
  <c r="AV8" i="11"/>
  <c r="AS8" i="11"/>
  <c r="AD8" i="11"/>
  <c r="AF8" i="11" s="1"/>
  <c r="X8" i="11"/>
  <c r="Z8" i="11" s="1"/>
  <c r="U8" i="11"/>
  <c r="O8" i="11"/>
  <c r="Q8" i="11" s="1"/>
  <c r="BE7" i="11"/>
  <c r="BB7" i="11"/>
  <c r="AY7" i="11"/>
  <c r="AV7" i="11"/>
  <c r="AD7" i="11"/>
  <c r="AF7" i="11" s="1"/>
  <c r="X7" i="11"/>
  <c r="Z7" i="11" s="1"/>
  <c r="BN6" i="11"/>
  <c r="BK6" i="11"/>
  <c r="BE6" i="11"/>
  <c r="BB6" i="11"/>
  <c r="AY6" i="11"/>
  <c r="AV6" i="11"/>
  <c r="AD6" i="11"/>
  <c r="AF6" i="11" s="1"/>
  <c r="X6" i="11"/>
  <c r="Z6" i="11" s="1"/>
  <c r="U6" i="11"/>
  <c r="BN5" i="11"/>
  <c r="BK5" i="11"/>
  <c r="BH5" i="11"/>
  <c r="BE5" i="11"/>
  <c r="BB5" i="11"/>
  <c r="AY5" i="11"/>
  <c r="AV5" i="11"/>
  <c r="AS5" i="11"/>
  <c r="AP5" i="11"/>
  <c r="AJ5" i="11"/>
  <c r="AL5" i="11" s="1"/>
  <c r="AD5" i="11"/>
  <c r="AF5" i="11" s="1"/>
  <c r="X5" i="11"/>
  <c r="Z5" i="11" s="1"/>
  <c r="U5" i="11"/>
  <c r="Q5" i="11"/>
  <c r="O5" i="11"/>
  <c r="BE4" i="11"/>
  <c r="BB4" i="11"/>
  <c r="AY4" i="11"/>
  <c r="AV4" i="11"/>
  <c r="AJ4" i="11"/>
  <c r="AL4" i="11" s="1"/>
  <c r="AD4" i="11"/>
  <c r="AF4" i="11" s="1"/>
  <c r="X4" i="11"/>
  <c r="Z4" i="11" s="1"/>
  <c r="Z39" i="10"/>
  <c r="W39" i="10"/>
  <c r="T39" i="10"/>
  <c r="Q39" i="10"/>
  <c r="N39" i="10"/>
  <c r="K39" i="10"/>
  <c r="H39" i="10"/>
  <c r="E39" i="10"/>
  <c r="Z38" i="10"/>
  <c r="AA34" i="10" s="1"/>
  <c r="W38" i="10"/>
  <c r="T38" i="10"/>
  <c r="U36" i="10" s="1"/>
  <c r="Q38" i="10"/>
  <c r="R20" i="10" s="1"/>
  <c r="N38" i="10"/>
  <c r="O22" i="10" s="1"/>
  <c r="K38" i="10"/>
  <c r="L26" i="10" s="1"/>
  <c r="H38" i="10"/>
  <c r="I32" i="10" s="1"/>
  <c r="E38" i="10"/>
  <c r="AA36" i="10"/>
  <c r="X36" i="10"/>
  <c r="R36" i="10"/>
  <c r="I36" i="10"/>
  <c r="F36" i="10"/>
  <c r="AA35" i="10"/>
  <c r="X35" i="10"/>
  <c r="U35" i="10"/>
  <c r="I35" i="10"/>
  <c r="F35" i="10"/>
  <c r="X34" i="10"/>
  <c r="U34" i="10"/>
  <c r="I34" i="10"/>
  <c r="F34" i="10"/>
  <c r="AA33" i="10"/>
  <c r="X33" i="10"/>
  <c r="R33" i="10"/>
  <c r="O33" i="10"/>
  <c r="I33" i="10"/>
  <c r="F33" i="10"/>
  <c r="AA32" i="10"/>
  <c r="X32" i="10"/>
  <c r="U32" i="10"/>
  <c r="R32" i="10"/>
  <c r="F32" i="10"/>
  <c r="AA31" i="10"/>
  <c r="X31" i="10"/>
  <c r="U31" i="10"/>
  <c r="I31" i="10"/>
  <c r="F31" i="10"/>
  <c r="AA30" i="10"/>
  <c r="X30" i="10"/>
  <c r="U30" i="10"/>
  <c r="R30" i="10"/>
  <c r="I30" i="10"/>
  <c r="F30" i="10"/>
  <c r="AA29" i="10"/>
  <c r="X29" i="10"/>
  <c r="U29" i="10"/>
  <c r="R29" i="10"/>
  <c r="O29" i="10"/>
  <c r="F29" i="10"/>
  <c r="AA28" i="10"/>
  <c r="X28" i="10"/>
  <c r="R28" i="10"/>
  <c r="I28" i="10"/>
  <c r="F28" i="10"/>
  <c r="AA27" i="10"/>
  <c r="X27" i="10"/>
  <c r="U27" i="10"/>
  <c r="I27" i="10"/>
  <c r="F27" i="10"/>
  <c r="AA26" i="10"/>
  <c r="X26" i="10"/>
  <c r="U26" i="10"/>
  <c r="I26" i="10"/>
  <c r="F26" i="10"/>
  <c r="AA25" i="10"/>
  <c r="X25" i="10"/>
  <c r="R25" i="10"/>
  <c r="O25" i="10"/>
  <c r="I25" i="10"/>
  <c r="F25" i="10"/>
  <c r="AA24" i="10"/>
  <c r="X24" i="10"/>
  <c r="U24" i="10"/>
  <c r="R24" i="10"/>
  <c r="F24" i="10"/>
  <c r="AA23" i="10"/>
  <c r="X23" i="10"/>
  <c r="U23" i="10"/>
  <c r="I23" i="10"/>
  <c r="F23" i="10"/>
  <c r="AA22" i="10"/>
  <c r="X22" i="10"/>
  <c r="U22" i="10"/>
  <c r="R22" i="10"/>
  <c r="I22" i="10"/>
  <c r="F22" i="10"/>
  <c r="AA21" i="10"/>
  <c r="X21" i="10"/>
  <c r="U21" i="10"/>
  <c r="R21" i="10"/>
  <c r="O21" i="10"/>
  <c r="F21" i="10"/>
  <c r="AA20" i="10"/>
  <c r="X20" i="10"/>
  <c r="U20" i="10"/>
  <c r="I20" i="10"/>
  <c r="F20" i="10"/>
  <c r="AA19" i="10"/>
  <c r="X19" i="10"/>
  <c r="U19" i="10"/>
  <c r="I19" i="10"/>
  <c r="F19" i="10"/>
  <c r="AA18" i="10"/>
  <c r="X18" i="10"/>
  <c r="U18" i="10"/>
  <c r="R18" i="10"/>
  <c r="L18" i="10"/>
  <c r="I18" i="10"/>
  <c r="F18" i="10"/>
  <c r="AA17" i="10"/>
  <c r="X17" i="10"/>
  <c r="U17" i="10"/>
  <c r="I17" i="10"/>
  <c r="F17" i="10"/>
  <c r="AA16" i="10"/>
  <c r="X16" i="10"/>
  <c r="U16" i="10"/>
  <c r="I16" i="10"/>
  <c r="F16" i="10"/>
  <c r="AA15" i="10"/>
  <c r="X15" i="10"/>
  <c r="U15" i="10"/>
  <c r="R15" i="10"/>
  <c r="O15" i="10"/>
  <c r="L15" i="10"/>
  <c r="I15" i="10"/>
  <c r="F15" i="10"/>
  <c r="AA14" i="10"/>
  <c r="X14" i="10"/>
  <c r="U14" i="10"/>
  <c r="I14" i="10"/>
  <c r="F14" i="10"/>
  <c r="AA13" i="10"/>
  <c r="X13" i="10"/>
  <c r="U13" i="10"/>
  <c r="L13" i="10"/>
  <c r="I13" i="10"/>
  <c r="F13" i="10"/>
  <c r="AA12" i="10"/>
  <c r="X12" i="10"/>
  <c r="U12" i="10"/>
  <c r="R12" i="10"/>
  <c r="L12" i="10"/>
  <c r="I12" i="10"/>
  <c r="F12" i="10"/>
  <c r="AA11" i="10"/>
  <c r="X11" i="10"/>
  <c r="U11" i="10"/>
  <c r="I11" i="10"/>
  <c r="F11" i="10"/>
  <c r="AA10" i="10"/>
  <c r="X10" i="10"/>
  <c r="U10" i="10"/>
  <c r="I10" i="10"/>
  <c r="F10" i="10"/>
  <c r="AA9" i="10"/>
  <c r="X9" i="10"/>
  <c r="U9" i="10"/>
  <c r="R9" i="10"/>
  <c r="O9" i="10"/>
  <c r="L9" i="10"/>
  <c r="I9" i="10"/>
  <c r="F9" i="10"/>
  <c r="AA8" i="10"/>
  <c r="X8" i="10"/>
  <c r="U8" i="10"/>
  <c r="I8" i="10"/>
  <c r="F8" i="10"/>
  <c r="AA7" i="10"/>
  <c r="X7" i="10"/>
  <c r="U7" i="10"/>
  <c r="L7" i="10"/>
  <c r="I7" i="10"/>
  <c r="F7" i="10"/>
  <c r="AA6" i="10"/>
  <c r="X6" i="10"/>
  <c r="U6" i="10"/>
  <c r="R6" i="10"/>
  <c r="I6" i="10"/>
  <c r="F6" i="10"/>
  <c r="AA5" i="10"/>
  <c r="X5" i="10"/>
  <c r="U5" i="10"/>
  <c r="I5" i="10"/>
  <c r="F5" i="10"/>
  <c r="AA4" i="10"/>
  <c r="X4" i="10"/>
  <c r="U4" i="10"/>
  <c r="L4" i="10"/>
  <c r="I4" i="10"/>
  <c r="F4" i="10"/>
  <c r="J35" i="9"/>
  <c r="P35" i="9"/>
  <c r="L38" i="9"/>
  <c r="M31" i="9" s="1"/>
  <c r="I38" i="9"/>
  <c r="F38" i="9"/>
  <c r="P36" i="9"/>
  <c r="J36" i="9"/>
  <c r="G35" i="9"/>
  <c r="P34" i="9"/>
  <c r="M34" i="9"/>
  <c r="J34" i="9"/>
  <c r="G33" i="9"/>
  <c r="P32" i="9"/>
  <c r="M32" i="9"/>
  <c r="J32" i="9"/>
  <c r="G31" i="9"/>
  <c r="P30" i="9"/>
  <c r="J30" i="9"/>
  <c r="G29" i="9"/>
  <c r="P28" i="9"/>
  <c r="M28" i="9"/>
  <c r="J28" i="9"/>
  <c r="G27" i="9"/>
  <c r="P26" i="9"/>
  <c r="M26" i="9"/>
  <c r="J26" i="9"/>
  <c r="M25" i="9"/>
  <c r="G25" i="9"/>
  <c r="P24" i="9"/>
  <c r="J24" i="9"/>
  <c r="M23" i="9"/>
  <c r="G23" i="9"/>
  <c r="P22" i="9"/>
  <c r="M22" i="9"/>
  <c r="J22" i="9"/>
  <c r="M21" i="9"/>
  <c r="G21" i="9"/>
  <c r="P20" i="9"/>
  <c r="M20" i="9"/>
  <c r="J20" i="9"/>
  <c r="M19" i="9"/>
  <c r="J19" i="9"/>
  <c r="G19" i="9"/>
  <c r="P18" i="9"/>
  <c r="J18" i="9"/>
  <c r="M17" i="9"/>
  <c r="J17" i="9"/>
  <c r="G17" i="9"/>
  <c r="P16" i="9"/>
  <c r="M16" i="9"/>
  <c r="J16" i="9"/>
  <c r="M15" i="9"/>
  <c r="J15" i="9"/>
  <c r="G15" i="9"/>
  <c r="P14" i="9"/>
  <c r="M14" i="9"/>
  <c r="J14" i="9"/>
  <c r="M13" i="9"/>
  <c r="J13" i="9"/>
  <c r="G13" i="9"/>
  <c r="P12" i="9"/>
  <c r="M12" i="9"/>
  <c r="J12" i="9"/>
  <c r="M11" i="9"/>
  <c r="J11" i="9"/>
  <c r="G11" i="9"/>
  <c r="P10" i="9"/>
  <c r="M10" i="9"/>
  <c r="J10" i="9"/>
  <c r="M9" i="9"/>
  <c r="J9" i="9"/>
  <c r="G9" i="9"/>
  <c r="P8" i="9"/>
  <c r="M8" i="9"/>
  <c r="J8" i="9"/>
  <c r="M7" i="9"/>
  <c r="J7" i="9"/>
  <c r="G7" i="9"/>
  <c r="P6" i="9"/>
  <c r="M6" i="9"/>
  <c r="J6" i="9"/>
  <c r="M5" i="9"/>
  <c r="J5" i="9"/>
  <c r="G5" i="9"/>
  <c r="P4" i="9"/>
  <c r="M4" i="9"/>
  <c r="J4" i="9"/>
  <c r="M39" i="8"/>
  <c r="N34" i="8" s="1"/>
  <c r="J39" i="8"/>
  <c r="K14" i="8" s="1"/>
  <c r="M38" i="8"/>
  <c r="J38" i="8"/>
  <c r="I36" i="8"/>
  <c r="N35" i="8"/>
  <c r="I35" i="8"/>
  <c r="I34" i="8"/>
  <c r="N33" i="8"/>
  <c r="I33" i="8"/>
  <c r="N32" i="8"/>
  <c r="I32" i="8"/>
  <c r="N31" i="8"/>
  <c r="I31" i="8"/>
  <c r="I30" i="8"/>
  <c r="I29" i="8"/>
  <c r="I28" i="8"/>
  <c r="N27" i="8"/>
  <c r="I27" i="8"/>
  <c r="I26" i="8"/>
  <c r="N25" i="8"/>
  <c r="I25" i="8"/>
  <c r="N24" i="8"/>
  <c r="I24" i="8"/>
  <c r="N23" i="8"/>
  <c r="I23" i="8"/>
  <c r="N22" i="8"/>
  <c r="I22" i="8"/>
  <c r="N21" i="8"/>
  <c r="I21" i="8"/>
  <c r="N20" i="8"/>
  <c r="I20" i="8"/>
  <c r="N19" i="8"/>
  <c r="I19" i="8"/>
  <c r="N18" i="8"/>
  <c r="I18" i="8"/>
  <c r="N17" i="8"/>
  <c r="I17" i="8"/>
  <c r="N16" i="8"/>
  <c r="I16" i="8"/>
  <c r="N15" i="8"/>
  <c r="I15" i="8"/>
  <c r="N14" i="8"/>
  <c r="I14" i="8"/>
  <c r="N13" i="8"/>
  <c r="I13" i="8"/>
  <c r="N12" i="8"/>
  <c r="I12" i="8"/>
  <c r="N11" i="8"/>
  <c r="I11" i="8"/>
  <c r="N10" i="8"/>
  <c r="K10" i="8"/>
  <c r="I10" i="8"/>
  <c r="N9" i="8"/>
  <c r="I9" i="8"/>
  <c r="N8" i="8"/>
  <c r="I8" i="8"/>
  <c r="N7" i="8"/>
  <c r="I7" i="8"/>
  <c r="N6" i="8"/>
  <c r="I6" i="8"/>
  <c r="N5" i="8"/>
  <c r="I5" i="8"/>
  <c r="N4" i="8"/>
  <c r="I4" i="8"/>
  <c r="AX39" i="7"/>
  <c r="AY36" i="7" s="1"/>
  <c r="AT39" i="7"/>
  <c r="AU36" i="7" s="1"/>
  <c r="AN39" i="7"/>
  <c r="AH39" i="7"/>
  <c r="AE39" i="7"/>
  <c r="AB39" i="7"/>
  <c r="Y39" i="7"/>
  <c r="V39" i="7"/>
  <c r="S39" i="7"/>
  <c r="P39" i="7"/>
  <c r="M39" i="7"/>
  <c r="J39" i="7"/>
  <c r="AX38" i="7"/>
  <c r="AT38" i="7"/>
  <c r="AN38" i="7"/>
  <c r="AO9" i="7" s="1"/>
  <c r="AH38" i="7"/>
  <c r="AI36" i="7" s="1"/>
  <c r="AE38" i="7"/>
  <c r="AB38" i="7"/>
  <c r="AC35" i="7" s="1"/>
  <c r="Y38" i="7"/>
  <c r="V38" i="7"/>
  <c r="W34" i="7" s="1"/>
  <c r="S38" i="7"/>
  <c r="P38" i="7"/>
  <c r="Q16" i="7" s="1"/>
  <c r="M38" i="7"/>
  <c r="J38" i="7"/>
  <c r="K33" i="7" s="1"/>
  <c r="AQ36" i="7"/>
  <c r="AK36" i="7"/>
  <c r="AC36" i="7"/>
  <c r="Z36" i="7"/>
  <c r="W36" i="7"/>
  <c r="Q36" i="7"/>
  <c r="N36" i="7"/>
  <c r="AQ35" i="7"/>
  <c r="AK35" i="7"/>
  <c r="AI35" i="7"/>
  <c r="AF35" i="7"/>
  <c r="Z35" i="7"/>
  <c r="N35" i="7"/>
  <c r="K35" i="7"/>
  <c r="AQ34" i="7"/>
  <c r="AK34" i="7"/>
  <c r="AI34" i="7"/>
  <c r="AC34" i="7"/>
  <c r="Z34" i="7"/>
  <c r="N34" i="7"/>
  <c r="AQ33" i="7"/>
  <c r="AK33" i="7"/>
  <c r="AI33" i="7"/>
  <c r="AF33" i="7"/>
  <c r="Z33" i="7"/>
  <c r="W33" i="7"/>
  <c r="T33" i="7"/>
  <c r="N33" i="7"/>
  <c r="AY32" i="7"/>
  <c r="AQ32" i="7"/>
  <c r="AK32" i="7"/>
  <c r="AI32" i="7"/>
  <c r="AC32" i="7"/>
  <c r="Z32" i="7"/>
  <c r="W32" i="7"/>
  <c r="Q32" i="7"/>
  <c r="N32" i="7"/>
  <c r="AQ31" i="7"/>
  <c r="AK31" i="7"/>
  <c r="AI31" i="7"/>
  <c r="AF31" i="7"/>
  <c r="Z31" i="7"/>
  <c r="N31" i="7"/>
  <c r="K31" i="7"/>
  <c r="AQ30" i="7"/>
  <c r="AK30" i="7"/>
  <c r="AI30" i="7"/>
  <c r="AC30" i="7"/>
  <c r="Z30" i="7"/>
  <c r="N30" i="7"/>
  <c r="K30" i="7"/>
  <c r="AY29" i="7"/>
  <c r="AQ29" i="7"/>
  <c r="AK29" i="7"/>
  <c r="AI29" i="7"/>
  <c r="AF29" i="7"/>
  <c r="AC29" i="7"/>
  <c r="Z29" i="7"/>
  <c r="N29" i="7"/>
  <c r="K29" i="7"/>
  <c r="AQ28" i="7"/>
  <c r="AK28" i="7"/>
  <c r="AI28" i="7"/>
  <c r="AF28" i="7"/>
  <c r="AC28" i="7"/>
  <c r="Z28" i="7"/>
  <c r="N28" i="7"/>
  <c r="K28" i="7"/>
  <c r="AY27" i="7"/>
  <c r="AQ27" i="7"/>
  <c r="AK27" i="7"/>
  <c r="AI27" i="7"/>
  <c r="AF27" i="7"/>
  <c r="AC27" i="7"/>
  <c r="Z27" i="7"/>
  <c r="W27" i="7"/>
  <c r="N27" i="7"/>
  <c r="K27" i="7"/>
  <c r="AQ26" i="7"/>
  <c r="AK26" i="7"/>
  <c r="AI26" i="7"/>
  <c r="AF26" i="7"/>
  <c r="AC26" i="7"/>
  <c r="Z26" i="7"/>
  <c r="W26" i="7"/>
  <c r="N26" i="7"/>
  <c r="K26" i="7"/>
  <c r="AY25" i="7"/>
  <c r="AU25" i="7"/>
  <c r="AQ25" i="7"/>
  <c r="AK25" i="7"/>
  <c r="AI25" i="7"/>
  <c r="AF25" i="7"/>
  <c r="AC25" i="7"/>
  <c r="Z25" i="7"/>
  <c r="W25" i="7"/>
  <c r="Q25" i="7"/>
  <c r="N25" i="7"/>
  <c r="K25" i="7"/>
  <c r="AQ24" i="7"/>
  <c r="AK24" i="7"/>
  <c r="AI24" i="7"/>
  <c r="AF24" i="7"/>
  <c r="AC24" i="7"/>
  <c r="Z24" i="7"/>
  <c r="W24" i="7"/>
  <c r="T24" i="7"/>
  <c r="Q24" i="7"/>
  <c r="N24" i="7"/>
  <c r="K24" i="7"/>
  <c r="AY23" i="7"/>
  <c r="AU23" i="7"/>
  <c r="AQ23" i="7"/>
  <c r="AK23" i="7"/>
  <c r="AI23" i="7"/>
  <c r="AF23" i="7"/>
  <c r="AC23" i="7"/>
  <c r="Z23" i="7"/>
  <c r="W23" i="7"/>
  <c r="N23" i="7"/>
  <c r="AQ22" i="7"/>
  <c r="AK22" i="7"/>
  <c r="AI22" i="7"/>
  <c r="AF22" i="7"/>
  <c r="AC22" i="7"/>
  <c r="Z22" i="7"/>
  <c r="W22" i="7"/>
  <c r="Q22" i="7"/>
  <c r="N22" i="7"/>
  <c r="K22" i="7"/>
  <c r="AY21" i="7"/>
  <c r="AQ21" i="7"/>
  <c r="AK21" i="7"/>
  <c r="AI21" i="7"/>
  <c r="AF21" i="7"/>
  <c r="AC21" i="7"/>
  <c r="Z21" i="7"/>
  <c r="W21" i="7"/>
  <c r="N21" i="7"/>
  <c r="K21" i="7"/>
  <c r="AQ20" i="7"/>
  <c r="AQ38" i="7" s="1"/>
  <c r="AK20" i="7"/>
  <c r="AI20" i="7"/>
  <c r="AF20" i="7"/>
  <c r="AC20" i="7"/>
  <c r="Z20" i="7"/>
  <c r="W20" i="7"/>
  <c r="N20" i="7"/>
  <c r="K20" i="7"/>
  <c r="AY19" i="7"/>
  <c r="AU19" i="7"/>
  <c r="AQ19" i="7"/>
  <c r="AK19" i="7"/>
  <c r="AI19" i="7"/>
  <c r="AF19" i="7"/>
  <c r="AC19" i="7"/>
  <c r="Z19" i="7"/>
  <c r="W19" i="7"/>
  <c r="N19" i="7"/>
  <c r="K19" i="7"/>
  <c r="AQ18" i="7"/>
  <c r="AO18" i="7"/>
  <c r="AK18" i="7"/>
  <c r="AI18" i="7"/>
  <c r="AF18" i="7"/>
  <c r="AC18" i="7"/>
  <c r="Z18" i="7"/>
  <c r="W18" i="7"/>
  <c r="T18" i="7"/>
  <c r="N18" i="7"/>
  <c r="K18" i="7"/>
  <c r="AY17" i="7"/>
  <c r="AU17" i="7"/>
  <c r="AQ17" i="7"/>
  <c r="AK17" i="7"/>
  <c r="AI17" i="7"/>
  <c r="AF17" i="7"/>
  <c r="AC17" i="7"/>
  <c r="Z17" i="7"/>
  <c r="W17" i="7"/>
  <c r="N17" i="7"/>
  <c r="K17" i="7"/>
  <c r="AQ16" i="7"/>
  <c r="AK16" i="7"/>
  <c r="AI16" i="7"/>
  <c r="AF16" i="7"/>
  <c r="AC16" i="7"/>
  <c r="Z16" i="7"/>
  <c r="W16" i="7"/>
  <c r="N16" i="7"/>
  <c r="K16" i="7"/>
  <c r="AY15" i="7"/>
  <c r="AQ15" i="7"/>
  <c r="AO15" i="7"/>
  <c r="AK15" i="7"/>
  <c r="AI15" i="7"/>
  <c r="AF15" i="7"/>
  <c r="AC15" i="7"/>
  <c r="Z15" i="7"/>
  <c r="W15" i="7"/>
  <c r="N15" i="7"/>
  <c r="K15" i="7"/>
  <c r="AQ14" i="7"/>
  <c r="AK14" i="7"/>
  <c r="AI14" i="7"/>
  <c r="AF14" i="7"/>
  <c r="AC14" i="7"/>
  <c r="Z14" i="7"/>
  <c r="W14" i="7"/>
  <c r="N14" i="7"/>
  <c r="K14" i="7"/>
  <c r="AY13" i="7"/>
  <c r="AU13" i="7"/>
  <c r="AQ13" i="7"/>
  <c r="AK13" i="7"/>
  <c r="AI13" i="7"/>
  <c r="AF13" i="7"/>
  <c r="AC13" i="7"/>
  <c r="Z13" i="7"/>
  <c r="W13" i="7"/>
  <c r="N13" i="7"/>
  <c r="K13" i="7"/>
  <c r="AQ12" i="7"/>
  <c r="AK12" i="7"/>
  <c r="AI12" i="7"/>
  <c r="AF12" i="7"/>
  <c r="AC12" i="7"/>
  <c r="Z12" i="7"/>
  <c r="W12" i="7"/>
  <c r="T12" i="7"/>
  <c r="N12" i="7"/>
  <c r="K12" i="7"/>
  <c r="AY11" i="7"/>
  <c r="AU11" i="7"/>
  <c r="AQ11" i="7"/>
  <c r="AK11" i="7"/>
  <c r="AI11" i="7"/>
  <c r="AF11" i="7"/>
  <c r="AC11" i="7"/>
  <c r="Z11" i="7"/>
  <c r="W11" i="7"/>
  <c r="N11" i="7"/>
  <c r="K11" i="7"/>
  <c r="AQ10" i="7"/>
  <c r="AK10" i="7"/>
  <c r="AI10" i="7"/>
  <c r="AF10" i="7"/>
  <c r="AC10" i="7"/>
  <c r="Z10" i="7"/>
  <c r="W10" i="7"/>
  <c r="Q10" i="7"/>
  <c r="N10" i="7"/>
  <c r="K10" i="7"/>
  <c r="AY9" i="7"/>
  <c r="AQ9" i="7"/>
  <c r="AK9" i="7"/>
  <c r="AI9" i="7"/>
  <c r="AF9" i="7"/>
  <c r="AC9" i="7"/>
  <c r="Z9" i="7"/>
  <c r="W9" i="7"/>
  <c r="N9" i="7"/>
  <c r="K9" i="7"/>
  <c r="AQ8" i="7"/>
  <c r="AK8" i="7"/>
  <c r="AI8" i="7"/>
  <c r="AF8" i="7"/>
  <c r="AC8" i="7"/>
  <c r="Z8" i="7"/>
  <c r="W8" i="7"/>
  <c r="N8" i="7"/>
  <c r="K8" i="7"/>
  <c r="AY7" i="7"/>
  <c r="AU7" i="7"/>
  <c r="AQ7" i="7"/>
  <c r="AK7" i="7"/>
  <c r="AI7" i="7"/>
  <c r="AF7" i="7"/>
  <c r="AC7" i="7"/>
  <c r="Z7" i="7"/>
  <c r="W7" i="7"/>
  <c r="Q7" i="7"/>
  <c r="N7" i="7"/>
  <c r="K7" i="7"/>
  <c r="AY6" i="7"/>
  <c r="AU6" i="7"/>
  <c r="AQ6" i="7"/>
  <c r="AK6" i="7"/>
  <c r="AI6" i="7"/>
  <c r="AF6" i="7"/>
  <c r="AC6" i="7"/>
  <c r="Z6" i="7"/>
  <c r="W6" i="7"/>
  <c r="T6" i="7"/>
  <c r="N6" i="7"/>
  <c r="K6" i="7"/>
  <c r="AY5" i="7"/>
  <c r="AU5" i="7"/>
  <c r="AQ5" i="7"/>
  <c r="AK5" i="7"/>
  <c r="AI5" i="7"/>
  <c r="AF5" i="7"/>
  <c r="AC5" i="7"/>
  <c r="Z5" i="7"/>
  <c r="W5" i="7"/>
  <c r="Q5" i="7"/>
  <c r="N5" i="7"/>
  <c r="K5" i="7"/>
  <c r="AQ4" i="7"/>
  <c r="AI4" i="7"/>
  <c r="AF4" i="7"/>
  <c r="AC4" i="7"/>
  <c r="W4" i="7"/>
  <c r="T4" i="7"/>
  <c r="AM39" i="6"/>
  <c r="AI39" i="6"/>
  <c r="AF39" i="6"/>
  <c r="Z39" i="6"/>
  <c r="T39" i="6"/>
  <c r="N39" i="6"/>
  <c r="K39" i="6"/>
  <c r="H39" i="6"/>
  <c r="F39" i="6"/>
  <c r="AM38" i="6"/>
  <c r="AN8" i="6" s="1"/>
  <c r="AI38" i="6"/>
  <c r="AF38" i="6"/>
  <c r="Z38" i="6"/>
  <c r="AA33" i="6" s="1"/>
  <c r="T38" i="6"/>
  <c r="U36" i="6" s="1"/>
  <c r="N38" i="6"/>
  <c r="O29" i="6" s="1"/>
  <c r="K38" i="6"/>
  <c r="L13" i="6" s="1"/>
  <c r="H38" i="6"/>
  <c r="F38" i="6"/>
  <c r="AJ36" i="6"/>
  <c r="AG36" i="6"/>
  <c r="AC36" i="6"/>
  <c r="W36" i="6"/>
  <c r="Q36" i="6"/>
  <c r="I36" i="6"/>
  <c r="AJ35" i="6"/>
  <c r="AG35" i="6"/>
  <c r="AC35" i="6"/>
  <c r="AA35" i="6"/>
  <c r="W35" i="6"/>
  <c r="U35" i="6"/>
  <c r="Q35" i="6"/>
  <c r="I35" i="6"/>
  <c r="AJ34" i="6"/>
  <c r="AG34" i="6"/>
  <c r="AC34" i="6"/>
  <c r="AA34" i="6"/>
  <c r="W34" i="6"/>
  <c r="U34" i="6"/>
  <c r="Q34" i="6"/>
  <c r="L34" i="6"/>
  <c r="I34" i="6"/>
  <c r="AJ33" i="6"/>
  <c r="AG33" i="6"/>
  <c r="AC33" i="6"/>
  <c r="W33" i="6"/>
  <c r="U33" i="6"/>
  <c r="Q33" i="6"/>
  <c r="O33" i="6"/>
  <c r="I33" i="6"/>
  <c r="AJ32" i="6"/>
  <c r="AG32" i="6"/>
  <c r="AC32" i="6"/>
  <c r="W32" i="6"/>
  <c r="U32" i="6"/>
  <c r="Q32" i="6"/>
  <c r="I32" i="6"/>
  <c r="AJ31" i="6"/>
  <c r="AG31" i="6"/>
  <c r="AC31" i="6"/>
  <c r="AA31" i="6"/>
  <c r="W31" i="6"/>
  <c r="U31" i="6"/>
  <c r="Q31" i="6"/>
  <c r="I31" i="6"/>
  <c r="AJ30" i="6"/>
  <c r="AG30" i="6"/>
  <c r="AC30" i="6"/>
  <c r="AA30" i="6"/>
  <c r="W30" i="6"/>
  <c r="U30" i="6"/>
  <c r="Q30" i="6"/>
  <c r="L30" i="6"/>
  <c r="I30" i="6"/>
  <c r="AJ29" i="6"/>
  <c r="AG29" i="6"/>
  <c r="AC29" i="6"/>
  <c r="W29" i="6"/>
  <c r="U29" i="6"/>
  <c r="Q29" i="6"/>
  <c r="I29" i="6"/>
  <c r="AJ28" i="6"/>
  <c r="AG28" i="6"/>
  <c r="AC28" i="6"/>
  <c r="W28" i="6"/>
  <c r="U28" i="6"/>
  <c r="Q28" i="6"/>
  <c r="I28" i="6"/>
  <c r="AJ27" i="6"/>
  <c r="AG27" i="6"/>
  <c r="AC27" i="6"/>
  <c r="AA27" i="6"/>
  <c r="W27" i="6"/>
  <c r="U27" i="6"/>
  <c r="Q27" i="6"/>
  <c r="I27" i="6"/>
  <c r="AJ26" i="6"/>
  <c r="AG26" i="6"/>
  <c r="AC26" i="6"/>
  <c r="AA26" i="6"/>
  <c r="W26" i="6"/>
  <c r="U26" i="6"/>
  <c r="Q26" i="6"/>
  <c r="I26" i="6"/>
  <c r="AJ25" i="6"/>
  <c r="AG25" i="6"/>
  <c r="AC25" i="6"/>
  <c r="W25" i="6"/>
  <c r="U25" i="6"/>
  <c r="Q25" i="6"/>
  <c r="O25" i="6"/>
  <c r="I25" i="6"/>
  <c r="AJ24" i="6"/>
  <c r="AG24" i="6"/>
  <c r="AC24" i="6"/>
  <c r="W24" i="6"/>
  <c r="U24" i="6"/>
  <c r="Q24" i="6"/>
  <c r="I24" i="6"/>
  <c r="AJ23" i="6"/>
  <c r="AG23" i="6"/>
  <c r="AC23" i="6"/>
  <c r="AA23" i="6"/>
  <c r="W23" i="6"/>
  <c r="U23" i="6"/>
  <c r="Q23" i="6"/>
  <c r="I23" i="6"/>
  <c r="AJ22" i="6"/>
  <c r="AG22" i="6"/>
  <c r="AC22" i="6"/>
  <c r="AA22" i="6"/>
  <c r="W22" i="6"/>
  <c r="U22" i="6"/>
  <c r="Q22" i="6"/>
  <c r="L22" i="6"/>
  <c r="I22" i="6"/>
  <c r="AN21" i="6"/>
  <c r="AJ21" i="6"/>
  <c r="AG21" i="6"/>
  <c r="AC21" i="6"/>
  <c r="W21" i="6"/>
  <c r="U21" i="6"/>
  <c r="Q21" i="6"/>
  <c r="I21" i="6"/>
  <c r="AJ20" i="6"/>
  <c r="AG20" i="6"/>
  <c r="AC20" i="6"/>
  <c r="W20" i="6"/>
  <c r="U20" i="6"/>
  <c r="Q20" i="6"/>
  <c r="I20" i="6"/>
  <c r="AJ19" i="6"/>
  <c r="AG19" i="6"/>
  <c r="AC19" i="6"/>
  <c r="AA19" i="6"/>
  <c r="W19" i="6"/>
  <c r="U19" i="6"/>
  <c r="Q19" i="6"/>
  <c r="I19" i="6"/>
  <c r="AJ18" i="6"/>
  <c r="AG18" i="6"/>
  <c r="AC18" i="6"/>
  <c r="AA18" i="6"/>
  <c r="W18" i="6"/>
  <c r="U18" i="6"/>
  <c r="Q18" i="6"/>
  <c r="L18" i="6"/>
  <c r="I18" i="6"/>
  <c r="AJ17" i="6"/>
  <c r="AG17" i="6"/>
  <c r="AC17" i="6"/>
  <c r="W17" i="6"/>
  <c r="U17" i="6"/>
  <c r="Q17" i="6"/>
  <c r="I17" i="6"/>
  <c r="AJ16" i="6"/>
  <c r="AG16" i="6"/>
  <c r="AC16" i="6"/>
  <c r="W16" i="6"/>
  <c r="U16" i="6"/>
  <c r="Q16" i="6"/>
  <c r="L16" i="6"/>
  <c r="I16" i="6"/>
  <c r="AJ15" i="6"/>
  <c r="AG15" i="6"/>
  <c r="AC15" i="6"/>
  <c r="AA15" i="6"/>
  <c r="W15" i="6"/>
  <c r="U15" i="6"/>
  <c r="Q15" i="6"/>
  <c r="I15" i="6"/>
  <c r="AJ14" i="6"/>
  <c r="AG14" i="6"/>
  <c r="AC14" i="6"/>
  <c r="AA14" i="6"/>
  <c r="W14" i="6"/>
  <c r="U14" i="6"/>
  <c r="Q14" i="6"/>
  <c r="I14" i="6"/>
  <c r="AJ13" i="6"/>
  <c r="AG13" i="6"/>
  <c r="AC13" i="6"/>
  <c r="AA13" i="6"/>
  <c r="W13" i="6"/>
  <c r="U13" i="6"/>
  <c r="Q13" i="6"/>
  <c r="O13" i="6"/>
  <c r="I13" i="6"/>
  <c r="AJ12" i="6"/>
  <c r="AG12" i="6"/>
  <c r="AC12" i="6"/>
  <c r="AA12" i="6"/>
  <c r="W12" i="6"/>
  <c r="U12" i="6"/>
  <c r="Q12" i="6"/>
  <c r="I12" i="6"/>
  <c r="AJ11" i="6"/>
  <c r="AG11" i="6"/>
  <c r="AC11" i="6"/>
  <c r="AA11" i="6"/>
  <c r="W11" i="6"/>
  <c r="U11" i="6"/>
  <c r="Q11" i="6"/>
  <c r="O11" i="6"/>
  <c r="I11" i="6"/>
  <c r="AJ10" i="6"/>
  <c r="AG10" i="6"/>
  <c r="AC10" i="6"/>
  <c r="AA10" i="6"/>
  <c r="W10" i="6"/>
  <c r="U10" i="6"/>
  <c r="Q10" i="6"/>
  <c r="I10" i="6"/>
  <c r="AJ9" i="6"/>
  <c r="AG9" i="6"/>
  <c r="AC9" i="6"/>
  <c r="AA9" i="6"/>
  <c r="W9" i="6"/>
  <c r="U9" i="6"/>
  <c r="Q9" i="6"/>
  <c r="I9" i="6"/>
  <c r="AJ8" i="6"/>
  <c r="AG8" i="6"/>
  <c r="AC8" i="6"/>
  <c r="AA8" i="6"/>
  <c r="W8" i="6"/>
  <c r="U8" i="6"/>
  <c r="Q8" i="6"/>
  <c r="I8" i="6"/>
  <c r="AJ7" i="6"/>
  <c r="AG7" i="6"/>
  <c r="AC7" i="6"/>
  <c r="AA7" i="6"/>
  <c r="W7" i="6"/>
  <c r="U7" i="6"/>
  <c r="Q7" i="6"/>
  <c r="O7" i="6"/>
  <c r="L7" i="6"/>
  <c r="I7" i="6"/>
  <c r="AJ6" i="6"/>
  <c r="AG6" i="6"/>
  <c r="AC6" i="6"/>
  <c r="AA6" i="6"/>
  <c r="W6" i="6"/>
  <c r="U6" i="6"/>
  <c r="Q6" i="6"/>
  <c r="I6" i="6"/>
  <c r="AJ5" i="6"/>
  <c r="AG5" i="6"/>
  <c r="AC5" i="6"/>
  <c r="AA5" i="6"/>
  <c r="W5" i="6"/>
  <c r="U5" i="6"/>
  <c r="Q5" i="6"/>
  <c r="O5" i="6"/>
  <c r="I5" i="6"/>
  <c r="AN4" i="6"/>
  <c r="AJ4" i="6"/>
  <c r="AG4" i="6"/>
  <c r="AC4" i="6"/>
  <c r="AA4" i="6"/>
  <c r="W4" i="6"/>
  <c r="U4" i="6"/>
  <c r="Q4" i="6"/>
  <c r="O4" i="6"/>
  <c r="L4" i="6"/>
  <c r="AW39" i="5"/>
  <c r="AT39" i="5"/>
  <c r="AU35" i="5" s="1"/>
  <c r="AQ39" i="5"/>
  <c r="AK39" i="5"/>
  <c r="AE39" i="5"/>
  <c r="Y39" i="5"/>
  <c r="V39" i="5"/>
  <c r="P39" i="5"/>
  <c r="J39" i="5"/>
  <c r="G39" i="5"/>
  <c r="F39" i="5"/>
  <c r="E39" i="5"/>
  <c r="AW38" i="5"/>
  <c r="AX35" i="5" s="1"/>
  <c r="AT38" i="5"/>
  <c r="AQ38" i="5"/>
  <c r="AK38" i="5"/>
  <c r="AE38" i="5"/>
  <c r="Y38" i="5"/>
  <c r="Z34" i="5" s="1"/>
  <c r="V38" i="5"/>
  <c r="P38" i="5"/>
  <c r="Q34" i="5" s="1"/>
  <c r="J38" i="5"/>
  <c r="K35" i="5" s="1"/>
  <c r="G38" i="5"/>
  <c r="H35" i="5" s="1"/>
  <c r="F38" i="5"/>
  <c r="E38" i="5"/>
  <c r="AX36" i="5"/>
  <c r="AU36" i="5"/>
  <c r="AR36" i="5"/>
  <c r="AN36" i="5"/>
  <c r="AH36" i="5"/>
  <c r="AB36" i="5"/>
  <c r="W36" i="5"/>
  <c r="S36" i="5"/>
  <c r="M36" i="5"/>
  <c r="K36" i="5"/>
  <c r="AR35" i="5"/>
  <c r="AN35" i="5"/>
  <c r="AH35" i="5"/>
  <c r="AB35" i="5"/>
  <c r="W35" i="5"/>
  <c r="S35" i="5"/>
  <c r="Q35" i="5"/>
  <c r="M35" i="5"/>
  <c r="AN34" i="5"/>
  <c r="AH34" i="5"/>
  <c r="AB34" i="5"/>
  <c r="W34" i="5"/>
  <c r="S34" i="5"/>
  <c r="M34" i="5"/>
  <c r="AX33" i="5"/>
  <c r="AR33" i="5"/>
  <c r="AN33" i="5"/>
  <c r="AH33" i="5"/>
  <c r="AB33" i="5"/>
  <c r="W33" i="5"/>
  <c r="S33" i="5"/>
  <c r="M33" i="5"/>
  <c r="K33" i="5"/>
  <c r="AN32" i="5"/>
  <c r="AH32" i="5"/>
  <c r="AB32" i="5"/>
  <c r="W32" i="5"/>
  <c r="S32" i="5"/>
  <c r="Q32" i="5"/>
  <c r="M32" i="5"/>
  <c r="AN31" i="5"/>
  <c r="AH31" i="5"/>
  <c r="AB31" i="5"/>
  <c r="W31" i="5"/>
  <c r="S31" i="5"/>
  <c r="Q31" i="5"/>
  <c r="M31" i="5"/>
  <c r="AX30" i="5"/>
  <c r="AN30" i="5"/>
  <c r="AH30" i="5"/>
  <c r="AB30" i="5"/>
  <c r="W30" i="5"/>
  <c r="S30" i="5"/>
  <c r="M30" i="5"/>
  <c r="K30" i="5"/>
  <c r="AR29" i="5"/>
  <c r="AN29" i="5"/>
  <c r="AH29" i="5"/>
  <c r="AB29" i="5"/>
  <c r="W29" i="5"/>
  <c r="S29" i="5"/>
  <c r="Q29" i="5"/>
  <c r="M29" i="5"/>
  <c r="AN28" i="5"/>
  <c r="AH28" i="5"/>
  <c r="AB28" i="5"/>
  <c r="W28" i="5"/>
  <c r="S28" i="5"/>
  <c r="Q28" i="5"/>
  <c r="M28" i="5"/>
  <c r="AN27" i="5"/>
  <c r="AL27" i="5"/>
  <c r="AH27" i="5"/>
  <c r="AB27" i="5"/>
  <c r="W27" i="5"/>
  <c r="S27" i="5"/>
  <c r="Q27" i="5"/>
  <c r="M27" i="5"/>
  <c r="AN26" i="5"/>
  <c r="AH26" i="5"/>
  <c r="AB26" i="5"/>
  <c r="W26" i="5"/>
  <c r="S26" i="5"/>
  <c r="Q26" i="5"/>
  <c r="M26" i="5"/>
  <c r="AN25" i="5"/>
  <c r="AH25" i="5"/>
  <c r="AB25" i="5"/>
  <c r="W25" i="5"/>
  <c r="S25" i="5"/>
  <c r="Q25" i="5"/>
  <c r="M25" i="5"/>
  <c r="AR24" i="5"/>
  <c r="AN24" i="5"/>
  <c r="AH24" i="5"/>
  <c r="AB24" i="5"/>
  <c r="W24" i="5"/>
  <c r="S24" i="5"/>
  <c r="Q24" i="5"/>
  <c r="M24" i="5"/>
  <c r="AX23" i="5"/>
  <c r="AN23" i="5"/>
  <c r="AL23" i="5"/>
  <c r="AH23" i="5"/>
  <c r="AB23" i="5"/>
  <c r="W23" i="5"/>
  <c r="S23" i="5"/>
  <c r="M23" i="5"/>
  <c r="K23" i="5"/>
  <c r="AN22" i="5"/>
  <c r="AH22" i="5"/>
  <c r="AB22" i="5"/>
  <c r="W22" i="5"/>
  <c r="S22" i="5"/>
  <c r="Q22" i="5"/>
  <c r="M22" i="5"/>
  <c r="AN21" i="5"/>
  <c r="AL21" i="5"/>
  <c r="AH21" i="5"/>
  <c r="AB21" i="5"/>
  <c r="W21" i="5"/>
  <c r="S21" i="5"/>
  <c r="Q21" i="5"/>
  <c r="M21" i="5"/>
  <c r="AX20" i="5"/>
  <c r="AN20" i="5"/>
  <c r="AH20" i="5"/>
  <c r="AB20" i="5"/>
  <c r="W20" i="5"/>
  <c r="S20" i="5"/>
  <c r="M20" i="5"/>
  <c r="K20" i="5"/>
  <c r="AN19" i="5"/>
  <c r="AL19" i="5"/>
  <c r="AH19" i="5"/>
  <c r="AB19" i="5"/>
  <c r="W19" i="5"/>
  <c r="S19" i="5"/>
  <c r="Q19" i="5"/>
  <c r="M19" i="5"/>
  <c r="AN18" i="5"/>
  <c r="AH18" i="5"/>
  <c r="AB18" i="5"/>
  <c r="W18" i="5"/>
  <c r="S18" i="5"/>
  <c r="Q18" i="5"/>
  <c r="M18" i="5"/>
  <c r="AX17" i="5"/>
  <c r="AR17" i="5"/>
  <c r="AN17" i="5"/>
  <c r="AH17" i="5"/>
  <c r="AB17" i="5"/>
  <c r="W17" i="5"/>
  <c r="S17" i="5"/>
  <c r="M17" i="5"/>
  <c r="K17" i="5"/>
  <c r="AN16" i="5"/>
  <c r="AL16" i="5"/>
  <c r="AH16" i="5"/>
  <c r="AB16" i="5"/>
  <c r="W16" i="5"/>
  <c r="S16" i="5"/>
  <c r="Q16" i="5"/>
  <c r="M16" i="5"/>
  <c r="AR15" i="5"/>
  <c r="AN15" i="5"/>
  <c r="AH15" i="5"/>
  <c r="AB15" i="5"/>
  <c r="W15" i="5"/>
  <c r="S15" i="5"/>
  <c r="Q15" i="5"/>
  <c r="M15" i="5"/>
  <c r="AX14" i="5"/>
  <c r="AN14" i="5"/>
  <c r="AH14" i="5"/>
  <c r="AB14" i="5"/>
  <c r="Z14" i="5"/>
  <c r="W14" i="5"/>
  <c r="S14" i="5"/>
  <c r="M14" i="5"/>
  <c r="K14" i="5"/>
  <c r="AN13" i="5"/>
  <c r="AH13" i="5"/>
  <c r="AB13" i="5"/>
  <c r="W13" i="5"/>
  <c r="S13" i="5"/>
  <c r="Q13" i="5"/>
  <c r="M13" i="5"/>
  <c r="AN12" i="5"/>
  <c r="AH12" i="5"/>
  <c r="AB12" i="5"/>
  <c r="W12" i="5"/>
  <c r="S12" i="5"/>
  <c r="Q12" i="5"/>
  <c r="M12" i="5"/>
  <c r="AR11" i="5"/>
  <c r="AN11" i="5"/>
  <c r="AH11" i="5"/>
  <c r="AB11" i="5"/>
  <c r="W11" i="5"/>
  <c r="S11" i="5"/>
  <c r="Q11" i="5"/>
  <c r="M11" i="5"/>
  <c r="AN10" i="5"/>
  <c r="AH10" i="5"/>
  <c r="AB10" i="5"/>
  <c r="W10" i="5"/>
  <c r="S10" i="5"/>
  <c r="Q10" i="5"/>
  <c r="M10" i="5"/>
  <c r="AR9" i="5"/>
  <c r="AN9" i="5"/>
  <c r="AH9" i="5"/>
  <c r="AB9" i="5"/>
  <c r="W9" i="5"/>
  <c r="S9" i="5"/>
  <c r="Q9" i="5"/>
  <c r="M9" i="5"/>
  <c r="AN8" i="5"/>
  <c r="AH8" i="5"/>
  <c r="AB8" i="5"/>
  <c r="W8" i="5"/>
  <c r="S8" i="5"/>
  <c r="Q8" i="5"/>
  <c r="M8" i="5"/>
  <c r="AX7" i="5"/>
  <c r="AR7" i="5"/>
  <c r="AN7" i="5"/>
  <c r="AH7" i="5"/>
  <c r="AB7" i="5"/>
  <c r="W7" i="5"/>
  <c r="S7" i="5"/>
  <c r="M7" i="5"/>
  <c r="K7" i="5"/>
  <c r="AN6" i="5"/>
  <c r="AH6" i="5"/>
  <c r="AB6" i="5"/>
  <c r="W6" i="5"/>
  <c r="S6" i="5"/>
  <c r="Q6" i="5"/>
  <c r="M6" i="5"/>
  <c r="AR5" i="5"/>
  <c r="AN5" i="5"/>
  <c r="AH5" i="5"/>
  <c r="AB5" i="5"/>
  <c r="W5" i="5"/>
  <c r="S5" i="5"/>
  <c r="Q5" i="5"/>
  <c r="M5" i="5"/>
  <c r="AU4" i="5"/>
  <c r="AR4" i="5"/>
  <c r="AN4" i="5"/>
  <c r="AL4" i="5"/>
  <c r="AH4" i="5"/>
  <c r="AB4" i="5"/>
  <c r="S4" i="5"/>
  <c r="M4" i="5"/>
  <c r="K4" i="5"/>
  <c r="BE39" i="4"/>
  <c r="BB39" i="4"/>
  <c r="AV39" i="4"/>
  <c r="AS39" i="4"/>
  <c r="AT26" i="4" s="1"/>
  <c r="AP39" i="4"/>
  <c r="AQ32" i="4" s="1"/>
  <c r="AM39" i="4"/>
  <c r="AJ39" i="4"/>
  <c r="AG39" i="4"/>
  <c r="AH34" i="4" s="1"/>
  <c r="AD39" i="4"/>
  <c r="AA39" i="4"/>
  <c r="X39" i="4"/>
  <c r="U39" i="4"/>
  <c r="V34" i="4" s="1"/>
  <c r="R39" i="4"/>
  <c r="L39" i="4"/>
  <c r="E39" i="4"/>
  <c r="D39" i="4"/>
  <c r="BE38" i="4"/>
  <c r="BF32" i="4" s="1"/>
  <c r="BB38" i="4"/>
  <c r="BC35" i="4" s="1"/>
  <c r="AV38" i="4"/>
  <c r="AS38" i="4"/>
  <c r="AP38" i="4"/>
  <c r="AM38" i="4"/>
  <c r="AJ38" i="4"/>
  <c r="AK35" i="4" s="1"/>
  <c r="AG38" i="4"/>
  <c r="AD38" i="4"/>
  <c r="AE12" i="4" s="1"/>
  <c r="AA38" i="4"/>
  <c r="X38" i="4"/>
  <c r="U38" i="4"/>
  <c r="R38" i="4"/>
  <c r="S28" i="4" s="1"/>
  <c r="L38" i="4"/>
  <c r="M24" i="4" s="1"/>
  <c r="E38" i="4"/>
  <c r="D38" i="4"/>
  <c r="AY36" i="4"/>
  <c r="AW36" i="4"/>
  <c r="AN36" i="4"/>
  <c r="AK36" i="4"/>
  <c r="AB36" i="4"/>
  <c r="Y36" i="4"/>
  <c r="S36" i="4"/>
  <c r="O36" i="4"/>
  <c r="I36" i="4"/>
  <c r="AY35" i="4"/>
  <c r="AW35" i="4"/>
  <c r="AN35" i="4"/>
  <c r="AB35" i="4"/>
  <c r="Y35" i="4"/>
  <c r="O35" i="4"/>
  <c r="M35" i="4"/>
  <c r="I35" i="4"/>
  <c r="AY34" i="4"/>
  <c r="AW34" i="4"/>
  <c r="AN34" i="4"/>
  <c r="AK34" i="4"/>
  <c r="AB34" i="4"/>
  <c r="Y34" i="4"/>
  <c r="O34" i="4"/>
  <c r="I34" i="4"/>
  <c r="BF33" i="4"/>
  <c r="AY33" i="4"/>
  <c r="AW33" i="4"/>
  <c r="AN33" i="4"/>
  <c r="AK33" i="4"/>
  <c r="AB33" i="4"/>
  <c r="Y33" i="4"/>
  <c r="O33" i="4"/>
  <c r="I33" i="4"/>
  <c r="AY32" i="4"/>
  <c r="AW32" i="4"/>
  <c r="AN32" i="4"/>
  <c r="AK32" i="4"/>
  <c r="AB32" i="4"/>
  <c r="Y32" i="4"/>
  <c r="S32" i="4"/>
  <c r="O32" i="4"/>
  <c r="I32" i="4"/>
  <c r="BF31" i="4"/>
  <c r="AY31" i="4"/>
  <c r="AW31" i="4"/>
  <c r="AN31" i="4"/>
  <c r="AK31" i="4"/>
  <c r="AB31" i="4"/>
  <c r="Y31" i="4"/>
  <c r="O31" i="4"/>
  <c r="I31" i="4"/>
  <c r="BF30" i="4"/>
  <c r="AY30" i="4"/>
  <c r="AW30" i="4"/>
  <c r="AN30" i="4"/>
  <c r="AK30" i="4"/>
  <c r="AB30" i="4"/>
  <c r="Y30" i="4"/>
  <c r="O30" i="4"/>
  <c r="M30" i="4"/>
  <c r="I30" i="4"/>
  <c r="BF29" i="4"/>
  <c r="AY29" i="4"/>
  <c r="AW29" i="4"/>
  <c r="AN29" i="4"/>
  <c r="AK29" i="4"/>
  <c r="AB29" i="4"/>
  <c r="Y29" i="4"/>
  <c r="O29" i="4"/>
  <c r="M29" i="4"/>
  <c r="I29" i="4"/>
  <c r="BF28" i="4"/>
  <c r="AY28" i="4"/>
  <c r="AW28" i="4"/>
  <c r="AQ28" i="4"/>
  <c r="AN28" i="4"/>
  <c r="AK28" i="4"/>
  <c r="AB28" i="4"/>
  <c r="Y28" i="4"/>
  <c r="O28" i="4"/>
  <c r="M28" i="4"/>
  <c r="I28" i="4"/>
  <c r="BF27" i="4"/>
  <c r="BC27" i="4"/>
  <c r="AY27" i="4"/>
  <c r="AW27" i="4"/>
  <c r="AN27" i="4"/>
  <c r="AK27" i="4"/>
  <c r="AB27" i="4"/>
  <c r="Y27" i="4"/>
  <c r="O27" i="4"/>
  <c r="M27" i="4"/>
  <c r="I27" i="4"/>
  <c r="BF26" i="4"/>
  <c r="AY26" i="4"/>
  <c r="AW26" i="4"/>
  <c r="AN26" i="4"/>
  <c r="AK26" i="4"/>
  <c r="AB26" i="4"/>
  <c r="Y26" i="4"/>
  <c r="O26" i="4"/>
  <c r="I26" i="4"/>
  <c r="BF25" i="4"/>
  <c r="AY25" i="4"/>
  <c r="AW25" i="4"/>
  <c r="AN25" i="4"/>
  <c r="AK25" i="4"/>
  <c r="AB25" i="4"/>
  <c r="Y25" i="4"/>
  <c r="O25" i="4"/>
  <c r="M25" i="4"/>
  <c r="I25" i="4"/>
  <c r="AY24" i="4"/>
  <c r="AW24" i="4"/>
  <c r="AQ24" i="4"/>
  <c r="AN24" i="4"/>
  <c r="AK24" i="4"/>
  <c r="AE24" i="4"/>
  <c r="AB24" i="4"/>
  <c r="Y24" i="4"/>
  <c r="S24" i="4"/>
  <c r="O24" i="4"/>
  <c r="I24" i="4"/>
  <c r="BC23" i="4"/>
  <c r="AY23" i="4"/>
  <c r="AW23" i="4"/>
  <c r="AN23" i="4"/>
  <c r="AK23" i="4"/>
  <c r="AB23" i="4"/>
  <c r="Y23" i="4"/>
  <c r="O23" i="4"/>
  <c r="M23" i="4"/>
  <c r="I23" i="4"/>
  <c r="AY22" i="4"/>
  <c r="AW22" i="4"/>
  <c r="AN22" i="4"/>
  <c r="AK22" i="4"/>
  <c r="AB22" i="4"/>
  <c r="Y22" i="4"/>
  <c r="O22" i="4"/>
  <c r="I22" i="4"/>
  <c r="BF21" i="4"/>
  <c r="AY21" i="4"/>
  <c r="AW21" i="4"/>
  <c r="AN21" i="4"/>
  <c r="AK21" i="4"/>
  <c r="AB21" i="4"/>
  <c r="Y21" i="4"/>
  <c r="O21" i="4"/>
  <c r="M21" i="4"/>
  <c r="I21" i="4"/>
  <c r="BF20" i="4"/>
  <c r="AY20" i="4"/>
  <c r="AW20" i="4"/>
  <c r="AN20" i="4"/>
  <c r="AK20" i="4"/>
  <c r="AB20" i="4"/>
  <c r="Y20" i="4"/>
  <c r="S20" i="4"/>
  <c r="O20" i="4"/>
  <c r="M20" i="4"/>
  <c r="I20" i="4"/>
  <c r="BF19" i="4"/>
  <c r="BC19" i="4"/>
  <c r="AY19" i="4"/>
  <c r="AW19" i="4"/>
  <c r="AN19" i="4"/>
  <c r="AK19" i="4"/>
  <c r="AB19" i="4"/>
  <c r="Y19" i="4"/>
  <c r="O19" i="4"/>
  <c r="M19" i="4"/>
  <c r="I19" i="4"/>
  <c r="BF18" i="4"/>
  <c r="AY18" i="4"/>
  <c r="AW18" i="4"/>
  <c r="AN18" i="4"/>
  <c r="AK18" i="4"/>
  <c r="AH18" i="4"/>
  <c r="AB18" i="4"/>
  <c r="Y18" i="4"/>
  <c r="O18" i="4"/>
  <c r="M18" i="4"/>
  <c r="I18" i="4"/>
  <c r="BF17" i="4"/>
  <c r="AY17" i="4"/>
  <c r="AW17" i="4"/>
  <c r="AN17" i="4"/>
  <c r="AK17" i="4"/>
  <c r="AB17" i="4"/>
  <c r="Y17" i="4"/>
  <c r="O17" i="4"/>
  <c r="M17" i="4"/>
  <c r="I17" i="4"/>
  <c r="BF16" i="4"/>
  <c r="AY16" i="4"/>
  <c r="AW16" i="4"/>
  <c r="AQ16" i="4"/>
  <c r="AN16" i="4"/>
  <c r="AK16" i="4"/>
  <c r="AB16" i="4"/>
  <c r="Y16" i="4"/>
  <c r="S16" i="4"/>
  <c r="O16" i="4"/>
  <c r="M16" i="4"/>
  <c r="I16" i="4"/>
  <c r="BF15" i="4"/>
  <c r="BC15" i="4"/>
  <c r="AY15" i="4"/>
  <c r="AW15" i="4"/>
  <c r="AN15" i="4"/>
  <c r="AK15" i="4"/>
  <c r="AB15" i="4"/>
  <c r="Y15" i="4"/>
  <c r="O15" i="4"/>
  <c r="M15" i="4"/>
  <c r="I15" i="4"/>
  <c r="BF14" i="4"/>
  <c r="AY14" i="4"/>
  <c r="AW14" i="4"/>
  <c r="AT14" i="4"/>
  <c r="AN14" i="4"/>
  <c r="AK14" i="4"/>
  <c r="AH14" i="4"/>
  <c r="AB14" i="4"/>
  <c r="Y14" i="4"/>
  <c r="O14" i="4"/>
  <c r="M14" i="4"/>
  <c r="I14" i="4"/>
  <c r="BF13" i="4"/>
  <c r="AY13" i="4"/>
  <c r="AW13" i="4"/>
  <c r="AN13" i="4"/>
  <c r="AK13" i="4"/>
  <c r="AB13" i="4"/>
  <c r="Y13" i="4"/>
  <c r="O13" i="4"/>
  <c r="I13" i="4"/>
  <c r="BF12" i="4"/>
  <c r="AY12" i="4"/>
  <c r="AW12" i="4"/>
  <c r="AQ12" i="4"/>
  <c r="AN12" i="4"/>
  <c r="AK12" i="4"/>
  <c r="AB12" i="4"/>
  <c r="Y12" i="4"/>
  <c r="S12" i="4"/>
  <c r="O12" i="4"/>
  <c r="M12" i="4"/>
  <c r="I12" i="4"/>
  <c r="BF11" i="4"/>
  <c r="BC11" i="4"/>
  <c r="AY11" i="4"/>
  <c r="AW11" i="4"/>
  <c r="AN11" i="4"/>
  <c r="AK11" i="4"/>
  <c r="AB11" i="4"/>
  <c r="Y11" i="4"/>
  <c r="O11" i="4"/>
  <c r="I11" i="4"/>
  <c r="BF10" i="4"/>
  <c r="AY10" i="4"/>
  <c r="AW10" i="4"/>
  <c r="AT10" i="4"/>
  <c r="AN10" i="4"/>
  <c r="AK10" i="4"/>
  <c r="AB10" i="4"/>
  <c r="Y10" i="4"/>
  <c r="O10" i="4"/>
  <c r="I10" i="4"/>
  <c r="BF9" i="4"/>
  <c r="AY9" i="4"/>
  <c r="AW9" i="4"/>
  <c r="AN9" i="4"/>
  <c r="AK9" i="4"/>
  <c r="AB9" i="4"/>
  <c r="Y9" i="4"/>
  <c r="O9" i="4"/>
  <c r="M9" i="4"/>
  <c r="I9" i="4"/>
  <c r="BF8" i="4"/>
  <c r="AY8" i="4"/>
  <c r="AW8" i="4"/>
  <c r="AQ8" i="4"/>
  <c r="AN8" i="4"/>
  <c r="AK8" i="4"/>
  <c r="AE8" i="4"/>
  <c r="AB8" i="4"/>
  <c r="Y8" i="4"/>
  <c r="S8" i="4"/>
  <c r="O8" i="4"/>
  <c r="I8" i="4"/>
  <c r="BF7" i="4"/>
  <c r="BC7" i="4"/>
  <c r="AY7" i="4"/>
  <c r="AW7" i="4"/>
  <c r="AN7" i="4"/>
  <c r="AK7" i="4"/>
  <c r="AB7" i="4"/>
  <c r="Y7" i="4"/>
  <c r="O7" i="4"/>
  <c r="M7" i="4"/>
  <c r="I7" i="4"/>
  <c r="BF6" i="4"/>
  <c r="AY6" i="4"/>
  <c r="AW6" i="4"/>
  <c r="AQ6" i="4"/>
  <c r="AN6" i="4"/>
  <c r="AK6" i="4"/>
  <c r="AE6" i="4"/>
  <c r="AB6" i="4"/>
  <c r="Y6" i="4"/>
  <c r="S6" i="4"/>
  <c r="O6" i="4"/>
  <c r="I6" i="4"/>
  <c r="BF5" i="4"/>
  <c r="BC5" i="4"/>
  <c r="AY5" i="4"/>
  <c r="AW5" i="4"/>
  <c r="AN5" i="4"/>
  <c r="AK5" i="4"/>
  <c r="AB5" i="4"/>
  <c r="Y5" i="4"/>
  <c r="O5" i="4"/>
  <c r="I5" i="4"/>
  <c r="BF4" i="4"/>
  <c r="AY4" i="4"/>
  <c r="AW4" i="4"/>
  <c r="AQ4" i="4"/>
  <c r="AN4" i="4"/>
  <c r="AK4" i="4"/>
  <c r="AB4" i="4"/>
  <c r="Y4" i="4"/>
  <c r="O4" i="4"/>
  <c r="A5" i="2"/>
  <c r="A6" i="2" s="1"/>
  <c r="E39" i="1"/>
  <c r="E38" i="1"/>
  <c r="AG21" i="19" l="1"/>
  <c r="N26" i="19"/>
  <c r="AG9" i="19"/>
  <c r="AB13" i="19"/>
  <c r="N30" i="19"/>
  <c r="AB17" i="19"/>
  <c r="AB33" i="19"/>
  <c r="AG15" i="19"/>
  <c r="AB29" i="19"/>
  <c r="N28" i="19"/>
  <c r="AG33" i="19"/>
  <c r="AG35" i="19"/>
  <c r="AG13" i="19"/>
  <c r="AG31" i="19"/>
  <c r="AG36" i="19"/>
  <c r="AG27" i="19"/>
  <c r="V31" i="19"/>
  <c r="AG7" i="19"/>
  <c r="N21" i="19"/>
  <c r="N36" i="19"/>
  <c r="N8" i="19"/>
  <c r="V34" i="19"/>
  <c r="AG18" i="19"/>
  <c r="AG32" i="19"/>
  <c r="AG17" i="19"/>
  <c r="N12" i="19"/>
  <c r="AB21" i="19"/>
  <c r="N13" i="19"/>
  <c r="N22" i="19"/>
  <c r="AG30" i="19"/>
  <c r="AG11" i="19"/>
  <c r="AG12" i="19"/>
  <c r="AG26" i="19"/>
  <c r="AG10" i="19"/>
  <c r="AG8" i="19"/>
  <c r="AG4" i="19"/>
  <c r="AD38" i="19"/>
  <c r="AD39" i="19"/>
  <c r="AD41" i="19"/>
  <c r="AD40" i="19"/>
  <c r="AG25" i="19"/>
  <c r="V27" i="19"/>
  <c r="AG29" i="19"/>
  <c r="AG24" i="19"/>
  <c r="V9" i="19"/>
  <c r="V8" i="19"/>
  <c r="V12" i="19"/>
  <c r="V24" i="19"/>
  <c r="V25" i="19"/>
  <c r="V19" i="19"/>
  <c r="V10" i="19"/>
  <c r="V6" i="19"/>
  <c r="V14" i="19"/>
  <c r="V11" i="19"/>
  <c r="V35" i="19"/>
  <c r="V36" i="19"/>
  <c r="V5" i="19"/>
  <c r="V16" i="19"/>
  <c r="V20" i="19"/>
  <c r="V4" i="19"/>
  <c r="V29" i="19"/>
  <c r="V28" i="19"/>
  <c r="V32" i="19"/>
  <c r="V7" i="19"/>
  <c r="V30" i="19"/>
  <c r="V21" i="19"/>
  <c r="V26" i="19"/>
  <c r="V22" i="19"/>
  <c r="V13" i="19"/>
  <c r="V33" i="19"/>
  <c r="V17" i="19"/>
  <c r="V18" i="19"/>
  <c r="V23" i="19"/>
  <c r="AF38" i="19"/>
  <c r="AF39" i="19"/>
  <c r="AF41" i="19"/>
  <c r="AF40" i="19"/>
  <c r="AG19" i="19"/>
  <c r="AB11" i="19"/>
  <c r="AB10" i="19"/>
  <c r="AB36" i="19"/>
  <c r="AB14" i="19"/>
  <c r="AB26" i="19"/>
  <c r="AB23" i="19"/>
  <c r="AB19" i="19"/>
  <c r="AB16" i="19"/>
  <c r="AB8" i="19"/>
  <c r="AB22" i="19"/>
  <c r="AB24" i="19"/>
  <c r="AB32" i="19"/>
  <c r="AB15" i="19"/>
  <c r="AB12" i="19"/>
  <c r="AB7" i="19"/>
  <c r="AB31" i="19"/>
  <c r="AB35" i="19"/>
  <c r="AB6" i="19"/>
  <c r="AB20" i="19"/>
  <c r="AB28" i="19"/>
  <c r="AB4" i="19"/>
  <c r="AB9" i="19"/>
  <c r="AB30" i="19"/>
  <c r="AB18" i="19"/>
  <c r="AB5" i="19"/>
  <c r="AB34" i="19"/>
  <c r="AB27" i="19"/>
  <c r="AG5" i="19"/>
  <c r="AG23" i="19"/>
  <c r="AR23" i="7"/>
  <c r="AR11" i="7"/>
  <c r="AR17" i="7"/>
  <c r="H36" i="15"/>
  <c r="H21" i="15"/>
  <c r="H15" i="15"/>
  <c r="H9" i="15"/>
  <c r="H35" i="15"/>
  <c r="H27" i="15"/>
  <c r="H20" i="15"/>
  <c r="H14" i="15"/>
  <c r="H8" i="15"/>
  <c r="H19" i="15"/>
  <c r="H13" i="15"/>
  <c r="H7" i="15"/>
  <c r="H18" i="15"/>
  <c r="H12" i="15"/>
  <c r="H6" i="15"/>
  <c r="H31" i="15"/>
  <c r="H23" i="15"/>
  <c r="H17" i="15"/>
  <c r="H11" i="15"/>
  <c r="H5" i="15"/>
  <c r="E29" i="15"/>
  <c r="E36" i="15"/>
  <c r="E28" i="15"/>
  <c r="E21" i="15"/>
  <c r="E15" i="15"/>
  <c r="E9" i="15"/>
  <c r="E35" i="15"/>
  <c r="E27" i="15"/>
  <c r="E20" i="15"/>
  <c r="E14" i="15"/>
  <c r="E8" i="15"/>
  <c r="E34" i="15"/>
  <c r="E26" i="15"/>
  <c r="E33" i="15"/>
  <c r="E25" i="15"/>
  <c r="E32" i="15"/>
  <c r="E24" i="15"/>
  <c r="E18" i="15"/>
  <c r="E12" i="15"/>
  <c r="E6" i="15"/>
  <c r="E31" i="15"/>
  <c r="E23" i="15"/>
  <c r="E17" i="15"/>
  <c r="E11" i="15"/>
  <c r="E5" i="15"/>
  <c r="E41" i="15" s="1"/>
  <c r="L6" i="10"/>
  <c r="L19" i="10"/>
  <c r="AJ11" i="11"/>
  <c r="AL11" i="11" s="1"/>
  <c r="AJ18" i="11"/>
  <c r="AL18" i="11" s="1"/>
  <c r="AJ19" i="11"/>
  <c r="AL19" i="11" s="1"/>
  <c r="H24" i="12"/>
  <c r="E19" i="15"/>
  <c r="S13" i="16"/>
  <c r="AP24" i="11"/>
  <c r="AP15" i="11"/>
  <c r="AP12" i="11"/>
  <c r="AP9" i="11"/>
  <c r="AP6" i="11"/>
  <c r="AP36" i="11"/>
  <c r="AP34" i="11"/>
  <c r="AP32" i="11"/>
  <c r="AP30" i="11"/>
  <c r="AP28" i="11"/>
  <c r="AP26" i="11"/>
  <c r="AP19" i="11"/>
  <c r="AP17" i="11"/>
  <c r="AP21" i="11"/>
  <c r="AP16" i="11"/>
  <c r="AP35" i="11"/>
  <c r="AP33" i="11"/>
  <c r="AP31" i="11"/>
  <c r="AP29" i="11"/>
  <c r="AP27" i="11"/>
  <c r="AP25" i="11"/>
  <c r="AP18" i="11"/>
  <c r="AP13" i="11"/>
  <c r="AP10" i="11"/>
  <c r="AP7" i="11"/>
  <c r="AP4" i="11"/>
  <c r="AP40" i="11" s="1"/>
  <c r="AO27" i="7"/>
  <c r="AO36" i="7"/>
  <c r="M11" i="4"/>
  <c r="M13" i="4"/>
  <c r="BF23" i="4"/>
  <c r="M34" i="4"/>
  <c r="L10" i="6"/>
  <c r="L20" i="6"/>
  <c r="L26" i="6"/>
  <c r="AR13" i="7"/>
  <c r="Q18" i="7"/>
  <c r="Q19" i="7"/>
  <c r="AR27" i="7"/>
  <c r="AR36" i="7"/>
  <c r="O6" i="10"/>
  <c r="AP11" i="11"/>
  <c r="BE40" i="11"/>
  <c r="AJ28" i="11"/>
  <c r="AL28" i="11" s="1"/>
  <c r="AJ33" i="11"/>
  <c r="AL33" i="11" s="1"/>
  <c r="E22" i="15"/>
  <c r="S14" i="16"/>
  <c r="AR19" i="7"/>
  <c r="E16" i="15"/>
  <c r="S7" i="16"/>
  <c r="AE20" i="4"/>
  <c r="M4" i="4"/>
  <c r="M41" i="4" s="1"/>
  <c r="M6" i="4"/>
  <c r="M10" i="4"/>
  <c r="BF22" i="4"/>
  <c r="BF24" i="4"/>
  <c r="M26" i="4"/>
  <c r="AL35" i="5"/>
  <c r="AL33" i="5"/>
  <c r="AL29" i="5"/>
  <c r="AL5" i="5"/>
  <c r="AL17" i="5"/>
  <c r="AL26" i="5"/>
  <c r="AL13" i="5"/>
  <c r="AL34" i="5"/>
  <c r="AL30" i="5"/>
  <c r="AL18" i="5"/>
  <c r="AL14" i="5"/>
  <c r="AL10" i="5"/>
  <c r="AL24" i="5"/>
  <c r="AL11" i="5"/>
  <c r="AL7" i="5"/>
  <c r="AL32" i="5"/>
  <c r="AL20" i="5"/>
  <c r="AL8" i="5"/>
  <c r="AO12" i="7"/>
  <c r="AO26" i="7"/>
  <c r="AJ10" i="11"/>
  <c r="AL10" i="11" s="1"/>
  <c r="AJ27" i="11"/>
  <c r="AL27" i="11" s="1"/>
  <c r="H22" i="15"/>
  <c r="AJ29" i="11"/>
  <c r="AL29" i="11" s="1"/>
  <c r="AR15" i="7"/>
  <c r="AJ34" i="11"/>
  <c r="AL34" i="11" s="1"/>
  <c r="H16" i="15"/>
  <c r="AO14" i="7"/>
  <c r="M5" i="4"/>
  <c r="M8" i="4"/>
  <c r="AE16" i="4"/>
  <c r="AQ20" i="4"/>
  <c r="AE28" i="4"/>
  <c r="AT30" i="4"/>
  <c r="BC31" i="4"/>
  <c r="AR34" i="5"/>
  <c r="AR26" i="5"/>
  <c r="AR13" i="5"/>
  <c r="AR30" i="5"/>
  <c r="AR22" i="5"/>
  <c r="AR18" i="5"/>
  <c r="AR14" i="5"/>
  <c r="AR10" i="5"/>
  <c r="AR41" i="5" s="1"/>
  <c r="AR6" i="5"/>
  <c r="AR27" i="5"/>
  <c r="AR23" i="5"/>
  <c r="AR31" i="5"/>
  <c r="AR19" i="5"/>
  <c r="AR32" i="5"/>
  <c r="AR28" i="5"/>
  <c r="AR20" i="5"/>
  <c r="AR8" i="5"/>
  <c r="AR16" i="5"/>
  <c r="AR25" i="5"/>
  <c r="AR21" i="5"/>
  <c r="AR12" i="5"/>
  <c r="AR25" i="7"/>
  <c r="AR26" i="7"/>
  <c r="L10" i="10"/>
  <c r="O12" i="10"/>
  <c r="L30" i="10"/>
  <c r="L34" i="10"/>
  <c r="H25" i="15"/>
  <c r="AO35" i="7"/>
  <c r="AO23" i="7"/>
  <c r="AO17" i="7"/>
  <c r="AO11" i="7"/>
  <c r="AO30" i="7"/>
  <c r="AO28" i="7"/>
  <c r="AO22" i="7"/>
  <c r="AO16" i="7"/>
  <c r="AO10" i="7"/>
  <c r="AO5" i="7"/>
  <c r="AO4" i="7"/>
  <c r="AO34" i="7"/>
  <c r="AO25" i="7"/>
  <c r="AO19" i="7"/>
  <c r="AO13" i="7"/>
  <c r="AO7" i="7"/>
  <c r="AR9" i="7"/>
  <c r="AO24" i="7"/>
  <c r="Q35" i="7"/>
  <c r="Q34" i="7"/>
  <c r="Q27" i="7"/>
  <c r="Q21" i="7"/>
  <c r="Q15" i="7"/>
  <c r="Q9" i="7"/>
  <c r="Q26" i="7"/>
  <c r="Q20" i="7"/>
  <c r="Q14" i="7"/>
  <c r="Q8" i="7"/>
  <c r="Q6" i="7"/>
  <c r="Q30" i="7"/>
  <c r="Q29" i="7"/>
  <c r="Q23" i="7"/>
  <c r="Q17" i="7"/>
  <c r="Q11" i="7"/>
  <c r="O30" i="10"/>
  <c r="AJ8" i="11"/>
  <c r="AL8" i="11" s="1"/>
  <c r="AL38" i="11" s="1"/>
  <c r="AJ26" i="11"/>
  <c r="AL26" i="11" s="1"/>
  <c r="AJ32" i="11"/>
  <c r="AL32" i="11" s="1"/>
  <c r="H5" i="12"/>
  <c r="E4" i="15"/>
  <c r="H29" i="15"/>
  <c r="V6" i="4"/>
  <c r="BF34" i="4"/>
  <c r="BF41" i="4" s="1"/>
  <c r="BF36" i="4"/>
  <c r="BF35" i="4"/>
  <c r="L35" i="6"/>
  <c r="L31" i="6"/>
  <c r="L27" i="6"/>
  <c r="L23" i="6"/>
  <c r="L14" i="6"/>
  <c r="L8" i="6"/>
  <c r="L19" i="6"/>
  <c r="L15" i="6"/>
  <c r="L9" i="6"/>
  <c r="L36" i="6"/>
  <c r="L32" i="6"/>
  <c r="L28" i="6"/>
  <c r="L24" i="6"/>
  <c r="L33" i="6"/>
  <c r="L29" i="6"/>
  <c r="L25" i="6"/>
  <c r="L11" i="6"/>
  <c r="L5" i="6"/>
  <c r="L41" i="6" s="1"/>
  <c r="L21" i="6"/>
  <c r="L17" i="6"/>
  <c r="L12" i="6"/>
  <c r="L6" i="6"/>
  <c r="AR5" i="7"/>
  <c r="AO6" i="7"/>
  <c r="AO8" i="7"/>
  <c r="AO21" i="7"/>
  <c r="Q28" i="7"/>
  <c r="T27" i="7"/>
  <c r="T21" i="7"/>
  <c r="T15" i="7"/>
  <c r="T9" i="7"/>
  <c r="T26" i="7"/>
  <c r="T20" i="7"/>
  <c r="T14" i="7"/>
  <c r="T8" i="7"/>
  <c r="T35" i="7"/>
  <c r="T25" i="7"/>
  <c r="T19" i="7"/>
  <c r="T13" i="7"/>
  <c r="T7" i="7"/>
  <c r="T29" i="7"/>
  <c r="T23" i="7"/>
  <c r="T17" i="7"/>
  <c r="T11" i="7"/>
  <c r="T31" i="7"/>
  <c r="T28" i="7"/>
  <c r="T22" i="7"/>
  <c r="T16" i="7"/>
  <c r="T10" i="7"/>
  <c r="T5" i="7"/>
  <c r="L16" i="10"/>
  <c r="O18" i="10"/>
  <c r="L22" i="10"/>
  <c r="M22" i="10" s="1"/>
  <c r="AP8" i="11"/>
  <c r="L36" i="11"/>
  <c r="L34" i="11"/>
  <c r="L32" i="11"/>
  <c r="L30" i="11"/>
  <c r="L28" i="11"/>
  <c r="L26" i="11"/>
  <c r="L14" i="11"/>
  <c r="L11" i="11"/>
  <c r="L8" i="11"/>
  <c r="L5" i="11"/>
  <c r="L23" i="11"/>
  <c r="L21" i="11"/>
  <c r="L25" i="11"/>
  <c r="L16" i="11"/>
  <c r="L13" i="11"/>
  <c r="L10" i="11"/>
  <c r="L7" i="11"/>
  <c r="L4" i="11"/>
  <c r="L22" i="11"/>
  <c r="L15" i="11"/>
  <c r="L24" i="11"/>
  <c r="L12" i="11"/>
  <c r="L9" i="11"/>
  <c r="L6" i="11"/>
  <c r="BH16" i="11"/>
  <c r="BH35" i="11"/>
  <c r="BH33" i="11"/>
  <c r="BH31" i="11"/>
  <c r="BH29" i="11"/>
  <c r="BH27" i="11"/>
  <c r="BH25" i="11"/>
  <c r="BH18" i="11"/>
  <c r="BH13" i="11"/>
  <c r="BH10" i="11"/>
  <c r="BH7" i="11"/>
  <c r="BH4" i="11"/>
  <c r="BH20" i="11"/>
  <c r="BH12" i="11"/>
  <c r="BH9" i="11"/>
  <c r="BH6" i="11"/>
  <c r="BH36" i="11"/>
  <c r="BH34" i="11"/>
  <c r="BH32" i="11"/>
  <c r="BH30" i="11"/>
  <c r="BH28" i="11"/>
  <c r="BH26" i="11"/>
  <c r="BH19" i="11"/>
  <c r="BH17" i="11"/>
  <c r="H4" i="15"/>
  <c r="E30" i="15"/>
  <c r="S26" i="16"/>
  <c r="S12" i="16"/>
  <c r="S11" i="16"/>
  <c r="S10" i="16"/>
  <c r="S9" i="16"/>
  <c r="S22" i="16"/>
  <c r="S8" i="16"/>
  <c r="S18" i="16"/>
  <c r="S6" i="16"/>
  <c r="S17" i="16"/>
  <c r="S5" i="16"/>
  <c r="S16" i="16"/>
  <c r="S4" i="16"/>
  <c r="S15" i="16"/>
  <c r="AE32" i="4"/>
  <c r="AE36" i="4"/>
  <c r="M36" i="4"/>
  <c r="M33" i="4"/>
  <c r="M31" i="4"/>
  <c r="M32" i="4"/>
  <c r="M22" i="4"/>
  <c r="O35" i="6"/>
  <c r="O14" i="6"/>
  <c r="O8" i="6"/>
  <c r="O15" i="6"/>
  <c r="O9" i="6"/>
  <c r="O36" i="6"/>
  <c r="O32" i="6"/>
  <c r="O28" i="6"/>
  <c r="O24" i="6"/>
  <c r="O20" i="6"/>
  <c r="O16" i="6"/>
  <c r="O10" i="6"/>
  <c r="O21" i="6"/>
  <c r="O17" i="6"/>
  <c r="O12" i="6"/>
  <c r="O6" i="6"/>
  <c r="AR7" i="7"/>
  <c r="Q12" i="7"/>
  <c r="Q13" i="7"/>
  <c r="AR21" i="7"/>
  <c r="AO32" i="7"/>
  <c r="L33" i="10"/>
  <c r="L25" i="10"/>
  <c r="M25" i="10" s="1"/>
  <c r="L36" i="10"/>
  <c r="M36" i="10" s="1"/>
  <c r="L28" i="10"/>
  <c r="M28" i="10" s="1"/>
  <c r="L20" i="10"/>
  <c r="L17" i="10"/>
  <c r="L14" i="10"/>
  <c r="L11" i="10"/>
  <c r="L40" i="10" s="1"/>
  <c r="L8" i="10"/>
  <c r="L5" i="10"/>
  <c r="L31" i="10"/>
  <c r="L23" i="10"/>
  <c r="L29" i="10"/>
  <c r="L21" i="10"/>
  <c r="L41" i="10" s="1"/>
  <c r="L32" i="10"/>
  <c r="L24" i="10"/>
  <c r="M24" i="10" s="1"/>
  <c r="L35" i="10"/>
  <c r="L27" i="10"/>
  <c r="AJ7" i="11"/>
  <c r="AL7" i="11" s="1"/>
  <c r="AJ25" i="11"/>
  <c r="AL25" i="11" s="1"/>
  <c r="AJ31" i="11"/>
  <c r="AL31" i="11" s="1"/>
  <c r="O23" i="11"/>
  <c r="Q23" i="11" s="1"/>
  <c r="O21" i="11"/>
  <c r="Q21" i="11" s="1"/>
  <c r="O25" i="11"/>
  <c r="Q25" i="11" s="1"/>
  <c r="O16" i="11"/>
  <c r="Q16" i="11" s="1"/>
  <c r="O13" i="11"/>
  <c r="Q13" i="11" s="1"/>
  <c r="O10" i="11"/>
  <c r="Q10" i="11" s="1"/>
  <c r="O7" i="11"/>
  <c r="Q7" i="11" s="1"/>
  <c r="Q38" i="11" s="1"/>
  <c r="O4" i="11"/>
  <c r="Q4" i="11" s="1"/>
  <c r="O24" i="11"/>
  <c r="Q24" i="11" s="1"/>
  <c r="O12" i="11"/>
  <c r="Q12" i="11" s="1"/>
  <c r="O9" i="11"/>
  <c r="Q9" i="11" s="1"/>
  <c r="O6" i="11"/>
  <c r="Q6" i="11" s="1"/>
  <c r="O17" i="11"/>
  <c r="Q17" i="11" s="1"/>
  <c r="BK16" i="11"/>
  <c r="BK41" i="11" s="1"/>
  <c r="BK35" i="11"/>
  <c r="BK33" i="11"/>
  <c r="BK31" i="11"/>
  <c r="BK29" i="11"/>
  <c r="BK27" i="11"/>
  <c r="BK25" i="11"/>
  <c r="BK18" i="11"/>
  <c r="BK13" i="11"/>
  <c r="BK10" i="11"/>
  <c r="BK7" i="11"/>
  <c r="BK4" i="11"/>
  <c r="BK20" i="11"/>
  <c r="BK22" i="11"/>
  <c r="BK36" i="11"/>
  <c r="BK34" i="11"/>
  <c r="BK32" i="11"/>
  <c r="BK30" i="11"/>
  <c r="BK28" i="11"/>
  <c r="BK26" i="11"/>
  <c r="BK19" i="11"/>
  <c r="BK17" i="11"/>
  <c r="BK21" i="11"/>
  <c r="E7" i="15"/>
  <c r="H33" i="15"/>
  <c r="AJ24" i="11"/>
  <c r="AL24" i="11" s="1"/>
  <c r="AJ22" i="11"/>
  <c r="AL22" i="11" s="1"/>
  <c r="AJ15" i="11"/>
  <c r="AL15" i="11" s="1"/>
  <c r="AJ12" i="11"/>
  <c r="AL12" i="11" s="1"/>
  <c r="AJ9" i="11"/>
  <c r="AL9" i="11" s="1"/>
  <c r="AL39" i="11" s="1"/>
  <c r="AJ6" i="11"/>
  <c r="AL6" i="11" s="1"/>
  <c r="AJ17" i="11"/>
  <c r="AL17" i="11" s="1"/>
  <c r="AJ23" i="11"/>
  <c r="AL23" i="11" s="1"/>
  <c r="AJ16" i="11"/>
  <c r="AL16" i="11" s="1"/>
  <c r="AE4" i="4"/>
  <c r="AO20" i="7"/>
  <c r="O36" i="10"/>
  <c r="O28" i="10"/>
  <c r="O20" i="10"/>
  <c r="O17" i="10"/>
  <c r="O14" i="10"/>
  <c r="O11" i="10"/>
  <c r="O8" i="10"/>
  <c r="O5" i="10"/>
  <c r="O31" i="10"/>
  <c r="O23" i="10"/>
  <c r="O34" i="10"/>
  <c r="O26" i="10"/>
  <c r="O32" i="10"/>
  <c r="O24" i="10"/>
  <c r="O35" i="10"/>
  <c r="O27" i="10"/>
  <c r="P27" i="10" s="1"/>
  <c r="O19" i="10"/>
  <c r="P19" i="10" s="1"/>
  <c r="O16" i="10"/>
  <c r="O13" i="10"/>
  <c r="O10" i="10"/>
  <c r="O7" i="10"/>
  <c r="O4" i="10"/>
  <c r="O41" i="10" s="1"/>
  <c r="H36" i="12"/>
  <c r="H28" i="12"/>
  <c r="H20" i="12"/>
  <c r="H12" i="12"/>
  <c r="H7" i="12"/>
  <c r="H9" i="12"/>
  <c r="H30" i="12"/>
  <c r="H22" i="12"/>
  <c r="H14" i="12"/>
  <c r="H4" i="12"/>
  <c r="H8" i="12"/>
  <c r="H34" i="12"/>
  <c r="H26" i="12"/>
  <c r="H18" i="12"/>
  <c r="H10" i="12"/>
  <c r="E10" i="15"/>
  <c r="AR24" i="7"/>
  <c r="E17" i="17"/>
  <c r="AU12" i="7"/>
  <c r="AU18" i="7"/>
  <c r="AU24" i="7"/>
  <c r="W28" i="7"/>
  <c r="W31" i="7"/>
  <c r="AU35" i="7"/>
  <c r="M24" i="9"/>
  <c r="R4" i="10"/>
  <c r="R7" i="10"/>
  <c r="R10" i="10"/>
  <c r="R13" i="10"/>
  <c r="R16" i="10"/>
  <c r="R19" i="10"/>
  <c r="AS4" i="11"/>
  <c r="AS41" i="11" s="1"/>
  <c r="AS7" i="11"/>
  <c r="AS10" i="11"/>
  <c r="AS13" i="11"/>
  <c r="AS18" i="11"/>
  <c r="BN21" i="11"/>
  <c r="AS25" i="11"/>
  <c r="AS27" i="11"/>
  <c r="AS29" i="11"/>
  <c r="AS31" i="11"/>
  <c r="AS33" i="11"/>
  <c r="AS35" i="11"/>
  <c r="K10" i="12"/>
  <c r="K18" i="12"/>
  <c r="K26" i="12"/>
  <c r="K34" i="12"/>
  <c r="H27" i="13"/>
  <c r="H6" i="17"/>
  <c r="H17" i="17"/>
  <c r="E21" i="17"/>
  <c r="H32" i="17"/>
  <c r="W29" i="7"/>
  <c r="W41" i="7" s="1"/>
  <c r="W30" i="7"/>
  <c r="K36" i="7"/>
  <c r="K26" i="8"/>
  <c r="M36" i="9"/>
  <c r="R27" i="10"/>
  <c r="R35" i="10"/>
  <c r="AS16" i="11"/>
  <c r="U17" i="11"/>
  <c r="BN17" i="11"/>
  <c r="BN19" i="11"/>
  <c r="BN26" i="11"/>
  <c r="BN28" i="11"/>
  <c r="BN30" i="11"/>
  <c r="AV31" i="11"/>
  <c r="AV40" i="11" s="1"/>
  <c r="BN32" i="11"/>
  <c r="AV33" i="11"/>
  <c r="BN34" i="11"/>
  <c r="BN36" i="11"/>
  <c r="K13" i="12"/>
  <c r="K21" i="12"/>
  <c r="K29" i="12"/>
  <c r="H9" i="13"/>
  <c r="H10" i="17"/>
  <c r="H21" i="17"/>
  <c r="E25" i="17"/>
  <c r="H14" i="17"/>
  <c r="H25" i="17"/>
  <c r="E29" i="17"/>
  <c r="AU8" i="7"/>
  <c r="AU14" i="7"/>
  <c r="AU20" i="7"/>
  <c r="AU26" i="7"/>
  <c r="AU33" i="7"/>
  <c r="K22" i="8"/>
  <c r="K34" i="8"/>
  <c r="U15" i="11"/>
  <c r="BN15" i="11"/>
  <c r="U20" i="11"/>
  <c r="BN24" i="11"/>
  <c r="U27" i="11"/>
  <c r="U29" i="11"/>
  <c r="U31" i="11"/>
  <c r="U33" i="11"/>
  <c r="U35" i="11"/>
  <c r="K6" i="12"/>
  <c r="K11" i="12"/>
  <c r="K19" i="12"/>
  <c r="K27" i="12"/>
  <c r="K35" i="12"/>
  <c r="AU32" i="7"/>
  <c r="K34" i="7"/>
  <c r="K41" i="7" s="1"/>
  <c r="N28" i="8"/>
  <c r="R26" i="10"/>
  <c r="R34" i="10"/>
  <c r="U18" i="11"/>
  <c r="AS21" i="11"/>
  <c r="BN22" i="11"/>
  <c r="H4" i="17"/>
  <c r="H15" i="17"/>
  <c r="H26" i="17"/>
  <c r="AQ36" i="4"/>
  <c r="AU9" i="7"/>
  <c r="AU15" i="7"/>
  <c r="AU21" i="7"/>
  <c r="AU27" i="7"/>
  <c r="AU31" i="7"/>
  <c r="W35" i="7"/>
  <c r="K6" i="8"/>
  <c r="AS17" i="11"/>
  <c r="AS19" i="11"/>
  <c r="BN20" i="11"/>
  <c r="AS26" i="11"/>
  <c r="AS28" i="11"/>
  <c r="AS30" i="11"/>
  <c r="AS32" i="11"/>
  <c r="AS34" i="11"/>
  <c r="AS36" i="11"/>
  <c r="K4" i="12"/>
  <c r="K14" i="12"/>
  <c r="K22" i="12"/>
  <c r="K30" i="12"/>
  <c r="K39" i="17"/>
  <c r="H8" i="17"/>
  <c r="H19" i="17"/>
  <c r="H30" i="17"/>
  <c r="AR22" i="7"/>
  <c r="K32" i="7"/>
  <c r="N29" i="8"/>
  <c r="R23" i="10"/>
  <c r="R31" i="10"/>
  <c r="U4" i="11"/>
  <c r="BN4" i="11"/>
  <c r="U7" i="11"/>
  <c r="U40" i="11" s="1"/>
  <c r="BN7" i="11"/>
  <c r="U10" i="11"/>
  <c r="BN10" i="11"/>
  <c r="U13" i="11"/>
  <c r="BN13" i="11"/>
  <c r="BN40" i="11" s="1"/>
  <c r="BN18" i="11"/>
  <c r="U25" i="11"/>
  <c r="BN25" i="11"/>
  <c r="BN27" i="11"/>
  <c r="BN29" i="11"/>
  <c r="BN31" i="11"/>
  <c r="BN33" i="11"/>
  <c r="BN35" i="11"/>
  <c r="K9" i="12"/>
  <c r="K40" i="12" s="1"/>
  <c r="K17" i="12"/>
  <c r="K25" i="12"/>
  <c r="H12" i="17"/>
  <c r="H23" i="17"/>
  <c r="H34" i="17"/>
  <c r="AU22" i="5"/>
  <c r="AU10" i="7"/>
  <c r="AU16" i="7"/>
  <c r="AU22" i="7"/>
  <c r="AU28" i="7"/>
  <c r="AU29" i="7"/>
  <c r="AU30" i="7"/>
  <c r="N36" i="8"/>
  <c r="M18" i="9"/>
  <c r="M40" i="9" s="1"/>
  <c r="M27" i="9"/>
  <c r="R5" i="10"/>
  <c r="R41" i="10" s="1"/>
  <c r="R8" i="10"/>
  <c r="R11" i="10"/>
  <c r="R14" i="10"/>
  <c r="R17" i="10"/>
  <c r="AS6" i="11"/>
  <c r="AS9" i="11"/>
  <c r="AY28" i="11"/>
  <c r="AY40" i="11" s="1"/>
  <c r="AY30" i="11"/>
  <c r="AY32" i="11"/>
  <c r="AY41" i="11" s="1"/>
  <c r="AZ21" i="11" s="1"/>
  <c r="AY34" i="11"/>
  <c r="H8" i="13"/>
  <c r="H35" i="13"/>
  <c r="H16" i="17"/>
  <c r="H27" i="17"/>
  <c r="H27" i="16"/>
  <c r="E26" i="16"/>
  <c r="E22" i="16"/>
  <c r="E32" i="16"/>
  <c r="O32" i="16"/>
  <c r="O22" i="16"/>
  <c r="O23" i="16"/>
  <c r="O28" i="16"/>
  <c r="O33" i="16"/>
  <c r="O24" i="16"/>
  <c r="O29" i="16"/>
  <c r="O36" i="16"/>
  <c r="L36" i="16"/>
  <c r="E5" i="16"/>
  <c r="E7" i="16"/>
  <c r="E9" i="16"/>
  <c r="E11" i="16"/>
  <c r="E13" i="16"/>
  <c r="E15" i="16"/>
  <c r="E40" i="16" s="1"/>
  <c r="E17" i="16"/>
  <c r="E19" i="16"/>
  <c r="E29" i="16"/>
  <c r="E4" i="16"/>
  <c r="E6" i="16"/>
  <c r="E8" i="16"/>
  <c r="E10" i="16"/>
  <c r="E12" i="16"/>
  <c r="E14" i="16"/>
  <c r="E16" i="16"/>
  <c r="E18" i="16"/>
  <c r="E20" i="16"/>
  <c r="E23" i="16"/>
  <c r="E30" i="16"/>
  <c r="E35" i="16"/>
  <c r="L22" i="16"/>
  <c r="L23" i="16"/>
  <c r="E25" i="16"/>
  <c r="E28" i="16"/>
  <c r="L32" i="16"/>
  <c r="E34" i="16"/>
  <c r="L28" i="16"/>
  <c r="E21" i="16"/>
  <c r="E24" i="16"/>
  <c r="E27" i="16"/>
  <c r="E31" i="16"/>
  <c r="E33" i="16"/>
  <c r="L21" i="16"/>
  <c r="L26" i="16"/>
  <c r="L27" i="16"/>
  <c r="L31" i="16"/>
  <c r="L35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O21" i="16"/>
  <c r="L25" i="16"/>
  <c r="O26" i="16"/>
  <c r="O27" i="16"/>
  <c r="L30" i="16"/>
  <c r="O31" i="16"/>
  <c r="L34" i="16"/>
  <c r="O35" i="16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L24" i="16"/>
  <c r="O25" i="16"/>
  <c r="L29" i="16"/>
  <c r="O30" i="16"/>
  <c r="M35" i="9"/>
  <c r="M29" i="9"/>
  <c r="M30" i="9"/>
  <c r="M33" i="9"/>
  <c r="Z25" i="5"/>
  <c r="AU28" i="5"/>
  <c r="Z31" i="5"/>
  <c r="AL36" i="5"/>
  <c r="Z12" i="5"/>
  <c r="AU23" i="5"/>
  <c r="AU34" i="5"/>
  <c r="Z6" i="5"/>
  <c r="AU8" i="5"/>
  <c r="H15" i="5"/>
  <c r="H27" i="5"/>
  <c r="Z33" i="5"/>
  <c r="AU6" i="5"/>
  <c r="AU7" i="5"/>
  <c r="Z9" i="5"/>
  <c r="H11" i="5"/>
  <c r="AU12" i="5"/>
  <c r="Z15" i="5"/>
  <c r="Z17" i="5"/>
  <c r="Z20" i="5"/>
  <c r="H23" i="5"/>
  <c r="AU25" i="5"/>
  <c r="Z29" i="5"/>
  <c r="AU30" i="5"/>
  <c r="AU31" i="5"/>
  <c r="Z35" i="5"/>
  <c r="Z4" i="5"/>
  <c r="AR40" i="5"/>
  <c r="H7" i="5"/>
  <c r="AU9" i="5"/>
  <c r="Z13" i="5"/>
  <c r="AU14" i="5"/>
  <c r="AU15" i="5"/>
  <c r="AU18" i="5"/>
  <c r="AU21" i="5"/>
  <c r="Z23" i="5"/>
  <c r="Z26" i="5"/>
  <c r="AU27" i="5"/>
  <c r="Z32" i="5"/>
  <c r="AU33" i="5"/>
  <c r="Z36" i="5"/>
  <c r="AU5" i="5"/>
  <c r="Z7" i="5"/>
  <c r="Z10" i="5"/>
  <c r="AU11" i="5"/>
  <c r="Z16" i="5"/>
  <c r="AU17" i="5"/>
  <c r="Z19" i="5"/>
  <c r="AU20" i="5"/>
  <c r="Z22" i="5"/>
  <c r="AU24" i="5"/>
  <c r="Z28" i="5"/>
  <c r="Z30" i="5"/>
  <c r="H31" i="5"/>
  <c r="K5" i="5"/>
  <c r="AX5" i="5"/>
  <c r="S38" i="5"/>
  <c r="T32" i="5" s="1"/>
  <c r="K8" i="5"/>
  <c r="AX8" i="5"/>
  <c r="K11" i="5"/>
  <c r="AX11" i="5"/>
  <c r="K18" i="5"/>
  <c r="AX18" i="5"/>
  <c r="K21" i="5"/>
  <c r="AX21" i="5"/>
  <c r="K24" i="5"/>
  <c r="AX24" i="5"/>
  <c r="K27" i="5"/>
  <c r="AX27" i="5"/>
  <c r="K34" i="5"/>
  <c r="AX34" i="5"/>
  <c r="Q4" i="5"/>
  <c r="Z5" i="5"/>
  <c r="AN39" i="5"/>
  <c r="AO31" i="5" s="1"/>
  <c r="K6" i="5"/>
  <c r="AL6" i="5"/>
  <c r="AL40" i="5" s="1"/>
  <c r="AX6" i="5"/>
  <c r="Q7" i="5"/>
  <c r="AB39" i="5"/>
  <c r="Z8" i="5"/>
  <c r="K9" i="5"/>
  <c r="AL9" i="5"/>
  <c r="AX9" i="5"/>
  <c r="AU10" i="5"/>
  <c r="Z11" i="5"/>
  <c r="K12" i="5"/>
  <c r="AL12" i="5"/>
  <c r="AX12" i="5"/>
  <c r="AU13" i="5"/>
  <c r="Q14" i="5"/>
  <c r="K15" i="5"/>
  <c r="AL15" i="5"/>
  <c r="AX15" i="5"/>
  <c r="AU16" i="5"/>
  <c r="Q17" i="5"/>
  <c r="Z18" i="5"/>
  <c r="H19" i="5"/>
  <c r="AU19" i="5"/>
  <c r="Q20" i="5"/>
  <c r="Z21" i="5"/>
  <c r="K22" i="5"/>
  <c r="AL22" i="5"/>
  <c r="AX22" i="5"/>
  <c r="Q23" i="5"/>
  <c r="Z24" i="5"/>
  <c r="K25" i="5"/>
  <c r="AL25" i="5"/>
  <c r="AX25" i="5"/>
  <c r="AU26" i="5"/>
  <c r="Z27" i="5"/>
  <c r="K28" i="5"/>
  <c r="AL28" i="5"/>
  <c r="AX28" i="5"/>
  <c r="AU29" i="5"/>
  <c r="Q30" i="5"/>
  <c r="K31" i="5"/>
  <c r="AL31" i="5"/>
  <c r="AX31" i="5"/>
  <c r="AU32" i="5"/>
  <c r="Q33" i="5"/>
  <c r="Q36" i="5"/>
  <c r="K10" i="5"/>
  <c r="AX10" i="5"/>
  <c r="K13" i="5"/>
  <c r="AX13" i="5"/>
  <c r="K16" i="5"/>
  <c r="AX16" i="5"/>
  <c r="K19" i="5"/>
  <c r="AX19" i="5"/>
  <c r="K26" i="5"/>
  <c r="AX26" i="5"/>
  <c r="K29" i="5"/>
  <c r="AX29" i="5"/>
  <c r="K32" i="5"/>
  <c r="AX32" i="5"/>
  <c r="T24" i="5"/>
  <c r="T17" i="5"/>
  <c r="T25" i="5"/>
  <c r="O38" i="4"/>
  <c r="P6" i="4" s="1"/>
  <c r="O39" i="4"/>
  <c r="F33" i="4"/>
  <c r="F29" i="4"/>
  <c r="F25" i="4"/>
  <c r="F21" i="4"/>
  <c r="F17" i="4"/>
  <c r="F13" i="4"/>
  <c r="F9" i="4"/>
  <c r="F36" i="4"/>
  <c r="F32" i="4"/>
  <c r="F28" i="4"/>
  <c r="F24" i="4"/>
  <c r="F16" i="4"/>
  <c r="F12" i="4"/>
  <c r="F8" i="4"/>
  <c r="F35" i="4"/>
  <c r="F31" i="4"/>
  <c r="F27" i="4"/>
  <c r="F23" i="4"/>
  <c r="F19" i="4"/>
  <c r="F15" i="4"/>
  <c r="F11" i="4"/>
  <c r="F7" i="4"/>
  <c r="F34" i="4"/>
  <c r="F18" i="4"/>
  <c r="F6" i="4"/>
  <c r="F22" i="4"/>
  <c r="F4" i="4"/>
  <c r="AO35" i="5"/>
  <c r="AO19" i="5"/>
  <c r="AW41" i="4"/>
  <c r="AW40" i="4"/>
  <c r="AX32" i="4" s="1"/>
  <c r="F5" i="4"/>
  <c r="AH5" i="4"/>
  <c r="AT5" i="4"/>
  <c r="AT6" i="4"/>
  <c r="F14" i="4"/>
  <c r="V18" i="4"/>
  <c r="V22" i="4"/>
  <c r="F26" i="4"/>
  <c r="AH30" i="4"/>
  <c r="AB38" i="5"/>
  <c r="AC15" i="5" s="1"/>
  <c r="T16" i="5"/>
  <c r="AF35" i="5"/>
  <c r="AF31" i="5"/>
  <c r="AF27" i="5"/>
  <c r="AF23" i="5"/>
  <c r="AF19" i="5"/>
  <c r="AF15" i="5"/>
  <c r="AF11" i="5"/>
  <c r="AF7" i="5"/>
  <c r="AF34" i="5"/>
  <c r="AF30" i="5"/>
  <c r="AF26" i="5"/>
  <c r="AF22" i="5"/>
  <c r="AF18" i="5"/>
  <c r="AF14" i="5"/>
  <c r="AF10" i="5"/>
  <c r="AF6" i="5"/>
  <c r="AF33" i="5"/>
  <c r="AF29" i="5"/>
  <c r="AF25" i="5"/>
  <c r="AF21" i="5"/>
  <c r="AF17" i="5"/>
  <c r="AF13" i="5"/>
  <c r="AF9" i="5"/>
  <c r="AF5" i="5"/>
  <c r="AF36" i="5"/>
  <c r="AF32" i="5"/>
  <c r="AF28" i="5"/>
  <c r="AF24" i="5"/>
  <c r="AF20" i="5"/>
  <c r="AF16" i="5"/>
  <c r="AF12" i="5"/>
  <c r="AF8" i="5"/>
  <c r="AF4" i="5"/>
  <c r="AY38" i="4"/>
  <c r="AY39" i="4"/>
  <c r="AZ5" i="4" s="1"/>
  <c r="AZ4" i="4"/>
  <c r="P15" i="4"/>
  <c r="F30" i="4"/>
  <c r="AC39" i="6"/>
  <c r="AC38" i="6"/>
  <c r="AD12" i="6" s="1"/>
  <c r="J6" i="4"/>
  <c r="I39" i="4"/>
  <c r="AK41" i="4"/>
  <c r="AK40" i="4"/>
  <c r="AL20" i="4" s="1"/>
  <c r="BF40" i="4"/>
  <c r="BG4" i="4" s="1"/>
  <c r="Y41" i="4"/>
  <c r="Z10" i="4" s="1"/>
  <c r="Y40" i="4"/>
  <c r="F10" i="4"/>
  <c r="AX12" i="4"/>
  <c r="J16" i="4"/>
  <c r="AZ22" i="4"/>
  <c r="V33" i="4"/>
  <c r="V29" i="4"/>
  <c r="V25" i="4"/>
  <c r="V21" i="4"/>
  <c r="V17" i="4"/>
  <c r="V13" i="4"/>
  <c r="V9" i="4"/>
  <c r="V36" i="4"/>
  <c r="V32" i="4"/>
  <c r="V28" i="4"/>
  <c r="V24" i="4"/>
  <c r="V20" i="4"/>
  <c r="V16" i="4"/>
  <c r="V12" i="4"/>
  <c r="V8" i="4"/>
  <c r="V35" i="4"/>
  <c r="V31" i="4"/>
  <c r="V27" i="4"/>
  <c r="V23" i="4"/>
  <c r="V19" i="4"/>
  <c r="V15" i="4"/>
  <c r="V11" i="4"/>
  <c r="V7" i="4"/>
  <c r="V26" i="4"/>
  <c r="V10" i="4"/>
  <c r="V30" i="4"/>
  <c r="V14" i="4"/>
  <c r="V5" i="4"/>
  <c r="V4" i="4"/>
  <c r="AH33" i="4"/>
  <c r="AH29" i="4"/>
  <c r="AH25" i="4"/>
  <c r="AH21" i="4"/>
  <c r="AH17" i="4"/>
  <c r="AH13" i="4"/>
  <c r="AH9" i="4"/>
  <c r="AH36" i="4"/>
  <c r="AH32" i="4"/>
  <c r="AH28" i="4"/>
  <c r="AH24" i="4"/>
  <c r="AH20" i="4"/>
  <c r="AH16" i="4"/>
  <c r="AH12" i="4"/>
  <c r="AH8" i="4"/>
  <c r="AH35" i="4"/>
  <c r="AH31" i="4"/>
  <c r="AH27" i="4"/>
  <c r="AH23" i="4"/>
  <c r="AH19" i="4"/>
  <c r="AH15" i="4"/>
  <c r="AH11" i="4"/>
  <c r="AH7" i="4"/>
  <c r="AH22" i="4"/>
  <c r="AH6" i="4"/>
  <c r="AH26" i="4"/>
  <c r="AH10" i="4"/>
  <c r="AH4" i="4"/>
  <c r="AT33" i="4"/>
  <c r="AT29" i="4"/>
  <c r="AT25" i="4"/>
  <c r="AT21" i="4"/>
  <c r="AT17" i="4"/>
  <c r="AT13" i="4"/>
  <c r="AT9" i="4"/>
  <c r="AT36" i="4"/>
  <c r="AT32" i="4"/>
  <c r="AT28" i="4"/>
  <c r="AT24" i="4"/>
  <c r="AT20" i="4"/>
  <c r="AT16" i="4"/>
  <c r="AT12" i="4"/>
  <c r="AT8" i="4"/>
  <c r="AT35" i="4"/>
  <c r="AT31" i="4"/>
  <c r="AT27" i="4"/>
  <c r="AT23" i="4"/>
  <c r="AT19" i="4"/>
  <c r="AT15" i="4"/>
  <c r="AT11" i="4"/>
  <c r="AT7" i="4"/>
  <c r="AT34" i="4"/>
  <c r="AT18" i="4"/>
  <c r="AT22" i="4"/>
  <c r="AT4" i="4"/>
  <c r="AB40" i="4"/>
  <c r="AC34" i="4" s="1"/>
  <c r="AB41" i="4"/>
  <c r="AN40" i="4"/>
  <c r="AO18" i="4" s="1"/>
  <c r="AN41" i="4"/>
  <c r="P7" i="4"/>
  <c r="P9" i="4"/>
  <c r="J10" i="4"/>
  <c r="AX10" i="4"/>
  <c r="P11" i="4"/>
  <c r="Z16" i="4"/>
  <c r="Z18" i="4"/>
  <c r="AC22" i="4"/>
  <c r="AX24" i="4"/>
  <c r="P27" i="4"/>
  <c r="J28" i="4"/>
  <c r="Z32" i="4"/>
  <c r="BC34" i="4"/>
  <c r="BC30" i="4"/>
  <c r="BC26" i="4"/>
  <c r="BC22" i="4"/>
  <c r="BC18" i="4"/>
  <c r="BC14" i="4"/>
  <c r="BC10" i="4"/>
  <c r="BC6" i="4"/>
  <c r="BC33" i="4"/>
  <c r="BC29" i="4"/>
  <c r="BC25" i="4"/>
  <c r="BC21" i="4"/>
  <c r="BC17" i="4"/>
  <c r="BC13" i="4"/>
  <c r="BC9" i="4"/>
  <c r="BC36" i="4"/>
  <c r="BC32" i="4"/>
  <c r="BC28" i="4"/>
  <c r="BC24" i="4"/>
  <c r="BC20" i="4"/>
  <c r="BC16" i="4"/>
  <c r="BC12" i="4"/>
  <c r="BC8" i="4"/>
  <c r="BC4" i="4"/>
  <c r="M39" i="5"/>
  <c r="W41" i="5"/>
  <c r="AN38" i="5"/>
  <c r="T15" i="5"/>
  <c r="T19" i="5"/>
  <c r="H34" i="5"/>
  <c r="H30" i="5"/>
  <c r="H26" i="5"/>
  <c r="H22" i="5"/>
  <c r="H18" i="5"/>
  <c r="H14" i="5"/>
  <c r="H10" i="5"/>
  <c r="H6" i="5"/>
  <c r="H33" i="5"/>
  <c r="H29" i="5"/>
  <c r="H25" i="5"/>
  <c r="H21" i="5"/>
  <c r="H17" i="5"/>
  <c r="H13" i="5"/>
  <c r="H9" i="5"/>
  <c r="H5" i="5"/>
  <c r="H36" i="5"/>
  <c r="H32" i="5"/>
  <c r="H28" i="5"/>
  <c r="H24" i="5"/>
  <c r="H20" i="5"/>
  <c r="H16" i="5"/>
  <c r="H12" i="5"/>
  <c r="H8" i="5"/>
  <c r="AN29" i="6"/>
  <c r="AZ10" i="4"/>
  <c r="Z12" i="4"/>
  <c r="AO12" i="4"/>
  <c r="Z14" i="4"/>
  <c r="AC16" i="4"/>
  <c r="P23" i="4"/>
  <c r="AZ26" i="4"/>
  <c r="Z28" i="4"/>
  <c r="S35" i="4"/>
  <c r="S31" i="4"/>
  <c r="S27" i="4"/>
  <c r="S23" i="4"/>
  <c r="S19" i="4"/>
  <c r="S15" i="4"/>
  <c r="S11" i="4"/>
  <c r="S7" i="4"/>
  <c r="S34" i="4"/>
  <c r="S30" i="4"/>
  <c r="S26" i="4"/>
  <c r="S22" i="4"/>
  <c r="S18" i="4"/>
  <c r="S14" i="4"/>
  <c r="S10" i="4"/>
  <c r="S33" i="4"/>
  <c r="S29" i="4"/>
  <c r="S25" i="4"/>
  <c r="S21" i="4"/>
  <c r="S17" i="4"/>
  <c r="S13" i="4"/>
  <c r="S9" i="4"/>
  <c r="S5" i="4"/>
  <c r="AE35" i="4"/>
  <c r="AE31" i="4"/>
  <c r="AE27" i="4"/>
  <c r="AE23" i="4"/>
  <c r="AE19" i="4"/>
  <c r="AE15" i="4"/>
  <c r="AE11" i="4"/>
  <c r="AE7" i="4"/>
  <c r="AE34" i="4"/>
  <c r="AE30" i="4"/>
  <c r="AE26" i="4"/>
  <c r="AE22" i="4"/>
  <c r="AE18" i="4"/>
  <c r="AE14" i="4"/>
  <c r="AE10" i="4"/>
  <c r="AE33" i="4"/>
  <c r="AE29" i="4"/>
  <c r="AE25" i="4"/>
  <c r="AE21" i="4"/>
  <c r="AE17" i="4"/>
  <c r="AE13" i="4"/>
  <c r="AE9" i="4"/>
  <c r="AE5" i="4"/>
  <c r="AQ35" i="4"/>
  <c r="AQ31" i="4"/>
  <c r="AQ27" i="4"/>
  <c r="AQ23" i="4"/>
  <c r="AQ19" i="4"/>
  <c r="AQ15" i="4"/>
  <c r="AQ11" i="4"/>
  <c r="AQ7" i="4"/>
  <c r="AQ34" i="4"/>
  <c r="AQ30" i="4"/>
  <c r="AQ26" i="4"/>
  <c r="AQ22" i="4"/>
  <c r="AQ18" i="4"/>
  <c r="AQ14" i="4"/>
  <c r="AQ10" i="4"/>
  <c r="AQ33" i="4"/>
  <c r="AQ29" i="4"/>
  <c r="AQ25" i="4"/>
  <c r="AQ21" i="4"/>
  <c r="AQ17" i="4"/>
  <c r="AQ13" i="4"/>
  <c r="AQ9" i="4"/>
  <c r="AQ5" i="4"/>
  <c r="AI15" i="5"/>
  <c r="I41" i="6"/>
  <c r="I40" i="6"/>
  <c r="J8" i="6" s="1"/>
  <c r="AL26" i="7"/>
  <c r="AN36" i="6"/>
  <c r="AN35" i="6"/>
  <c r="AN31" i="6"/>
  <c r="AN27" i="6"/>
  <c r="AN23" i="6"/>
  <c r="AN19" i="6"/>
  <c r="AN15" i="6"/>
  <c r="AN34" i="6"/>
  <c r="AN30" i="6"/>
  <c r="AN26" i="6"/>
  <c r="AN22" i="6"/>
  <c r="AN18" i="6"/>
  <c r="AN14" i="6"/>
  <c r="AN32" i="6"/>
  <c r="AN24" i="6"/>
  <c r="AN16" i="6"/>
  <c r="AN11" i="6"/>
  <c r="AN7" i="6"/>
  <c r="AN33" i="6"/>
  <c r="AN25" i="6"/>
  <c r="AN17" i="6"/>
  <c r="AN13" i="6"/>
  <c r="AN12" i="6"/>
  <c r="AN10" i="6"/>
  <c r="AN6" i="6"/>
  <c r="AN28" i="6"/>
  <c r="AN20" i="6"/>
  <c r="AN9" i="6"/>
  <c r="AN5" i="6"/>
  <c r="AH38" i="5"/>
  <c r="AI8" i="5" s="1"/>
  <c r="S39" i="5"/>
  <c r="U41" i="6"/>
  <c r="V36" i="6" s="1"/>
  <c r="U40" i="6"/>
  <c r="AJ38" i="6"/>
  <c r="AK20" i="6" s="1"/>
  <c r="AK12" i="6"/>
  <c r="R15" i="6"/>
  <c r="AD17" i="6"/>
  <c r="AD25" i="6"/>
  <c r="AJ39" i="6"/>
  <c r="AR29" i="7"/>
  <c r="AR31" i="7"/>
  <c r="X41" i="10"/>
  <c r="X40" i="10"/>
  <c r="Y21" i="10" s="1"/>
  <c r="Y4" i="10"/>
  <c r="M38" i="5"/>
  <c r="AH39" i="5"/>
  <c r="W40" i="5"/>
  <c r="Q39" i="6"/>
  <c r="AK16" i="6"/>
  <c r="J17" i="6"/>
  <c r="V24" i="6"/>
  <c r="AK24" i="6"/>
  <c r="V32" i="6"/>
  <c r="AK32" i="6"/>
  <c r="Q38" i="6"/>
  <c r="R26" i="6" s="1"/>
  <c r="N41" i="7"/>
  <c r="N40" i="7"/>
  <c r="O20" i="7" s="1"/>
  <c r="Z41" i="7"/>
  <c r="Z40" i="7"/>
  <c r="AA10" i="7" s="1"/>
  <c r="AK38" i="7"/>
  <c r="AL34" i="7" s="1"/>
  <c r="Y12" i="10"/>
  <c r="W39" i="6"/>
  <c r="W38" i="6"/>
  <c r="AG41" i="6"/>
  <c r="AG40" i="6"/>
  <c r="AH26" i="6" s="1"/>
  <c r="R27" i="6"/>
  <c r="X34" i="6"/>
  <c r="AH34" i="6"/>
  <c r="O6" i="7"/>
  <c r="AR34" i="7"/>
  <c r="AR30" i="7"/>
  <c r="AR28" i="7"/>
  <c r="AR20" i="7"/>
  <c r="AR18" i="7"/>
  <c r="AR16" i="7"/>
  <c r="AR14" i="7"/>
  <c r="AR12" i="7"/>
  <c r="AR10" i="7"/>
  <c r="AR8" i="7"/>
  <c r="AR6" i="7"/>
  <c r="AR4" i="7"/>
  <c r="AR32" i="7"/>
  <c r="AK39" i="7"/>
  <c r="F41" i="10"/>
  <c r="AA16" i="6"/>
  <c r="O18" i="6"/>
  <c r="AA20" i="6"/>
  <c r="O22" i="6"/>
  <c r="AA24" i="6"/>
  <c r="O26" i="6"/>
  <c r="AA28" i="6"/>
  <c r="O30" i="6"/>
  <c r="AA32" i="6"/>
  <c r="O34" i="6"/>
  <c r="AA36" i="6"/>
  <c r="AQ39" i="7"/>
  <c r="O30" i="7"/>
  <c r="AL32" i="7"/>
  <c r="O34" i="7"/>
  <c r="AY34" i="7"/>
  <c r="T36" i="7"/>
  <c r="T34" i="7"/>
  <c r="T32" i="7"/>
  <c r="T30" i="7"/>
  <c r="AF36" i="7"/>
  <c r="AF34" i="7"/>
  <c r="AF32" i="7"/>
  <c r="AF30" i="7"/>
  <c r="K18" i="8"/>
  <c r="K30" i="8"/>
  <c r="G36" i="9"/>
  <c r="G34" i="9"/>
  <c r="G32" i="9"/>
  <c r="G30" i="9"/>
  <c r="G28" i="9"/>
  <c r="G26" i="9"/>
  <c r="G24" i="9"/>
  <c r="G22" i="9"/>
  <c r="G20" i="9"/>
  <c r="G18" i="9"/>
  <c r="G16" i="9"/>
  <c r="G14" i="9"/>
  <c r="G12" i="9"/>
  <c r="G10" i="9"/>
  <c r="G8" i="9"/>
  <c r="G6" i="9"/>
  <c r="G4" i="9"/>
  <c r="AA40" i="10"/>
  <c r="Y23" i="10"/>
  <c r="Y28" i="10"/>
  <c r="Y29" i="10"/>
  <c r="AA17" i="6"/>
  <c r="O19" i="6"/>
  <c r="AA21" i="6"/>
  <c r="O23" i="6"/>
  <c r="AA25" i="6"/>
  <c r="O27" i="6"/>
  <c r="AA29" i="6"/>
  <c r="O31" i="6"/>
  <c r="K40" i="7"/>
  <c r="AI41" i="7"/>
  <c r="AI40" i="7"/>
  <c r="AJ23" i="7" s="1"/>
  <c r="AY8" i="7"/>
  <c r="AY10" i="7"/>
  <c r="AY12" i="7"/>
  <c r="AY14" i="7"/>
  <c r="AY16" i="7"/>
  <c r="AY18" i="7"/>
  <c r="AY20" i="7"/>
  <c r="AY22" i="7"/>
  <c r="AY24" i="7"/>
  <c r="AY26" i="7"/>
  <c r="AY28" i="7"/>
  <c r="AY30" i="7"/>
  <c r="AR33" i="7"/>
  <c r="AA34" i="7"/>
  <c r="O36" i="7"/>
  <c r="F40" i="10"/>
  <c r="G4" i="10" s="1"/>
  <c r="R40" i="10"/>
  <c r="O40" i="10"/>
  <c r="AA41" i="10"/>
  <c r="AB28" i="10"/>
  <c r="BC17" i="11"/>
  <c r="AL30" i="7"/>
  <c r="AR35" i="7"/>
  <c r="AY35" i="7"/>
  <c r="AY33" i="7"/>
  <c r="AY31" i="7"/>
  <c r="K33" i="8"/>
  <c r="K29" i="8"/>
  <c r="K25" i="8"/>
  <c r="K21" i="8"/>
  <c r="K17" i="8"/>
  <c r="K13" i="8"/>
  <c r="K9" i="8"/>
  <c r="K5" i="8"/>
  <c r="K36" i="8"/>
  <c r="K32" i="8"/>
  <c r="K28" i="8"/>
  <c r="K24" i="8"/>
  <c r="K20" i="8"/>
  <c r="K16" i="8"/>
  <c r="K12" i="8"/>
  <c r="K8" i="8"/>
  <c r="K4" i="8"/>
  <c r="K35" i="8"/>
  <c r="K31" i="8"/>
  <c r="K27" i="8"/>
  <c r="K23" i="8"/>
  <c r="K19" i="8"/>
  <c r="K15" i="8"/>
  <c r="K11" i="8"/>
  <c r="K7" i="8"/>
  <c r="G6" i="10"/>
  <c r="Y10" i="10"/>
  <c r="Q31" i="7"/>
  <c r="AC31" i="7"/>
  <c r="Q33" i="7"/>
  <c r="AC33" i="7"/>
  <c r="AU34" i="7"/>
  <c r="AB25" i="10"/>
  <c r="AB33" i="10"/>
  <c r="Y34" i="10"/>
  <c r="F4" i="11"/>
  <c r="H4" i="11" s="1"/>
  <c r="Q39" i="11"/>
  <c r="Z39" i="11"/>
  <c r="Z38" i="11"/>
  <c r="AA4" i="11" s="1"/>
  <c r="BB40" i="11"/>
  <c r="BC25" i="11" s="1"/>
  <c r="BB41" i="11"/>
  <c r="BC19" i="11" s="1"/>
  <c r="F5" i="11"/>
  <c r="H5" i="11" s="1"/>
  <c r="F6" i="11"/>
  <c r="H6" i="11" s="1"/>
  <c r="F7" i="11"/>
  <c r="H7" i="11" s="1"/>
  <c r="F8" i="11"/>
  <c r="H8" i="11" s="1"/>
  <c r="F9" i="11"/>
  <c r="H9" i="11" s="1"/>
  <c r="F10" i="11"/>
  <c r="H10" i="11" s="1"/>
  <c r="F11" i="11"/>
  <c r="H11" i="11" s="1"/>
  <c r="F12" i="11"/>
  <c r="H12" i="11" s="1"/>
  <c r="F13" i="11"/>
  <c r="H13" i="11" s="1"/>
  <c r="F14" i="11"/>
  <c r="H14" i="11" s="1"/>
  <c r="F16" i="11"/>
  <c r="H16" i="11" s="1"/>
  <c r="BC23" i="11"/>
  <c r="E39" i="12"/>
  <c r="AO29" i="7"/>
  <c r="AO31" i="7"/>
  <c r="AO33" i="7"/>
  <c r="N26" i="8"/>
  <c r="N30" i="8"/>
  <c r="P5" i="9"/>
  <c r="P7" i="9"/>
  <c r="P9" i="9"/>
  <c r="P11" i="9"/>
  <c r="P13" i="9"/>
  <c r="P15" i="9"/>
  <c r="P17" i="9"/>
  <c r="P19" i="9"/>
  <c r="J21" i="9"/>
  <c r="P21" i="9"/>
  <c r="J23" i="9"/>
  <c r="P23" i="9"/>
  <c r="J25" i="9"/>
  <c r="P25" i="9"/>
  <c r="J27" i="9"/>
  <c r="P27" i="9"/>
  <c r="J29" i="9"/>
  <c r="P29" i="9"/>
  <c r="J31" i="9"/>
  <c r="P31" i="9"/>
  <c r="J33" i="9"/>
  <c r="P33" i="9"/>
  <c r="I21" i="10"/>
  <c r="AB23" i="10"/>
  <c r="I24" i="10"/>
  <c r="Y24" i="10"/>
  <c r="U25" i="10"/>
  <c r="U28" i="10"/>
  <c r="I29" i="10"/>
  <c r="AB31" i="10"/>
  <c r="Y32" i="10"/>
  <c r="U33" i="10"/>
  <c r="BC14" i="11"/>
  <c r="BC16" i="11"/>
  <c r="AB21" i="10"/>
  <c r="AB29" i="10"/>
  <c r="Y30" i="10"/>
  <c r="AF38" i="11"/>
  <c r="AG5" i="11" s="1"/>
  <c r="AF39" i="11"/>
  <c r="BN41" i="11"/>
  <c r="AG7" i="11"/>
  <c r="AG8" i="11"/>
  <c r="AG9" i="11"/>
  <c r="AG10" i="11"/>
  <c r="AG11" i="11"/>
  <c r="AG12" i="11"/>
  <c r="AG13" i="11"/>
  <c r="AG14" i="11"/>
  <c r="AA16" i="11"/>
  <c r="AA18" i="11"/>
  <c r="AA22" i="11"/>
  <c r="F36" i="11"/>
  <c r="H36" i="11" s="1"/>
  <c r="F35" i="11"/>
  <c r="H35" i="11" s="1"/>
  <c r="F34" i="11"/>
  <c r="H34" i="11" s="1"/>
  <c r="F33" i="11"/>
  <c r="H33" i="11" s="1"/>
  <c r="F32" i="11"/>
  <c r="H32" i="11" s="1"/>
  <c r="F31" i="11"/>
  <c r="H31" i="11" s="1"/>
  <c r="F30" i="11"/>
  <c r="H30" i="11" s="1"/>
  <c r="F29" i="11"/>
  <c r="H29" i="11" s="1"/>
  <c r="F28" i="11"/>
  <c r="H28" i="11" s="1"/>
  <c r="F27" i="11"/>
  <c r="H27" i="11" s="1"/>
  <c r="F26" i="11"/>
  <c r="H26" i="11" s="1"/>
  <c r="F22" i="11"/>
  <c r="H22" i="11" s="1"/>
  <c r="F25" i="11"/>
  <c r="H25" i="11" s="1"/>
  <c r="F21" i="11"/>
  <c r="H21" i="11" s="1"/>
  <c r="F24" i="11"/>
  <c r="H24" i="11" s="1"/>
  <c r="F20" i="11"/>
  <c r="H20" i="11" s="1"/>
  <c r="BE41" i="11"/>
  <c r="BF27" i="11" s="1"/>
  <c r="BF19" i="11"/>
  <c r="BF29" i="11"/>
  <c r="BF24" i="11"/>
  <c r="BF32" i="11"/>
  <c r="E38" i="12"/>
  <c r="M38" i="14"/>
  <c r="N27" i="14" s="1"/>
  <c r="C39" i="12"/>
  <c r="C38" i="12"/>
  <c r="H35" i="12"/>
  <c r="H33" i="12"/>
  <c r="H31" i="12"/>
  <c r="H29" i="12"/>
  <c r="H27" i="12"/>
  <c r="H25" i="12"/>
  <c r="H23" i="12"/>
  <c r="H21" i="12"/>
  <c r="H19" i="12"/>
  <c r="H17" i="12"/>
  <c r="H15" i="12"/>
  <c r="H13" i="12"/>
  <c r="H11" i="12"/>
  <c r="Q39" i="13"/>
  <c r="Q38" i="13"/>
  <c r="D39" i="12"/>
  <c r="D38" i="12"/>
  <c r="P39" i="13"/>
  <c r="P38" i="13"/>
  <c r="H34" i="13"/>
  <c r="H30" i="13"/>
  <c r="H33" i="13"/>
  <c r="H29" i="13"/>
  <c r="L38" i="13"/>
  <c r="L39" i="13"/>
  <c r="E39" i="14"/>
  <c r="F20" i="14"/>
  <c r="F24" i="14"/>
  <c r="F28" i="14"/>
  <c r="F32" i="14"/>
  <c r="F33" i="14"/>
  <c r="F36" i="14"/>
  <c r="E38" i="14"/>
  <c r="F4" i="14" s="1"/>
  <c r="I38" i="14"/>
  <c r="J28" i="14" s="1"/>
  <c r="J4" i="14"/>
  <c r="N10" i="14"/>
  <c r="J12" i="14"/>
  <c r="J15" i="14"/>
  <c r="J19" i="14"/>
  <c r="J20" i="14"/>
  <c r="J23" i="14"/>
  <c r="J24" i="14"/>
  <c r="J31" i="14"/>
  <c r="I39" i="14"/>
  <c r="M39" i="14"/>
  <c r="L41" i="16"/>
  <c r="H28" i="16"/>
  <c r="H30" i="16"/>
  <c r="H32" i="16"/>
  <c r="H36" i="16"/>
  <c r="H35" i="16"/>
  <c r="H34" i="16"/>
  <c r="H33" i="16"/>
  <c r="H26" i="16"/>
  <c r="H22" i="16"/>
  <c r="H31" i="16"/>
  <c r="H29" i="16"/>
  <c r="H25" i="16"/>
  <c r="H21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H4" i="16"/>
  <c r="H24" i="16"/>
  <c r="H20" i="16"/>
  <c r="S36" i="16"/>
  <c r="S35" i="16"/>
  <c r="S33" i="16"/>
  <c r="S34" i="16"/>
  <c r="S32" i="16"/>
  <c r="S30" i="16"/>
  <c r="S28" i="16"/>
  <c r="S25" i="16"/>
  <c r="S21" i="16"/>
  <c r="S24" i="16"/>
  <c r="S20" i="16"/>
  <c r="S31" i="16"/>
  <c r="S29" i="16"/>
  <c r="S27" i="16"/>
  <c r="S23" i="16"/>
  <c r="H24" i="15"/>
  <c r="H26" i="15"/>
  <c r="H28" i="15"/>
  <c r="H30" i="15"/>
  <c r="H32" i="15"/>
  <c r="H34" i="15"/>
  <c r="O40" i="17"/>
  <c r="O41" i="17"/>
  <c r="P28" i="17" s="1"/>
  <c r="E36" i="17"/>
  <c r="E32" i="17"/>
  <c r="E28" i="17"/>
  <c r="E24" i="17"/>
  <c r="E20" i="17"/>
  <c r="E16" i="17"/>
  <c r="E12" i="17"/>
  <c r="E8" i="17"/>
  <c r="E4" i="17"/>
  <c r="E34" i="17"/>
  <c r="E30" i="17"/>
  <c r="E26" i="17"/>
  <c r="E22" i="17"/>
  <c r="E18" i="17"/>
  <c r="E14" i="17"/>
  <c r="E10" i="17"/>
  <c r="E6" i="17"/>
  <c r="E35" i="17"/>
  <c r="E31" i="17"/>
  <c r="E27" i="17"/>
  <c r="E23" i="17"/>
  <c r="E19" i="17"/>
  <c r="E15" i="17"/>
  <c r="E11" i="17"/>
  <c r="E7" i="17"/>
  <c r="K38" i="17"/>
  <c r="L5" i="17" s="1"/>
  <c r="N40" i="19" l="1"/>
  <c r="N41" i="19"/>
  <c r="N39" i="19"/>
  <c r="N38" i="19"/>
  <c r="AG39" i="19"/>
  <c r="AG41" i="19"/>
  <c r="AG38" i="19"/>
  <c r="AG40" i="19"/>
  <c r="AH19" i="19" s="1"/>
  <c r="AI19" i="19" s="1"/>
  <c r="AB41" i="19"/>
  <c r="AB39" i="19"/>
  <c r="AB38" i="19"/>
  <c r="AB40" i="19"/>
  <c r="V38" i="19"/>
  <c r="V39" i="19"/>
  <c r="V40" i="19"/>
  <c r="V41" i="19"/>
  <c r="BO15" i="11"/>
  <c r="BO8" i="11"/>
  <c r="BO11" i="11"/>
  <c r="BO9" i="11"/>
  <c r="BO12" i="11"/>
  <c r="BO21" i="11"/>
  <c r="BO25" i="11"/>
  <c r="BO16" i="11"/>
  <c r="R6" i="11"/>
  <c r="R27" i="11"/>
  <c r="R34" i="11"/>
  <c r="R22" i="11"/>
  <c r="R4" i="11"/>
  <c r="R28" i="11"/>
  <c r="R25" i="11"/>
  <c r="R29" i="11"/>
  <c r="R31" i="11"/>
  <c r="R35" i="11"/>
  <c r="R32" i="11"/>
  <c r="R26" i="11"/>
  <c r="R33" i="11"/>
  <c r="R36" i="11"/>
  <c r="R30" i="11"/>
  <c r="M23" i="6"/>
  <c r="M9" i="11"/>
  <c r="BO10" i="11"/>
  <c r="AQ5" i="11"/>
  <c r="AQ4" i="11"/>
  <c r="AQ8" i="11"/>
  <c r="AQ25" i="11"/>
  <c r="AQ6" i="11"/>
  <c r="AQ21" i="11"/>
  <c r="M33" i="10"/>
  <c r="AM24" i="11"/>
  <c r="AM7" i="11"/>
  <c r="AM13" i="11"/>
  <c r="AM17" i="11"/>
  <c r="AM8" i="11"/>
  <c r="AM14" i="11"/>
  <c r="AM5" i="11"/>
  <c r="AM4" i="11"/>
  <c r="AM20" i="11"/>
  <c r="AM10" i="11"/>
  <c r="AM11" i="11"/>
  <c r="AM6" i="11"/>
  <c r="AM15" i="11"/>
  <c r="AM12" i="11"/>
  <c r="AZ20" i="11"/>
  <c r="AZ22" i="11"/>
  <c r="AZ26" i="11"/>
  <c r="AZ23" i="11"/>
  <c r="AZ34" i="11"/>
  <c r="V26" i="11"/>
  <c r="M34" i="10"/>
  <c r="AQ12" i="11"/>
  <c r="P11" i="10"/>
  <c r="P35" i="10"/>
  <c r="M20" i="10"/>
  <c r="M8" i="10"/>
  <c r="M18" i="10"/>
  <c r="M14" i="10"/>
  <c r="M16" i="10"/>
  <c r="M30" i="10"/>
  <c r="M32" i="10"/>
  <c r="M6" i="10"/>
  <c r="M19" i="10"/>
  <c r="M10" i="10"/>
  <c r="M35" i="10"/>
  <c r="M26" i="10"/>
  <c r="M12" i="10"/>
  <c r="BG13" i="4"/>
  <c r="BG29" i="4"/>
  <c r="BG15" i="4"/>
  <c r="BG33" i="4"/>
  <c r="BG17" i="4"/>
  <c r="BG5" i="4"/>
  <c r="S34" i="10"/>
  <c r="S32" i="10"/>
  <c r="AS12" i="5"/>
  <c r="BH40" i="11"/>
  <c r="BI10" i="11" s="1"/>
  <c r="AL24" i="4"/>
  <c r="AL10" i="4"/>
  <c r="M41" i="9"/>
  <c r="N19" i="9" s="1"/>
  <c r="BF20" i="11"/>
  <c r="I40" i="10"/>
  <c r="G32" i="10"/>
  <c r="Q40" i="7"/>
  <c r="Y14" i="10"/>
  <c r="G12" i="10"/>
  <c r="AD29" i="6"/>
  <c r="Y36" i="10"/>
  <c r="AD13" i="6"/>
  <c r="J24" i="4"/>
  <c r="AZ8" i="4"/>
  <c r="AX8" i="4"/>
  <c r="AZ6" i="4"/>
  <c r="AD4" i="6"/>
  <c r="L11" i="7"/>
  <c r="BK40" i="11"/>
  <c r="BH41" i="11"/>
  <c r="BI31" i="11" s="1"/>
  <c r="BO13" i="11"/>
  <c r="E40" i="15"/>
  <c r="G30" i="10"/>
  <c r="Y31" i="10"/>
  <c r="Y20" i="10"/>
  <c r="AY41" i="7"/>
  <c r="Y6" i="10"/>
  <c r="AD21" i="6"/>
  <c r="V16" i="6"/>
  <c r="O18" i="7"/>
  <c r="AX20" i="4"/>
  <c r="J8" i="4"/>
  <c r="AC36" i="4"/>
  <c r="Z36" i="4"/>
  <c r="P19" i="4"/>
  <c r="AO20" i="5"/>
  <c r="P17" i="4"/>
  <c r="P9" i="10"/>
  <c r="AS23" i="5"/>
  <c r="S4" i="10"/>
  <c r="AO4" i="5"/>
  <c r="H41" i="17"/>
  <c r="H40" i="17"/>
  <c r="J36" i="14"/>
  <c r="J8" i="14"/>
  <c r="F16" i="14"/>
  <c r="U41" i="11"/>
  <c r="V36" i="11" s="1"/>
  <c r="BF21" i="11"/>
  <c r="S24" i="10"/>
  <c r="AM9" i="11"/>
  <c r="P29" i="10"/>
  <c r="S33" i="10"/>
  <c r="L4" i="17"/>
  <c r="J35" i="14"/>
  <c r="J7" i="14"/>
  <c r="F12" i="14"/>
  <c r="BF28" i="11"/>
  <c r="AS40" i="11"/>
  <c r="BF25" i="11"/>
  <c r="AA21" i="11"/>
  <c r="AG6" i="11"/>
  <c r="L41" i="11"/>
  <c r="M25" i="11" s="1"/>
  <c r="Y22" i="10"/>
  <c r="N40" i="8"/>
  <c r="Y26" i="10"/>
  <c r="G29" i="10"/>
  <c r="Y16" i="10"/>
  <c r="AA30" i="7"/>
  <c r="R19" i="6"/>
  <c r="V11" i="6"/>
  <c r="AC18" i="4"/>
  <c r="M40" i="4"/>
  <c r="N33" i="4" s="1"/>
  <c r="BG35" i="4"/>
  <c r="AZ14" i="4"/>
  <c r="AO36" i="5"/>
  <c r="G34" i="10"/>
  <c r="AD8" i="6"/>
  <c r="AL14" i="4"/>
  <c r="AZ36" i="4"/>
  <c r="AC13" i="5"/>
  <c r="AO17" i="5"/>
  <c r="BO4" i="11"/>
  <c r="AL32" i="4"/>
  <c r="AP41" i="11"/>
  <c r="AQ13" i="11" s="1"/>
  <c r="G22" i="10"/>
  <c r="P25" i="10"/>
  <c r="H41" i="15"/>
  <c r="F8" i="14"/>
  <c r="K41" i="12"/>
  <c r="L34" i="12" s="1"/>
  <c r="L40" i="11"/>
  <c r="AV41" i="11"/>
  <c r="AW5" i="11" s="1"/>
  <c r="AA36" i="7"/>
  <c r="G36" i="10"/>
  <c r="G24" i="10"/>
  <c r="Y18" i="10"/>
  <c r="Y8" i="10"/>
  <c r="AL28" i="7"/>
  <c r="AH22" i="6"/>
  <c r="O33" i="7"/>
  <c r="L40" i="6"/>
  <c r="AX36" i="4"/>
  <c r="AZ12" i="4"/>
  <c r="P35" i="4"/>
  <c r="P13" i="4"/>
  <c r="AO33" i="5"/>
  <c r="G28" i="10"/>
  <c r="S23" i="10"/>
  <c r="N19" i="14"/>
  <c r="G20" i="10"/>
  <c r="P14" i="17"/>
  <c r="N26" i="14"/>
  <c r="BF36" i="11"/>
  <c r="BF33" i="11"/>
  <c r="BF23" i="11"/>
  <c r="BF18" i="11"/>
  <c r="BF35" i="11"/>
  <c r="S26" i="10"/>
  <c r="AO41" i="7"/>
  <c r="AP29" i="7" s="1"/>
  <c r="W40" i="7"/>
  <c r="G35" i="10"/>
  <c r="O29" i="7"/>
  <c r="AD33" i="6"/>
  <c r="J13" i="6"/>
  <c r="AD28" i="6"/>
  <c r="AZ30" i="4"/>
  <c r="AL12" i="4"/>
  <c r="AC9" i="5"/>
  <c r="AO18" i="5"/>
  <c r="H40" i="12"/>
  <c r="I25" i="12" s="1"/>
  <c r="AL8" i="4"/>
  <c r="P33" i="10"/>
  <c r="U41" i="10"/>
  <c r="P21" i="10"/>
  <c r="G14" i="10"/>
  <c r="O32" i="7"/>
  <c r="AB9" i="10"/>
  <c r="AA6" i="7"/>
  <c r="AL28" i="4"/>
  <c r="J12" i="4"/>
  <c r="P31" i="4"/>
  <c r="BG7" i="4"/>
  <c r="AO34" i="5"/>
  <c r="O41" i="16"/>
  <c r="E41" i="16"/>
  <c r="F7" i="16" s="1"/>
  <c r="O40" i="16"/>
  <c r="P32" i="16" s="1"/>
  <c r="L40" i="16"/>
  <c r="M19" i="16" s="1"/>
  <c r="S40" i="16"/>
  <c r="J40" i="9"/>
  <c r="P41" i="9"/>
  <c r="N25" i="9"/>
  <c r="AX40" i="5"/>
  <c r="AY15" i="5" s="1"/>
  <c r="AS34" i="5"/>
  <c r="AS6" i="5"/>
  <c r="AC28" i="5"/>
  <c r="AC7" i="5"/>
  <c r="AC29" i="5"/>
  <c r="AC11" i="5"/>
  <c r="AC35" i="5"/>
  <c r="AC31" i="5"/>
  <c r="T29" i="5"/>
  <c r="AU40" i="5"/>
  <c r="T23" i="5"/>
  <c r="AC25" i="5"/>
  <c r="T6" i="5"/>
  <c r="AC27" i="5"/>
  <c r="T34" i="5"/>
  <c r="AC20" i="5"/>
  <c r="T12" i="5"/>
  <c r="Q40" i="5"/>
  <c r="R33" i="5" s="1"/>
  <c r="AC23" i="5"/>
  <c r="AS17" i="5"/>
  <c r="AC16" i="5"/>
  <c r="AS29" i="5"/>
  <c r="AO8" i="5"/>
  <c r="AO24" i="5"/>
  <c r="AO5" i="5"/>
  <c r="AO21" i="5"/>
  <c r="AO6" i="5"/>
  <c r="AO22" i="5"/>
  <c r="AO7" i="5"/>
  <c r="AO23" i="5"/>
  <c r="T4" i="5"/>
  <c r="T9" i="5"/>
  <c r="T7" i="5"/>
  <c r="AS33" i="5"/>
  <c r="AO12" i="5"/>
  <c r="AO28" i="5"/>
  <c r="AO9" i="5"/>
  <c r="AO25" i="5"/>
  <c r="AO10" i="5"/>
  <c r="AO26" i="5"/>
  <c r="AO11" i="5"/>
  <c r="AO27" i="5"/>
  <c r="AS28" i="5"/>
  <c r="Q41" i="5"/>
  <c r="AS20" i="5"/>
  <c r="AX41" i="5"/>
  <c r="Z40" i="5"/>
  <c r="AL41" i="5"/>
  <c r="AM15" i="5" s="1"/>
  <c r="AS4" i="5"/>
  <c r="AS16" i="5"/>
  <c r="K41" i="5"/>
  <c r="AS27" i="5"/>
  <c r="AS13" i="5"/>
  <c r="AO16" i="5"/>
  <c r="AO32" i="5"/>
  <c r="AO13" i="5"/>
  <c r="AO29" i="5"/>
  <c r="AO14" i="5"/>
  <c r="AO30" i="5"/>
  <c r="AO15" i="5"/>
  <c r="AS8" i="5"/>
  <c r="K40" i="5"/>
  <c r="R6" i="5"/>
  <c r="AS31" i="5"/>
  <c r="AS19" i="5"/>
  <c r="R12" i="5"/>
  <c r="T31" i="5"/>
  <c r="T27" i="5"/>
  <c r="AS22" i="5"/>
  <c r="AS18" i="5"/>
  <c r="AS14" i="5"/>
  <c r="T22" i="5"/>
  <c r="AS5" i="5"/>
  <c r="AS21" i="5"/>
  <c r="AS7" i="5"/>
  <c r="AS32" i="5"/>
  <c r="AM19" i="5"/>
  <c r="T10" i="5"/>
  <c r="T20" i="5"/>
  <c r="T14" i="5"/>
  <c r="T18" i="5"/>
  <c r="T5" i="5"/>
  <c r="T33" i="5"/>
  <c r="T11" i="5"/>
  <c r="T28" i="5"/>
  <c r="AS24" i="5"/>
  <c r="R18" i="5"/>
  <c r="R10" i="5"/>
  <c r="R24" i="5"/>
  <c r="R20" i="5"/>
  <c r="AU41" i="5"/>
  <c r="AV26" i="5" s="1"/>
  <c r="AS35" i="5"/>
  <c r="AS15" i="5"/>
  <c r="AS30" i="5"/>
  <c r="AS26" i="5"/>
  <c r="AS10" i="5"/>
  <c r="T8" i="5"/>
  <c r="AS9" i="5"/>
  <c r="AS25" i="5"/>
  <c r="AS11" i="5"/>
  <c r="AS36" i="5"/>
  <c r="T26" i="5"/>
  <c r="T36" i="5"/>
  <c r="T30" i="5"/>
  <c r="T21" i="5"/>
  <c r="T13" i="5"/>
  <c r="T35" i="5"/>
  <c r="Z41" i="5"/>
  <c r="AA4" i="5" s="1"/>
  <c r="P12" i="17"/>
  <c r="P31" i="17"/>
  <c r="P23" i="17"/>
  <c r="P34" i="17"/>
  <c r="L35" i="17"/>
  <c r="L27" i="17"/>
  <c r="L19" i="17"/>
  <c r="L11" i="17"/>
  <c r="I35" i="17"/>
  <c r="I27" i="17"/>
  <c r="I19" i="17"/>
  <c r="I11" i="17"/>
  <c r="P4" i="17"/>
  <c r="I34" i="17"/>
  <c r="I30" i="17"/>
  <c r="I26" i="17"/>
  <c r="L21" i="17"/>
  <c r="L17" i="17"/>
  <c r="L13" i="17"/>
  <c r="L9" i="17"/>
  <c r="P30" i="17"/>
  <c r="I33" i="17"/>
  <c r="F36" i="16"/>
  <c r="N30" i="14"/>
  <c r="N14" i="14"/>
  <c r="J34" i="14"/>
  <c r="J30" i="14"/>
  <c r="J26" i="14"/>
  <c r="J22" i="14"/>
  <c r="J18" i="14"/>
  <c r="J14" i="14"/>
  <c r="J10" i="14"/>
  <c r="J6" i="14"/>
  <c r="J41" i="14" s="1"/>
  <c r="J25" i="14"/>
  <c r="J9" i="14"/>
  <c r="J29" i="14"/>
  <c r="J13" i="14"/>
  <c r="J33" i="14"/>
  <c r="J17" i="14"/>
  <c r="J21" i="14"/>
  <c r="J5" i="14"/>
  <c r="F25" i="14"/>
  <c r="F17" i="14"/>
  <c r="F9" i="14"/>
  <c r="N31" i="14"/>
  <c r="L32" i="12"/>
  <c r="H41" i="12"/>
  <c r="I26" i="12" s="1"/>
  <c r="L14" i="12"/>
  <c r="BL30" i="11"/>
  <c r="AZ19" i="11"/>
  <c r="AZ35" i="11"/>
  <c r="AZ27" i="11"/>
  <c r="AZ18" i="11"/>
  <c r="L22" i="12"/>
  <c r="L16" i="12"/>
  <c r="L12" i="12"/>
  <c r="L9" i="12"/>
  <c r="L7" i="12"/>
  <c r="L5" i="12"/>
  <c r="L33" i="12"/>
  <c r="L29" i="12"/>
  <c r="L25" i="12"/>
  <c r="L21" i="12"/>
  <c r="L17" i="12"/>
  <c r="L13" i="12"/>
  <c r="L27" i="12"/>
  <c r="L11" i="12"/>
  <c r="L23" i="12"/>
  <c r="L35" i="12"/>
  <c r="L19" i="12"/>
  <c r="L31" i="12"/>
  <c r="L15" i="12"/>
  <c r="BF34" i="11"/>
  <c r="AZ32" i="11"/>
  <c r="BF26" i="11"/>
  <c r="BO7" i="11"/>
  <c r="BO6" i="11"/>
  <c r="BO5" i="11"/>
  <c r="AG35" i="11"/>
  <c r="AG31" i="11"/>
  <c r="AG27" i="11"/>
  <c r="AG24" i="11"/>
  <c r="AG20" i="11"/>
  <c r="AG36" i="11"/>
  <c r="AG32" i="11"/>
  <c r="AG28" i="11"/>
  <c r="AG25" i="11"/>
  <c r="AG33" i="11"/>
  <c r="AG29" i="11"/>
  <c r="AG34" i="11"/>
  <c r="AG30" i="11"/>
  <c r="AG21" i="11"/>
  <c r="AG26" i="11"/>
  <c r="AZ24" i="11"/>
  <c r="AQ14" i="11"/>
  <c r="AW35" i="11"/>
  <c r="AW34" i="11"/>
  <c r="AW33" i="11"/>
  <c r="AW32" i="11"/>
  <c r="AW23" i="11"/>
  <c r="AW19" i="11"/>
  <c r="AW21" i="11"/>
  <c r="BF31" i="11"/>
  <c r="AG18" i="11"/>
  <c r="AA15" i="11"/>
  <c r="BC13" i="11"/>
  <c r="BC12" i="11"/>
  <c r="BC11" i="11"/>
  <c r="BC10" i="11"/>
  <c r="BC9" i="11"/>
  <c r="BC8" i="11"/>
  <c r="BC7" i="11"/>
  <c r="BC6" i="11"/>
  <c r="BC5" i="11"/>
  <c r="BC4" i="11"/>
  <c r="AM34" i="11"/>
  <c r="AM30" i="11"/>
  <c r="AM26" i="11"/>
  <c r="AM21" i="11"/>
  <c r="AM35" i="11"/>
  <c r="AM31" i="11"/>
  <c r="AM27" i="11"/>
  <c r="AM36" i="11"/>
  <c r="AM32" i="11"/>
  <c r="AM28" i="11"/>
  <c r="AM33" i="11"/>
  <c r="AM29" i="11"/>
  <c r="AM22" i="11"/>
  <c r="AM25" i="11"/>
  <c r="AM18" i="11"/>
  <c r="S36" i="10"/>
  <c r="S28" i="10"/>
  <c r="S20" i="10"/>
  <c r="BF4" i="11"/>
  <c r="BF8" i="11"/>
  <c r="BF12" i="11"/>
  <c r="BF16" i="11"/>
  <c r="AW16" i="11"/>
  <c r="AB15" i="10"/>
  <c r="AB7" i="10"/>
  <c r="AO40" i="7"/>
  <c r="P34" i="10"/>
  <c r="AB27" i="10"/>
  <c r="P23" i="10"/>
  <c r="AB19" i="10"/>
  <c r="S12" i="10"/>
  <c r="P5" i="10"/>
  <c r="N29" i="9"/>
  <c r="AJ33" i="7"/>
  <c r="R14" i="11"/>
  <c r="R10" i="11"/>
  <c r="S18" i="10"/>
  <c r="S10" i="10"/>
  <c r="AA40" i="6"/>
  <c r="AA41" i="6"/>
  <c r="AB17" i="6" s="1"/>
  <c r="AH36" i="6"/>
  <c r="AH31" i="6"/>
  <c r="AH27" i="6"/>
  <c r="AH23" i="6"/>
  <c r="AH19" i="6"/>
  <c r="AH15" i="6"/>
  <c r="AH33" i="6"/>
  <c r="AH28" i="6"/>
  <c r="AH25" i="6"/>
  <c r="AH20" i="6"/>
  <c r="AH17" i="6"/>
  <c r="AH13" i="6"/>
  <c r="AH11" i="6"/>
  <c r="AH7" i="6"/>
  <c r="AH10" i="6"/>
  <c r="AH6" i="6"/>
  <c r="AH32" i="6"/>
  <c r="AH24" i="6"/>
  <c r="AH16" i="6"/>
  <c r="AH4" i="6"/>
  <c r="AH12" i="6"/>
  <c r="AH8" i="6"/>
  <c r="AH5" i="6"/>
  <c r="AH29" i="6"/>
  <c r="AH21" i="6"/>
  <c r="AH9" i="6"/>
  <c r="AH18" i="6"/>
  <c r="AH14" i="6"/>
  <c r="AH30" i="6"/>
  <c r="N36" i="9"/>
  <c r="N34" i="9"/>
  <c r="N32" i="9"/>
  <c r="N30" i="9"/>
  <c r="N28" i="9"/>
  <c r="N26" i="9"/>
  <c r="N24" i="9"/>
  <c r="N22" i="9"/>
  <c r="N20" i="9"/>
  <c r="N18" i="9"/>
  <c r="N16" i="9"/>
  <c r="N14" i="9"/>
  <c r="N12" i="9"/>
  <c r="N10" i="9"/>
  <c r="N8" i="9"/>
  <c r="N6" i="9"/>
  <c r="N4" i="9"/>
  <c r="N31" i="9"/>
  <c r="N11" i="9"/>
  <c r="N23" i="9"/>
  <c r="AJ7" i="7"/>
  <c r="N33" i="5"/>
  <c r="N13" i="5"/>
  <c r="N36" i="5"/>
  <c r="N24" i="5"/>
  <c r="N12" i="5"/>
  <c r="N8" i="5"/>
  <c r="N34" i="5"/>
  <c r="N30" i="5"/>
  <c r="N26" i="5"/>
  <c r="N22" i="5"/>
  <c r="N18" i="5"/>
  <c r="N14" i="5"/>
  <c r="N10" i="5"/>
  <c r="N6" i="5"/>
  <c r="N29" i="5"/>
  <c r="N25" i="5"/>
  <c r="N21" i="5"/>
  <c r="N9" i="5"/>
  <c r="N5" i="5"/>
  <c r="N20" i="5"/>
  <c r="N11" i="5"/>
  <c r="N23" i="5"/>
  <c r="N27" i="5"/>
  <c r="N35" i="5"/>
  <c r="N17" i="5"/>
  <c r="N7" i="5"/>
  <c r="N19" i="5"/>
  <c r="N31" i="5"/>
  <c r="N28" i="5"/>
  <c r="N32" i="5"/>
  <c r="N15" i="5"/>
  <c r="N16" i="5"/>
  <c r="L33" i="7"/>
  <c r="E41" i="17"/>
  <c r="E40" i="17"/>
  <c r="F36" i="17" s="1"/>
  <c r="P20" i="17"/>
  <c r="P35" i="17"/>
  <c r="P18" i="17"/>
  <c r="L7" i="17"/>
  <c r="L34" i="17"/>
  <c r="L30" i="17"/>
  <c r="L26" i="17"/>
  <c r="L22" i="17"/>
  <c r="L18" i="17"/>
  <c r="L14" i="17"/>
  <c r="L10" i="17"/>
  <c r="L6" i="17"/>
  <c r="F12" i="17"/>
  <c r="P32" i="17"/>
  <c r="P24" i="17"/>
  <c r="P16" i="17"/>
  <c r="P8" i="17"/>
  <c r="P6" i="17"/>
  <c r="P33" i="17"/>
  <c r="P29" i="17"/>
  <c r="P25" i="17"/>
  <c r="P21" i="17"/>
  <c r="P17" i="17"/>
  <c r="P13" i="17"/>
  <c r="P9" i="17"/>
  <c r="P5" i="17"/>
  <c r="L33" i="17"/>
  <c r="L29" i="17"/>
  <c r="L25" i="17"/>
  <c r="L20" i="17"/>
  <c r="L16" i="17"/>
  <c r="L12" i="17"/>
  <c r="L8" i="17"/>
  <c r="L36" i="17"/>
  <c r="P26" i="17"/>
  <c r="P10" i="17"/>
  <c r="F22" i="16"/>
  <c r="H40" i="16"/>
  <c r="H41" i="16"/>
  <c r="F24" i="16"/>
  <c r="F17" i="16"/>
  <c r="F13" i="16"/>
  <c r="F16" i="15"/>
  <c r="F14" i="15"/>
  <c r="N34" i="14"/>
  <c r="N18" i="14"/>
  <c r="M34" i="13"/>
  <c r="M30" i="13"/>
  <c r="M33" i="13"/>
  <c r="M29" i="13"/>
  <c r="M25" i="13"/>
  <c r="M36" i="13"/>
  <c r="M27" i="13"/>
  <c r="M26" i="13"/>
  <c r="M22" i="13"/>
  <c r="M18" i="13"/>
  <c r="M14" i="13"/>
  <c r="M10" i="13"/>
  <c r="M6" i="13"/>
  <c r="M32" i="13"/>
  <c r="M21" i="13"/>
  <c r="M17" i="13"/>
  <c r="M13" i="13"/>
  <c r="M9" i="13"/>
  <c r="M5" i="13"/>
  <c r="M35" i="13"/>
  <c r="M28" i="13"/>
  <c r="M24" i="13"/>
  <c r="M20" i="13"/>
  <c r="M16" i="13"/>
  <c r="M12" i="13"/>
  <c r="M8" i="13"/>
  <c r="M4" i="13"/>
  <c r="M31" i="13"/>
  <c r="M23" i="13"/>
  <c r="M19" i="13"/>
  <c r="M15" i="13"/>
  <c r="M11" i="13"/>
  <c r="M7" i="13"/>
  <c r="F19" i="15"/>
  <c r="F5" i="15"/>
  <c r="N15" i="14"/>
  <c r="R33" i="13"/>
  <c r="R29" i="13"/>
  <c r="R36" i="13"/>
  <c r="R32" i="13"/>
  <c r="R28" i="13"/>
  <c r="R34" i="13"/>
  <c r="R21" i="13"/>
  <c r="R17" i="13"/>
  <c r="R13" i="13"/>
  <c r="R9" i="13"/>
  <c r="R5" i="13"/>
  <c r="R35" i="13"/>
  <c r="R30" i="13"/>
  <c r="R24" i="13"/>
  <c r="R20" i="13"/>
  <c r="R16" i="13"/>
  <c r="R12" i="13"/>
  <c r="R8" i="13"/>
  <c r="R4" i="13"/>
  <c r="R31" i="13"/>
  <c r="R25" i="13"/>
  <c r="R23" i="13"/>
  <c r="R19" i="13"/>
  <c r="R15" i="13"/>
  <c r="R11" i="13"/>
  <c r="R7" i="13"/>
  <c r="R26" i="13"/>
  <c r="R22" i="13"/>
  <c r="R18" i="13"/>
  <c r="R14" i="13"/>
  <c r="R10" i="13"/>
  <c r="R6" i="13"/>
  <c r="R27" i="13"/>
  <c r="I17" i="12"/>
  <c r="L28" i="12"/>
  <c r="N23" i="14"/>
  <c r="N11" i="14"/>
  <c r="AZ30" i="11"/>
  <c r="L10" i="12"/>
  <c r="BL31" i="11"/>
  <c r="BL24" i="11"/>
  <c r="BL17" i="11"/>
  <c r="BL16" i="11"/>
  <c r="BL15" i="11"/>
  <c r="BL14" i="11"/>
  <c r="BL13" i="11"/>
  <c r="BL12" i="11"/>
  <c r="BL11" i="11"/>
  <c r="BL10" i="11"/>
  <c r="BL9" i="11"/>
  <c r="BL8" i="11"/>
  <c r="BL7" i="11"/>
  <c r="BL6" i="11"/>
  <c r="BL5" i="11"/>
  <c r="BL4" i="11"/>
  <c r="H40" i="15"/>
  <c r="I30" i="15" s="1"/>
  <c r="BL36" i="11"/>
  <c r="BL28" i="11"/>
  <c r="BL23" i="11"/>
  <c r="AW22" i="11"/>
  <c r="AQ36" i="11"/>
  <c r="AQ35" i="11"/>
  <c r="AQ34" i="11"/>
  <c r="AQ33" i="11"/>
  <c r="AQ32" i="11"/>
  <c r="AQ31" i="11"/>
  <c r="AQ30" i="11"/>
  <c r="AQ29" i="11"/>
  <c r="AQ28" i="11"/>
  <c r="AQ27" i="11"/>
  <c r="AQ26" i="11"/>
  <c r="AQ23" i="11"/>
  <c r="AQ19" i="11"/>
  <c r="AQ22" i="11"/>
  <c r="AQ18" i="11"/>
  <c r="AQ24" i="11"/>
  <c r="AQ20" i="11"/>
  <c r="M4" i="11"/>
  <c r="BL33" i="11"/>
  <c r="AQ16" i="11"/>
  <c r="AG15" i="11"/>
  <c r="AW13" i="11"/>
  <c r="AW9" i="11"/>
  <c r="J41" i="9"/>
  <c r="K19" i="9" s="1"/>
  <c r="P40" i="9"/>
  <c r="Q31" i="9" s="1"/>
  <c r="L6" i="12"/>
  <c r="AG22" i="11"/>
  <c r="AA17" i="11"/>
  <c r="R24" i="11"/>
  <c r="R20" i="11"/>
  <c r="R23" i="11"/>
  <c r="R19" i="11"/>
  <c r="R17" i="11"/>
  <c r="R15" i="11"/>
  <c r="R18" i="11"/>
  <c r="R16" i="11"/>
  <c r="R21" i="11"/>
  <c r="BF5" i="11"/>
  <c r="BF9" i="11"/>
  <c r="BF13" i="11"/>
  <c r="BF17" i="11"/>
  <c r="AG16" i="11"/>
  <c r="BI33" i="11"/>
  <c r="BI32" i="11"/>
  <c r="BI23" i="11"/>
  <c r="AB20" i="10"/>
  <c r="P15" i="10"/>
  <c r="P7" i="10"/>
  <c r="N13" i="9"/>
  <c r="N5" i="9"/>
  <c r="AJ29" i="7"/>
  <c r="AM19" i="11"/>
  <c r="S31" i="10"/>
  <c r="G27" i="10"/>
  <c r="S22" i="10"/>
  <c r="G19" i="10"/>
  <c r="P30" i="10"/>
  <c r="P22" i="10"/>
  <c r="P18" i="10"/>
  <c r="P16" i="10"/>
  <c r="P14" i="10"/>
  <c r="P12" i="10"/>
  <c r="P10" i="10"/>
  <c r="P8" i="10"/>
  <c r="P6" i="10"/>
  <c r="P4" i="10"/>
  <c r="P28" i="10"/>
  <c r="P20" i="10"/>
  <c r="P36" i="10"/>
  <c r="P17" i="10"/>
  <c r="G33" i="10"/>
  <c r="G25" i="10"/>
  <c r="G17" i="10"/>
  <c r="G15" i="10"/>
  <c r="G13" i="10"/>
  <c r="G11" i="10"/>
  <c r="G9" i="10"/>
  <c r="G7" i="10"/>
  <c r="G5" i="10"/>
  <c r="G23" i="10"/>
  <c r="G31" i="10"/>
  <c r="G16" i="10"/>
  <c r="G21" i="10"/>
  <c r="N33" i="9"/>
  <c r="X35" i="7"/>
  <c r="L31" i="7"/>
  <c r="AY40" i="7"/>
  <c r="AZ24" i="7" s="1"/>
  <c r="AC40" i="7"/>
  <c r="R13" i="11"/>
  <c r="R9" i="11"/>
  <c r="R5" i="11"/>
  <c r="P32" i="10"/>
  <c r="G18" i="10"/>
  <c r="G10" i="10"/>
  <c r="N17" i="9"/>
  <c r="N9" i="9"/>
  <c r="BL25" i="11"/>
  <c r="G26" i="10"/>
  <c r="S8" i="10"/>
  <c r="N35" i="9"/>
  <c r="X25" i="7"/>
  <c r="L19" i="7"/>
  <c r="M4" i="10"/>
  <c r="M27" i="10"/>
  <c r="AH35" i="6"/>
  <c r="P27" i="17"/>
  <c r="I13" i="17"/>
  <c r="I5" i="17"/>
  <c r="I22" i="17"/>
  <c r="I36" i="17"/>
  <c r="I32" i="17"/>
  <c r="I24" i="17"/>
  <c r="I16" i="17"/>
  <c r="I8" i="17"/>
  <c r="I28" i="17"/>
  <c r="I20" i="17"/>
  <c r="I12" i="17"/>
  <c r="I4" i="17"/>
  <c r="L31" i="17"/>
  <c r="L23" i="17"/>
  <c r="L15" i="17"/>
  <c r="F19" i="17"/>
  <c r="I31" i="17"/>
  <c r="I23" i="17"/>
  <c r="I15" i="17"/>
  <c r="I7" i="17"/>
  <c r="P36" i="17"/>
  <c r="L32" i="17"/>
  <c r="L28" i="17"/>
  <c r="L24" i="17"/>
  <c r="P19" i="17"/>
  <c r="P15" i="17"/>
  <c r="P11" i="17"/>
  <c r="P7" i="17"/>
  <c r="F28" i="16"/>
  <c r="P22" i="17"/>
  <c r="F34" i="16"/>
  <c r="F29" i="16"/>
  <c r="I17" i="17"/>
  <c r="S41" i="16"/>
  <c r="I29" i="17"/>
  <c r="F12" i="16"/>
  <c r="F8" i="16"/>
  <c r="J32" i="14"/>
  <c r="J27" i="14"/>
  <c r="N22" i="14"/>
  <c r="J16" i="14"/>
  <c r="J11" i="14"/>
  <c r="N6" i="14"/>
  <c r="F35" i="14"/>
  <c r="F31" i="14"/>
  <c r="F27" i="14"/>
  <c r="F23" i="14"/>
  <c r="F19" i="14"/>
  <c r="F15" i="14"/>
  <c r="F11" i="14"/>
  <c r="F7" i="14"/>
  <c r="F22" i="14"/>
  <c r="F6" i="14"/>
  <c r="F26" i="14"/>
  <c r="F10" i="14"/>
  <c r="F30" i="14"/>
  <c r="F14" i="14"/>
  <c r="F34" i="14"/>
  <c r="F18" i="14"/>
  <c r="F29" i="14"/>
  <c r="F21" i="14"/>
  <c r="F13" i="14"/>
  <c r="F5" i="14"/>
  <c r="H40" i="13"/>
  <c r="N35" i="14"/>
  <c r="I27" i="12"/>
  <c r="L24" i="12"/>
  <c r="N7" i="14"/>
  <c r="L30" i="12"/>
  <c r="AZ17" i="11"/>
  <c r="AZ16" i="11"/>
  <c r="AZ15" i="11"/>
  <c r="AZ14" i="11"/>
  <c r="AZ12" i="11"/>
  <c r="AZ8" i="11"/>
  <c r="AZ4" i="11"/>
  <c r="AZ11" i="11"/>
  <c r="AZ7" i="11"/>
  <c r="AZ10" i="11"/>
  <c r="AZ6" i="11"/>
  <c r="AZ13" i="11"/>
  <c r="AZ9" i="11"/>
  <c r="AZ5" i="11"/>
  <c r="BL34" i="11"/>
  <c r="BL26" i="11"/>
  <c r="AT15" i="11"/>
  <c r="AT14" i="11"/>
  <c r="AZ31" i="11"/>
  <c r="BL20" i="11"/>
  <c r="V7" i="11"/>
  <c r="L4" i="12"/>
  <c r="AZ36" i="11"/>
  <c r="BF30" i="11"/>
  <c r="AZ28" i="11"/>
  <c r="BF22" i="11"/>
  <c r="BL19" i="11"/>
  <c r="BO36" i="11"/>
  <c r="BO35" i="11"/>
  <c r="BO34" i="11"/>
  <c r="BO33" i="11"/>
  <c r="BO32" i="11"/>
  <c r="BO31" i="11"/>
  <c r="BO30" i="11"/>
  <c r="BO29" i="11"/>
  <c r="BO28" i="11"/>
  <c r="BO27" i="11"/>
  <c r="BO26" i="11"/>
  <c r="BO23" i="11"/>
  <c r="BO19" i="11"/>
  <c r="BO22" i="11"/>
  <c r="BO18" i="11"/>
  <c r="BO20" i="11"/>
  <c r="BO24" i="11"/>
  <c r="AG4" i="11"/>
  <c r="L18" i="12"/>
  <c r="AZ33" i="11"/>
  <c r="AG23" i="11"/>
  <c r="AG19" i="11"/>
  <c r="AG17" i="11"/>
  <c r="M16" i="11"/>
  <c r="BO14" i="11"/>
  <c r="AW12" i="11"/>
  <c r="U40" i="10"/>
  <c r="V33" i="10" s="1"/>
  <c r="Q19" i="9"/>
  <c r="Q11" i="9"/>
  <c r="BL29" i="11"/>
  <c r="AM16" i="11"/>
  <c r="AA14" i="11"/>
  <c r="AA13" i="11"/>
  <c r="AA12" i="11"/>
  <c r="AA11" i="11"/>
  <c r="AA10" i="11"/>
  <c r="AA9" i="11"/>
  <c r="AA8" i="11"/>
  <c r="AA7" i="11"/>
  <c r="AA6" i="11"/>
  <c r="AA5" i="11"/>
  <c r="BC36" i="11"/>
  <c r="BC35" i="11"/>
  <c r="BC34" i="11"/>
  <c r="BC33" i="11"/>
  <c r="BC32" i="11"/>
  <c r="BC31" i="11"/>
  <c r="BC30" i="11"/>
  <c r="BC29" i="11"/>
  <c r="BC28" i="11"/>
  <c r="BC27" i="11"/>
  <c r="BC26" i="11"/>
  <c r="BC21" i="11"/>
  <c r="BC24" i="11"/>
  <c r="BC20" i="11"/>
  <c r="BC22" i="11"/>
  <c r="BC18" i="11"/>
  <c r="AU41" i="7"/>
  <c r="AU40" i="7"/>
  <c r="BF6" i="11"/>
  <c r="BF10" i="11"/>
  <c r="BF14" i="11"/>
  <c r="BI5" i="11"/>
  <c r="P26" i="10"/>
  <c r="S14" i="10"/>
  <c r="S6" i="10"/>
  <c r="AJ35" i="7"/>
  <c r="L29" i="7"/>
  <c r="BO17" i="11"/>
  <c r="AB13" i="10"/>
  <c r="AB5" i="10"/>
  <c r="N21" i="9"/>
  <c r="N15" i="9"/>
  <c r="N7" i="9"/>
  <c r="AZ30" i="7"/>
  <c r="AC41" i="7"/>
  <c r="Q41" i="7"/>
  <c r="R28" i="7" s="1"/>
  <c r="AB29" i="6"/>
  <c r="AB21" i="6"/>
  <c r="BC15" i="11"/>
  <c r="R12" i="11"/>
  <c r="R8" i="11"/>
  <c r="AB35" i="10"/>
  <c r="P31" i="10"/>
  <c r="AB22" i="10"/>
  <c r="AB11" i="10"/>
  <c r="AB34" i="10"/>
  <c r="AB26" i="10"/>
  <c r="AB18" i="10"/>
  <c r="AB16" i="10"/>
  <c r="AB14" i="10"/>
  <c r="AB12" i="10"/>
  <c r="AB10" i="10"/>
  <c r="AB8" i="10"/>
  <c r="AB6" i="10"/>
  <c r="AB4" i="10"/>
  <c r="AB36" i="10"/>
  <c r="AB24" i="10"/>
  <c r="AB32" i="10"/>
  <c r="AB30" i="10"/>
  <c r="AB17" i="10"/>
  <c r="AF41" i="7"/>
  <c r="AF40" i="7"/>
  <c r="AG36" i="7" s="1"/>
  <c r="T41" i="7"/>
  <c r="T40" i="7"/>
  <c r="U32" i="7" s="1"/>
  <c r="L35" i="7"/>
  <c r="X33" i="7"/>
  <c r="AB36" i="6"/>
  <c r="AB28" i="6"/>
  <c r="AB20" i="6"/>
  <c r="AZ25" i="11"/>
  <c r="G8" i="10"/>
  <c r="AR41" i="7"/>
  <c r="AR40" i="7"/>
  <c r="AS8" i="7" s="1"/>
  <c r="AS20" i="7"/>
  <c r="X36" i="6"/>
  <c r="X31" i="6"/>
  <c r="X27" i="6"/>
  <c r="X23" i="6"/>
  <c r="X19" i="6"/>
  <c r="X15" i="6"/>
  <c r="X33" i="6"/>
  <c r="X25" i="6"/>
  <c r="X17" i="6"/>
  <c r="X11" i="6"/>
  <c r="X7" i="6"/>
  <c r="X28" i="6"/>
  <c r="X20" i="6"/>
  <c r="X13" i="6"/>
  <c r="X10" i="6"/>
  <c r="X6" i="6"/>
  <c r="X16" i="6"/>
  <c r="X4" i="6"/>
  <c r="X32" i="6"/>
  <c r="X12" i="6"/>
  <c r="X8" i="6"/>
  <c r="X24" i="6"/>
  <c r="X5" i="6"/>
  <c r="X9" i="6"/>
  <c r="X21" i="6"/>
  <c r="X18" i="6"/>
  <c r="X29" i="6"/>
  <c r="X26" i="6"/>
  <c r="X22" i="6"/>
  <c r="X35" i="6"/>
  <c r="X30" i="6"/>
  <c r="X14" i="6"/>
  <c r="N27" i="9"/>
  <c r="AJ27" i="7"/>
  <c r="AL27" i="7"/>
  <c r="AL25" i="7"/>
  <c r="AL23" i="7"/>
  <c r="AL21" i="7"/>
  <c r="AL19" i="7"/>
  <c r="AL17" i="7"/>
  <c r="AL15" i="7"/>
  <c r="AL13" i="7"/>
  <c r="AL11" i="7"/>
  <c r="AL9" i="7"/>
  <c r="AL7" i="7"/>
  <c r="AL5" i="7"/>
  <c r="AL33" i="7"/>
  <c r="AL29" i="7"/>
  <c r="AL14" i="7"/>
  <c r="AL8" i="7"/>
  <c r="AL24" i="7"/>
  <c r="AL35" i="7"/>
  <c r="AL22" i="7"/>
  <c r="AL36" i="7"/>
  <c r="AL18" i="7"/>
  <c r="AL31" i="7"/>
  <c r="AL20" i="7"/>
  <c r="AL16" i="7"/>
  <c r="AL6" i="7"/>
  <c r="AS29" i="7"/>
  <c r="AL12" i="7"/>
  <c r="AL10" i="7"/>
  <c r="P9" i="16"/>
  <c r="P5" i="16"/>
  <c r="F11" i="16"/>
  <c r="H41" i="13"/>
  <c r="N33" i="14"/>
  <c r="N29" i="14"/>
  <c r="N25" i="14"/>
  <c r="N21" i="14"/>
  <c r="N17" i="14"/>
  <c r="N13" i="14"/>
  <c r="N9" i="14"/>
  <c r="N5" i="14"/>
  <c r="N36" i="14"/>
  <c r="N32" i="14"/>
  <c r="N28" i="14"/>
  <c r="N24" i="14"/>
  <c r="N20" i="14"/>
  <c r="N16" i="14"/>
  <c r="N12" i="14"/>
  <c r="N8" i="14"/>
  <c r="N4" i="14"/>
  <c r="M34" i="11"/>
  <c r="M33" i="11"/>
  <c r="M32" i="11"/>
  <c r="M31" i="11"/>
  <c r="M30" i="11"/>
  <c r="M29" i="11"/>
  <c r="M28" i="11"/>
  <c r="M26" i="11"/>
  <c r="M22" i="11"/>
  <c r="M19" i="11"/>
  <c r="M24" i="11"/>
  <c r="M18" i="11"/>
  <c r="I41" i="10"/>
  <c r="J18" i="10" s="1"/>
  <c r="Q17" i="9"/>
  <c r="Q9" i="9"/>
  <c r="AZ29" i="11"/>
  <c r="BL18" i="11"/>
  <c r="AA36" i="11"/>
  <c r="AA32" i="11"/>
  <c r="AA28" i="11"/>
  <c r="AA23" i="11"/>
  <c r="AA19" i="11"/>
  <c r="AA33" i="11"/>
  <c r="AA29" i="11"/>
  <c r="AA34" i="11"/>
  <c r="AA30" i="11"/>
  <c r="AA26" i="11"/>
  <c r="AA31" i="11"/>
  <c r="AA27" i="11"/>
  <c r="AA24" i="11"/>
  <c r="AA20" i="11"/>
  <c r="AA25" i="11"/>
  <c r="AA35" i="11"/>
  <c r="H39" i="11"/>
  <c r="H38" i="11"/>
  <c r="I4" i="11"/>
  <c r="AD33" i="7"/>
  <c r="BF7" i="11"/>
  <c r="BF11" i="11"/>
  <c r="BF15" i="11"/>
  <c r="K40" i="8"/>
  <c r="K41" i="8"/>
  <c r="L17" i="8" s="1"/>
  <c r="L33" i="8"/>
  <c r="N41" i="8"/>
  <c r="O14" i="8" s="1"/>
  <c r="AZ35" i="7"/>
  <c r="AW14" i="11"/>
  <c r="P24" i="10"/>
  <c r="P13" i="10"/>
  <c r="S29" i="10"/>
  <c r="S21" i="10"/>
  <c r="S17" i="10"/>
  <c r="S15" i="10"/>
  <c r="S13" i="10"/>
  <c r="S11" i="10"/>
  <c r="S9" i="10"/>
  <c r="S7" i="10"/>
  <c r="S5" i="10"/>
  <c r="S27" i="10"/>
  <c r="S19" i="10"/>
  <c r="S35" i="10"/>
  <c r="S25" i="10"/>
  <c r="S16" i="10"/>
  <c r="AJ36" i="7"/>
  <c r="AJ26" i="7"/>
  <c r="AJ24" i="7"/>
  <c r="AJ22" i="7"/>
  <c r="AJ20" i="7"/>
  <c r="AJ18" i="7"/>
  <c r="AJ16" i="7"/>
  <c r="AJ14" i="7"/>
  <c r="AJ12" i="7"/>
  <c r="AJ10" i="7"/>
  <c r="AJ8" i="7"/>
  <c r="AJ6" i="7"/>
  <c r="AJ32" i="7"/>
  <c r="AJ30" i="7"/>
  <c r="AJ9" i="7"/>
  <c r="AJ17" i="7"/>
  <c r="AJ25" i="7"/>
  <c r="AJ34" i="7"/>
  <c r="AJ11" i="7"/>
  <c r="AJ19" i="7"/>
  <c r="AJ13" i="7"/>
  <c r="AJ21" i="7"/>
  <c r="AJ28" i="7"/>
  <c r="AJ31" i="7"/>
  <c r="X32" i="7"/>
  <c r="X28" i="7"/>
  <c r="X26" i="7"/>
  <c r="X24" i="7"/>
  <c r="X22" i="7"/>
  <c r="X20" i="7"/>
  <c r="X18" i="7"/>
  <c r="X16" i="7"/>
  <c r="X14" i="7"/>
  <c r="X12" i="7"/>
  <c r="X10" i="7"/>
  <c r="X8" i="7"/>
  <c r="X6" i="7"/>
  <c r="X4" i="7"/>
  <c r="X36" i="7"/>
  <c r="X11" i="7"/>
  <c r="X19" i="7"/>
  <c r="X27" i="7"/>
  <c r="X13" i="7"/>
  <c r="X21" i="7"/>
  <c r="X5" i="7"/>
  <c r="X7" i="7"/>
  <c r="X15" i="7"/>
  <c r="X23" i="7"/>
  <c r="L28" i="7"/>
  <c r="L26" i="7"/>
  <c r="L24" i="7"/>
  <c r="L22" i="7"/>
  <c r="L20" i="7"/>
  <c r="L18" i="7"/>
  <c r="L16" i="7"/>
  <c r="L14" i="7"/>
  <c r="L12" i="7"/>
  <c r="L10" i="7"/>
  <c r="L8" i="7"/>
  <c r="L6" i="7"/>
  <c r="L34" i="7"/>
  <c r="L30" i="7"/>
  <c r="L13" i="7"/>
  <c r="L21" i="7"/>
  <c r="L5" i="7"/>
  <c r="L7" i="7"/>
  <c r="L15" i="7"/>
  <c r="L23" i="7"/>
  <c r="L32" i="7"/>
  <c r="L36" i="7"/>
  <c r="L9" i="7"/>
  <c r="L17" i="7"/>
  <c r="L25" i="7"/>
  <c r="AM23" i="11"/>
  <c r="AM41" i="11" s="1"/>
  <c r="AQ15" i="11"/>
  <c r="R11" i="11"/>
  <c r="R7" i="11"/>
  <c r="S30" i="10"/>
  <c r="G41" i="9"/>
  <c r="G40" i="9"/>
  <c r="AG32" i="7"/>
  <c r="X29" i="7"/>
  <c r="O41" i="6"/>
  <c r="O40" i="6"/>
  <c r="AS6" i="7"/>
  <c r="AS28" i="7"/>
  <c r="X34" i="7"/>
  <c r="L27" i="7"/>
  <c r="AJ15" i="7"/>
  <c r="X9" i="7"/>
  <c r="AJ5" i="7"/>
  <c r="X30" i="7"/>
  <c r="AS32" i="7"/>
  <c r="AS10" i="7"/>
  <c r="AS18" i="7"/>
  <c r="AS34" i="7"/>
  <c r="O35" i="7"/>
  <c r="O27" i="7"/>
  <c r="O25" i="7"/>
  <c r="O23" i="7"/>
  <c r="O21" i="7"/>
  <c r="O19" i="7"/>
  <c r="O17" i="7"/>
  <c r="O15" i="7"/>
  <c r="O13" i="7"/>
  <c r="O11" i="7"/>
  <c r="O9" i="7"/>
  <c r="O7" i="7"/>
  <c r="O5" i="7"/>
  <c r="O31" i="7"/>
  <c r="O14" i="7"/>
  <c r="M36" i="6"/>
  <c r="X33" i="5"/>
  <c r="X21" i="5"/>
  <c r="X12" i="5"/>
  <c r="X8" i="5"/>
  <c r="X34" i="5"/>
  <c r="X30" i="5"/>
  <c r="X26" i="5"/>
  <c r="X22" i="5"/>
  <c r="X18" i="5"/>
  <c r="X14" i="5"/>
  <c r="X10" i="5"/>
  <c r="X6" i="5"/>
  <c r="Y35" i="10"/>
  <c r="Y27" i="10"/>
  <c r="Y19" i="10"/>
  <c r="Y17" i="10"/>
  <c r="Y15" i="10"/>
  <c r="Y13" i="10"/>
  <c r="Y11" i="10"/>
  <c r="Y9" i="10"/>
  <c r="Y7" i="10"/>
  <c r="Y5" i="10"/>
  <c r="Y25" i="10"/>
  <c r="Y33" i="10"/>
  <c r="M31" i="10"/>
  <c r="M23" i="10"/>
  <c r="M17" i="10"/>
  <c r="M15" i="10"/>
  <c r="M13" i="10"/>
  <c r="M11" i="10"/>
  <c r="M9" i="10"/>
  <c r="M7" i="10"/>
  <c r="M5" i="10"/>
  <c r="M21" i="10"/>
  <c r="M29" i="10"/>
  <c r="R36" i="6"/>
  <c r="AK34" i="6"/>
  <c r="AK33" i="6"/>
  <c r="AK29" i="6"/>
  <c r="AK25" i="6"/>
  <c r="AK21" i="6"/>
  <c r="AK17" i="6"/>
  <c r="AK13" i="6"/>
  <c r="AK26" i="6"/>
  <c r="AK18" i="6"/>
  <c r="AK9" i="6"/>
  <c r="AK5" i="6"/>
  <c r="AK35" i="6"/>
  <c r="AK27" i="6"/>
  <c r="AK19" i="6"/>
  <c r="AK8" i="6"/>
  <c r="AK4" i="6"/>
  <c r="AK30" i="6"/>
  <c r="AK22" i="6"/>
  <c r="AK15" i="6"/>
  <c r="AK14" i="6"/>
  <c r="AK23" i="6"/>
  <c r="AK31" i="6"/>
  <c r="AK10" i="6"/>
  <c r="AK6" i="6"/>
  <c r="AK28" i="6"/>
  <c r="AK7" i="6"/>
  <c r="AI36" i="5"/>
  <c r="AI32" i="5"/>
  <c r="AI12" i="5"/>
  <c r="AI35" i="5"/>
  <c r="AI23" i="5"/>
  <c r="AI11" i="5"/>
  <c r="AI7" i="5"/>
  <c r="AI33" i="5"/>
  <c r="AI29" i="5"/>
  <c r="AI25" i="5"/>
  <c r="AI21" i="5"/>
  <c r="AI17" i="5"/>
  <c r="AI13" i="5"/>
  <c r="AI9" i="5"/>
  <c r="AI5" i="5"/>
  <c r="AA28" i="7"/>
  <c r="AA12" i="7"/>
  <c r="AN41" i="6"/>
  <c r="AO15" i="6" s="1"/>
  <c r="AN40" i="6"/>
  <c r="AO6" i="6" s="1"/>
  <c r="AO30" i="6"/>
  <c r="AO23" i="6"/>
  <c r="AA26" i="7"/>
  <c r="V20" i="6"/>
  <c r="AK11" i="6"/>
  <c r="R36" i="5"/>
  <c r="AI31" i="5"/>
  <c r="R30" i="5"/>
  <c r="AI24" i="5"/>
  <c r="R21" i="5"/>
  <c r="AI19" i="5"/>
  <c r="AI16" i="5"/>
  <c r="X15" i="5"/>
  <c r="R13" i="5"/>
  <c r="R8" i="5"/>
  <c r="R34" i="5"/>
  <c r="R14" i="5"/>
  <c r="R29" i="5"/>
  <c r="R9" i="5"/>
  <c r="R5" i="5"/>
  <c r="R23" i="5"/>
  <c r="R7" i="5"/>
  <c r="R27" i="5"/>
  <c r="R11" i="5"/>
  <c r="R19" i="5"/>
  <c r="R31" i="5"/>
  <c r="R15" i="5"/>
  <c r="R35" i="5"/>
  <c r="S41" i="4"/>
  <c r="S40" i="4"/>
  <c r="T25" i="4" s="1"/>
  <c r="T11" i="4"/>
  <c r="AO30" i="4"/>
  <c r="AO14" i="4"/>
  <c r="N35" i="4"/>
  <c r="N31" i="4"/>
  <c r="N27" i="4"/>
  <c r="N23" i="4"/>
  <c r="N19" i="4"/>
  <c r="N34" i="4"/>
  <c r="N30" i="4"/>
  <c r="N26" i="4"/>
  <c r="N22" i="4"/>
  <c r="N18" i="4"/>
  <c r="N14" i="4"/>
  <c r="N10" i="4"/>
  <c r="N32" i="4"/>
  <c r="N16" i="4"/>
  <c r="N36" i="4"/>
  <c r="N20" i="4"/>
  <c r="N24" i="4"/>
  <c r="N4" i="4"/>
  <c r="N12" i="4"/>
  <c r="N8" i="4"/>
  <c r="N28" i="4"/>
  <c r="N6" i="4"/>
  <c r="N15" i="4"/>
  <c r="N25" i="4"/>
  <c r="N7" i="4"/>
  <c r="N11" i="4"/>
  <c r="N5" i="4"/>
  <c r="N13" i="4"/>
  <c r="N9" i="4"/>
  <c r="N29" i="4"/>
  <c r="O24" i="7"/>
  <c r="O8" i="7"/>
  <c r="H41" i="5"/>
  <c r="H40" i="5"/>
  <c r="I32" i="5" s="1"/>
  <c r="X32" i="5"/>
  <c r="X28" i="5"/>
  <c r="X24" i="5"/>
  <c r="AI22" i="5"/>
  <c r="AI18" i="5"/>
  <c r="AI14" i="5"/>
  <c r="AI10" i="5"/>
  <c r="N21" i="4"/>
  <c r="V27" i="6"/>
  <c r="AV25" i="5"/>
  <c r="AV15" i="5"/>
  <c r="AV23" i="5"/>
  <c r="AV8" i="5"/>
  <c r="AV32" i="5"/>
  <c r="AA33" i="7"/>
  <c r="AA29" i="7"/>
  <c r="AA27" i="7"/>
  <c r="AA25" i="7"/>
  <c r="AA23" i="7"/>
  <c r="AA21" i="7"/>
  <c r="AA19" i="7"/>
  <c r="AA17" i="7"/>
  <c r="AA15" i="7"/>
  <c r="AA13" i="7"/>
  <c r="AA11" i="7"/>
  <c r="AA9" i="7"/>
  <c r="AA7" i="7"/>
  <c r="AA5" i="7"/>
  <c r="AA35" i="7"/>
  <c r="AA14" i="7"/>
  <c r="J33" i="6"/>
  <c r="L16" i="5"/>
  <c r="AS31" i="7"/>
  <c r="R31" i="6"/>
  <c r="V34" i="6"/>
  <c r="V33" i="6"/>
  <c r="V29" i="6"/>
  <c r="V25" i="6"/>
  <c r="V21" i="6"/>
  <c r="V17" i="6"/>
  <c r="V35" i="6"/>
  <c r="V31" i="6"/>
  <c r="V26" i="6"/>
  <c r="V23" i="6"/>
  <c r="V18" i="6"/>
  <c r="V15" i="6"/>
  <c r="V9" i="6"/>
  <c r="V5" i="6"/>
  <c r="V12" i="6"/>
  <c r="V8" i="6"/>
  <c r="V4" i="6"/>
  <c r="V30" i="6"/>
  <c r="V22" i="6"/>
  <c r="V6" i="6"/>
  <c r="V14" i="6"/>
  <c r="V10" i="6"/>
  <c r="V28" i="6"/>
  <c r="V19" i="6"/>
  <c r="O28" i="7"/>
  <c r="O12" i="7"/>
  <c r="AO18" i="6"/>
  <c r="AO34" i="6"/>
  <c r="AO27" i="6"/>
  <c r="O26" i="7"/>
  <c r="O10" i="7"/>
  <c r="R18" i="6"/>
  <c r="J4" i="6"/>
  <c r="X31" i="5"/>
  <c r="AI27" i="5"/>
  <c r="AI20" i="5"/>
  <c r="X19" i="5"/>
  <c r="X7" i="5"/>
  <c r="AE40" i="4"/>
  <c r="AF35" i="4" s="1"/>
  <c r="AE41" i="4"/>
  <c r="AF18" i="4" s="1"/>
  <c r="AF11" i="4"/>
  <c r="T30" i="4"/>
  <c r="T31" i="4"/>
  <c r="AA16" i="7"/>
  <c r="X36" i="5"/>
  <c r="AI30" i="5"/>
  <c r="AI26" i="5"/>
  <c r="X17" i="5"/>
  <c r="X13" i="5"/>
  <c r="X9" i="5"/>
  <c r="AI6" i="5"/>
  <c r="AO34" i="4"/>
  <c r="AO16" i="4"/>
  <c r="AO6" i="4"/>
  <c r="AC32" i="4"/>
  <c r="AC28" i="4"/>
  <c r="AC24" i="4"/>
  <c r="AC20" i="4"/>
  <c r="AC35" i="4"/>
  <c r="AC31" i="4"/>
  <c r="AC27" i="4"/>
  <c r="AC23" i="4"/>
  <c r="AC19" i="4"/>
  <c r="AC15" i="4"/>
  <c r="AC11" i="4"/>
  <c r="AC7" i="4"/>
  <c r="AC25" i="4"/>
  <c r="AC9" i="4"/>
  <c r="AC5" i="4"/>
  <c r="AC4" i="4"/>
  <c r="AC29" i="4"/>
  <c r="AC13" i="4"/>
  <c r="AC21" i="4"/>
  <c r="AC17" i="4"/>
  <c r="AC33" i="4"/>
  <c r="AC10" i="4"/>
  <c r="AC30" i="4"/>
  <c r="AC8" i="4"/>
  <c r="AC6" i="4"/>
  <c r="AC14" i="4"/>
  <c r="AC12" i="4"/>
  <c r="AC26" i="4"/>
  <c r="AH40" i="4"/>
  <c r="AI20" i="4" s="1"/>
  <c r="AH41" i="4"/>
  <c r="AI22" i="4" s="1"/>
  <c r="AI4" i="4"/>
  <c r="AI35" i="4"/>
  <c r="V40" i="4"/>
  <c r="W19" i="4" s="1"/>
  <c r="V41" i="4"/>
  <c r="W31" i="4" s="1"/>
  <c r="R32" i="6"/>
  <c r="R28" i="6"/>
  <c r="R24" i="6"/>
  <c r="R20" i="6"/>
  <c r="R16" i="6"/>
  <c r="R33" i="6"/>
  <c r="R30" i="6"/>
  <c r="R25" i="6"/>
  <c r="R22" i="6"/>
  <c r="R17" i="6"/>
  <c r="R12" i="6"/>
  <c r="R8" i="6"/>
  <c r="R4" i="6"/>
  <c r="R14" i="6"/>
  <c r="R13" i="6"/>
  <c r="R11" i="6"/>
  <c r="R7" i="6"/>
  <c r="R29" i="6"/>
  <c r="R21" i="6"/>
  <c r="R5" i="6"/>
  <c r="R9" i="6"/>
  <c r="R6" i="6"/>
  <c r="J25" i="6"/>
  <c r="M32" i="6"/>
  <c r="M28" i="6"/>
  <c r="M24" i="6"/>
  <c r="M20" i="6"/>
  <c r="M16" i="6"/>
  <c r="M34" i="6"/>
  <c r="M26" i="6"/>
  <c r="M18" i="6"/>
  <c r="M14" i="6"/>
  <c r="M13" i="6"/>
  <c r="M12" i="6"/>
  <c r="M8" i="6"/>
  <c r="M4" i="6"/>
  <c r="M29" i="6"/>
  <c r="M21" i="6"/>
  <c r="M11" i="6"/>
  <c r="M7" i="6"/>
  <c r="M33" i="6"/>
  <c r="M25" i="6"/>
  <c r="M9" i="6"/>
  <c r="M17" i="6"/>
  <c r="M5" i="6"/>
  <c r="M10" i="6"/>
  <c r="M30" i="6"/>
  <c r="AA31" i="7"/>
  <c r="R35" i="6"/>
  <c r="M27" i="6"/>
  <c r="R23" i="6"/>
  <c r="AA20" i="7"/>
  <c r="AO12" i="6"/>
  <c r="AO33" i="6"/>
  <c r="AO24" i="6"/>
  <c r="AO22" i="6"/>
  <c r="AA18" i="7"/>
  <c r="AK36" i="6"/>
  <c r="V13" i="6"/>
  <c r="R10" i="6"/>
  <c r="J35" i="6"/>
  <c r="J34" i="6"/>
  <c r="J30" i="6"/>
  <c r="J26" i="6"/>
  <c r="J22" i="6"/>
  <c r="J18" i="6"/>
  <c r="J14" i="6"/>
  <c r="J10" i="6"/>
  <c r="J6" i="6"/>
  <c r="J31" i="6"/>
  <c r="J28" i="6"/>
  <c r="J23" i="6"/>
  <c r="J20" i="6"/>
  <c r="J9" i="6"/>
  <c r="J5" i="6"/>
  <c r="J36" i="6"/>
  <c r="J15" i="6"/>
  <c r="J32" i="6"/>
  <c r="J11" i="6"/>
  <c r="J27" i="6"/>
  <c r="J24" i="6"/>
  <c r="J7" i="6"/>
  <c r="J19" i="6"/>
  <c r="J16" i="6"/>
  <c r="J29" i="6"/>
  <c r="X35" i="5"/>
  <c r="AI28" i="5"/>
  <c r="X27" i="5"/>
  <c r="X23" i="5"/>
  <c r="AA17" i="5"/>
  <c r="X11" i="5"/>
  <c r="AI4" i="5"/>
  <c r="AQ41" i="4"/>
  <c r="AR17" i="4" s="1"/>
  <c r="AQ40" i="4"/>
  <c r="AR21" i="4" s="1"/>
  <c r="AR27" i="4"/>
  <c r="AF25" i="4"/>
  <c r="AF30" i="4"/>
  <c r="T13" i="4"/>
  <c r="T29" i="4"/>
  <c r="O16" i="7"/>
  <c r="AO29" i="6"/>
  <c r="M6" i="6"/>
  <c r="I25" i="5"/>
  <c r="X29" i="5"/>
  <c r="X25" i="5"/>
  <c r="X20" i="5"/>
  <c r="X5" i="5"/>
  <c r="AA22" i="7"/>
  <c r="M35" i="6"/>
  <c r="J21" i="6"/>
  <c r="V7" i="6"/>
  <c r="AT40" i="4"/>
  <c r="AT41" i="4"/>
  <c r="AU23" i="4" s="1"/>
  <c r="AU8" i="4"/>
  <c r="AR25" i="4"/>
  <c r="T17" i="4"/>
  <c r="T33" i="4"/>
  <c r="T22" i="4"/>
  <c r="T7" i="4"/>
  <c r="AA32" i="7"/>
  <c r="AA24" i="7"/>
  <c r="AA8" i="7"/>
  <c r="AA24" i="5"/>
  <c r="AA8" i="5"/>
  <c r="AA32" i="5"/>
  <c r="AA16" i="5"/>
  <c r="I30" i="5"/>
  <c r="AI34" i="5"/>
  <c r="X16" i="5"/>
  <c r="BC41" i="4"/>
  <c r="BD33" i="4" s="1"/>
  <c r="BC40" i="4"/>
  <c r="BD4" i="4"/>
  <c r="BD20" i="4"/>
  <c r="BD36" i="4"/>
  <c r="BD6" i="4"/>
  <c r="BD22" i="4"/>
  <c r="AO32" i="4"/>
  <c r="AO28" i="4"/>
  <c r="AO24" i="4"/>
  <c r="AO20" i="4"/>
  <c r="AO35" i="4"/>
  <c r="AO31" i="4"/>
  <c r="AO27" i="4"/>
  <c r="AO23" i="4"/>
  <c r="AO19" i="4"/>
  <c r="AO15" i="4"/>
  <c r="AO11" i="4"/>
  <c r="AO7" i="4"/>
  <c r="AO25" i="4"/>
  <c r="AO9" i="4"/>
  <c r="AO4" i="4"/>
  <c r="AO29" i="4"/>
  <c r="AO13" i="4"/>
  <c r="AO21" i="4"/>
  <c r="AO17" i="4"/>
  <c r="AO33" i="4"/>
  <c r="AO22" i="4"/>
  <c r="AO10" i="4"/>
  <c r="AO26" i="4"/>
  <c r="AO8" i="4"/>
  <c r="AO5" i="4"/>
  <c r="AO36" i="4"/>
  <c r="O22" i="7"/>
  <c r="R34" i="6"/>
  <c r="J12" i="6"/>
  <c r="W15" i="4"/>
  <c r="W16" i="4"/>
  <c r="W32" i="4"/>
  <c r="W17" i="4"/>
  <c r="BG9" i="4"/>
  <c r="AL36" i="4"/>
  <c r="W22" i="4"/>
  <c r="W18" i="4"/>
  <c r="AX34" i="4"/>
  <c r="AX30" i="4"/>
  <c r="AX26" i="4"/>
  <c r="AX22" i="4"/>
  <c r="AX18" i="4"/>
  <c r="AX33" i="4"/>
  <c r="AX29" i="4"/>
  <c r="AX25" i="4"/>
  <c r="AX21" i="4"/>
  <c r="AX17" i="4"/>
  <c r="AX13" i="4"/>
  <c r="AX9" i="4"/>
  <c r="AX35" i="4"/>
  <c r="AX19" i="4"/>
  <c r="AX6" i="4"/>
  <c r="AX5" i="4"/>
  <c r="AX23" i="4"/>
  <c r="AX7" i="4"/>
  <c r="AX31" i="4"/>
  <c r="AX11" i="4"/>
  <c r="AX15" i="4"/>
  <c r="AX27" i="4"/>
  <c r="AC24" i="5"/>
  <c r="F41" i="4"/>
  <c r="G35" i="4"/>
  <c r="AX28" i="4"/>
  <c r="BG21" i="4"/>
  <c r="Z8" i="4"/>
  <c r="P33" i="4"/>
  <c r="P29" i="4"/>
  <c r="P25" i="4"/>
  <c r="P21" i="4"/>
  <c r="P36" i="4"/>
  <c r="P32" i="4"/>
  <c r="P28" i="4"/>
  <c r="P24" i="4"/>
  <c r="P20" i="4"/>
  <c r="P16" i="4"/>
  <c r="P12" i="4"/>
  <c r="P8" i="4"/>
  <c r="P22" i="4"/>
  <c r="P5" i="4"/>
  <c r="P26" i="4"/>
  <c r="P10" i="4"/>
  <c r="P30" i="4"/>
  <c r="P34" i="4"/>
  <c r="P14" i="4"/>
  <c r="P18" i="4"/>
  <c r="AL4" i="4"/>
  <c r="AI23" i="4"/>
  <c r="AI8" i="4"/>
  <c r="AI24" i="4"/>
  <c r="W5" i="4"/>
  <c r="W26" i="4"/>
  <c r="W21" i="4"/>
  <c r="AD35" i="6"/>
  <c r="AD34" i="6"/>
  <c r="AD30" i="6"/>
  <c r="AD26" i="6"/>
  <c r="AD22" i="6"/>
  <c r="AD18" i="6"/>
  <c r="AD14" i="6"/>
  <c r="AD32" i="6"/>
  <c r="AD24" i="6"/>
  <c r="AD16" i="6"/>
  <c r="AD10" i="6"/>
  <c r="AD6" i="6"/>
  <c r="AD36" i="6"/>
  <c r="AD27" i="6"/>
  <c r="AD19" i="6"/>
  <c r="AD9" i="6"/>
  <c r="AD5" i="6"/>
  <c r="AD31" i="6"/>
  <c r="AD7" i="6"/>
  <c r="AD23" i="6"/>
  <c r="AD11" i="6"/>
  <c r="AD15" i="6"/>
  <c r="Z24" i="4"/>
  <c r="BG11" i="4"/>
  <c r="AZ32" i="4"/>
  <c r="AZ28" i="4"/>
  <c r="AZ24" i="4"/>
  <c r="AZ20" i="4"/>
  <c r="AZ35" i="4"/>
  <c r="AZ31" i="4"/>
  <c r="AZ27" i="4"/>
  <c r="AZ23" i="4"/>
  <c r="AZ19" i="4"/>
  <c r="AZ15" i="4"/>
  <c r="AZ11" i="4"/>
  <c r="AZ7" i="4"/>
  <c r="AZ25" i="4"/>
  <c r="AZ9" i="4"/>
  <c r="AZ29" i="4"/>
  <c r="AZ13" i="4"/>
  <c r="AZ33" i="4"/>
  <c r="AZ21" i="4"/>
  <c r="AZ17" i="4"/>
  <c r="G26" i="4"/>
  <c r="Z20" i="4"/>
  <c r="AX16" i="4"/>
  <c r="AC5" i="5"/>
  <c r="G22" i="4"/>
  <c r="G7" i="4"/>
  <c r="G23" i="4"/>
  <c r="G24" i="4"/>
  <c r="G9" i="4"/>
  <c r="G25" i="4"/>
  <c r="J32" i="4"/>
  <c r="AX14" i="4"/>
  <c r="AU13" i="4"/>
  <c r="AU29" i="4"/>
  <c r="AI26" i="4"/>
  <c r="W23" i="4"/>
  <c r="W8" i="4"/>
  <c r="W24" i="4"/>
  <c r="W9" i="4"/>
  <c r="BG31" i="4"/>
  <c r="BG27" i="4"/>
  <c r="BG23" i="4"/>
  <c r="BG19" i="4"/>
  <c r="BG34" i="4"/>
  <c r="BG30" i="4"/>
  <c r="BG26" i="4"/>
  <c r="BG22" i="4"/>
  <c r="BG18" i="4"/>
  <c r="BG14" i="4"/>
  <c r="BG10" i="4"/>
  <c r="BG36" i="4"/>
  <c r="BG20" i="4"/>
  <c r="BG24" i="4"/>
  <c r="BG8" i="4"/>
  <c r="BG28" i="4"/>
  <c r="BG16" i="4"/>
  <c r="BG12" i="4"/>
  <c r="BG6" i="4"/>
  <c r="BG32" i="4"/>
  <c r="J34" i="4"/>
  <c r="J30" i="4"/>
  <c r="J26" i="4"/>
  <c r="J22" i="4"/>
  <c r="J33" i="4"/>
  <c r="J29" i="4"/>
  <c r="J25" i="4"/>
  <c r="J21" i="4"/>
  <c r="J17" i="4"/>
  <c r="J13" i="4"/>
  <c r="J9" i="4"/>
  <c r="J31" i="4"/>
  <c r="J15" i="4"/>
  <c r="J5" i="4"/>
  <c r="J35" i="4"/>
  <c r="J19" i="4"/>
  <c r="J27" i="4"/>
  <c r="J23" i="4"/>
  <c r="J11" i="4"/>
  <c r="J7" i="4"/>
  <c r="AZ16" i="4"/>
  <c r="J14" i="4"/>
  <c r="AM29" i="5"/>
  <c r="AM21" i="5"/>
  <c r="AM17" i="5"/>
  <c r="AM13" i="5"/>
  <c r="AM16" i="5"/>
  <c r="AM12" i="5"/>
  <c r="AM22" i="5"/>
  <c r="AM6" i="5"/>
  <c r="AM30" i="5"/>
  <c r="AM14" i="5"/>
  <c r="AM23" i="5"/>
  <c r="AZ34" i="4"/>
  <c r="J20" i="4"/>
  <c r="G6" i="4"/>
  <c r="G11" i="4"/>
  <c r="G27" i="4"/>
  <c r="G28" i="4"/>
  <c r="G13" i="4"/>
  <c r="G29" i="4"/>
  <c r="AZ18" i="4"/>
  <c r="P4" i="4"/>
  <c r="AI17" i="4"/>
  <c r="AI33" i="4"/>
  <c r="W30" i="4"/>
  <c r="W12" i="4"/>
  <c r="W28" i="4"/>
  <c r="Z34" i="4"/>
  <c r="Z30" i="4"/>
  <c r="Z26" i="4"/>
  <c r="Z22" i="4"/>
  <c r="Z33" i="4"/>
  <c r="Z29" i="4"/>
  <c r="Z25" i="4"/>
  <c r="Z21" i="4"/>
  <c r="Z17" i="4"/>
  <c r="Z13" i="4"/>
  <c r="Z9" i="4"/>
  <c r="Z35" i="4"/>
  <c r="Z19" i="4"/>
  <c r="Z6" i="4"/>
  <c r="Z23" i="4"/>
  <c r="Z7" i="4"/>
  <c r="Z27" i="4"/>
  <c r="Z15" i="4"/>
  <c r="Z4" i="4"/>
  <c r="Z5" i="4"/>
  <c r="Z31" i="4"/>
  <c r="Z11" i="4"/>
  <c r="AL34" i="4"/>
  <c r="AL30" i="4"/>
  <c r="AL26" i="4"/>
  <c r="AL22" i="4"/>
  <c r="AL18" i="4"/>
  <c r="AL33" i="4"/>
  <c r="AL29" i="4"/>
  <c r="AL25" i="4"/>
  <c r="AL21" i="4"/>
  <c r="AL17" i="4"/>
  <c r="AL13" i="4"/>
  <c r="AL9" i="4"/>
  <c r="AL35" i="4"/>
  <c r="AL19" i="4"/>
  <c r="AL23" i="4"/>
  <c r="AL7" i="4"/>
  <c r="AL15" i="4"/>
  <c r="AL5" i="4"/>
  <c r="AL11" i="4"/>
  <c r="AL27" i="4"/>
  <c r="AL31" i="4"/>
  <c r="J36" i="4"/>
  <c r="G30" i="4"/>
  <c r="AL16" i="4"/>
  <c r="AF41" i="5"/>
  <c r="AF40" i="5"/>
  <c r="AC33" i="5"/>
  <c r="AC21" i="5"/>
  <c r="AC17" i="5"/>
  <c r="AC36" i="5"/>
  <c r="AC32" i="5"/>
  <c r="AC12" i="5"/>
  <c r="AC8" i="5"/>
  <c r="AC4" i="5"/>
  <c r="AC22" i="5"/>
  <c r="AC6" i="5"/>
  <c r="AC26" i="5"/>
  <c r="AC10" i="5"/>
  <c r="AC34" i="5"/>
  <c r="AC30" i="5"/>
  <c r="AC14" i="5"/>
  <c r="AC18" i="5"/>
  <c r="AI30" i="4"/>
  <c r="AU5" i="4"/>
  <c r="AX4" i="4"/>
  <c r="AD20" i="6"/>
  <c r="AM27" i="5"/>
  <c r="AC19" i="5"/>
  <c r="G18" i="4"/>
  <c r="G15" i="4"/>
  <c r="G31" i="4"/>
  <c r="G16" i="4"/>
  <c r="G32" i="4"/>
  <c r="G17" i="4"/>
  <c r="G33" i="4"/>
  <c r="BG25" i="4"/>
  <c r="J18" i="4"/>
  <c r="AL6" i="4"/>
  <c r="AH11" i="19" l="1"/>
  <c r="AI11" i="19" s="1"/>
  <c r="AH10" i="19"/>
  <c r="AI10" i="19" s="1"/>
  <c r="AH8" i="19"/>
  <c r="AI8" i="19" s="1"/>
  <c r="AH12" i="19"/>
  <c r="AI12" i="19" s="1"/>
  <c r="AH26" i="19"/>
  <c r="AI26" i="19" s="1"/>
  <c r="AH24" i="19"/>
  <c r="AI24" i="19" s="1"/>
  <c r="AH4" i="19"/>
  <c r="AI4" i="19" s="1"/>
  <c r="AH30" i="19"/>
  <c r="AI30" i="19" s="1"/>
  <c r="AH23" i="19"/>
  <c r="AI23" i="19" s="1"/>
  <c r="AH29" i="19"/>
  <c r="AI29" i="19" s="1"/>
  <c r="AH17" i="19"/>
  <c r="AI17" i="19" s="1"/>
  <c r="AH14" i="19"/>
  <c r="AI14" i="19" s="1"/>
  <c r="AH7" i="19"/>
  <c r="AI7" i="19" s="1"/>
  <c r="AH33" i="19"/>
  <c r="AI33" i="19" s="1"/>
  <c r="AH18" i="19"/>
  <c r="AI18" i="19" s="1"/>
  <c r="AH34" i="19"/>
  <c r="AI34" i="19" s="1"/>
  <c r="AH20" i="19"/>
  <c r="AI20" i="19" s="1"/>
  <c r="AH16" i="19"/>
  <c r="AI16" i="19" s="1"/>
  <c r="AH27" i="19"/>
  <c r="AI27" i="19" s="1"/>
  <c r="AH6" i="19"/>
  <c r="AI6" i="19" s="1"/>
  <c r="AH13" i="19"/>
  <c r="AI13" i="19" s="1"/>
  <c r="AH35" i="19"/>
  <c r="AI35" i="19" s="1"/>
  <c r="AH9" i="19"/>
  <c r="AI9" i="19" s="1"/>
  <c r="AH36" i="19"/>
  <c r="AI36" i="19" s="1"/>
  <c r="AH28" i="19"/>
  <c r="AI28" i="19" s="1"/>
  <c r="AH32" i="19"/>
  <c r="AI32" i="19" s="1"/>
  <c r="AH21" i="19"/>
  <c r="AI21" i="19" s="1"/>
  <c r="AH22" i="19"/>
  <c r="AI22" i="19" s="1"/>
  <c r="AH31" i="19"/>
  <c r="AI31" i="19" s="1"/>
  <c r="AH15" i="19"/>
  <c r="AI15" i="19" s="1"/>
  <c r="AH5" i="19"/>
  <c r="AI5" i="19" s="1"/>
  <c r="AH25" i="19"/>
  <c r="AI25" i="19" s="1"/>
  <c r="L31" i="5"/>
  <c r="AT31" i="11"/>
  <c r="AT36" i="11"/>
  <c r="AT24" i="11"/>
  <c r="AT29" i="11"/>
  <c r="AT18" i="11"/>
  <c r="AT32" i="11"/>
  <c r="AT22" i="11"/>
  <c r="AT25" i="11"/>
  <c r="F9" i="15"/>
  <c r="F24" i="15"/>
  <c r="F15" i="15"/>
  <c r="F28" i="15"/>
  <c r="F13" i="15"/>
  <c r="AZ41" i="4"/>
  <c r="BI19" i="11"/>
  <c r="F29" i="15"/>
  <c r="I31" i="12"/>
  <c r="F34" i="15"/>
  <c r="AI7" i="4"/>
  <c r="AU16" i="4"/>
  <c r="AZ34" i="7"/>
  <c r="I13" i="12"/>
  <c r="BI9" i="11"/>
  <c r="AT17" i="11"/>
  <c r="BI21" i="11"/>
  <c r="BI35" i="11"/>
  <c r="F33" i="15"/>
  <c r="F36" i="15"/>
  <c r="AI16" i="4"/>
  <c r="AM18" i="5"/>
  <c r="AM33" i="5"/>
  <c r="BG40" i="4"/>
  <c r="W7" i="4"/>
  <c r="AU12" i="4"/>
  <c r="AY17" i="5"/>
  <c r="W36" i="4"/>
  <c r="AI10" i="4"/>
  <c r="W10" i="4"/>
  <c r="BD9" i="4"/>
  <c r="AA26" i="5"/>
  <c r="T35" i="4"/>
  <c r="AR26" i="4"/>
  <c r="AO20" i="6"/>
  <c r="AO16" i="6"/>
  <c r="AA18" i="5"/>
  <c r="AO14" i="6"/>
  <c r="AZ10" i="7"/>
  <c r="L36" i="8"/>
  <c r="AS12" i="7"/>
  <c r="BI13" i="11"/>
  <c r="V11" i="11"/>
  <c r="AT6" i="11"/>
  <c r="F14" i="17"/>
  <c r="AZ22" i="7"/>
  <c r="M15" i="11"/>
  <c r="BI18" i="11"/>
  <c r="BI36" i="11"/>
  <c r="V20" i="11"/>
  <c r="F21" i="15"/>
  <c r="F35" i="15"/>
  <c r="AW20" i="11"/>
  <c r="AW36" i="11"/>
  <c r="AM31" i="5"/>
  <c r="AA30" i="5"/>
  <c r="M17" i="11"/>
  <c r="M14" i="11"/>
  <c r="M10" i="11"/>
  <c r="M13" i="11"/>
  <c r="M7" i="11"/>
  <c r="M40" i="11" s="1"/>
  <c r="M8" i="11"/>
  <c r="M41" i="11" s="1"/>
  <c r="M11" i="11"/>
  <c r="I25" i="17"/>
  <c r="I18" i="17"/>
  <c r="I10" i="17"/>
  <c r="I9" i="17"/>
  <c r="I6" i="17"/>
  <c r="I14" i="17"/>
  <c r="BL22" i="11"/>
  <c r="BL35" i="11"/>
  <c r="BL32" i="11"/>
  <c r="AQ9" i="11"/>
  <c r="AQ41" i="11" s="1"/>
  <c r="BL27" i="11"/>
  <c r="BL40" i="11" s="1"/>
  <c r="V25" i="11"/>
  <c r="I21" i="17"/>
  <c r="AQ11" i="11"/>
  <c r="AW7" i="11"/>
  <c r="AF9" i="4"/>
  <c r="J21" i="10"/>
  <c r="AT16" i="11"/>
  <c r="F27" i="15"/>
  <c r="BO41" i="11"/>
  <c r="V21" i="11"/>
  <c r="V10" i="11"/>
  <c r="V40" i="11" s="1"/>
  <c r="AT5" i="11"/>
  <c r="AT41" i="11" s="1"/>
  <c r="AT30" i="11"/>
  <c r="AU27" i="4"/>
  <c r="AA34" i="5"/>
  <c r="T19" i="4"/>
  <c r="AZ18" i="7"/>
  <c r="J40" i="14"/>
  <c r="K35" i="14" s="1"/>
  <c r="V32" i="11"/>
  <c r="Q23" i="9"/>
  <c r="V12" i="11"/>
  <c r="AT7" i="11"/>
  <c r="F41" i="14"/>
  <c r="F15" i="17"/>
  <c r="AZ28" i="7"/>
  <c r="BI22" i="11"/>
  <c r="AW17" i="11"/>
  <c r="AW25" i="11"/>
  <c r="F23" i="15"/>
  <c r="F26" i="15"/>
  <c r="J26" i="15" s="1"/>
  <c r="AW24" i="11"/>
  <c r="AW6" i="11"/>
  <c r="AT20" i="11"/>
  <c r="AM7" i="5"/>
  <c r="AY6" i="5"/>
  <c r="V35" i="11"/>
  <c r="L20" i="12"/>
  <c r="AQ7" i="11"/>
  <c r="AW18" i="11"/>
  <c r="I29" i="12"/>
  <c r="AF7" i="4"/>
  <c r="V34" i="11"/>
  <c r="AW11" i="11"/>
  <c r="AW40" i="11" s="1"/>
  <c r="AI31" i="4"/>
  <c r="AM34" i="5"/>
  <c r="W20" i="4"/>
  <c r="AR10" i="4"/>
  <c r="W29" i="4"/>
  <c r="AI15" i="4"/>
  <c r="AM20" i="5"/>
  <c r="AM4" i="5"/>
  <c r="AI29" i="4"/>
  <c r="W35" i="4"/>
  <c r="AA31" i="5"/>
  <c r="AF34" i="4"/>
  <c r="T34" i="4"/>
  <c r="I21" i="5"/>
  <c r="AO10" i="6"/>
  <c r="AZ26" i="7"/>
  <c r="L27" i="8"/>
  <c r="M23" i="11"/>
  <c r="M35" i="11"/>
  <c r="AS4" i="7"/>
  <c r="BI14" i="11"/>
  <c r="Q27" i="9"/>
  <c r="V13" i="11"/>
  <c r="AT8" i="11"/>
  <c r="BI26" i="11"/>
  <c r="AT19" i="11"/>
  <c r="AT26" i="11"/>
  <c r="F31" i="15"/>
  <c r="J31" i="15" s="1"/>
  <c r="AB16" i="6"/>
  <c r="AW26" i="11"/>
  <c r="AW10" i="11"/>
  <c r="V24" i="11"/>
  <c r="AT21" i="11"/>
  <c r="AM5" i="5"/>
  <c r="R4" i="5"/>
  <c r="M22" i="6"/>
  <c r="M15" i="6"/>
  <c r="M31" i="6"/>
  <c r="M19" i="6"/>
  <c r="BI25" i="11"/>
  <c r="V22" i="11"/>
  <c r="L8" i="12"/>
  <c r="AQ10" i="11"/>
  <c r="AT28" i="11"/>
  <c r="V27" i="11"/>
  <c r="I21" i="12"/>
  <c r="AZ14" i="7"/>
  <c r="F25" i="15"/>
  <c r="BI17" i="11"/>
  <c r="W14" i="4"/>
  <c r="AU22" i="4"/>
  <c r="AF19" i="4"/>
  <c r="AO25" i="6"/>
  <c r="AO17" i="6"/>
  <c r="AM11" i="5"/>
  <c r="W13" i="4"/>
  <c r="AI6" i="4"/>
  <c r="AM8" i="5"/>
  <c r="AI13" i="4"/>
  <c r="AI5" i="4"/>
  <c r="AA35" i="5"/>
  <c r="AF29" i="4"/>
  <c r="T18" i="4"/>
  <c r="AR13" i="4"/>
  <c r="AA29" i="5"/>
  <c r="AO9" i="6"/>
  <c r="AO32" i="6"/>
  <c r="Y40" i="10"/>
  <c r="AS33" i="7"/>
  <c r="L4" i="8"/>
  <c r="M21" i="11"/>
  <c r="M36" i="11"/>
  <c r="V14" i="11"/>
  <c r="AT9" i="11"/>
  <c r="F17" i="15"/>
  <c r="J17" i="15" s="1"/>
  <c r="F32" i="17"/>
  <c r="F7" i="17"/>
  <c r="AZ31" i="7"/>
  <c r="BI27" i="11"/>
  <c r="AT23" i="11"/>
  <c r="F4" i="15"/>
  <c r="AW27" i="11"/>
  <c r="R22" i="5"/>
  <c r="BL21" i="11"/>
  <c r="V19" i="11"/>
  <c r="L26" i="12"/>
  <c r="AQ17" i="11"/>
  <c r="F30" i="15"/>
  <c r="J30" i="15" s="1"/>
  <c r="V8" i="11"/>
  <c r="V28" i="11"/>
  <c r="I11" i="12"/>
  <c r="V15" i="11"/>
  <c r="AT10" i="11"/>
  <c r="F16" i="17"/>
  <c r="BI28" i="11"/>
  <c r="V31" i="11"/>
  <c r="F6" i="15"/>
  <c r="F20" i="15"/>
  <c r="J20" i="15" s="1"/>
  <c r="AT27" i="11"/>
  <c r="AW28" i="11"/>
  <c r="AW15" i="11"/>
  <c r="R26" i="5"/>
  <c r="AM35" i="5"/>
  <c r="V33" i="11"/>
  <c r="L36" i="12"/>
  <c r="M5" i="11"/>
  <c r="N17" i="4"/>
  <c r="N40" i="4" s="1"/>
  <c r="V9" i="11"/>
  <c r="BI34" i="11"/>
  <c r="F22" i="15"/>
  <c r="J22" i="15" s="1"/>
  <c r="AF13" i="4"/>
  <c r="AR31" i="4"/>
  <c r="AR5" i="4"/>
  <c r="AO5" i="6"/>
  <c r="O41" i="7"/>
  <c r="V28" i="10"/>
  <c r="V4" i="11"/>
  <c r="V16" i="11"/>
  <c r="AT11" i="11"/>
  <c r="F34" i="17"/>
  <c r="BI29" i="11"/>
  <c r="AT34" i="11"/>
  <c r="F8" i="15"/>
  <c r="F41" i="15" s="1"/>
  <c r="F32" i="15"/>
  <c r="J32" i="15" s="1"/>
  <c r="AP33" i="7"/>
  <c r="AW29" i="11"/>
  <c r="AM9" i="5"/>
  <c r="AM24" i="5"/>
  <c r="V30" i="11"/>
  <c r="M12" i="11"/>
  <c r="AA40" i="11"/>
  <c r="AB17" i="11" s="1"/>
  <c r="AT4" i="11"/>
  <c r="AI32" i="4"/>
  <c r="AU33" i="4"/>
  <c r="AI28" i="4"/>
  <c r="W27" i="4"/>
  <c r="AM10" i="5"/>
  <c r="AM28" i="5"/>
  <c r="AI27" i="4"/>
  <c r="AI25" i="4"/>
  <c r="AA11" i="5"/>
  <c r="AR30" i="4"/>
  <c r="AF31" i="4"/>
  <c r="AO31" i="6"/>
  <c r="T14" i="4"/>
  <c r="AS14" i="7"/>
  <c r="M27" i="11"/>
  <c r="P15" i="16"/>
  <c r="AZ12" i="7"/>
  <c r="AZ33" i="7"/>
  <c r="AW4" i="11"/>
  <c r="V5" i="11"/>
  <c r="V17" i="11"/>
  <c r="AT12" i="11"/>
  <c r="F18" i="15"/>
  <c r="F18" i="17"/>
  <c r="BI30" i="11"/>
  <c r="AP31" i="7"/>
  <c r="I33" i="12"/>
  <c r="F11" i="15"/>
  <c r="J11" i="15" s="1"/>
  <c r="F10" i="15"/>
  <c r="AW30" i="11"/>
  <c r="AT35" i="11"/>
  <c r="AM25" i="5"/>
  <c r="V23" i="11"/>
  <c r="M6" i="11"/>
  <c r="I19" i="12"/>
  <c r="L41" i="17"/>
  <c r="G41" i="10"/>
  <c r="BI7" i="11"/>
  <c r="AU28" i="4"/>
  <c r="AU6" i="4"/>
  <c r="AI12" i="4"/>
  <c r="W11" i="4"/>
  <c r="AM26" i="5"/>
  <c r="AM32" i="5"/>
  <c r="W25" i="4"/>
  <c r="AI11" i="4"/>
  <c r="AI9" i="4"/>
  <c r="T23" i="4"/>
  <c r="AR14" i="4"/>
  <c r="AF15" i="4"/>
  <c r="AQ40" i="11"/>
  <c r="F23" i="17"/>
  <c r="AZ20" i="7"/>
  <c r="AW8" i="11"/>
  <c r="V6" i="11"/>
  <c r="V18" i="11"/>
  <c r="AT13" i="11"/>
  <c r="I35" i="12"/>
  <c r="F35" i="17"/>
  <c r="Q35" i="17" s="1"/>
  <c r="F7" i="15"/>
  <c r="F12" i="15"/>
  <c r="M20" i="11"/>
  <c r="AW31" i="11"/>
  <c r="R17" i="5"/>
  <c r="P24" i="16"/>
  <c r="X17" i="7"/>
  <c r="X31" i="7"/>
  <c r="BI8" i="11"/>
  <c r="BI11" i="11"/>
  <c r="BI12" i="11"/>
  <c r="BI16" i="11"/>
  <c r="BI20" i="11"/>
  <c r="BI15" i="11"/>
  <c r="BI6" i="11"/>
  <c r="BI24" i="11"/>
  <c r="V29" i="11"/>
  <c r="AT33" i="11"/>
  <c r="BI4" i="11"/>
  <c r="F19" i="16"/>
  <c r="P33" i="16"/>
  <c r="F16" i="16"/>
  <c r="F35" i="16"/>
  <c r="F30" i="16"/>
  <c r="F18" i="16"/>
  <c r="F31" i="16"/>
  <c r="F9" i="16"/>
  <c r="F25" i="16"/>
  <c r="F23" i="16"/>
  <c r="F15" i="16"/>
  <c r="F10" i="16"/>
  <c r="F27" i="16"/>
  <c r="P23" i="16"/>
  <c r="P19" i="16"/>
  <c r="F33" i="16"/>
  <c r="F4" i="16"/>
  <c r="F20" i="16"/>
  <c r="F32" i="16"/>
  <c r="F5" i="16"/>
  <c r="I9" i="16"/>
  <c r="P25" i="16"/>
  <c r="F6" i="16"/>
  <c r="F26" i="16"/>
  <c r="P21" i="16"/>
  <c r="M13" i="16"/>
  <c r="M35" i="16"/>
  <c r="F14" i="16"/>
  <c r="F21" i="16"/>
  <c r="M20" i="16"/>
  <c r="M25" i="16"/>
  <c r="M33" i="16"/>
  <c r="M15" i="16"/>
  <c r="M18" i="16"/>
  <c r="M24" i="16"/>
  <c r="P11" i="16"/>
  <c r="M5" i="16"/>
  <c r="T14" i="16"/>
  <c r="M34" i="16"/>
  <c r="M16" i="16"/>
  <c r="M26" i="16"/>
  <c r="M9" i="16"/>
  <c r="M29" i="16"/>
  <c r="M7" i="16"/>
  <c r="P34" i="16"/>
  <c r="P10" i="16"/>
  <c r="P17" i="16"/>
  <c r="I28" i="16"/>
  <c r="P6" i="16"/>
  <c r="P14" i="16"/>
  <c r="P26" i="16"/>
  <c r="P29" i="16"/>
  <c r="P27" i="16"/>
  <c r="P7" i="16"/>
  <c r="P13" i="16"/>
  <c r="P18" i="16"/>
  <c r="P35" i="16"/>
  <c r="P31" i="16"/>
  <c r="P30" i="16"/>
  <c r="M31" i="16"/>
  <c r="M10" i="16"/>
  <c r="M28" i="16"/>
  <c r="M23" i="16"/>
  <c r="M21" i="16"/>
  <c r="I13" i="16"/>
  <c r="M22" i="16"/>
  <c r="M8" i="16"/>
  <c r="M14" i="16"/>
  <c r="M4" i="16"/>
  <c r="P4" i="16"/>
  <c r="P8" i="16"/>
  <c r="P12" i="16"/>
  <c r="P16" i="16"/>
  <c r="P22" i="16"/>
  <c r="P36" i="16"/>
  <c r="M17" i="16"/>
  <c r="I26" i="16"/>
  <c r="M36" i="16"/>
  <c r="P28" i="16"/>
  <c r="P20" i="16"/>
  <c r="M11" i="16"/>
  <c r="M32" i="16"/>
  <c r="M27" i="16"/>
  <c r="M30" i="16"/>
  <c r="M6" i="16"/>
  <c r="M12" i="16"/>
  <c r="I25" i="16"/>
  <c r="I5" i="16"/>
  <c r="I18" i="16"/>
  <c r="I17" i="16"/>
  <c r="I20" i="16"/>
  <c r="I16" i="16"/>
  <c r="I14" i="16"/>
  <c r="I36" i="16"/>
  <c r="I6" i="16"/>
  <c r="I33" i="13"/>
  <c r="Q29" i="9"/>
  <c r="H36" i="9"/>
  <c r="K31" i="9"/>
  <c r="K29" i="9"/>
  <c r="K23" i="9"/>
  <c r="K21" i="9"/>
  <c r="H14" i="9"/>
  <c r="K27" i="9"/>
  <c r="K25" i="9"/>
  <c r="AO40" i="5"/>
  <c r="AY33" i="5"/>
  <c r="L29" i="5"/>
  <c r="L11" i="5"/>
  <c r="L9" i="5"/>
  <c r="L6" i="5"/>
  <c r="AV21" i="5"/>
  <c r="AV24" i="5"/>
  <c r="AV28" i="5"/>
  <c r="AV11" i="5"/>
  <c r="AV31" i="5"/>
  <c r="AV14" i="5"/>
  <c r="I18" i="5"/>
  <c r="AA21" i="5"/>
  <c r="AY31" i="5"/>
  <c r="AY26" i="5"/>
  <c r="AM36" i="5"/>
  <c r="R16" i="5"/>
  <c r="R32" i="5"/>
  <c r="L13" i="5"/>
  <c r="R25" i="5"/>
  <c r="AS41" i="5"/>
  <c r="AY35" i="5"/>
  <c r="AO41" i="5"/>
  <c r="AP22" i="5" s="1"/>
  <c r="L30" i="5"/>
  <c r="L34" i="5"/>
  <c r="AV29" i="5"/>
  <c r="AV12" i="5"/>
  <c r="AV27" i="5"/>
  <c r="AV19" i="5"/>
  <c r="AV5" i="5"/>
  <c r="AV30" i="5"/>
  <c r="AV17" i="5"/>
  <c r="AV36" i="5"/>
  <c r="L4" i="5"/>
  <c r="L35" i="5"/>
  <c r="AV16" i="5"/>
  <c r="AV13" i="5"/>
  <c r="AV7" i="5"/>
  <c r="AV35" i="5"/>
  <c r="AV9" i="5"/>
  <c r="AV34" i="5"/>
  <c r="AY10" i="5"/>
  <c r="AY5" i="5"/>
  <c r="AY21" i="5"/>
  <c r="AY7" i="5"/>
  <c r="AY12" i="5"/>
  <c r="L7" i="5"/>
  <c r="I14" i="5"/>
  <c r="I16" i="5"/>
  <c r="L19" i="5"/>
  <c r="I9" i="5"/>
  <c r="I5" i="5"/>
  <c r="L22" i="5"/>
  <c r="L17" i="5"/>
  <c r="L20" i="5"/>
  <c r="L32" i="5"/>
  <c r="L10" i="5"/>
  <c r="L15" i="5"/>
  <c r="AY20" i="5"/>
  <c r="T41" i="5"/>
  <c r="AY28" i="5"/>
  <c r="AY8" i="5"/>
  <c r="AY27" i="5"/>
  <c r="AA13" i="5"/>
  <c r="AG24" i="5"/>
  <c r="AY14" i="5"/>
  <c r="AY9" i="5"/>
  <c r="AY25" i="5"/>
  <c r="AY11" i="5"/>
  <c r="AY32" i="5"/>
  <c r="I29" i="5"/>
  <c r="AA7" i="5"/>
  <c r="AA20" i="5"/>
  <c r="AA12" i="5"/>
  <c r="AA6" i="5"/>
  <c r="AA15" i="5"/>
  <c r="I26" i="5"/>
  <c r="I28" i="5"/>
  <c r="AA25" i="5"/>
  <c r="I8" i="5"/>
  <c r="L14" i="5"/>
  <c r="L33" i="5"/>
  <c r="L21" i="5"/>
  <c r="L36" i="5"/>
  <c r="L12" i="5"/>
  <c r="L18" i="5"/>
  <c r="L27" i="5"/>
  <c r="I33" i="5"/>
  <c r="AA33" i="5"/>
  <c r="AY18" i="5"/>
  <c r="AS40" i="5"/>
  <c r="AY4" i="5"/>
  <c r="AY24" i="5"/>
  <c r="AV4" i="5"/>
  <c r="R28" i="5"/>
  <c r="AY30" i="5"/>
  <c r="AY13" i="5"/>
  <c r="AY29" i="5"/>
  <c r="AY23" i="5"/>
  <c r="AY36" i="5"/>
  <c r="AA19" i="5"/>
  <c r="I13" i="5"/>
  <c r="AA23" i="5"/>
  <c r="AA36" i="5"/>
  <c r="AA28" i="5"/>
  <c r="AA10" i="5"/>
  <c r="AA27" i="5"/>
  <c r="L23" i="5"/>
  <c r="I10" i="5"/>
  <c r="I12" i="5"/>
  <c r="AA14" i="5"/>
  <c r="I6" i="5"/>
  <c r="AA5" i="5"/>
  <c r="AA22" i="5"/>
  <c r="L25" i="5"/>
  <c r="L5" i="5"/>
  <c r="L8" i="5"/>
  <c r="L24" i="5"/>
  <c r="L28" i="5"/>
  <c r="L26" i="5"/>
  <c r="I20" i="5"/>
  <c r="AY34" i="5"/>
  <c r="AY19" i="5"/>
  <c r="AY16" i="5"/>
  <c r="AY22" i="5"/>
  <c r="T40" i="5"/>
  <c r="U9" i="5" s="1"/>
  <c r="AV20" i="5"/>
  <c r="AV33" i="5"/>
  <c r="AV10" i="5"/>
  <c r="AA9" i="5"/>
  <c r="AG33" i="5"/>
  <c r="AV18" i="5"/>
  <c r="AV6" i="5"/>
  <c r="AV22" i="5"/>
  <c r="AG31" i="5"/>
  <c r="AG29" i="5"/>
  <c r="AM40" i="5"/>
  <c r="AG11" i="5"/>
  <c r="AG9" i="5"/>
  <c r="AL40" i="4"/>
  <c r="AL41" i="4"/>
  <c r="AG6" i="5"/>
  <c r="AG8" i="5"/>
  <c r="BG41" i="4"/>
  <c r="AO41" i="4"/>
  <c r="AO40" i="4"/>
  <c r="BD17" i="4"/>
  <c r="AU36" i="4"/>
  <c r="AU34" i="4"/>
  <c r="BD14" i="4"/>
  <c r="BD12" i="4"/>
  <c r="AR7" i="4"/>
  <c r="BD25" i="4"/>
  <c r="T6" i="4"/>
  <c r="T20" i="4"/>
  <c r="T32" i="4"/>
  <c r="T36" i="4"/>
  <c r="T4" i="4"/>
  <c r="T16" i="4"/>
  <c r="T28" i="4"/>
  <c r="T8" i="4"/>
  <c r="T24" i="4"/>
  <c r="T12" i="4"/>
  <c r="AR35" i="4"/>
  <c r="AR29" i="4"/>
  <c r="X41" i="5"/>
  <c r="X40" i="5"/>
  <c r="P14" i="6"/>
  <c r="P32" i="6"/>
  <c r="P24" i="6"/>
  <c r="P16" i="6"/>
  <c r="P10" i="6"/>
  <c r="P6" i="6"/>
  <c r="P9" i="6"/>
  <c r="P5" i="6"/>
  <c r="P36" i="6"/>
  <c r="P7" i="6"/>
  <c r="P15" i="6"/>
  <c r="P11" i="6"/>
  <c r="P8" i="6"/>
  <c r="P4" i="6"/>
  <c r="P20" i="6"/>
  <c r="P13" i="6"/>
  <c r="P17" i="6"/>
  <c r="P28" i="6"/>
  <c r="P25" i="6"/>
  <c r="P33" i="6"/>
  <c r="P12" i="6"/>
  <c r="P21" i="6"/>
  <c r="P29" i="6"/>
  <c r="P35" i="6"/>
  <c r="P34" i="6"/>
  <c r="H28" i="9"/>
  <c r="P19" i="6"/>
  <c r="AJ40" i="7"/>
  <c r="AJ41" i="7"/>
  <c r="L20" i="8"/>
  <c r="L23" i="8"/>
  <c r="I17" i="11"/>
  <c r="I19" i="11"/>
  <c r="I18" i="11"/>
  <c r="I15" i="11"/>
  <c r="I23" i="11"/>
  <c r="I8" i="11"/>
  <c r="I12" i="11"/>
  <c r="I31" i="11"/>
  <c r="N40" i="14"/>
  <c r="O33" i="14" s="1"/>
  <c r="N41" i="14"/>
  <c r="U27" i="7"/>
  <c r="U25" i="7"/>
  <c r="U23" i="7"/>
  <c r="U21" i="7"/>
  <c r="U19" i="7"/>
  <c r="U17" i="7"/>
  <c r="U15" i="7"/>
  <c r="U13" i="7"/>
  <c r="U11" i="7"/>
  <c r="U9" i="7"/>
  <c r="U7" i="7"/>
  <c r="U5" i="7"/>
  <c r="U29" i="7"/>
  <c r="U33" i="7"/>
  <c r="U6" i="7"/>
  <c r="U8" i="7"/>
  <c r="U16" i="7"/>
  <c r="U24" i="7"/>
  <c r="U10" i="7"/>
  <c r="U18" i="7"/>
  <c r="U12" i="7"/>
  <c r="U20" i="7"/>
  <c r="U28" i="7"/>
  <c r="U22" i="7"/>
  <c r="U35" i="7"/>
  <c r="U4" i="7"/>
  <c r="U14" i="7"/>
  <c r="U26" i="7"/>
  <c r="U31" i="7"/>
  <c r="H18" i="9"/>
  <c r="L13" i="8"/>
  <c r="L19" i="8"/>
  <c r="AV29" i="7"/>
  <c r="AV27" i="7"/>
  <c r="AV25" i="7"/>
  <c r="AV23" i="7"/>
  <c r="AV21" i="7"/>
  <c r="AV19" i="7"/>
  <c r="AV17" i="7"/>
  <c r="AV15" i="7"/>
  <c r="AV13" i="7"/>
  <c r="AV11" i="7"/>
  <c r="AV9" i="7"/>
  <c r="AV7" i="7"/>
  <c r="AV5" i="7"/>
  <c r="AV33" i="7"/>
  <c r="AV16" i="7"/>
  <c r="AV8" i="7"/>
  <c r="AV24" i="7"/>
  <c r="AV18" i="7"/>
  <c r="AV12" i="7"/>
  <c r="AV14" i="7"/>
  <c r="AV31" i="7"/>
  <c r="AV10" i="7"/>
  <c r="AV26" i="7"/>
  <c r="AV20" i="7"/>
  <c r="AV22" i="7"/>
  <c r="AV35" i="7"/>
  <c r="AV6" i="7"/>
  <c r="AV36" i="7"/>
  <c r="AV28" i="7"/>
  <c r="AV30" i="7"/>
  <c r="AV32" i="7"/>
  <c r="I34" i="11"/>
  <c r="L40" i="12"/>
  <c r="L41" i="12"/>
  <c r="T32" i="16"/>
  <c r="T31" i="16"/>
  <c r="O40" i="7"/>
  <c r="U36" i="7"/>
  <c r="H8" i="9"/>
  <c r="P31" i="6"/>
  <c r="L12" i="8"/>
  <c r="Q5" i="9"/>
  <c r="I20" i="11"/>
  <c r="I22" i="15"/>
  <c r="I20" i="15"/>
  <c r="I18" i="15"/>
  <c r="I15" i="15"/>
  <c r="J15" i="15" s="1"/>
  <c r="I13" i="15"/>
  <c r="J13" i="15" s="1"/>
  <c r="I11" i="15"/>
  <c r="I9" i="15"/>
  <c r="I7" i="15"/>
  <c r="I5" i="15"/>
  <c r="J5" i="15" s="1"/>
  <c r="I4" i="15"/>
  <c r="J4" i="15" s="1"/>
  <c r="I10" i="15"/>
  <c r="J10" i="15" s="1"/>
  <c r="I35" i="15"/>
  <c r="I25" i="15"/>
  <c r="I14" i="15"/>
  <c r="J14" i="15" s="1"/>
  <c r="I16" i="15"/>
  <c r="I27" i="15"/>
  <c r="I36" i="15"/>
  <c r="I23" i="15"/>
  <c r="J23" i="15" s="1"/>
  <c r="I21" i="15"/>
  <c r="I29" i="15"/>
  <c r="I12" i="15"/>
  <c r="I6" i="15"/>
  <c r="J6" i="15" s="1"/>
  <c r="I8" i="15"/>
  <c r="I33" i="15"/>
  <c r="J33" i="15" s="1"/>
  <c r="I17" i="15"/>
  <c r="I19" i="15"/>
  <c r="I31" i="15"/>
  <c r="M41" i="13"/>
  <c r="M40" i="13"/>
  <c r="N15" i="13" s="1"/>
  <c r="N20" i="13"/>
  <c r="K28" i="14"/>
  <c r="J21" i="15"/>
  <c r="J35" i="15"/>
  <c r="I30" i="16"/>
  <c r="I35" i="16"/>
  <c r="I12" i="16"/>
  <c r="I27" i="16"/>
  <c r="I23" i="16"/>
  <c r="T27" i="16"/>
  <c r="F30" i="17"/>
  <c r="T25" i="16"/>
  <c r="F4" i="17"/>
  <c r="N41" i="9"/>
  <c r="N40" i="9"/>
  <c r="AB24" i="6"/>
  <c r="H30" i="9"/>
  <c r="AZ16" i="7"/>
  <c r="L8" i="8"/>
  <c r="Q21" i="9"/>
  <c r="J24" i="10"/>
  <c r="I36" i="11"/>
  <c r="I23" i="12"/>
  <c r="K14" i="14"/>
  <c r="K30" i="14"/>
  <c r="K19" i="14"/>
  <c r="I32" i="16"/>
  <c r="I31" i="16"/>
  <c r="I7" i="16"/>
  <c r="T20" i="16"/>
  <c r="I26" i="15"/>
  <c r="P41" i="17"/>
  <c r="P40" i="17"/>
  <c r="F10" i="17"/>
  <c r="R32" i="7"/>
  <c r="R9" i="7"/>
  <c r="R17" i="7"/>
  <c r="R19" i="7"/>
  <c r="R6" i="7"/>
  <c r="R14" i="7"/>
  <c r="R22" i="7"/>
  <c r="R30" i="7"/>
  <c r="J27" i="10"/>
  <c r="J11" i="10"/>
  <c r="J17" i="10"/>
  <c r="J7" i="10"/>
  <c r="J34" i="10"/>
  <c r="J4" i="10"/>
  <c r="J12" i="10"/>
  <c r="BO40" i="11"/>
  <c r="I32" i="12"/>
  <c r="I36" i="12"/>
  <c r="I4" i="12"/>
  <c r="I14" i="12"/>
  <c r="I30" i="12"/>
  <c r="T13" i="16"/>
  <c r="T10" i="16"/>
  <c r="T8" i="16"/>
  <c r="T15" i="16"/>
  <c r="T22" i="16"/>
  <c r="AA41" i="11"/>
  <c r="AB22" i="11" s="1"/>
  <c r="O8" i="8"/>
  <c r="O32" i="8"/>
  <c r="O24" i="8"/>
  <c r="O28" i="8"/>
  <c r="O16" i="8"/>
  <c r="O19" i="8"/>
  <c r="O11" i="8"/>
  <c r="O18" i="8"/>
  <c r="K30" i="9"/>
  <c r="K32" i="9"/>
  <c r="K36" i="9"/>
  <c r="K34" i="9"/>
  <c r="K5" i="9"/>
  <c r="K13" i="9"/>
  <c r="AG17" i="5"/>
  <c r="AG4" i="5"/>
  <c r="AG26" i="5"/>
  <c r="AG28" i="5"/>
  <c r="G21" i="4"/>
  <c r="G19" i="4"/>
  <c r="AG23" i="5"/>
  <c r="AG21" i="5"/>
  <c r="AD40" i="6"/>
  <c r="AE16" i="6" s="1"/>
  <c r="G10" i="4"/>
  <c r="AU25" i="4"/>
  <c r="AU30" i="4"/>
  <c r="AU10" i="4"/>
  <c r="AU14" i="4"/>
  <c r="AU26" i="4"/>
  <c r="BD34" i="4"/>
  <c r="BD32" i="4"/>
  <c r="AI41" i="5"/>
  <c r="AI40" i="5"/>
  <c r="AJ5" i="5" s="1"/>
  <c r="W34" i="4"/>
  <c r="W6" i="4"/>
  <c r="AU20" i="4"/>
  <c r="AC41" i="4"/>
  <c r="AC40" i="4"/>
  <c r="BD29" i="4"/>
  <c r="AF26" i="4"/>
  <c r="AF4" i="4"/>
  <c r="AF6" i="4"/>
  <c r="AF16" i="4"/>
  <c r="AF32" i="4"/>
  <c r="AF28" i="4"/>
  <c r="AF12" i="4"/>
  <c r="AF8" i="4"/>
  <c r="AF24" i="4"/>
  <c r="AF20" i="4"/>
  <c r="AF36" i="4"/>
  <c r="AR22" i="4"/>
  <c r="AU31" i="4"/>
  <c r="I35" i="5"/>
  <c r="I15" i="5"/>
  <c r="I19" i="5"/>
  <c r="I27" i="5"/>
  <c r="I31" i="5"/>
  <c r="I11" i="5"/>
  <c r="I7" i="5"/>
  <c r="I23" i="5"/>
  <c r="T26" i="4"/>
  <c r="AF22" i="4"/>
  <c r="AR19" i="4"/>
  <c r="AO21" i="6"/>
  <c r="AO8" i="6"/>
  <c r="AO4" i="6"/>
  <c r="AO35" i="6"/>
  <c r="AO7" i="6"/>
  <c r="H20" i="9"/>
  <c r="H4" i="9"/>
  <c r="P27" i="6"/>
  <c r="L7" i="8"/>
  <c r="I5" i="11"/>
  <c r="I9" i="11"/>
  <c r="I13" i="11"/>
  <c r="I27" i="11"/>
  <c r="Y41" i="10"/>
  <c r="AG30" i="7"/>
  <c r="H10" i="9"/>
  <c r="L32" i="8"/>
  <c r="V20" i="10"/>
  <c r="V18" i="10"/>
  <c r="V16" i="10"/>
  <c r="V14" i="10"/>
  <c r="V12" i="10"/>
  <c r="V10" i="10"/>
  <c r="V8" i="10"/>
  <c r="V6" i="10"/>
  <c r="V4" i="10"/>
  <c r="V26" i="10"/>
  <c r="V34" i="10"/>
  <c r="V13" i="10"/>
  <c r="V5" i="10"/>
  <c r="V21" i="10"/>
  <c r="V7" i="10"/>
  <c r="AC7" i="10" s="1"/>
  <c r="V15" i="10"/>
  <c r="V9" i="10"/>
  <c r="AC9" i="10" s="1"/>
  <c r="V17" i="10"/>
  <c r="V30" i="10"/>
  <c r="V36" i="10"/>
  <c r="V24" i="10"/>
  <c r="V29" i="10"/>
  <c r="V19" i="10"/>
  <c r="V27" i="10"/>
  <c r="AC27" i="10" s="1"/>
  <c r="V35" i="10"/>
  <c r="V23" i="10"/>
  <c r="V31" i="10"/>
  <c r="V11" i="10"/>
  <c r="V22" i="10"/>
  <c r="V32" i="10"/>
  <c r="I30" i="11"/>
  <c r="I25" i="13"/>
  <c r="I21" i="13"/>
  <c r="I17" i="13"/>
  <c r="I13" i="13"/>
  <c r="I9" i="13"/>
  <c r="I5" i="13"/>
  <c r="I35" i="13"/>
  <c r="I24" i="13"/>
  <c r="I20" i="13"/>
  <c r="I16" i="13"/>
  <c r="I12" i="13"/>
  <c r="I8" i="13"/>
  <c r="I4" i="13"/>
  <c r="I22" i="13"/>
  <c r="I18" i="13"/>
  <c r="I14" i="13"/>
  <c r="I10" i="13"/>
  <c r="I6" i="13"/>
  <c r="I27" i="13"/>
  <c r="I11" i="13"/>
  <c r="I31" i="13"/>
  <c r="I15" i="13"/>
  <c r="I36" i="13"/>
  <c r="I28" i="13"/>
  <c r="I19" i="13"/>
  <c r="I32" i="13"/>
  <c r="I26" i="13"/>
  <c r="I7" i="13"/>
  <c r="I23" i="13"/>
  <c r="K11" i="14"/>
  <c r="T21" i="16"/>
  <c r="H32" i="9"/>
  <c r="AD26" i="7"/>
  <c r="AD24" i="7"/>
  <c r="AD22" i="7"/>
  <c r="AD20" i="7"/>
  <c r="AD18" i="7"/>
  <c r="AD16" i="7"/>
  <c r="AD14" i="7"/>
  <c r="AD12" i="7"/>
  <c r="AD10" i="7"/>
  <c r="AD8" i="7"/>
  <c r="AD6" i="7"/>
  <c r="AD4" i="7"/>
  <c r="AD30" i="7"/>
  <c r="AD34" i="7"/>
  <c r="AD19" i="7"/>
  <c r="AD27" i="7"/>
  <c r="AD13" i="7"/>
  <c r="AD7" i="7"/>
  <c r="AD23" i="7"/>
  <c r="AD9" i="7"/>
  <c r="AD25" i="7"/>
  <c r="AD28" i="7"/>
  <c r="AD21" i="7"/>
  <c r="AD11" i="7"/>
  <c r="AD15" i="7"/>
  <c r="AD17" i="7"/>
  <c r="AD29" i="7"/>
  <c r="AD32" i="7"/>
  <c r="AD36" i="7"/>
  <c r="AD35" i="7"/>
  <c r="AD5" i="7"/>
  <c r="AC21" i="10"/>
  <c r="L25" i="8"/>
  <c r="L31" i="8"/>
  <c r="Q13" i="9"/>
  <c r="I33" i="11"/>
  <c r="J19" i="15"/>
  <c r="N24" i="13"/>
  <c r="N9" i="13"/>
  <c r="N32" i="13"/>
  <c r="J16" i="15"/>
  <c r="I22" i="16"/>
  <c r="I8" i="16"/>
  <c r="T35" i="16"/>
  <c r="F31" i="17"/>
  <c r="I28" i="15"/>
  <c r="J28" i="15" s="1"/>
  <c r="AB32" i="6"/>
  <c r="H22" i="9"/>
  <c r="L21" i="8"/>
  <c r="BF40" i="11"/>
  <c r="BF41" i="11"/>
  <c r="Q25" i="9"/>
  <c r="I32" i="11"/>
  <c r="I15" i="12"/>
  <c r="K33" i="14"/>
  <c r="K25" i="14"/>
  <c r="J36" i="15"/>
  <c r="I19" i="16"/>
  <c r="I24" i="16"/>
  <c r="T23" i="16"/>
  <c r="I34" i="15"/>
  <c r="J34" i="15" s="1"/>
  <c r="F24" i="17"/>
  <c r="F27" i="17"/>
  <c r="I33" i="16"/>
  <c r="R25" i="7"/>
  <c r="R7" i="7"/>
  <c r="R15" i="7"/>
  <c r="R27" i="7"/>
  <c r="R8" i="7"/>
  <c r="R16" i="7"/>
  <c r="R24" i="7"/>
  <c r="R34" i="7"/>
  <c r="J19" i="10"/>
  <c r="J26" i="10"/>
  <c r="AC26" i="10" s="1"/>
  <c r="J9" i="10"/>
  <c r="J33" i="10"/>
  <c r="AC33" i="10" s="1"/>
  <c r="J28" i="10"/>
  <c r="AC28" i="10" s="1"/>
  <c r="J6" i="10"/>
  <c r="J14" i="10"/>
  <c r="I7" i="12"/>
  <c r="I16" i="12"/>
  <c r="I6" i="12"/>
  <c r="I18" i="12"/>
  <c r="I34" i="12"/>
  <c r="T9" i="16"/>
  <c r="T6" i="16"/>
  <c r="T4" i="16"/>
  <c r="T11" i="16"/>
  <c r="O33" i="8"/>
  <c r="O5" i="8"/>
  <c r="O25" i="8"/>
  <c r="O34" i="8"/>
  <c r="O7" i="8"/>
  <c r="O15" i="8"/>
  <c r="O6" i="8"/>
  <c r="O22" i="8"/>
  <c r="K18" i="9"/>
  <c r="K14" i="9"/>
  <c r="K20" i="9"/>
  <c r="K8" i="9"/>
  <c r="K7" i="9"/>
  <c r="K15" i="9"/>
  <c r="AG19" i="5"/>
  <c r="Z40" i="4"/>
  <c r="Z41" i="4"/>
  <c r="J40" i="4"/>
  <c r="K15" i="4" s="1"/>
  <c r="J41" i="4"/>
  <c r="K27" i="4" s="1"/>
  <c r="AG34" i="5"/>
  <c r="AG36" i="5"/>
  <c r="P40" i="4"/>
  <c r="Q34" i="4" s="1"/>
  <c r="P41" i="4"/>
  <c r="Q29" i="4" s="1"/>
  <c r="AG15" i="5"/>
  <c r="AG13" i="5"/>
  <c r="AX40" i="4"/>
  <c r="AX41" i="4"/>
  <c r="AC41" i="5"/>
  <c r="AC40" i="5"/>
  <c r="AD17" i="5" s="1"/>
  <c r="AG18" i="5"/>
  <c r="AG20" i="5"/>
  <c r="U34" i="5"/>
  <c r="G12" i="4"/>
  <c r="G5" i="4"/>
  <c r="AG30" i="5"/>
  <c r="AG32" i="5"/>
  <c r="U7" i="5"/>
  <c r="G8" i="4"/>
  <c r="AG10" i="5"/>
  <c r="AG12" i="5"/>
  <c r="Q25" i="4"/>
  <c r="G36" i="4"/>
  <c r="G34" i="4"/>
  <c r="G14" i="4"/>
  <c r="AG7" i="5"/>
  <c r="AG5" i="5"/>
  <c r="AD41" i="6"/>
  <c r="W33" i="4"/>
  <c r="AU11" i="4"/>
  <c r="BD21" i="4"/>
  <c r="BD5" i="4"/>
  <c r="BD23" i="4"/>
  <c r="BD35" i="4"/>
  <c r="BD7" i="4"/>
  <c r="BD19" i="4"/>
  <c r="BD15" i="4"/>
  <c r="BD27" i="4"/>
  <c r="BD11" i="4"/>
  <c r="BD31" i="4"/>
  <c r="AR15" i="4"/>
  <c r="AR9" i="4"/>
  <c r="AU9" i="4"/>
  <c r="AU7" i="4"/>
  <c r="BD18" i="4"/>
  <c r="BD16" i="4"/>
  <c r="AF14" i="4"/>
  <c r="AR11" i="4"/>
  <c r="AR6" i="4"/>
  <c r="AR4" i="4"/>
  <c r="AR12" i="4"/>
  <c r="AR36" i="4"/>
  <c r="AR8" i="4"/>
  <c r="AR24" i="4"/>
  <c r="AR28" i="4"/>
  <c r="AR32" i="4"/>
  <c r="AR20" i="4"/>
  <c r="AR16" i="4"/>
  <c r="R41" i="6"/>
  <c r="S20" i="6" s="1"/>
  <c r="R40" i="6"/>
  <c r="S32" i="6"/>
  <c r="AI21" i="4"/>
  <c r="AI19" i="4"/>
  <c r="AI34" i="4"/>
  <c r="AI14" i="4"/>
  <c r="AI18" i="4"/>
  <c r="AU35" i="4"/>
  <c r="BD13" i="4"/>
  <c r="I22" i="5"/>
  <c r="I24" i="5"/>
  <c r="T15" i="4"/>
  <c r="T9" i="4"/>
  <c r="AF10" i="4"/>
  <c r="AF5" i="4"/>
  <c r="AR33" i="4"/>
  <c r="AU17" i="4"/>
  <c r="AU15" i="4"/>
  <c r="BD26" i="4"/>
  <c r="BD24" i="4"/>
  <c r="I17" i="5"/>
  <c r="T10" i="4"/>
  <c r="T5" i="4"/>
  <c r="AF33" i="4"/>
  <c r="AR34" i="4"/>
  <c r="AJ16" i="5"/>
  <c r="AO36" i="6"/>
  <c r="AO11" i="6"/>
  <c r="AA40" i="7"/>
  <c r="AA41" i="7"/>
  <c r="AO19" i="6"/>
  <c r="AO13" i="6"/>
  <c r="P18" i="6"/>
  <c r="L18" i="8"/>
  <c r="H12" i="9"/>
  <c r="X41" i="7"/>
  <c r="X40" i="7"/>
  <c r="L22" i="8"/>
  <c r="L6" i="8"/>
  <c r="L14" i="8"/>
  <c r="L26" i="8"/>
  <c r="L10" i="8"/>
  <c r="L34" i="8"/>
  <c r="I6" i="11"/>
  <c r="I10" i="11"/>
  <c r="I14" i="11"/>
  <c r="O26" i="8"/>
  <c r="I21" i="11"/>
  <c r="X41" i="6"/>
  <c r="X40" i="6"/>
  <c r="Y34" i="6" s="1"/>
  <c r="AS5" i="7"/>
  <c r="AS11" i="7"/>
  <c r="AS19" i="7"/>
  <c r="AS24" i="7"/>
  <c r="AS13" i="7"/>
  <c r="AS22" i="7"/>
  <c r="AS27" i="7"/>
  <c r="AS15" i="7"/>
  <c r="AS23" i="7"/>
  <c r="AS7" i="7"/>
  <c r="AS17" i="7"/>
  <c r="AS25" i="7"/>
  <c r="AS9" i="7"/>
  <c r="AS21" i="7"/>
  <c r="AS26" i="7"/>
  <c r="AS36" i="7"/>
  <c r="U30" i="7"/>
  <c r="H34" i="9"/>
  <c r="L16" i="8"/>
  <c r="AV34" i="7"/>
  <c r="O30" i="8"/>
  <c r="V25" i="10"/>
  <c r="AG40" i="11"/>
  <c r="AH23" i="11" s="1"/>
  <c r="AG41" i="11"/>
  <c r="I26" i="11"/>
  <c r="AZ40" i="11"/>
  <c r="AZ41" i="11"/>
  <c r="I29" i="13"/>
  <c r="T29" i="16"/>
  <c r="L40" i="17"/>
  <c r="M8" i="17" s="1"/>
  <c r="P22" i="6"/>
  <c r="L30" i="8"/>
  <c r="H24" i="9"/>
  <c r="AC18" i="10"/>
  <c r="AZ6" i="7"/>
  <c r="AZ4" i="7"/>
  <c r="AZ32" i="7"/>
  <c r="AZ11" i="7"/>
  <c r="AZ19" i="7"/>
  <c r="AZ5" i="7"/>
  <c r="AZ13" i="7"/>
  <c r="AZ21" i="7"/>
  <c r="AZ25" i="7"/>
  <c r="AZ7" i="7"/>
  <c r="AZ15" i="7"/>
  <c r="AZ27" i="7"/>
  <c r="AZ9" i="7"/>
  <c r="AZ17" i="7"/>
  <c r="AZ36" i="7"/>
  <c r="AZ29" i="7"/>
  <c r="AZ23" i="7"/>
  <c r="P41" i="10"/>
  <c r="P40" i="10"/>
  <c r="L9" i="8"/>
  <c r="L15" i="8"/>
  <c r="AD31" i="7"/>
  <c r="K33" i="9"/>
  <c r="R40" i="11"/>
  <c r="I29" i="11"/>
  <c r="R41" i="13"/>
  <c r="R40" i="13"/>
  <c r="S4" i="13" s="1"/>
  <c r="N12" i="13"/>
  <c r="N28" i="13"/>
  <c r="N13" i="13"/>
  <c r="J27" i="15"/>
  <c r="J29" i="15"/>
  <c r="I21" i="16"/>
  <c r="I4" i="16"/>
  <c r="T30" i="16"/>
  <c r="I24" i="15"/>
  <c r="M25" i="17"/>
  <c r="F28" i="17"/>
  <c r="M6" i="17"/>
  <c r="M22" i="17"/>
  <c r="M7" i="17"/>
  <c r="Q7" i="17" s="1"/>
  <c r="I29" i="16"/>
  <c r="F20" i="17"/>
  <c r="F6" i="17"/>
  <c r="Q6" i="17" s="1"/>
  <c r="AS30" i="7"/>
  <c r="AB14" i="6"/>
  <c r="AB12" i="6"/>
  <c r="AB8" i="6"/>
  <c r="AB4" i="6"/>
  <c r="AB26" i="6"/>
  <c r="AB18" i="6"/>
  <c r="AB11" i="6"/>
  <c r="AB7" i="6"/>
  <c r="AB34" i="6"/>
  <c r="AB5" i="6"/>
  <c r="AB13" i="6"/>
  <c r="AB9" i="6"/>
  <c r="AB22" i="6"/>
  <c r="AB30" i="6"/>
  <c r="AB6" i="6"/>
  <c r="AB33" i="6"/>
  <c r="AB19" i="6"/>
  <c r="AB15" i="6"/>
  <c r="AB10" i="6"/>
  <c r="AB35" i="6"/>
  <c r="AB23" i="6"/>
  <c r="AB27" i="6"/>
  <c r="AB31" i="6"/>
  <c r="U34" i="7"/>
  <c r="AB25" i="6"/>
  <c r="L5" i="8"/>
  <c r="L11" i="8"/>
  <c r="R33" i="7"/>
  <c r="Q7" i="9"/>
  <c r="I28" i="11"/>
  <c r="K5" i="14"/>
  <c r="K13" i="14"/>
  <c r="K6" i="14"/>
  <c r="K22" i="14"/>
  <c r="I15" i="16"/>
  <c r="T33" i="16"/>
  <c r="M13" i="17"/>
  <c r="F8" i="17"/>
  <c r="F11" i="17"/>
  <c r="M35" i="17"/>
  <c r="I10" i="16"/>
  <c r="R23" i="7"/>
  <c r="R5" i="7"/>
  <c r="R11" i="7"/>
  <c r="R36" i="7"/>
  <c r="R10" i="7"/>
  <c r="R18" i="7"/>
  <c r="R26" i="7"/>
  <c r="J36" i="10"/>
  <c r="AC36" i="10" s="1"/>
  <c r="J31" i="10"/>
  <c r="J20" i="10"/>
  <c r="AC20" i="10" s="1"/>
  <c r="J25" i="10"/>
  <c r="J5" i="10"/>
  <c r="AC5" i="10" s="1"/>
  <c r="J30" i="10"/>
  <c r="AC30" i="10" s="1"/>
  <c r="J8" i="10"/>
  <c r="AC8" i="10" s="1"/>
  <c r="J16" i="10"/>
  <c r="AC16" i="10" s="1"/>
  <c r="I24" i="12"/>
  <c r="I12" i="12"/>
  <c r="I28" i="12"/>
  <c r="I8" i="12"/>
  <c r="I22" i="12"/>
  <c r="T5" i="16"/>
  <c r="T16" i="16"/>
  <c r="T18" i="16"/>
  <c r="T7" i="16"/>
  <c r="O12" i="8"/>
  <c r="O9" i="8"/>
  <c r="O20" i="8"/>
  <c r="O13" i="8"/>
  <c r="O23" i="8"/>
  <c r="O27" i="8"/>
  <c r="O10" i="8"/>
  <c r="K24" i="9"/>
  <c r="K10" i="9"/>
  <c r="K6" i="9"/>
  <c r="K12" i="9"/>
  <c r="K22" i="9"/>
  <c r="K9" i="9"/>
  <c r="K17" i="9"/>
  <c r="AG35" i="5"/>
  <c r="AG14" i="5"/>
  <c r="AG16" i="5"/>
  <c r="AG27" i="5"/>
  <c r="AG25" i="5"/>
  <c r="G20" i="4"/>
  <c r="AG22" i="5"/>
  <c r="AZ40" i="4"/>
  <c r="BA11" i="4" s="1"/>
  <c r="AU24" i="4"/>
  <c r="AU4" i="4"/>
  <c r="S10" i="6"/>
  <c r="S8" i="6"/>
  <c r="S25" i="6"/>
  <c r="W4" i="4"/>
  <c r="AI36" i="4"/>
  <c r="AU21" i="4"/>
  <c r="AU19" i="4"/>
  <c r="BD30" i="4"/>
  <c r="BD28" i="4"/>
  <c r="AF27" i="4"/>
  <c r="AF21" i="4"/>
  <c r="AR23" i="4"/>
  <c r="AJ20" i="5"/>
  <c r="AU32" i="4"/>
  <c r="AU18" i="4"/>
  <c r="BD10" i="4"/>
  <c r="BD8" i="4"/>
  <c r="I34" i="5"/>
  <c r="I36" i="5"/>
  <c r="T27" i="4"/>
  <c r="T21" i="4"/>
  <c r="AF23" i="4"/>
  <c r="AF17" i="4"/>
  <c r="AR18" i="4"/>
  <c r="AK41" i="6"/>
  <c r="AK40" i="6"/>
  <c r="AL6" i="6" s="1"/>
  <c r="AL4" i="6"/>
  <c r="AO26" i="6"/>
  <c r="AO28" i="6"/>
  <c r="P26" i="6"/>
  <c r="H15" i="9"/>
  <c r="H7" i="9"/>
  <c r="H5" i="9"/>
  <c r="H13" i="9"/>
  <c r="R13" i="9" s="1"/>
  <c r="H21" i="9"/>
  <c r="R21" i="9" s="1"/>
  <c r="H9" i="9"/>
  <c r="H17" i="9"/>
  <c r="H31" i="9"/>
  <c r="R31" i="9" s="1"/>
  <c r="H25" i="9"/>
  <c r="H35" i="9"/>
  <c r="H29" i="9"/>
  <c r="R29" i="9" s="1"/>
  <c r="H23" i="9"/>
  <c r="R23" i="9" s="1"/>
  <c r="H33" i="9"/>
  <c r="H11" i="9"/>
  <c r="H19" i="9"/>
  <c r="R19" i="9" s="1"/>
  <c r="H27" i="9"/>
  <c r="L41" i="7"/>
  <c r="L40" i="7"/>
  <c r="AM40" i="11"/>
  <c r="AN33" i="11" s="1"/>
  <c r="I7" i="11"/>
  <c r="I11" i="11"/>
  <c r="I16" i="11"/>
  <c r="I35" i="11"/>
  <c r="AL41" i="7"/>
  <c r="AL40" i="7"/>
  <c r="AM15" i="7"/>
  <c r="AM23" i="7"/>
  <c r="Y8" i="6"/>
  <c r="Y16" i="6"/>
  <c r="AG31" i="7"/>
  <c r="AG27" i="7"/>
  <c r="AG25" i="7"/>
  <c r="AG23" i="7"/>
  <c r="AG21" i="7"/>
  <c r="AG19" i="7"/>
  <c r="AG17" i="7"/>
  <c r="AG15" i="7"/>
  <c r="AG13" i="7"/>
  <c r="AG11" i="7"/>
  <c r="AG9" i="7"/>
  <c r="AG7" i="7"/>
  <c r="AG5" i="7"/>
  <c r="AG14" i="7"/>
  <c r="AG22" i="7"/>
  <c r="AG6" i="7"/>
  <c r="AG8" i="7"/>
  <c r="AG16" i="7"/>
  <c r="AG24" i="7"/>
  <c r="AG4" i="7"/>
  <c r="AG10" i="7"/>
  <c r="AG18" i="7"/>
  <c r="AG26" i="7"/>
  <c r="AG33" i="7"/>
  <c r="AG28" i="7"/>
  <c r="AG12" i="7"/>
  <c r="AG29" i="7"/>
  <c r="AG35" i="7"/>
  <c r="AG20" i="7"/>
  <c r="H26" i="9"/>
  <c r="AB41" i="10"/>
  <c r="AB40" i="10"/>
  <c r="L29" i="8"/>
  <c r="L35" i="8"/>
  <c r="R31" i="7"/>
  <c r="I24" i="11"/>
  <c r="T36" i="16"/>
  <c r="M24" i="17"/>
  <c r="M31" i="17"/>
  <c r="M41" i="10"/>
  <c r="M40" i="10"/>
  <c r="P30" i="6"/>
  <c r="H16" i="9"/>
  <c r="P23" i="6"/>
  <c r="AC31" i="10"/>
  <c r="AC17" i="10"/>
  <c r="AS35" i="7"/>
  <c r="L28" i="8"/>
  <c r="Q36" i="9"/>
  <c r="Q35" i="9"/>
  <c r="Q20" i="9"/>
  <c r="Q28" i="9"/>
  <c r="Q30" i="9"/>
  <c r="Q12" i="9"/>
  <c r="Q26" i="9"/>
  <c r="Q4" i="9"/>
  <c r="Q24" i="9"/>
  <c r="Q8" i="9"/>
  <c r="Q16" i="9"/>
  <c r="Q22" i="9"/>
  <c r="Q32" i="9"/>
  <c r="Q10" i="9"/>
  <c r="Q18" i="9"/>
  <c r="Q34" i="9"/>
  <c r="Q6" i="9"/>
  <c r="Q14" i="9"/>
  <c r="J29" i="10"/>
  <c r="AC29" i="10" s="1"/>
  <c r="R41" i="11"/>
  <c r="S20" i="11" s="1"/>
  <c r="I22" i="11"/>
  <c r="S7" i="13"/>
  <c r="I34" i="13"/>
  <c r="N31" i="13"/>
  <c r="N35" i="13"/>
  <c r="N17" i="13"/>
  <c r="N29" i="13"/>
  <c r="J7" i="15"/>
  <c r="K23" i="14"/>
  <c r="J25" i="15"/>
  <c r="J12" i="15"/>
  <c r="T24" i="16"/>
  <c r="I32" i="15"/>
  <c r="M12" i="17"/>
  <c r="Q12" i="17" s="1"/>
  <c r="M29" i="17"/>
  <c r="M10" i="17"/>
  <c r="M26" i="17"/>
  <c r="F5" i="17"/>
  <c r="F17" i="17"/>
  <c r="F33" i="17"/>
  <c r="F9" i="17"/>
  <c r="F25" i="17"/>
  <c r="Q25" i="17" s="1"/>
  <c r="F21" i="17"/>
  <c r="F13" i="17"/>
  <c r="Q13" i="17" s="1"/>
  <c r="F29" i="17"/>
  <c r="N41" i="5"/>
  <c r="N40" i="5"/>
  <c r="AS16" i="7"/>
  <c r="AG34" i="7"/>
  <c r="H6" i="9"/>
  <c r="AZ8" i="7"/>
  <c r="AP21" i="7"/>
  <c r="AP19" i="7"/>
  <c r="AP17" i="7"/>
  <c r="AP15" i="7"/>
  <c r="AP13" i="7"/>
  <c r="AP11" i="7"/>
  <c r="AP9" i="7"/>
  <c r="AP7" i="7"/>
  <c r="AP5" i="7"/>
  <c r="AP26" i="7"/>
  <c r="AP24" i="7"/>
  <c r="AP22" i="7"/>
  <c r="AP20" i="7"/>
  <c r="AP18" i="7"/>
  <c r="AP16" i="7"/>
  <c r="AP14" i="7"/>
  <c r="AP12" i="7"/>
  <c r="AP10" i="7"/>
  <c r="AP8" i="7"/>
  <c r="AP6" i="7"/>
  <c r="AP4" i="7"/>
  <c r="AP25" i="7"/>
  <c r="AP28" i="7"/>
  <c r="AP23" i="7"/>
  <c r="AP27" i="7"/>
  <c r="AP35" i="7"/>
  <c r="AP36" i="7"/>
  <c r="AP30" i="7"/>
  <c r="AP32" i="7"/>
  <c r="AP34" i="7"/>
  <c r="L24" i="8"/>
  <c r="AN29" i="11"/>
  <c r="BC40" i="11"/>
  <c r="BC41" i="11"/>
  <c r="Q15" i="9"/>
  <c r="Q33" i="9"/>
  <c r="I25" i="11"/>
  <c r="I30" i="13"/>
  <c r="K21" i="14"/>
  <c r="K29" i="14"/>
  <c r="K10" i="14"/>
  <c r="K26" i="14"/>
  <c r="I34" i="16"/>
  <c r="I11" i="16"/>
  <c r="T28" i="16"/>
  <c r="U28" i="16" s="1"/>
  <c r="M17" i="17"/>
  <c r="F26" i="17"/>
  <c r="M11" i="17"/>
  <c r="T34" i="16"/>
  <c r="F22" i="17"/>
  <c r="Q22" i="17" s="1"/>
  <c r="R29" i="7"/>
  <c r="R35" i="7"/>
  <c r="R13" i="7"/>
  <c r="R21" i="7"/>
  <c r="R4" i="7"/>
  <c r="R12" i="7"/>
  <c r="R20" i="7"/>
  <c r="J35" i="10"/>
  <c r="AC35" i="10" s="1"/>
  <c r="J23" i="10"/>
  <c r="AC23" i="10" s="1"/>
  <c r="J32" i="10"/>
  <c r="AC32" i="10" s="1"/>
  <c r="J15" i="10"/>
  <c r="J13" i="10"/>
  <c r="AC13" i="10" s="1"/>
  <c r="J22" i="10"/>
  <c r="J10" i="10"/>
  <c r="AC10" i="10" s="1"/>
  <c r="I5" i="12"/>
  <c r="I9" i="12"/>
  <c r="I20" i="12"/>
  <c r="I10" i="12"/>
  <c r="T17" i="16"/>
  <c r="T26" i="16"/>
  <c r="T12" i="16"/>
  <c r="T19" i="16"/>
  <c r="O17" i="8"/>
  <c r="O29" i="8"/>
  <c r="O4" i="8"/>
  <c r="O21" i="8"/>
  <c r="O36" i="8"/>
  <c r="O31" i="8"/>
  <c r="O35" i="8"/>
  <c r="F40" i="14"/>
  <c r="G40" i="10"/>
  <c r="K28" i="9"/>
  <c r="K35" i="9"/>
  <c r="K16" i="9"/>
  <c r="K4" i="9"/>
  <c r="K26" i="9"/>
  <c r="K11" i="9"/>
  <c r="AI40" i="19" l="1"/>
  <c r="AH38" i="19"/>
  <c r="AH39" i="19"/>
  <c r="AH41" i="19"/>
  <c r="AH40" i="19"/>
  <c r="K35" i="4"/>
  <c r="K32" i="4"/>
  <c r="K23" i="4"/>
  <c r="AP14" i="5"/>
  <c r="AH27" i="11"/>
  <c r="O9" i="5"/>
  <c r="Q32" i="4"/>
  <c r="AB23" i="11"/>
  <c r="AJ14" i="5"/>
  <c r="AP32" i="5"/>
  <c r="Q26" i="17"/>
  <c r="AH32" i="11"/>
  <c r="Q29" i="17"/>
  <c r="N26" i="13"/>
  <c r="AT40" i="11"/>
  <c r="Y22" i="6"/>
  <c r="AB28" i="11"/>
  <c r="S5" i="6"/>
  <c r="Q16" i="4"/>
  <c r="K33" i="4"/>
  <c r="N23" i="13"/>
  <c r="Y15" i="6"/>
  <c r="AB34" i="11"/>
  <c r="S4" i="6"/>
  <c r="AE5" i="6"/>
  <c r="Q26" i="4"/>
  <c r="K29" i="4"/>
  <c r="AC19" i="10"/>
  <c r="N8" i="13"/>
  <c r="U15" i="5"/>
  <c r="K9" i="14"/>
  <c r="K7" i="14"/>
  <c r="AW41" i="11"/>
  <c r="AP17" i="5"/>
  <c r="AP31" i="5"/>
  <c r="T7" i="13"/>
  <c r="AP25" i="5"/>
  <c r="Y21" i="6"/>
  <c r="S11" i="6"/>
  <c r="K34" i="4"/>
  <c r="Y31" i="6"/>
  <c r="S22" i="6"/>
  <c r="AJ34" i="5"/>
  <c r="Q12" i="4"/>
  <c r="K30" i="4"/>
  <c r="AJ33" i="5"/>
  <c r="AP15" i="5"/>
  <c r="AH29" i="11"/>
  <c r="N10" i="13"/>
  <c r="BC23" i="7"/>
  <c r="AB29" i="11"/>
  <c r="R25" i="9"/>
  <c r="AL25" i="6"/>
  <c r="AJ26" i="5"/>
  <c r="S23" i="6"/>
  <c r="Q5" i="4"/>
  <c r="K17" i="4"/>
  <c r="AC25" i="10"/>
  <c r="AH24" i="11"/>
  <c r="N7" i="13"/>
  <c r="AB12" i="11"/>
  <c r="Y4" i="6"/>
  <c r="AB27" i="11"/>
  <c r="S30" i="6"/>
  <c r="Q14" i="4"/>
  <c r="K13" i="4"/>
  <c r="AD19" i="5"/>
  <c r="U35" i="5"/>
  <c r="N19" i="13"/>
  <c r="AB36" i="11"/>
  <c r="AP20" i="5"/>
  <c r="K17" i="14"/>
  <c r="N14" i="13"/>
  <c r="AP10" i="5"/>
  <c r="AP26" i="5"/>
  <c r="AH28" i="11"/>
  <c r="U29" i="5"/>
  <c r="AB11" i="11"/>
  <c r="AB25" i="11"/>
  <c r="AE30" i="6"/>
  <c r="S7" i="6"/>
  <c r="U14" i="5"/>
  <c r="U10" i="5"/>
  <c r="J8" i="15"/>
  <c r="V39" i="11"/>
  <c r="AB30" i="11"/>
  <c r="AC11" i="10"/>
  <c r="S23" i="13"/>
  <c r="T23" i="13" s="1"/>
  <c r="AB7" i="11"/>
  <c r="AJ27" i="5"/>
  <c r="N16" i="13"/>
  <c r="AB9" i="11"/>
  <c r="R9" i="9"/>
  <c r="AE14" i="6"/>
  <c r="U20" i="5"/>
  <c r="K16" i="14"/>
  <c r="Y18" i="6"/>
  <c r="S9" i="6"/>
  <c r="U24" i="5"/>
  <c r="BL41" i="11"/>
  <c r="V41" i="11"/>
  <c r="AB24" i="11"/>
  <c r="N41" i="4"/>
  <c r="AM41" i="5"/>
  <c r="AC15" i="10"/>
  <c r="Q28" i="4"/>
  <c r="AB35" i="11"/>
  <c r="AB19" i="11"/>
  <c r="J9" i="15"/>
  <c r="J41" i="15" s="1"/>
  <c r="AJ22" i="5"/>
  <c r="AH34" i="11"/>
  <c r="Y36" i="6"/>
  <c r="S34" i="6"/>
  <c r="AE10" i="6"/>
  <c r="AH18" i="11"/>
  <c r="N34" i="13"/>
  <c r="AH15" i="11"/>
  <c r="K4" i="14"/>
  <c r="AP33" i="5"/>
  <c r="G41" i="4"/>
  <c r="K25" i="4"/>
  <c r="K12" i="14"/>
  <c r="V38" i="11"/>
  <c r="AP36" i="5"/>
  <c r="AB15" i="11"/>
  <c r="AP4" i="5"/>
  <c r="G34" i="14"/>
  <c r="AB13" i="11"/>
  <c r="S14" i="11"/>
  <c r="F40" i="15"/>
  <c r="N11" i="13"/>
  <c r="R36" i="9"/>
  <c r="Y19" i="6"/>
  <c r="O16" i="14"/>
  <c r="R27" i="9"/>
  <c r="AJ32" i="5"/>
  <c r="AE19" i="6"/>
  <c r="N25" i="13"/>
  <c r="AJ12" i="5"/>
  <c r="AI41" i="4"/>
  <c r="AP35" i="5"/>
  <c r="U16" i="5"/>
  <c r="AP9" i="5"/>
  <c r="AC14" i="10"/>
  <c r="BC15" i="7"/>
  <c r="K24" i="14"/>
  <c r="K41" i="14" s="1"/>
  <c r="N30" i="13"/>
  <c r="J18" i="15"/>
  <c r="K36" i="14"/>
  <c r="AP7" i="5"/>
  <c r="O22" i="14"/>
  <c r="AH26" i="11"/>
  <c r="AB31" i="11"/>
  <c r="AB8" i="11"/>
  <c r="Q8" i="17"/>
  <c r="AB5" i="11"/>
  <c r="AN21" i="11"/>
  <c r="Y17" i="6"/>
  <c r="R5" i="9"/>
  <c r="AE7" i="6"/>
  <c r="U30" i="5"/>
  <c r="K8" i="14"/>
  <c r="N22" i="13"/>
  <c r="AP8" i="5"/>
  <c r="AC6" i="10"/>
  <c r="K34" i="14"/>
  <c r="N36" i="13"/>
  <c r="K15" i="14"/>
  <c r="AP28" i="5"/>
  <c r="AP34" i="5"/>
  <c r="K31" i="14"/>
  <c r="BI40" i="11"/>
  <c r="BI41" i="11"/>
  <c r="AP23" i="5"/>
  <c r="AC22" i="10"/>
  <c r="AN36" i="11"/>
  <c r="S9" i="13"/>
  <c r="T9" i="13" s="1"/>
  <c r="Y20" i="6"/>
  <c r="S31" i="6"/>
  <c r="AP19" i="5"/>
  <c r="U36" i="5"/>
  <c r="U4" i="5"/>
  <c r="J24" i="15"/>
  <c r="N6" i="13"/>
  <c r="BD40" i="4"/>
  <c r="U33" i="5"/>
  <c r="K18" i="14"/>
  <c r="N18" i="13"/>
  <c r="K32" i="14"/>
  <c r="K20" i="14"/>
  <c r="U31" i="5"/>
  <c r="K27" i="14"/>
  <c r="O36" i="14"/>
  <c r="AP27" i="5"/>
  <c r="AP5" i="5"/>
  <c r="AY40" i="5"/>
  <c r="AP12" i="5"/>
  <c r="U33" i="16"/>
  <c r="F41" i="16"/>
  <c r="U26" i="16"/>
  <c r="F40" i="16"/>
  <c r="U9" i="16"/>
  <c r="U5" i="16"/>
  <c r="U13" i="16"/>
  <c r="U31" i="16"/>
  <c r="U20" i="16"/>
  <c r="U14" i="16"/>
  <c r="U22" i="16"/>
  <c r="U15" i="16"/>
  <c r="U32" i="16"/>
  <c r="U19" i="16"/>
  <c r="U18" i="16"/>
  <c r="U30" i="16"/>
  <c r="U35" i="16"/>
  <c r="M41" i="16"/>
  <c r="P41" i="16"/>
  <c r="U12" i="16"/>
  <c r="U11" i="16"/>
  <c r="U24" i="16"/>
  <c r="U10" i="16"/>
  <c r="U6" i="16"/>
  <c r="U8" i="16"/>
  <c r="U25" i="16"/>
  <c r="U27" i="16"/>
  <c r="M40" i="16"/>
  <c r="U29" i="16"/>
  <c r="P40" i="16"/>
  <c r="U16" i="16"/>
  <c r="U23" i="16"/>
  <c r="U34" i="16"/>
  <c r="U21" i="16"/>
  <c r="U17" i="16"/>
  <c r="U36" i="16"/>
  <c r="O29" i="14"/>
  <c r="O30" i="14"/>
  <c r="O18" i="14"/>
  <c r="O28" i="14"/>
  <c r="O8" i="14"/>
  <c r="O14" i="14"/>
  <c r="O23" i="14"/>
  <c r="O13" i="14"/>
  <c r="O11" i="14"/>
  <c r="O7" i="14"/>
  <c r="O12" i="14"/>
  <c r="O21" i="14"/>
  <c r="O6" i="14"/>
  <c r="O9" i="14"/>
  <c r="O24" i="14"/>
  <c r="O32" i="14"/>
  <c r="O31" i="14"/>
  <c r="O15" i="14"/>
  <c r="O25" i="14"/>
  <c r="O34" i="14"/>
  <c r="P34" i="14" s="1"/>
  <c r="O5" i="14"/>
  <c r="O35" i="14"/>
  <c r="G25" i="14"/>
  <c r="S21" i="13"/>
  <c r="S26" i="13"/>
  <c r="S36" i="13"/>
  <c r="S24" i="13"/>
  <c r="T24" i="13" s="1"/>
  <c r="S14" i="13"/>
  <c r="S29" i="13"/>
  <c r="S8" i="13"/>
  <c r="T8" i="13" s="1"/>
  <c r="N27" i="13"/>
  <c r="S34" i="13"/>
  <c r="T34" i="13" s="1"/>
  <c r="S11" i="13"/>
  <c r="T11" i="13" s="1"/>
  <c r="R7" i="9"/>
  <c r="R17" i="9"/>
  <c r="R14" i="9"/>
  <c r="AJ9" i="5"/>
  <c r="AP6" i="5"/>
  <c r="AP11" i="5"/>
  <c r="AP18" i="5"/>
  <c r="U27" i="5"/>
  <c r="AP24" i="5"/>
  <c r="AP16" i="5"/>
  <c r="AP30" i="5"/>
  <c r="AP13" i="5"/>
  <c r="AP21" i="5"/>
  <c r="L41" i="5"/>
  <c r="AY41" i="5"/>
  <c r="AP29" i="5"/>
  <c r="AD14" i="5"/>
  <c r="R41" i="5"/>
  <c r="AA41" i="5"/>
  <c r="AD5" i="5"/>
  <c r="AJ11" i="5"/>
  <c r="L40" i="5"/>
  <c r="U5" i="5"/>
  <c r="AD8" i="5"/>
  <c r="AJ7" i="5"/>
  <c r="AJ18" i="5"/>
  <c r="U23" i="5"/>
  <c r="AD24" i="5"/>
  <c r="U19" i="5"/>
  <c r="U6" i="5"/>
  <c r="AJ4" i="5"/>
  <c r="U18" i="5"/>
  <c r="U11" i="5"/>
  <c r="AA40" i="5"/>
  <c r="U25" i="5"/>
  <c r="AJ25" i="5"/>
  <c r="U17" i="5"/>
  <c r="U26" i="5"/>
  <c r="AD26" i="5"/>
  <c r="AJ21" i="5"/>
  <c r="AJ24" i="5"/>
  <c r="U8" i="5"/>
  <c r="AD4" i="5"/>
  <c r="U13" i="5"/>
  <c r="AJ35" i="5"/>
  <c r="AJ30" i="5"/>
  <c r="U12" i="5"/>
  <c r="R40" i="5"/>
  <c r="AD36" i="5"/>
  <c r="AD10" i="5"/>
  <c r="AV40" i="5"/>
  <c r="AD32" i="5"/>
  <c r="AV41" i="5"/>
  <c r="O11" i="5"/>
  <c r="AJ17" i="5"/>
  <c r="U22" i="5"/>
  <c r="U21" i="5"/>
  <c r="U32" i="5"/>
  <c r="U28" i="5"/>
  <c r="R41" i="7"/>
  <c r="R40" i="7"/>
  <c r="O4" i="5"/>
  <c r="O23" i="5"/>
  <c r="Q40" i="9"/>
  <c r="Q41" i="9"/>
  <c r="S24" i="11"/>
  <c r="G10" i="14"/>
  <c r="AM28" i="7"/>
  <c r="BA28" i="7" s="1"/>
  <c r="AM34" i="7"/>
  <c r="BC34" i="7" s="1"/>
  <c r="AM32" i="7"/>
  <c r="AM30" i="7"/>
  <c r="BA30" i="7" s="1"/>
  <c r="AM26" i="7"/>
  <c r="BC26" i="7" s="1"/>
  <c r="BA23" i="7"/>
  <c r="AL24" i="6"/>
  <c r="AL12" i="6"/>
  <c r="AL16" i="6"/>
  <c r="AL20" i="6"/>
  <c r="AL32" i="6"/>
  <c r="AL11" i="6"/>
  <c r="BA13" i="4"/>
  <c r="AN32" i="11"/>
  <c r="O24" i="5"/>
  <c r="O5" i="5"/>
  <c r="S10" i="13"/>
  <c r="S30" i="11"/>
  <c r="S28" i="11"/>
  <c r="S26" i="11"/>
  <c r="S32" i="11"/>
  <c r="S27" i="11"/>
  <c r="S6" i="11"/>
  <c r="S34" i="11"/>
  <c r="S25" i="11"/>
  <c r="S22" i="11"/>
  <c r="S36" i="11"/>
  <c r="S4" i="11"/>
  <c r="S29" i="11"/>
  <c r="S35" i="11"/>
  <c r="S33" i="11"/>
  <c r="S31" i="11"/>
  <c r="S15" i="11"/>
  <c r="M5" i="17"/>
  <c r="M4" i="17"/>
  <c r="G35" i="14"/>
  <c r="G29" i="14"/>
  <c r="P29" i="14" s="1"/>
  <c r="AH12" i="11"/>
  <c r="AH8" i="11"/>
  <c r="AH11" i="11"/>
  <c r="AH7" i="11"/>
  <c r="AH14" i="11"/>
  <c r="AH10" i="11"/>
  <c r="AH6" i="11"/>
  <c r="AH13" i="11"/>
  <c r="AH9" i="11"/>
  <c r="AH5" i="11"/>
  <c r="S12" i="11"/>
  <c r="Y35" i="6"/>
  <c r="AM8" i="7"/>
  <c r="BA8" i="7" s="1"/>
  <c r="BA26" i="7"/>
  <c r="BA10" i="7"/>
  <c r="AL27" i="6"/>
  <c r="AR40" i="4"/>
  <c r="AR41" i="4"/>
  <c r="AE32" i="6"/>
  <c r="BA25" i="4"/>
  <c r="BA16" i="4"/>
  <c r="BA34" i="4"/>
  <c r="Q11" i="4"/>
  <c r="Q6" i="4"/>
  <c r="Q19" i="4"/>
  <c r="Q9" i="4"/>
  <c r="Q17" i="4"/>
  <c r="Q13" i="4"/>
  <c r="BH13" i="4" s="1"/>
  <c r="Q27" i="4"/>
  <c r="BH27" i="4" s="1"/>
  <c r="Q7" i="4"/>
  <c r="Q35" i="4"/>
  <c r="Q23" i="4"/>
  <c r="Q15" i="4"/>
  <c r="Q31" i="4"/>
  <c r="K12" i="4"/>
  <c r="K28" i="4"/>
  <c r="K10" i="4"/>
  <c r="K16" i="4"/>
  <c r="K24" i="4"/>
  <c r="K6" i="4"/>
  <c r="K8" i="4"/>
  <c r="BH8" i="4" s="1"/>
  <c r="AH25" i="11"/>
  <c r="AN30" i="11"/>
  <c r="O14" i="5"/>
  <c r="O31" i="5"/>
  <c r="M18" i="17"/>
  <c r="Q18" i="17" s="1"/>
  <c r="S16" i="13"/>
  <c r="T16" i="13" s="1"/>
  <c r="S6" i="13"/>
  <c r="T6" i="13" s="1"/>
  <c r="R32" i="9"/>
  <c r="M32" i="17"/>
  <c r="Q32" i="17" s="1"/>
  <c r="G15" i="14"/>
  <c r="I41" i="13"/>
  <c r="I40" i="13"/>
  <c r="V41" i="10"/>
  <c r="V40" i="10"/>
  <c r="Y10" i="6"/>
  <c r="Y30" i="6"/>
  <c r="AM33" i="7"/>
  <c r="BC33" i="7" s="1"/>
  <c r="BC8" i="7"/>
  <c r="BA7" i="7"/>
  <c r="S11" i="11"/>
  <c r="AL17" i="6"/>
  <c r="AL31" i="6"/>
  <c r="S17" i="6"/>
  <c r="S35" i="6"/>
  <c r="Q10" i="4"/>
  <c r="AE22" i="6"/>
  <c r="AE11" i="6"/>
  <c r="BA21" i="4"/>
  <c r="K9" i="4"/>
  <c r="AG41" i="5"/>
  <c r="AG40" i="5"/>
  <c r="K18" i="4"/>
  <c r="J41" i="10"/>
  <c r="J40" i="10"/>
  <c r="AH33" i="11"/>
  <c r="AN26" i="11"/>
  <c r="O26" i="5"/>
  <c r="O17" i="5"/>
  <c r="F40" i="17"/>
  <c r="F41" i="17"/>
  <c r="Q4" i="17"/>
  <c r="S30" i="13"/>
  <c r="T30" i="13" s="1"/>
  <c r="S18" i="13"/>
  <c r="T18" i="13" s="1"/>
  <c r="G26" i="14"/>
  <c r="R18" i="9"/>
  <c r="U40" i="7"/>
  <c r="U41" i="7"/>
  <c r="Y28" i="6"/>
  <c r="Y26" i="6"/>
  <c r="AM9" i="7"/>
  <c r="BA9" i="7" s="1"/>
  <c r="AM6" i="7"/>
  <c r="BA6" i="7" s="1"/>
  <c r="O17" i="14"/>
  <c r="O4" i="14"/>
  <c r="AB26" i="11"/>
  <c r="BA15" i="7"/>
  <c r="S7" i="11"/>
  <c r="AL5" i="6"/>
  <c r="AJ36" i="5"/>
  <c r="AJ31" i="5"/>
  <c r="Q36" i="4"/>
  <c r="BA24" i="4"/>
  <c r="BA17" i="4"/>
  <c r="K31" i="4"/>
  <c r="AB18" i="11"/>
  <c r="G40" i="4"/>
  <c r="O36" i="5"/>
  <c r="O22" i="5"/>
  <c r="O7" i="5"/>
  <c r="Q17" i="17"/>
  <c r="S17" i="11"/>
  <c r="R16" i="9"/>
  <c r="G18" i="14"/>
  <c r="P18" i="14" s="1"/>
  <c r="AM7" i="7"/>
  <c r="BC7" i="7" s="1"/>
  <c r="I40" i="11"/>
  <c r="AL26" i="6"/>
  <c r="W41" i="4"/>
  <c r="W40" i="4"/>
  <c r="BA20" i="4"/>
  <c r="AN22" i="11"/>
  <c r="O34" i="5"/>
  <c r="O27" i="5"/>
  <c r="S5" i="13"/>
  <c r="S13" i="11"/>
  <c r="M23" i="17"/>
  <c r="Q23" i="17" s="1"/>
  <c r="G19" i="14"/>
  <c r="J26" i="11"/>
  <c r="BP26" i="11" s="1"/>
  <c r="AH19" i="11"/>
  <c r="R34" i="9"/>
  <c r="Y11" i="6"/>
  <c r="AM21" i="7"/>
  <c r="BA21" i="7" s="1"/>
  <c r="AM22" i="7"/>
  <c r="BC22" i="7" s="1"/>
  <c r="AL34" i="6"/>
  <c r="AL30" i="6"/>
  <c r="S26" i="6"/>
  <c r="S27" i="6"/>
  <c r="S19" i="6"/>
  <c r="S15" i="6"/>
  <c r="AE6" i="6"/>
  <c r="BA32" i="4"/>
  <c r="BH32" i="4" s="1"/>
  <c r="BA33" i="4"/>
  <c r="AD28" i="5"/>
  <c r="AD29" i="5"/>
  <c r="AD20" i="5"/>
  <c r="AD27" i="5"/>
  <c r="AD13" i="5"/>
  <c r="AD9" i="5"/>
  <c r="AD7" i="5"/>
  <c r="AD16" i="5"/>
  <c r="AD11" i="5"/>
  <c r="AD15" i="5"/>
  <c r="AD25" i="5"/>
  <c r="AD23" i="5"/>
  <c r="AD31" i="5"/>
  <c r="AD35" i="5"/>
  <c r="AD18" i="5"/>
  <c r="K14" i="4"/>
  <c r="K36" i="4"/>
  <c r="AD22" i="5"/>
  <c r="AD12" i="5"/>
  <c r="Q24" i="17"/>
  <c r="AH30" i="11"/>
  <c r="AN31" i="11"/>
  <c r="O33" i="5"/>
  <c r="O25" i="5"/>
  <c r="O16" i="5"/>
  <c r="Q31" i="17"/>
  <c r="S32" i="13"/>
  <c r="T32" i="13" s="1"/>
  <c r="S31" i="13"/>
  <c r="T31" i="13" s="1"/>
  <c r="S23" i="11"/>
  <c r="G6" i="14"/>
  <c r="P6" i="14" s="1"/>
  <c r="AN16" i="11"/>
  <c r="S8" i="11"/>
  <c r="Y27" i="6"/>
  <c r="Y32" i="6"/>
  <c r="AM27" i="7"/>
  <c r="BC27" i="7" s="1"/>
  <c r="AM24" i="7"/>
  <c r="BC24" i="7" s="1"/>
  <c r="AM10" i="7"/>
  <c r="BC10" i="7" s="1"/>
  <c r="H41" i="9"/>
  <c r="R4" i="9"/>
  <c r="H40" i="9"/>
  <c r="AL9" i="6"/>
  <c r="AL7" i="6"/>
  <c r="S14" i="6"/>
  <c r="AL36" i="6"/>
  <c r="AJ15" i="5"/>
  <c r="AJ8" i="5"/>
  <c r="AE8" i="6"/>
  <c r="AE33" i="6"/>
  <c r="AE25" i="6"/>
  <c r="AE29" i="6"/>
  <c r="AE17" i="6"/>
  <c r="AE21" i="6"/>
  <c r="AE28" i="6"/>
  <c r="AE13" i="6"/>
  <c r="AE12" i="6"/>
  <c r="AE4" i="6"/>
  <c r="Q21" i="4"/>
  <c r="Q18" i="4"/>
  <c r="AE24" i="6"/>
  <c r="BA28" i="4"/>
  <c r="K11" i="4"/>
  <c r="BH11" i="4" s="1"/>
  <c r="AD33" i="5"/>
  <c r="AC34" i="10"/>
  <c r="AH21" i="11"/>
  <c r="AN27" i="11"/>
  <c r="O10" i="5"/>
  <c r="O28" i="5"/>
  <c r="M33" i="17"/>
  <c r="Q33" i="17" s="1"/>
  <c r="N21" i="13"/>
  <c r="T21" i="13" s="1"/>
  <c r="N4" i="13"/>
  <c r="S33" i="13"/>
  <c r="S12" i="13"/>
  <c r="T12" i="13" s="1"/>
  <c r="S27" i="13"/>
  <c r="AH22" i="11"/>
  <c r="AB14" i="11"/>
  <c r="Y6" i="6"/>
  <c r="Y14" i="6"/>
  <c r="AM29" i="7"/>
  <c r="BC29" i="7" s="1"/>
  <c r="O10" i="14"/>
  <c r="O26" i="14"/>
  <c r="O27" i="14"/>
  <c r="O19" i="14"/>
  <c r="AB20" i="11"/>
  <c r="R28" i="9"/>
  <c r="S36" i="6"/>
  <c r="AL8" i="6"/>
  <c r="AJ23" i="5"/>
  <c r="AJ19" i="5"/>
  <c r="T40" i="4"/>
  <c r="T41" i="4"/>
  <c r="AI40" i="4"/>
  <c r="S12" i="6"/>
  <c r="Q20" i="4"/>
  <c r="AE27" i="6"/>
  <c r="BA27" i="4"/>
  <c r="K19" i="4"/>
  <c r="AB21" i="11"/>
  <c r="K40" i="9"/>
  <c r="K41" i="9"/>
  <c r="G8" i="14"/>
  <c r="P8" i="14" s="1"/>
  <c r="G36" i="14"/>
  <c r="G32" i="14"/>
  <c r="P32" i="14" s="1"/>
  <c r="G28" i="14"/>
  <c r="P28" i="14" s="1"/>
  <c r="G24" i="14"/>
  <c r="G20" i="14"/>
  <c r="G4" i="14"/>
  <c r="G33" i="14"/>
  <c r="P33" i="14" s="1"/>
  <c r="G16" i="14"/>
  <c r="G12" i="14"/>
  <c r="R6" i="9"/>
  <c r="O6" i="5"/>
  <c r="O32" i="5"/>
  <c r="Q5" i="17"/>
  <c r="T29" i="13"/>
  <c r="S21" i="11"/>
  <c r="G23" i="14"/>
  <c r="G5" i="14"/>
  <c r="AM14" i="7"/>
  <c r="BA14" i="7" s="1"/>
  <c r="AM31" i="7"/>
  <c r="BC31" i="7" s="1"/>
  <c r="I41" i="11"/>
  <c r="J27" i="11" s="1"/>
  <c r="BP27" i="11" s="1"/>
  <c r="R11" i="9"/>
  <c r="R35" i="9"/>
  <c r="AL35" i="6"/>
  <c r="AL14" i="6"/>
  <c r="I41" i="5"/>
  <c r="I40" i="5"/>
  <c r="AU41" i="4"/>
  <c r="AU40" i="4"/>
  <c r="BA23" i="4"/>
  <c r="Q11" i="17"/>
  <c r="G17" i="14"/>
  <c r="AN34" i="11"/>
  <c r="S10" i="11"/>
  <c r="O18" i="5"/>
  <c r="O19" i="5"/>
  <c r="S20" i="13"/>
  <c r="T20" i="13" s="1"/>
  <c r="S19" i="13"/>
  <c r="T19" i="13" s="1"/>
  <c r="G22" i="14"/>
  <c r="P22" i="14" s="1"/>
  <c r="AH4" i="11"/>
  <c r="Y13" i="6"/>
  <c r="Y24" i="6"/>
  <c r="AM13" i="7"/>
  <c r="BC13" i="7" s="1"/>
  <c r="AM20" i="7"/>
  <c r="BC20" i="7" s="1"/>
  <c r="K40" i="14"/>
  <c r="R12" i="9"/>
  <c r="AL21" i="6"/>
  <c r="AL23" i="6"/>
  <c r="S16" i="6"/>
  <c r="AE9" i="6"/>
  <c r="BA35" i="4"/>
  <c r="K5" i="4"/>
  <c r="BH5" i="4" s="1"/>
  <c r="BA31" i="4"/>
  <c r="K26" i="4"/>
  <c r="Q4" i="4"/>
  <c r="AE20" i="6"/>
  <c r="AD30" i="5"/>
  <c r="T41" i="16"/>
  <c r="T40" i="16"/>
  <c r="M9" i="17"/>
  <c r="AH35" i="11"/>
  <c r="AN28" i="11"/>
  <c r="O12" i="5"/>
  <c r="O20" i="5"/>
  <c r="AZ20" i="5" s="1"/>
  <c r="M20" i="17"/>
  <c r="Q20" i="17" s="1"/>
  <c r="S17" i="13"/>
  <c r="T17" i="13" s="1"/>
  <c r="S15" i="13"/>
  <c r="T15" i="13" s="1"/>
  <c r="S18" i="11"/>
  <c r="AN19" i="11"/>
  <c r="S9" i="11"/>
  <c r="M15" i="17"/>
  <c r="Q15" i="17" s="1"/>
  <c r="G14" i="14"/>
  <c r="P14" i="14" s="1"/>
  <c r="AH17" i="11"/>
  <c r="R10" i="9"/>
  <c r="Y33" i="6"/>
  <c r="Y5" i="6"/>
  <c r="AM19" i="7"/>
  <c r="BA19" i="7" s="1"/>
  <c r="AM36" i="7"/>
  <c r="BA36" i="7" s="1"/>
  <c r="R20" i="9"/>
  <c r="AL19" i="6"/>
  <c r="S18" i="6"/>
  <c r="AF40" i="4"/>
  <c r="AF41" i="4"/>
  <c r="AJ6" i="5"/>
  <c r="S28" i="6"/>
  <c r="S29" i="6"/>
  <c r="BD41" i="4"/>
  <c r="Q24" i="4"/>
  <c r="AE36" i="6"/>
  <c r="BA15" i="4"/>
  <c r="AD34" i="5"/>
  <c r="AD21" i="5"/>
  <c r="M19" i="17"/>
  <c r="Q19" i="17" s="1"/>
  <c r="M21" i="17"/>
  <c r="Q21" i="17" s="1"/>
  <c r="U7" i="16"/>
  <c r="AH31" i="11"/>
  <c r="AC24" i="10"/>
  <c r="R30" i="9"/>
  <c r="O13" i="5"/>
  <c r="O21" i="5"/>
  <c r="M30" i="17"/>
  <c r="Q30" i="17" s="1"/>
  <c r="M16" i="17"/>
  <c r="Q16" i="17" s="1"/>
  <c r="N33" i="13"/>
  <c r="N5" i="13"/>
  <c r="S28" i="13"/>
  <c r="T28" i="13" s="1"/>
  <c r="S25" i="13"/>
  <c r="T25" i="13" s="1"/>
  <c r="S19" i="11"/>
  <c r="S5" i="11"/>
  <c r="G27" i="14"/>
  <c r="G13" i="14"/>
  <c r="AB10" i="11"/>
  <c r="Y23" i="6"/>
  <c r="Y12" i="6"/>
  <c r="AM25" i="7"/>
  <c r="BC25" i="7" s="1"/>
  <c r="AM35" i="7"/>
  <c r="BC35" i="7" s="1"/>
  <c r="O20" i="14"/>
  <c r="J31" i="11"/>
  <c r="AB32" i="11"/>
  <c r="J17" i="11"/>
  <c r="AL29" i="6"/>
  <c r="AL15" i="6"/>
  <c r="AJ29" i="5"/>
  <c r="AJ10" i="5"/>
  <c r="S13" i="6"/>
  <c r="AJ28" i="5"/>
  <c r="Q22" i="4"/>
  <c r="AE34" i="6"/>
  <c r="AE31" i="6"/>
  <c r="K22" i="4"/>
  <c r="K7" i="4"/>
  <c r="AB16" i="11"/>
  <c r="AB4" i="11"/>
  <c r="Q9" i="17"/>
  <c r="J40" i="15"/>
  <c r="K19" i="15" s="1"/>
  <c r="J22" i="11"/>
  <c r="BP22" i="11" s="1"/>
  <c r="G7" i="14"/>
  <c r="P7" i="14" s="1"/>
  <c r="R26" i="9"/>
  <c r="J35" i="11"/>
  <c r="AN20" i="11"/>
  <c r="AN12" i="11"/>
  <c r="AN8" i="11"/>
  <c r="AN24" i="11"/>
  <c r="AN17" i="11"/>
  <c r="AN11" i="11"/>
  <c r="AN7" i="11"/>
  <c r="AN4" i="11"/>
  <c r="AN15" i="11"/>
  <c r="AN14" i="11"/>
  <c r="AN10" i="11"/>
  <c r="AN6" i="11"/>
  <c r="AN13" i="11"/>
  <c r="AN9" i="11"/>
  <c r="AN5" i="11"/>
  <c r="AN23" i="11"/>
  <c r="R33" i="9"/>
  <c r="R15" i="9"/>
  <c r="BA14" i="4"/>
  <c r="BA22" i="4"/>
  <c r="BA8" i="4"/>
  <c r="BA6" i="4"/>
  <c r="BA26" i="4"/>
  <c r="BA5" i="4"/>
  <c r="BA30" i="4"/>
  <c r="BA4" i="4"/>
  <c r="BA10" i="4"/>
  <c r="BA12" i="4"/>
  <c r="BH12" i="4" s="1"/>
  <c r="BA36" i="4"/>
  <c r="BA7" i="4"/>
  <c r="AN35" i="11"/>
  <c r="O29" i="5"/>
  <c r="O15" i="5"/>
  <c r="I41" i="16"/>
  <c r="I40" i="16"/>
  <c r="T4" i="13"/>
  <c r="T26" i="13"/>
  <c r="AZ40" i="7"/>
  <c r="AZ41" i="7"/>
  <c r="R24" i="9"/>
  <c r="G30" i="14"/>
  <c r="P30" i="14" s="1"/>
  <c r="AM5" i="7"/>
  <c r="BC5" i="7" s="1"/>
  <c r="AM12" i="7"/>
  <c r="BA12" i="7" s="1"/>
  <c r="J6" i="11"/>
  <c r="AL18" i="6"/>
  <c r="AL28" i="6"/>
  <c r="BH14" i="4"/>
  <c r="BH34" i="4"/>
  <c r="AE26" i="6"/>
  <c r="AE23" i="6"/>
  <c r="BA19" i="4"/>
  <c r="BA18" i="4"/>
  <c r="M27" i="17"/>
  <c r="Q27" i="17" s="1"/>
  <c r="G9" i="14"/>
  <c r="P9" i="14" s="1"/>
  <c r="AH20" i="11"/>
  <c r="AN25" i="11"/>
  <c r="R22" i="9"/>
  <c r="O30" i="5"/>
  <c r="O35" i="5"/>
  <c r="M34" i="17"/>
  <c r="Q34" i="17" s="1"/>
  <c r="M36" i="17"/>
  <c r="Q36" i="17" s="1"/>
  <c r="S35" i="13"/>
  <c r="T35" i="13" s="1"/>
  <c r="S22" i="13"/>
  <c r="T22" i="13" s="1"/>
  <c r="J33" i="11"/>
  <c r="AH16" i="11"/>
  <c r="G31" i="14"/>
  <c r="P31" i="14" s="1"/>
  <c r="G21" i="14"/>
  <c r="P21" i="14" s="1"/>
  <c r="Y7" i="6"/>
  <c r="Y29" i="6"/>
  <c r="AM11" i="7"/>
  <c r="BA11" i="7" s="1"/>
  <c r="AM16" i="7"/>
  <c r="BC16" i="7" s="1"/>
  <c r="J13" i="11"/>
  <c r="AL33" i="6"/>
  <c r="AL22" i="6"/>
  <c r="S33" i="6"/>
  <c r="S6" i="6"/>
  <c r="Q8" i="4"/>
  <c r="AE35" i="6"/>
  <c r="BA9" i="4"/>
  <c r="AD6" i="5"/>
  <c r="I40" i="12"/>
  <c r="I41" i="12"/>
  <c r="AC12" i="10"/>
  <c r="Q10" i="17"/>
  <c r="AH36" i="11"/>
  <c r="AN18" i="11"/>
  <c r="O8" i="5"/>
  <c r="M14" i="17"/>
  <c r="Q14" i="17" s="1"/>
  <c r="S13" i="13"/>
  <c r="T13" i="13" s="1"/>
  <c r="I40" i="15"/>
  <c r="I39" i="15"/>
  <c r="I41" i="15"/>
  <c r="I38" i="15"/>
  <c r="S16" i="11"/>
  <c r="R8" i="9"/>
  <c r="M28" i="17"/>
  <c r="Q28" i="17" s="1"/>
  <c r="G11" i="14"/>
  <c r="AB6" i="11"/>
  <c r="AV41" i="7"/>
  <c r="AV40" i="7"/>
  <c r="Y25" i="6"/>
  <c r="Y9" i="6"/>
  <c r="AM17" i="7"/>
  <c r="BC17" i="7" s="1"/>
  <c r="AM18" i="7"/>
  <c r="BC18" i="7" s="1"/>
  <c r="AB33" i="11"/>
  <c r="J15" i="11"/>
  <c r="BP15" i="11" s="1"/>
  <c r="AL13" i="6"/>
  <c r="AL10" i="6"/>
  <c r="AJ13" i="5"/>
  <c r="S24" i="6"/>
  <c r="S21" i="6"/>
  <c r="Q33" i="4"/>
  <c r="BH33" i="4" s="1"/>
  <c r="Q30" i="4"/>
  <c r="AE18" i="6"/>
  <c r="AE15" i="6"/>
  <c r="BA29" i="4"/>
  <c r="K21" i="4"/>
  <c r="BH21" i="4" s="1"/>
  <c r="K20" i="4"/>
  <c r="AI38" i="19" l="1"/>
  <c r="AI39" i="19"/>
  <c r="AI41" i="19"/>
  <c r="AJ4" i="19" s="1"/>
  <c r="BH19" i="4"/>
  <c r="BH30" i="4"/>
  <c r="BH17" i="4"/>
  <c r="P16" i="14"/>
  <c r="AZ9" i="5"/>
  <c r="T5" i="13"/>
  <c r="BH10" i="4"/>
  <c r="BH36" i="4"/>
  <c r="T14" i="13"/>
  <c r="J21" i="11"/>
  <c r="BH29" i="4"/>
  <c r="BA29" i="7"/>
  <c r="AZ34" i="5"/>
  <c r="AZ26" i="5"/>
  <c r="P35" i="14"/>
  <c r="AZ27" i="5"/>
  <c r="AZ24" i="5"/>
  <c r="BA34" i="7"/>
  <c r="AP41" i="5"/>
  <c r="T36" i="13"/>
  <c r="T10" i="13"/>
  <c r="BH20" i="4"/>
  <c r="BP13" i="11"/>
  <c r="BC9" i="7"/>
  <c r="BC30" i="7"/>
  <c r="J4" i="11"/>
  <c r="BP4" i="11" s="1"/>
  <c r="J34" i="11"/>
  <c r="BA33" i="7"/>
  <c r="P26" i="14"/>
  <c r="P11" i="14"/>
  <c r="K30" i="15"/>
  <c r="BH25" i="4"/>
  <c r="K36" i="15"/>
  <c r="P13" i="14"/>
  <c r="AZ16" i="5"/>
  <c r="J23" i="11"/>
  <c r="BP23" i="11" s="1"/>
  <c r="P27" i="14"/>
  <c r="BA31" i="7"/>
  <c r="BH35" i="4"/>
  <c r="BC28" i="7"/>
  <c r="P5" i="14"/>
  <c r="P36" i="14"/>
  <c r="P25" i="14"/>
  <c r="P23" i="14"/>
  <c r="P12" i="14"/>
  <c r="P24" i="14"/>
  <c r="P15" i="14"/>
  <c r="T27" i="13"/>
  <c r="AZ30" i="5"/>
  <c r="AZ12" i="5"/>
  <c r="AZ19" i="5"/>
  <c r="AZ11" i="5"/>
  <c r="AP40" i="5"/>
  <c r="AZ32" i="5"/>
  <c r="AZ14" i="5"/>
  <c r="AZ5" i="5"/>
  <c r="AZ36" i="5"/>
  <c r="AZ23" i="5"/>
  <c r="AZ15" i="5"/>
  <c r="AZ31" i="5"/>
  <c r="AZ35" i="5"/>
  <c r="AZ18" i="5"/>
  <c r="U41" i="5"/>
  <c r="AZ17" i="5"/>
  <c r="AD41" i="5"/>
  <c r="AZ21" i="5"/>
  <c r="AZ8" i="5"/>
  <c r="AZ7" i="5"/>
  <c r="U40" i="5"/>
  <c r="AJ41" i="5"/>
  <c r="AZ22" i="5"/>
  <c r="BP33" i="11"/>
  <c r="BA41" i="4"/>
  <c r="BA40" i="4"/>
  <c r="K32" i="15"/>
  <c r="AM41" i="7"/>
  <c r="K4" i="15"/>
  <c r="BH22" i="4"/>
  <c r="AZ13" i="5"/>
  <c r="K16" i="15"/>
  <c r="Q41" i="4"/>
  <c r="Q40" i="4"/>
  <c r="BA18" i="7"/>
  <c r="AH40" i="11"/>
  <c r="AH41" i="11"/>
  <c r="BC19" i="7"/>
  <c r="J29" i="11"/>
  <c r="BP29" i="11" s="1"/>
  <c r="K31" i="15"/>
  <c r="P17" i="14"/>
  <c r="K12" i="15"/>
  <c r="G40" i="14"/>
  <c r="P4" i="14"/>
  <c r="G41" i="14"/>
  <c r="J19" i="11"/>
  <c r="BP19" i="11" s="1"/>
  <c r="J20" i="11"/>
  <c r="BP20" i="11" s="1"/>
  <c r="R41" i="9"/>
  <c r="R40" i="9"/>
  <c r="BA16" i="7"/>
  <c r="BC11" i="7"/>
  <c r="P19" i="14"/>
  <c r="BC21" i="7"/>
  <c r="J11" i="11"/>
  <c r="BP11" i="11" s="1"/>
  <c r="J25" i="11"/>
  <c r="BP25" i="11" s="1"/>
  <c r="BH31" i="4"/>
  <c r="AC41" i="10"/>
  <c r="AC40" i="10"/>
  <c r="K11" i="15"/>
  <c r="BH6" i="4"/>
  <c r="BH28" i="4"/>
  <c r="BH23" i="4"/>
  <c r="M41" i="17"/>
  <c r="M40" i="17"/>
  <c r="BA32" i="7"/>
  <c r="BC32" i="7"/>
  <c r="K7" i="15"/>
  <c r="K18" i="15"/>
  <c r="BA5" i="7"/>
  <c r="BA25" i="7"/>
  <c r="BA13" i="7"/>
  <c r="BA24" i="7"/>
  <c r="K9" i="15"/>
  <c r="K34" i="15"/>
  <c r="AD40" i="5"/>
  <c r="BP6" i="11"/>
  <c r="S40" i="13"/>
  <c r="K27" i="15"/>
  <c r="AZ29" i="5"/>
  <c r="AB40" i="11"/>
  <c r="AB41" i="11"/>
  <c r="BP31" i="11"/>
  <c r="BP34" i="11"/>
  <c r="BH26" i="4"/>
  <c r="J10" i="11"/>
  <c r="BP10" i="11" s="1"/>
  <c r="J7" i="11"/>
  <c r="BP7" i="11" s="1"/>
  <c r="AZ6" i="5"/>
  <c r="P20" i="14"/>
  <c r="T33" i="13"/>
  <c r="AZ28" i="5"/>
  <c r="J36" i="11"/>
  <c r="BP36" i="11" s="1"/>
  <c r="J5" i="11"/>
  <c r="BP5" i="11" s="1"/>
  <c r="J30" i="11"/>
  <c r="BP30" i="11" s="1"/>
  <c r="J14" i="11"/>
  <c r="BP14" i="11" s="1"/>
  <c r="K10" i="15"/>
  <c r="U41" i="16"/>
  <c r="S16" i="9"/>
  <c r="BC6" i="7"/>
  <c r="BC40" i="7" s="1"/>
  <c r="J12" i="11"/>
  <c r="BP12" i="11" s="1"/>
  <c r="K13" i="15"/>
  <c r="K5" i="15"/>
  <c r="Q41" i="17"/>
  <c r="R9" i="17" s="1"/>
  <c r="Q40" i="17"/>
  <c r="AJ40" i="5"/>
  <c r="BA27" i="7"/>
  <c r="BH24" i="4"/>
  <c r="K29" i="15"/>
  <c r="J28" i="11"/>
  <c r="BP28" i="11" s="1"/>
  <c r="J16" i="11"/>
  <c r="BP16" i="11" s="1"/>
  <c r="BA22" i="7"/>
  <c r="BA17" i="7"/>
  <c r="K6" i="15"/>
  <c r="BH7" i="4"/>
  <c r="K28" i="15"/>
  <c r="S8" i="9"/>
  <c r="K21" i="15"/>
  <c r="AD12" i="10"/>
  <c r="K8" i="15"/>
  <c r="BP21" i="11"/>
  <c r="S41" i="13"/>
  <c r="AN40" i="11"/>
  <c r="AN41" i="11"/>
  <c r="BP35" i="11"/>
  <c r="BP17" i="11"/>
  <c r="AD24" i="10"/>
  <c r="R19" i="17"/>
  <c r="S20" i="9"/>
  <c r="K41" i="4"/>
  <c r="K40" i="4"/>
  <c r="S12" i="9"/>
  <c r="K20" i="15"/>
  <c r="S11" i="9"/>
  <c r="K25" i="15"/>
  <c r="S6" i="9"/>
  <c r="J8" i="11"/>
  <c r="BP8" i="11" s="1"/>
  <c r="K15" i="15"/>
  <c r="N40" i="13"/>
  <c r="N41" i="13"/>
  <c r="AZ10" i="5"/>
  <c r="AD34" i="10"/>
  <c r="BC36" i="7"/>
  <c r="AZ25" i="5"/>
  <c r="J32" i="11"/>
  <c r="BP32" i="11" s="1"/>
  <c r="BA20" i="7"/>
  <c r="BA35" i="7"/>
  <c r="U40" i="16"/>
  <c r="K33" i="15"/>
  <c r="S18" i="9"/>
  <c r="BH9" i="4"/>
  <c r="J9" i="11"/>
  <c r="BP9" i="11" s="1"/>
  <c r="K23" i="15"/>
  <c r="BH16" i="4"/>
  <c r="BC14" i="7"/>
  <c r="AM40" i="7"/>
  <c r="R15" i="17"/>
  <c r="K17" i="15"/>
  <c r="K26" i="15"/>
  <c r="AZ33" i="5"/>
  <c r="K24" i="15"/>
  <c r="J24" i="11"/>
  <c r="BP24" i="11" s="1"/>
  <c r="R17" i="17"/>
  <c r="J18" i="11"/>
  <c r="BP18" i="11" s="1"/>
  <c r="K35" i="15"/>
  <c r="BH18" i="4"/>
  <c r="K22" i="15"/>
  <c r="BH15" i="4"/>
  <c r="S39" i="11"/>
  <c r="S40" i="11"/>
  <c r="S38" i="11"/>
  <c r="S41" i="11"/>
  <c r="BC12" i="7"/>
  <c r="P10" i="14"/>
  <c r="O41" i="5"/>
  <c r="O40" i="5"/>
  <c r="K14" i="15"/>
  <c r="AJ26" i="19" l="1"/>
  <c r="AK26" i="19" s="1"/>
  <c r="AJ19" i="19"/>
  <c r="AK19" i="19" s="1"/>
  <c r="AJ8" i="19"/>
  <c r="AK8" i="19" s="1"/>
  <c r="AJ11" i="19"/>
  <c r="AK11" i="19" s="1"/>
  <c r="AJ12" i="19"/>
  <c r="AK12" i="19" s="1"/>
  <c r="AJ10" i="19"/>
  <c r="AK10" i="19" s="1"/>
  <c r="AJ17" i="19"/>
  <c r="AK17" i="19" s="1"/>
  <c r="AJ16" i="19"/>
  <c r="AK16" i="19" s="1"/>
  <c r="AJ24" i="19"/>
  <c r="AK24" i="19" s="1"/>
  <c r="AJ35" i="19"/>
  <c r="AK35" i="19" s="1"/>
  <c r="AJ23" i="19"/>
  <c r="AK23" i="19" s="1"/>
  <c r="AJ32" i="19"/>
  <c r="AK32" i="19" s="1"/>
  <c r="AJ22" i="19"/>
  <c r="AK22" i="19" s="1"/>
  <c r="AJ5" i="19"/>
  <c r="AK5" i="19" s="1"/>
  <c r="AJ33" i="19"/>
  <c r="AK33" i="19" s="1"/>
  <c r="AJ28" i="19"/>
  <c r="AK28" i="19" s="1"/>
  <c r="AJ13" i="19"/>
  <c r="AK13" i="19" s="1"/>
  <c r="AJ31" i="19"/>
  <c r="AK31" i="19" s="1"/>
  <c r="AJ7" i="19"/>
  <c r="AK7" i="19" s="1"/>
  <c r="AJ34" i="19"/>
  <c r="AK34" i="19" s="1"/>
  <c r="AJ20" i="19"/>
  <c r="AK20" i="19" s="1"/>
  <c r="AJ36" i="19"/>
  <c r="AK36" i="19" s="1"/>
  <c r="AJ21" i="19"/>
  <c r="AK21" i="19" s="1"/>
  <c r="AJ30" i="19"/>
  <c r="AK30" i="19" s="1"/>
  <c r="AJ14" i="19"/>
  <c r="AK14" i="19" s="1"/>
  <c r="AJ9" i="19"/>
  <c r="AK9" i="19" s="1"/>
  <c r="AJ29" i="19"/>
  <c r="AK29" i="19" s="1"/>
  <c r="AJ25" i="19"/>
  <c r="AK25" i="19" s="1"/>
  <c r="AJ15" i="19"/>
  <c r="AK15" i="19" s="1"/>
  <c r="AJ6" i="19"/>
  <c r="AK6" i="19" s="1"/>
  <c r="AJ27" i="19"/>
  <c r="AK27" i="19" s="1"/>
  <c r="AJ18" i="19"/>
  <c r="AK18" i="19" s="1"/>
  <c r="S26" i="9"/>
  <c r="R32" i="17"/>
  <c r="R24" i="17"/>
  <c r="R30" i="17"/>
  <c r="V7" i="16"/>
  <c r="T40" i="13"/>
  <c r="S34" i="9"/>
  <c r="S35" i="9"/>
  <c r="S30" i="9"/>
  <c r="S33" i="9"/>
  <c r="S22" i="9"/>
  <c r="S4" i="9"/>
  <c r="S28" i="9"/>
  <c r="S32" i="9"/>
  <c r="AZ41" i="5"/>
  <c r="J41" i="11"/>
  <c r="R36" i="17"/>
  <c r="R5" i="17"/>
  <c r="AD26" i="10"/>
  <c r="AD8" i="10"/>
  <c r="AD36" i="10"/>
  <c r="AD7" i="10"/>
  <c r="AD17" i="10"/>
  <c r="AD20" i="10"/>
  <c r="AD15" i="10"/>
  <c r="AD16" i="10"/>
  <c r="AD19" i="10"/>
  <c r="AD28" i="10"/>
  <c r="AD29" i="10"/>
  <c r="AD18" i="10"/>
  <c r="AD14" i="10"/>
  <c r="AD21" i="10"/>
  <c r="AD31" i="10"/>
  <c r="AD30" i="10"/>
  <c r="AD10" i="10"/>
  <c r="AD5" i="10"/>
  <c r="AD33" i="10"/>
  <c r="AD27" i="10"/>
  <c r="AD9" i="10"/>
  <c r="AD23" i="10"/>
  <c r="AD25" i="10"/>
  <c r="AD13" i="10"/>
  <c r="AD11" i="10"/>
  <c r="AD35" i="10"/>
  <c r="AD32" i="10"/>
  <c r="AD22" i="10"/>
  <c r="AD6" i="10"/>
  <c r="R31" i="17"/>
  <c r="S14" i="9"/>
  <c r="S23" i="9"/>
  <c r="S13" i="9"/>
  <c r="S19" i="9"/>
  <c r="S17" i="9"/>
  <c r="S36" i="9"/>
  <c r="S7" i="9"/>
  <c r="S21" i="9"/>
  <c r="S27" i="9"/>
  <c r="S31" i="9"/>
  <c r="S29" i="9"/>
  <c r="S5" i="9"/>
  <c r="S9" i="9"/>
  <c r="S25" i="9"/>
  <c r="AZ40" i="5"/>
  <c r="BA6" i="5" s="1"/>
  <c r="R16" i="17"/>
  <c r="K41" i="15"/>
  <c r="K40" i="15"/>
  <c r="S24" i="9"/>
  <c r="R28" i="17"/>
  <c r="J38" i="11"/>
  <c r="R34" i="17"/>
  <c r="R18" i="17"/>
  <c r="R4" i="17"/>
  <c r="R10" i="17"/>
  <c r="J40" i="11"/>
  <c r="R12" i="17"/>
  <c r="R25" i="17"/>
  <c r="R26" i="17"/>
  <c r="R13" i="17"/>
  <c r="R6" i="17"/>
  <c r="R22" i="17"/>
  <c r="R7" i="17"/>
  <c r="R29" i="17"/>
  <c r="R35" i="17"/>
  <c r="R8" i="17"/>
  <c r="BA40" i="7"/>
  <c r="R23" i="17"/>
  <c r="P40" i="14"/>
  <c r="P41" i="14"/>
  <c r="T41" i="13"/>
  <c r="U7" i="13" s="1"/>
  <c r="F7" i="12" s="1"/>
  <c r="M7" i="12" s="1"/>
  <c r="R27" i="17"/>
  <c r="BP40" i="11"/>
  <c r="BQ7" i="11" s="1"/>
  <c r="BP41" i="11"/>
  <c r="BQ4" i="11" s="1"/>
  <c r="J39" i="11"/>
  <c r="BC41" i="7"/>
  <c r="BD22" i="7" s="1"/>
  <c r="V19" i="16"/>
  <c r="V36" i="16"/>
  <c r="V8" i="16"/>
  <c r="V21" i="16"/>
  <c r="V35" i="16"/>
  <c r="V24" i="16"/>
  <c r="V10" i="16"/>
  <c r="V12" i="16"/>
  <c r="V26" i="16"/>
  <c r="V30" i="16"/>
  <c r="V23" i="16"/>
  <c r="V13" i="16"/>
  <c r="V9" i="16"/>
  <c r="V31" i="16"/>
  <c r="V33" i="16"/>
  <c r="V28" i="16"/>
  <c r="V11" i="16"/>
  <c r="V6" i="16"/>
  <c r="V34" i="16"/>
  <c r="V16" i="16"/>
  <c r="V20" i="16"/>
  <c r="V15" i="16"/>
  <c r="V27" i="16"/>
  <c r="V5" i="16"/>
  <c r="V29" i="16"/>
  <c r="V18" i="16"/>
  <c r="V17" i="16"/>
  <c r="V22" i="16"/>
  <c r="V25" i="16"/>
  <c r="V4" i="16"/>
  <c r="V14" i="16"/>
  <c r="V32" i="16"/>
  <c r="BH41" i="4"/>
  <c r="BH40" i="4"/>
  <c r="BD6" i="7"/>
  <c r="BA41" i="7"/>
  <c r="BB16" i="7" s="1"/>
  <c r="AP16" i="6" s="1"/>
  <c r="AQ16" i="6" s="1"/>
  <c r="BQ5" i="11"/>
  <c r="BD9" i="7"/>
  <c r="R11" i="17"/>
  <c r="BB13" i="7"/>
  <c r="AP13" i="6" s="1"/>
  <c r="AQ13" i="6" s="1"/>
  <c r="BB5" i="7"/>
  <c r="AP5" i="6" s="1"/>
  <c r="AQ5" i="6" s="1"/>
  <c r="AD4" i="10"/>
  <c r="S10" i="9"/>
  <c r="S15" i="9"/>
  <c r="R14" i="17"/>
  <c r="R20" i="17"/>
  <c r="BD7" i="7"/>
  <c r="R33" i="17"/>
  <c r="R21" i="17"/>
  <c r="AJ38" i="19" l="1"/>
  <c r="AK4" i="19"/>
  <c r="AJ39" i="19"/>
  <c r="AJ40" i="19"/>
  <c r="AJ41" i="19"/>
  <c r="BI24" i="4"/>
  <c r="Q20" i="14"/>
  <c r="BQ28" i="11"/>
  <c r="BQ19" i="11"/>
  <c r="BQ31" i="11"/>
  <c r="BQ11" i="11"/>
  <c r="BD27" i="7"/>
  <c r="BI31" i="4"/>
  <c r="BI22" i="4"/>
  <c r="BQ18" i="11"/>
  <c r="BB20" i="7"/>
  <c r="AP20" i="6" s="1"/>
  <c r="AQ20" i="6" s="1"/>
  <c r="BQ6" i="11"/>
  <c r="Q17" i="14"/>
  <c r="Q4" i="14"/>
  <c r="BA28" i="5"/>
  <c r="BA25" i="5"/>
  <c r="BA33" i="5"/>
  <c r="BA10" i="5"/>
  <c r="BA13" i="5"/>
  <c r="BA29" i="5"/>
  <c r="BI18" i="4"/>
  <c r="BD11" i="7"/>
  <c r="BD36" i="7"/>
  <c r="BD23" i="7"/>
  <c r="BD29" i="7"/>
  <c r="BD8" i="7"/>
  <c r="BB25" i="7"/>
  <c r="AP25" i="6" s="1"/>
  <c r="AQ25" i="6" s="1"/>
  <c r="BD17" i="7"/>
  <c r="BQ9" i="11"/>
  <c r="BD4" i="7"/>
  <c r="BD5" i="7"/>
  <c r="BQ25" i="11"/>
  <c r="BD32" i="7"/>
  <c r="BD12" i="7"/>
  <c r="U35" i="13"/>
  <c r="F35" i="12" s="1"/>
  <c r="M35" i="12" s="1"/>
  <c r="U10" i="13"/>
  <c r="F10" i="12" s="1"/>
  <c r="M10" i="12" s="1"/>
  <c r="U31" i="13"/>
  <c r="F31" i="12" s="1"/>
  <c r="M31" i="12" s="1"/>
  <c r="U21" i="13"/>
  <c r="F21" i="12" s="1"/>
  <c r="M21" i="12" s="1"/>
  <c r="U13" i="13"/>
  <c r="F13" i="12" s="1"/>
  <c r="M13" i="12" s="1"/>
  <c r="U26" i="13"/>
  <c r="F26" i="12" s="1"/>
  <c r="M26" i="12" s="1"/>
  <c r="U24" i="13"/>
  <c r="F24" i="12" s="1"/>
  <c r="M24" i="12" s="1"/>
  <c r="U9" i="13"/>
  <c r="F9" i="12" s="1"/>
  <c r="M9" i="12" s="1"/>
  <c r="AD40" i="10"/>
  <c r="AD41" i="10"/>
  <c r="BI32" i="4"/>
  <c r="BI10" i="4"/>
  <c r="BI29" i="4"/>
  <c r="BI13" i="4"/>
  <c r="BI19" i="4"/>
  <c r="BI30" i="4"/>
  <c r="BI20" i="4"/>
  <c r="BI17" i="4"/>
  <c r="BI34" i="4"/>
  <c r="BI25" i="4"/>
  <c r="BI21" i="4"/>
  <c r="BI8" i="4"/>
  <c r="BI27" i="4"/>
  <c r="BI14" i="4"/>
  <c r="BI12" i="4"/>
  <c r="BI33" i="4"/>
  <c r="BI36" i="4"/>
  <c r="BI35" i="4"/>
  <c r="BI5" i="4"/>
  <c r="BI11" i="4"/>
  <c r="V41" i="16"/>
  <c r="V40" i="16"/>
  <c r="BD35" i="7"/>
  <c r="Q25" i="14"/>
  <c r="Q34" i="14"/>
  <c r="Q21" i="14"/>
  <c r="Q31" i="14"/>
  <c r="Q16" i="14"/>
  <c r="Q8" i="14"/>
  <c r="Q29" i="14"/>
  <c r="Q27" i="14"/>
  <c r="Q11" i="14"/>
  <c r="Q18" i="14"/>
  <c r="Q30" i="14"/>
  <c r="Q23" i="14"/>
  <c r="Q36" i="14"/>
  <c r="Q28" i="14"/>
  <c r="Q5" i="14"/>
  <c r="Q9" i="14"/>
  <c r="Q12" i="14"/>
  <c r="Q13" i="14"/>
  <c r="Q24" i="14"/>
  <c r="Q6" i="14"/>
  <c r="Q35" i="14"/>
  <c r="Q32" i="14"/>
  <c r="Q22" i="14"/>
  <c r="Q7" i="14"/>
  <c r="Q14" i="14"/>
  <c r="Q15" i="14"/>
  <c r="Q33" i="14"/>
  <c r="Q26" i="14"/>
  <c r="S40" i="9"/>
  <c r="BQ34" i="11"/>
  <c r="BQ30" i="11"/>
  <c r="BQ12" i="11"/>
  <c r="BQ16" i="11"/>
  <c r="BI7" i="4"/>
  <c r="BQ21" i="11"/>
  <c r="BI9" i="4"/>
  <c r="BD15" i="7"/>
  <c r="BD24" i="7"/>
  <c r="BD19" i="7"/>
  <c r="BB22" i="7"/>
  <c r="AP22" i="6" s="1"/>
  <c r="AQ22" i="6" s="1"/>
  <c r="BQ35" i="11"/>
  <c r="BD30" i="7"/>
  <c r="BD13" i="7"/>
  <c r="BQ29" i="11"/>
  <c r="BB27" i="7"/>
  <c r="AP27" i="6" s="1"/>
  <c r="AQ27" i="6" s="1"/>
  <c r="BB17" i="7"/>
  <c r="AP17" i="6" s="1"/>
  <c r="AQ17" i="6" s="1"/>
  <c r="BI16" i="4"/>
  <c r="BI15" i="4"/>
  <c r="U4" i="13"/>
  <c r="U32" i="13"/>
  <c r="F32" i="12" s="1"/>
  <c r="M32" i="12" s="1"/>
  <c r="U12" i="13"/>
  <c r="F12" i="12" s="1"/>
  <c r="M12" i="12" s="1"/>
  <c r="U27" i="13"/>
  <c r="F27" i="12" s="1"/>
  <c r="M27" i="12" s="1"/>
  <c r="U6" i="13"/>
  <c r="F6" i="12" s="1"/>
  <c r="M6" i="12" s="1"/>
  <c r="U29" i="13"/>
  <c r="F29" i="12" s="1"/>
  <c r="M29" i="12" s="1"/>
  <c r="U11" i="13"/>
  <c r="F11" i="12" s="1"/>
  <c r="M11" i="12" s="1"/>
  <c r="U8" i="13"/>
  <c r="F8" i="12" s="1"/>
  <c r="M8" i="12" s="1"/>
  <c r="BD25" i="7"/>
  <c r="S41" i="9"/>
  <c r="BD28" i="7"/>
  <c r="BQ32" i="11"/>
  <c r="BD33" i="7"/>
  <c r="BI6" i="4"/>
  <c r="R41" i="17"/>
  <c r="R40" i="17"/>
  <c r="BD20" i="7"/>
  <c r="BD31" i="7"/>
  <c r="BA9" i="5"/>
  <c r="BA19" i="5"/>
  <c r="BA8" i="5"/>
  <c r="BA30" i="5"/>
  <c r="BA26" i="5"/>
  <c r="BA5" i="5"/>
  <c r="BA22" i="5"/>
  <c r="BA31" i="5"/>
  <c r="BA27" i="5"/>
  <c r="BA36" i="5"/>
  <c r="BA34" i="5"/>
  <c r="BA21" i="5"/>
  <c r="BA23" i="5"/>
  <c r="BA32" i="5"/>
  <c r="BA18" i="5"/>
  <c r="BA14" i="5"/>
  <c r="BA17" i="5"/>
  <c r="BA7" i="5"/>
  <c r="BA15" i="5"/>
  <c r="BA11" i="5"/>
  <c r="BA20" i="5"/>
  <c r="BA12" i="5"/>
  <c r="BA16" i="5"/>
  <c r="BA35" i="5"/>
  <c r="BA24" i="5"/>
  <c r="BD21" i="7"/>
  <c r="Q10" i="14"/>
  <c r="U30" i="13"/>
  <c r="F30" i="12" s="1"/>
  <c r="M30" i="12" s="1"/>
  <c r="U15" i="13"/>
  <c r="F15" i="12" s="1"/>
  <c r="M15" i="12" s="1"/>
  <c r="U25" i="13"/>
  <c r="F25" i="12" s="1"/>
  <c r="M25" i="12" s="1"/>
  <c r="U16" i="13"/>
  <c r="F16" i="12" s="1"/>
  <c r="M16" i="12" s="1"/>
  <c r="U19" i="13"/>
  <c r="F19" i="12" s="1"/>
  <c r="M19" i="12" s="1"/>
  <c r="U36" i="13"/>
  <c r="F36" i="12" s="1"/>
  <c r="M36" i="12" s="1"/>
  <c r="U34" i="13"/>
  <c r="F34" i="12" s="1"/>
  <c r="M34" i="12" s="1"/>
  <c r="U14" i="13"/>
  <c r="F14" i="12" s="1"/>
  <c r="M14" i="12" s="1"/>
  <c r="BI23" i="4"/>
  <c r="BQ15" i="11"/>
  <c r="BQ26" i="11"/>
  <c r="BQ23" i="11"/>
  <c r="BQ27" i="11"/>
  <c r="BQ13" i="11"/>
  <c r="BQ22" i="11"/>
  <c r="BQ24" i="11"/>
  <c r="BQ33" i="11"/>
  <c r="BQ20" i="11"/>
  <c r="BI26" i="4"/>
  <c r="U33" i="13"/>
  <c r="F33" i="12" s="1"/>
  <c r="M33" i="12" s="1"/>
  <c r="BB11" i="7"/>
  <c r="AP11" i="6" s="1"/>
  <c r="AQ11" i="6" s="1"/>
  <c r="BB19" i="7"/>
  <c r="AP19" i="6" s="1"/>
  <c r="AQ19" i="6" s="1"/>
  <c r="BB30" i="7"/>
  <c r="AP30" i="6" s="1"/>
  <c r="AQ30" i="6" s="1"/>
  <c r="BB28" i="7"/>
  <c r="AP28" i="6" s="1"/>
  <c r="AQ28" i="6" s="1"/>
  <c r="BB33" i="7"/>
  <c r="AP33" i="6" s="1"/>
  <c r="AQ33" i="6" s="1"/>
  <c r="BB34" i="7"/>
  <c r="AP34" i="6" s="1"/>
  <c r="AQ34" i="6" s="1"/>
  <c r="BB36" i="7"/>
  <c r="AP36" i="6" s="1"/>
  <c r="AQ36" i="6" s="1"/>
  <c r="BB14" i="7"/>
  <c r="AP14" i="6" s="1"/>
  <c r="AQ14" i="6" s="1"/>
  <c r="BB6" i="7"/>
  <c r="AP6" i="6" s="1"/>
  <c r="AQ6" i="6" s="1"/>
  <c r="BB15" i="7"/>
  <c r="AP15" i="6" s="1"/>
  <c r="AQ15" i="6" s="1"/>
  <c r="BB26" i="7"/>
  <c r="AP26" i="6" s="1"/>
  <c r="AQ26" i="6" s="1"/>
  <c r="BB12" i="7"/>
  <c r="AP12" i="6" s="1"/>
  <c r="AQ12" i="6" s="1"/>
  <c r="BB8" i="7"/>
  <c r="AP8" i="6" s="1"/>
  <c r="AQ8" i="6" s="1"/>
  <c r="BB29" i="7"/>
  <c r="AP29" i="6" s="1"/>
  <c r="AQ29" i="6" s="1"/>
  <c r="BB23" i="7"/>
  <c r="AP23" i="6" s="1"/>
  <c r="AQ23" i="6" s="1"/>
  <c r="BB7" i="7"/>
  <c r="AP7" i="6" s="1"/>
  <c r="AQ7" i="6" s="1"/>
  <c r="BB21" i="7"/>
  <c r="AP21" i="6" s="1"/>
  <c r="AQ21" i="6" s="1"/>
  <c r="BB9" i="7"/>
  <c r="AP9" i="6" s="1"/>
  <c r="AQ9" i="6" s="1"/>
  <c r="BB31" i="7"/>
  <c r="AP31" i="6" s="1"/>
  <c r="AQ31" i="6" s="1"/>
  <c r="BB10" i="7"/>
  <c r="AP10" i="6" s="1"/>
  <c r="AQ10" i="6" s="1"/>
  <c r="BQ17" i="11"/>
  <c r="BD34" i="7"/>
  <c r="BD18" i="7"/>
  <c r="Q19" i="14"/>
  <c r="BB32" i="7"/>
  <c r="AP32" i="6" s="1"/>
  <c r="AQ32" i="6" s="1"/>
  <c r="BQ10" i="11"/>
  <c r="BQ14" i="11"/>
  <c r="BQ8" i="11"/>
  <c r="BD16" i="7"/>
  <c r="BD10" i="7"/>
  <c r="BD26" i="7"/>
  <c r="BB18" i="7"/>
  <c r="AP18" i="6" s="1"/>
  <c r="AQ18" i="6" s="1"/>
  <c r="BI28" i="4"/>
  <c r="BB24" i="7"/>
  <c r="AP24" i="6" s="1"/>
  <c r="AQ24" i="6" s="1"/>
  <c r="BQ36" i="11"/>
  <c r="BB35" i="7"/>
  <c r="AP35" i="6" s="1"/>
  <c r="AQ35" i="6" s="1"/>
  <c r="BD14" i="7"/>
  <c r="U20" i="13"/>
  <c r="F20" i="12" s="1"/>
  <c r="M20" i="12" s="1"/>
  <c r="U5" i="13"/>
  <c r="F5" i="12" s="1"/>
  <c r="M5" i="12" s="1"/>
  <c r="U28" i="13"/>
  <c r="F28" i="12" s="1"/>
  <c r="M28" i="12" s="1"/>
  <c r="U22" i="13"/>
  <c r="F22" i="12" s="1"/>
  <c r="M22" i="12" s="1"/>
  <c r="U17" i="13"/>
  <c r="F17" i="12" s="1"/>
  <c r="M17" i="12" s="1"/>
  <c r="U18" i="13"/>
  <c r="F18" i="12" s="1"/>
  <c r="M18" i="12" s="1"/>
  <c r="U23" i="13"/>
  <c r="F23" i="12" s="1"/>
  <c r="M23" i="12" s="1"/>
  <c r="AK39" i="19" l="1"/>
  <c r="AK40" i="19"/>
  <c r="AK41" i="19"/>
  <c r="AK38" i="19"/>
  <c r="BA41" i="5"/>
  <c r="BA40" i="5"/>
  <c r="U38" i="13"/>
  <c r="U40" i="13"/>
  <c r="U39" i="13"/>
  <c r="U41" i="13"/>
  <c r="F4" i="12"/>
  <c r="BB41" i="7"/>
  <c r="BB40" i="7"/>
  <c r="AP4" i="6"/>
  <c r="BI41" i="4"/>
  <c r="BQ41" i="11"/>
  <c r="BD40" i="7"/>
  <c r="BD41" i="7"/>
  <c r="BI40" i="4"/>
  <c r="BQ40" i="11"/>
  <c r="G38" i="1" l="1"/>
  <c r="G39" i="1"/>
  <c r="AQ41" i="6"/>
  <c r="AQ40" i="6"/>
  <c r="F40" i="12"/>
  <c r="F41" i="12"/>
  <c r="M4" i="12"/>
  <c r="AR20" i="6" l="1"/>
  <c r="AR16" i="6"/>
  <c r="AR13" i="6"/>
  <c r="AR5" i="6"/>
  <c r="AR19" i="6"/>
  <c r="AR23" i="6"/>
  <c r="AR14" i="6"/>
  <c r="AR22" i="6"/>
  <c r="AR21" i="6"/>
  <c r="AR7" i="6"/>
  <c r="AR33" i="6"/>
  <c r="AR8" i="6"/>
  <c r="AR17" i="6"/>
  <c r="AR9" i="6"/>
  <c r="AR26" i="6"/>
  <c r="AR30" i="6"/>
  <c r="AR34" i="6"/>
  <c r="AR35" i="6"/>
  <c r="AR24" i="6"/>
  <c r="AR12" i="6"/>
  <c r="AR15" i="6"/>
  <c r="AR10" i="6"/>
  <c r="AR31" i="6"/>
  <c r="AR28" i="6"/>
  <c r="AR25" i="6"/>
  <c r="AR32" i="6"/>
  <c r="AR6" i="6"/>
  <c r="AR11" i="6"/>
  <c r="AR18" i="6"/>
  <c r="AR29" i="6"/>
  <c r="AR36" i="6"/>
  <c r="AR27" i="6"/>
  <c r="M41" i="12"/>
  <c r="M40" i="12"/>
  <c r="N4" i="12" s="1"/>
  <c r="I39" i="1"/>
  <c r="I38" i="1"/>
  <c r="N7" i="12" l="1"/>
  <c r="N34" i="12"/>
  <c r="N24" i="12"/>
  <c r="N10" i="12"/>
  <c r="N33" i="12"/>
  <c r="N19" i="12"/>
  <c r="N5" i="12"/>
  <c r="N15" i="12"/>
  <c r="N8" i="12"/>
  <c r="N17" i="12"/>
  <c r="N11" i="12"/>
  <c r="N35" i="12"/>
  <c r="N16" i="12"/>
  <c r="N9" i="12"/>
  <c r="N29" i="12"/>
  <c r="N12" i="12"/>
  <c r="N21" i="12"/>
  <c r="N25" i="12"/>
  <c r="N6" i="12"/>
  <c r="N31" i="12"/>
  <c r="N20" i="12"/>
  <c r="N26" i="12"/>
  <c r="N22" i="12"/>
  <c r="N30" i="12"/>
  <c r="N23" i="12"/>
  <c r="N18" i="12"/>
  <c r="N36" i="12"/>
  <c r="N27" i="12"/>
  <c r="N13" i="12"/>
  <c r="N14" i="12"/>
  <c r="N28" i="12"/>
  <c r="N32" i="12"/>
  <c r="J39" i="1"/>
  <c r="J38" i="1"/>
  <c r="N41" i="12" l="1"/>
  <c r="N40" i="12"/>
  <c r="F39" i="1" l="1"/>
  <c r="F38" i="1"/>
  <c r="H39" i="1" l="1"/>
  <c r="H38" i="1"/>
  <c r="K38" i="1" l="1"/>
  <c r="K39" i="1"/>
  <c r="L39" i="1" l="1"/>
  <c r="L38" i="1"/>
  <c r="M39" i="1" l="1"/>
  <c r="M38" i="1"/>
  <c r="A7" i="2" l="1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</calcChain>
</file>

<file path=xl/sharedStrings.xml><?xml version="1.0" encoding="utf-8"?>
<sst xmlns="http://schemas.openxmlformats.org/spreadsheetml/2006/main" count="1170" uniqueCount="488">
  <si>
    <t>Código comarca</t>
  </si>
  <si>
    <t>Denominación comarca</t>
  </si>
  <si>
    <t>Población 2018</t>
  </si>
  <si>
    <t>Población 2019</t>
  </si>
  <si>
    <t>Población 2020</t>
  </si>
  <si>
    <t>Factor_economia (P=2)</t>
  </si>
  <si>
    <t>Factor_alojamiento (P=1)</t>
  </si>
  <si>
    <t>Factor_equipamientos y servicios (P=2)</t>
  </si>
  <si>
    <t>Factor_movilidad (P=2)</t>
  </si>
  <si>
    <t>Factor_escenario y patrimonio (P=1)</t>
  </si>
  <si>
    <t>Media ponderada de los factores de desarrollo territorial</t>
  </si>
  <si>
    <t>ISDT (Media ponderada tipificada)</t>
  </si>
  <si>
    <t>ISDT + 100</t>
  </si>
  <si>
    <t>La Jacetania</t>
  </si>
  <si>
    <t>Alto Gállego</t>
  </si>
  <si>
    <t>Sobrarbe</t>
  </si>
  <si>
    <t>La Ribagorza</t>
  </si>
  <si>
    <t>Cinco Villas</t>
  </si>
  <si>
    <t>Hoya de Huesca / Plana de Uesca</t>
  </si>
  <si>
    <t>Somontano de Barbastro</t>
  </si>
  <si>
    <t>Cinca Medio</t>
  </si>
  <si>
    <t>La Litera / La Llitera</t>
  </si>
  <si>
    <t>Los Monegros</t>
  </si>
  <si>
    <t>Bajo Cinca / Baix Cinca</t>
  </si>
  <si>
    <t>Tarazona y el Moncayo</t>
  </si>
  <si>
    <t>Campo de Borja</t>
  </si>
  <si>
    <t>Aranda</t>
  </si>
  <si>
    <t>Ribera Alta del Ebro</t>
  </si>
  <si>
    <t>Valdejalón</t>
  </si>
  <si>
    <t>Central</t>
  </si>
  <si>
    <t>Ribera Baja del Ebro</t>
  </si>
  <si>
    <t>Bajo Aragón-Caspe / Baix Aragó-Casp</t>
  </si>
  <si>
    <t>Comunidad de Calatayud</t>
  </si>
  <si>
    <t>Campo de Cariñena</t>
  </si>
  <si>
    <t>Campo de Belchite</t>
  </si>
  <si>
    <t>Bajo Martín</t>
  </si>
  <si>
    <t>Campo de Daroca</t>
  </si>
  <si>
    <t>Jiloca</t>
  </si>
  <si>
    <t>Cuencas Mineras</t>
  </si>
  <si>
    <t>Andorra-Sierra de Arcos</t>
  </si>
  <si>
    <t>Bajo Aragón</t>
  </si>
  <si>
    <t>Comunidad de Teruel</t>
  </si>
  <si>
    <t>Maestrazgo</t>
  </si>
  <si>
    <t>Sierra de Albarracín</t>
  </si>
  <si>
    <t>Gúdar-Javalambre</t>
  </si>
  <si>
    <t>Matarraña / Matarranya</t>
  </si>
  <si>
    <t>Máximo valor</t>
  </si>
  <si>
    <t>Mínimo valor</t>
  </si>
  <si>
    <t>Orden</t>
  </si>
  <si>
    <t>Ponderación de las variables demográficas</t>
  </si>
  <si>
    <t>Componente demográfico ponderado y tipificado</t>
  </si>
  <si>
    <t>Ponderación de las variables de economía general</t>
  </si>
  <si>
    <t>Componente de economía general ponderada y tipificada</t>
  </si>
  <si>
    <t xml:space="preserve">Ponderación de las variables de economía sectorial </t>
  </si>
  <si>
    <t>Componente de economía sectorial ponderada y tipificada</t>
  </si>
  <si>
    <t xml:space="preserve">Ponderación de las variables derivadas de condicionantes geográficas </t>
  </si>
  <si>
    <t>Componente de los  condicionantes geográficos ponderarda y tipificada</t>
  </si>
  <si>
    <t>Factor economia ponderado</t>
  </si>
  <si>
    <t>Factor economía tipificado</t>
  </si>
  <si>
    <t>Componentes de alojamiento ponderadas</t>
  </si>
  <si>
    <t>Factor alojamiento ponderado y tipificado</t>
  </si>
  <si>
    <t>Componente de accesibilidad ponderado</t>
  </si>
  <si>
    <t>Componente de accesibilidad ponderado y tipificado</t>
  </si>
  <si>
    <t>Componente derivada  de los condicionantes territoriales ponderado / 2018</t>
  </si>
  <si>
    <t>Componente de los condicionantes territoriales ponderado y tipificado / 2018</t>
  </si>
  <si>
    <t>Factor equipamientos y servicios ponderado</t>
  </si>
  <si>
    <t>Factor equipamientos y servicios tipificado</t>
  </si>
  <si>
    <t>Componente derivada de las condiciones de acceso a la red viaria y ferroviaria ponderada/2018</t>
  </si>
  <si>
    <t>Componente derivada de las condiciones de acceso a la red viaria y ferroviaria ponderada y tipificada/2018</t>
  </si>
  <si>
    <t>Variable derivada de las condiciones de comunicación digitales ponderaras</t>
  </si>
  <si>
    <t>Componente derivada de las condiciones de comunicación digitales ponderaras y tipificada</t>
  </si>
  <si>
    <t>Factor movilidad ponderado</t>
  </si>
  <si>
    <t>Factor movilidad tipificado</t>
  </si>
  <si>
    <t>Ponderación de las variables paisajísticas</t>
  </si>
  <si>
    <t>Componente derivada de las variables paisajisticas ponderada y tipificada</t>
  </si>
  <si>
    <t>Ponderación de las variables de patrimonio territorial</t>
  </si>
  <si>
    <t>Componente derivada de las variables del patrimonio territorial ponderada y tipificada</t>
  </si>
  <si>
    <t>Factor escenario vital y patrimonio ponderado</t>
  </si>
  <si>
    <t>Factor escenario vital y patrimonio tipificado</t>
  </si>
  <si>
    <t>Promedio</t>
  </si>
  <si>
    <t>Desviación típica</t>
  </si>
  <si>
    <t>Población 2020 normalizada (1)</t>
  </si>
  <si>
    <t>Población 2020 tipificada</t>
  </si>
  <si>
    <t xml:space="preserve">Superficie comarcal </t>
  </si>
  <si>
    <t>Densidad 2020</t>
  </si>
  <si>
    <t>Densidad 2020 normalizada (2)</t>
  </si>
  <si>
    <t>Densidad 2020 tipificada (2)</t>
  </si>
  <si>
    <t>Población sin el municipio más poblado (2020)</t>
  </si>
  <si>
    <t>Población sin el municipio más poblado (2020) normalizada (3)</t>
  </si>
  <si>
    <t>Población sin el municipio más poblado (2020) tipificada</t>
  </si>
  <si>
    <t>Densidad sin municipio más poblado 2020</t>
  </si>
  <si>
    <t>Densidad sin el municipio mas poblado 2020 normalizada (4)</t>
  </si>
  <si>
    <t>Densidad sin el municipio mas poblado 2020 tipificada normalizada (4)</t>
  </si>
  <si>
    <t>Índice de reemplazamiento_2020</t>
  </si>
  <si>
    <t>Índice de reemplazamiento_2020 normalizado (5)</t>
  </si>
  <si>
    <t>Índice de reemplazamiento_2020 tipificado</t>
  </si>
  <si>
    <t>Tasa de dependencia_2020</t>
  </si>
  <si>
    <t>Tasa de dependencia normalizada_2020 (6)</t>
  </si>
  <si>
    <t>Tasa de dependencia_2020 tipificada</t>
  </si>
  <si>
    <t>Índice de vejez_2020</t>
  </si>
  <si>
    <t>Índice de vejez normalizado_2020 (7)</t>
  </si>
  <si>
    <t>Índice de vejez_2020 tipificado</t>
  </si>
  <si>
    <t>Índice de sobreenvejecimiento_2020</t>
  </si>
  <si>
    <t>Índice de sobreenvejecimiento_2020 normalizado (8)</t>
  </si>
  <si>
    <t>Índice de sobreenvejecimiento_2020 tipificado</t>
  </si>
  <si>
    <t>% población menor 15 años_2020</t>
  </si>
  <si>
    <t>% población menor 15 años_2020 normalizada (9)</t>
  </si>
  <si>
    <t>% población menor 15 años_2020 tipificada</t>
  </si>
  <si>
    <t>Índice de masculinidad_2020 (15 a 49 años)</t>
  </si>
  <si>
    <t>Índice de masculinidad (15 a 49 años)_2020 normalizado (10)</t>
  </si>
  <si>
    <t>Índice de masculinidad (15 a 49 años)_2020  tipificado</t>
  </si>
  <si>
    <t>Evolución población 2016-20</t>
  </si>
  <si>
    <t>Evolución población 2016-20 normalizada (11)</t>
  </si>
  <si>
    <t>Evolución población 2016-20 tipificada</t>
  </si>
  <si>
    <t>Evolución población 1960-2020</t>
  </si>
  <si>
    <t>Evolución población 1960-2020 normalizada (12)</t>
  </si>
  <si>
    <t>Evolución población 1960-2020 tipificada</t>
  </si>
  <si>
    <t>Saldo migratorio_2020 (valores absolutos)</t>
  </si>
  <si>
    <t>Saldo migratorio (valores absolutos)_2020 normalizado (13)</t>
  </si>
  <si>
    <t>Saldo migratorio (valores absolutos)_2020 tipificado</t>
  </si>
  <si>
    <t>Saldo migratorio cada 1000 habitantes_2020</t>
  </si>
  <si>
    <t>Saldo migratorio cada 1000 habitantes_2020 normalizado (14)</t>
  </si>
  <si>
    <t>Saldo migratorio cada 1000 habitantes_2020 tipificado</t>
  </si>
  <si>
    <t>Saldo vegetativo absoluto 2020</t>
  </si>
  <si>
    <t>Saldo vegetativo (valores absolutos)_2020 normalizado (15)</t>
  </si>
  <si>
    <t>Saldo vegetativo (valores absolutos)_2020 tipificado</t>
  </si>
  <si>
    <t>Tasa bruta de saldo vegetativo (cada 1000 habitantes)_2020</t>
  </si>
  <si>
    <t>Tasa bruta de saldo vegetativo (cada 1000 habitantes)_2020 normalizada (16)</t>
  </si>
  <si>
    <t>Tasa bruta de saldo vegetativo (cada 1000 habitantes)_2020 tipificada</t>
  </si>
  <si>
    <t>Índice de maternidad _2020</t>
  </si>
  <si>
    <t>Índice de maternidad normalizado_2020 (17)</t>
  </si>
  <si>
    <t>Índice de maternidad_2020 tipificado</t>
  </si>
  <si>
    <t>Índice de potencialidad demográfica_2020</t>
  </si>
  <si>
    <t>Índice de potencialidad demográfica_2020 normalizado (18)</t>
  </si>
  <si>
    <t>Índice de potencialidad demográfica_2020 tipificado</t>
  </si>
  <si>
    <t>Población 2017</t>
  </si>
  <si>
    <t>Nivel de renta 2018</t>
  </si>
  <si>
    <t>Nivel de renta normalizado (1)</t>
  </si>
  <si>
    <t>Nivel de renta tipificado (2018)</t>
  </si>
  <si>
    <t>Licencias fiscales (actividades económicas 2020)</t>
  </si>
  <si>
    <t>Licencias fiscales (actividades económicas 2017) normalizado (2)</t>
  </si>
  <si>
    <t>Licencias fiscales (actividades económicas 2020) tipificado</t>
  </si>
  <si>
    <t>Licencias fiscales por 100 habitantes (2020)</t>
  </si>
  <si>
    <t>Licencias fiscales por 100 habitantes normalizado (3)</t>
  </si>
  <si>
    <t>Licencias fiscales por 100 habitantes tipificado</t>
  </si>
  <si>
    <t>Media anual (2020) afiliados a la Seguridad Social</t>
  </si>
  <si>
    <t>Media anual (2020) afiliados a la Seguridad Social normalizada (4)</t>
  </si>
  <si>
    <t>Media anual (2020) afiliados a la Seguridad Social tipificada</t>
  </si>
  <si>
    <t>% población afiliada sobre población potencialmente activa (2020)</t>
  </si>
  <si>
    <t>% población afiliada sobre población potencialmente activa normalizada (5)</t>
  </si>
  <si>
    <t>% población afiliada sobre población potencialmente activa tipificada</t>
  </si>
  <si>
    <t>% distancia al equilibrio de genero (50 %) en afiliación a la Seguridad Social</t>
  </si>
  <si>
    <t>% distancia al equilibrio de genero (50 %) en afiliación a la Seguridad Social normalizada (6)</t>
  </si>
  <si>
    <t>% distancia al equilibrio de genero (50 %) en afiliación a la Seguridad Social tipificada</t>
  </si>
  <si>
    <t>Población potencialmente activa (16-64 años) 2020</t>
  </si>
  <si>
    <t>Población potencialmente activa (16-64 años) normalizada (7)</t>
  </si>
  <si>
    <t>Población potencialmente activa (16-64 años) tipificada</t>
  </si>
  <si>
    <t>% Población potencialmente activa sobre población total</t>
  </si>
  <si>
    <t>% Población potencialmente activa sobre población total normalizada (8)</t>
  </si>
  <si>
    <t>% Población potencialmente activa sobre población total tipificada</t>
  </si>
  <si>
    <t>Media anual  denúmero de cuentas de la Seguridad Social 2020</t>
  </si>
  <si>
    <t>Número de cuentas de la Seguridad Social normalizadas (9)</t>
  </si>
  <si>
    <t>Número de cuentas de la Seguridad Social tipificadas</t>
  </si>
  <si>
    <t>Número de cuentas de la Seguridad Social por cada 100 habitantes 2020</t>
  </si>
  <si>
    <t>Número de cuentas de la Seguridad Social por cada 100 habitantes normalizadas (10)</t>
  </si>
  <si>
    <t>Número de cuentas de la Seguridad Social por cada 100 habitantes tipificadas</t>
  </si>
  <si>
    <t>Promedio mensual de personas en paro (2020)</t>
  </si>
  <si>
    <t>Promedio mensual de personas en paro (2020) normalizado (11)</t>
  </si>
  <si>
    <t>Promedio mensual de personas en paro (2020) tipificado</t>
  </si>
  <si>
    <t>% Personas en paro (promedio mensual 2020) sobre total de población potencialmente activa</t>
  </si>
  <si>
    <t>% Personas en paro (promedio mensual 2020) sobre total de población potencialmente activa normalizado (12)</t>
  </si>
  <si>
    <t>% Personas en paro (promedio mensual 2020) sobre total de población potencialmente activa tipificado</t>
  </si>
  <si>
    <t>% Población joven (16-30 años) sobre total de población en paro_2020</t>
  </si>
  <si>
    <t>% Población joven (16-30 años) sobre total de población en paro_2020 normalizado (13)</t>
  </si>
  <si>
    <t>% Población joven (16-30 años) sobre total de población en paro_2020 tipificado</t>
  </si>
  <si>
    <t>% distancia al equilibrio de genero (50 %) en relación al número de parados_2018</t>
  </si>
  <si>
    <t>% distancia al equilibrio de genero (50 %) en relación al número de parados_2018 normalizada (14)</t>
  </si>
  <si>
    <t>% distancia al equilibrio de genero (50 %) en relación al número de parados_2018 tipificada</t>
  </si>
  <si>
    <t>Índice de potencialidad comarcal considerando la población potencialmente activa</t>
  </si>
  <si>
    <t>Índice de potencialidad comarcal  considerando la población potencialmente activa normalizado (15)</t>
  </si>
  <si>
    <t>Población 2016</t>
  </si>
  <si>
    <t>Poblacion 2020</t>
  </si>
  <si>
    <t>Suma de Número de plazas en establecimientos turísticos (ponderadas)</t>
  </si>
  <si>
    <t>Número de plazas en establecimientos turísticos (ponderadas) normalizadas (1) (2020)</t>
  </si>
  <si>
    <t>Número de plazas en establecimientos turísticos (ponderadas) tipificadas</t>
  </si>
  <si>
    <t>Número de plazas en establecimientos turísticos (ponderadas) cada 100 habitantes</t>
  </si>
  <si>
    <t>Número de plazas en establecimientos turísticos (ponderadas) cada 100 habitantes normalizadas (2)</t>
  </si>
  <si>
    <t>Número de plazas en establecimientos turísticos (ponderadas) cada 100 habitantes tipificados</t>
  </si>
  <si>
    <t>Superficie comercial (m2)</t>
  </si>
  <si>
    <t>Superficie comercial (m2) normalizada (3)</t>
  </si>
  <si>
    <t>Superficie comercial (m2) tipificada</t>
  </si>
  <si>
    <t xml:space="preserve">Superficie comercial por habitante </t>
  </si>
  <si>
    <t>Superficie comercial por habitante normalizada (4)</t>
  </si>
  <si>
    <t>Superficie comercial por habitante tipificada</t>
  </si>
  <si>
    <t>Licencias fiscales de actividades económicas (sector servicios) (2020)</t>
  </si>
  <si>
    <t>Licencias fiscales de actividades económicas (sector servicios) normalizadas (5)</t>
  </si>
  <si>
    <t>Licencias fiscales de actividades económicas (sector servicios) tipificadas</t>
  </si>
  <si>
    <t>Licencias fiscales de actividades económicas (sector servicios) por cada 100 habitantes (2020)</t>
  </si>
  <si>
    <t>Licencias fiscales de actividades económicas (sector servicios) por cada 100 habitantes normalizadas (6)</t>
  </si>
  <si>
    <t>Licencias fiscales de actividades económicas (sector servicios) por cada 100 habitantes tipificadas</t>
  </si>
  <si>
    <t>Cuota líquida impuesto sobre bienes inmuebles naturaleza rústica (2020)</t>
  </si>
  <si>
    <t>Cuota líquida impuesto sobre bienes inmuebles naturaleza rústica (2020) normalizada (7)</t>
  </si>
  <si>
    <t>Cuota líquida impuesto sobre bienes inmuebles naturaleza rústica (2020) tipificada</t>
  </si>
  <si>
    <t>Cuota líquida impuesto sobre bienes inmuebles naturaleza rústica (2020) por habitante</t>
  </si>
  <si>
    <t>Cuota líquida impuesto sobre bienes inmuebles naturaleza rústica (2020) por habitante normalizada (8)</t>
  </si>
  <si>
    <t>Cuota líquida impuesto sobre bienes inmuebles naturaleza rústica (2020) por habitante tipificada</t>
  </si>
  <si>
    <t>Promedio anual de afiliados a la Seguridad Social en el sector industrial</t>
  </si>
  <si>
    <t>Promedio anual de afiliados a la Seguridad Social en el sector industrial normalizados (9)</t>
  </si>
  <si>
    <t>Promedio anual de afiliados a la Seguridad Social en el sector industrial tipificado</t>
  </si>
  <si>
    <t>Población potencialmente activa (16-64 años)</t>
  </si>
  <si>
    <t>% Afiliados a la Seguridad Social sector industrial en relación a la población potencialmente activa</t>
  </si>
  <si>
    <t>% Afiliados a la Seguridad Social sector industrial en relación a la población potencialmente activa normalizado (10)</t>
  </si>
  <si>
    <t>% Afiliados a la Seguridad Social sector industrial en relación a la población potencialmente activa tipificado</t>
  </si>
  <si>
    <t>Superficie de polígonos industriales (ha)</t>
  </si>
  <si>
    <t>Superficie de polígonos industriales (ha) normalizada (11)</t>
  </si>
  <si>
    <t>Superficie de polígonos industriales (ha) tipificada</t>
  </si>
  <si>
    <t xml:space="preserve">Variables sectoriales agrarias poderardas y tipificadas (Ver pestaña específica) </t>
  </si>
  <si>
    <t>Ponderación de las variables de economía sectorial_2020</t>
  </si>
  <si>
    <t>Componente de economía sectorial ponderada y tipificada_2020</t>
  </si>
  <si>
    <t>Población 2009</t>
  </si>
  <si>
    <t>Población 2014</t>
  </si>
  <si>
    <t>Superficie agrícola utilizada (ha) (Censo 2009)</t>
  </si>
  <si>
    <t>Superficie agrícola utilizada (ha) (Censo 2009) normalizada (1)</t>
  </si>
  <si>
    <t>Superficie agrícola utilizada (ha) (Censo 2009) normalizada (1) tipificada</t>
  </si>
  <si>
    <t>Superficie agrícola utilizada (ha) (Censo 2009) por habitante</t>
  </si>
  <si>
    <t>Superficie agrícola utilizada (ha) (Censo 2009) por habitante  normalizada (2)</t>
  </si>
  <si>
    <t>Superficie agrícola utilizada (ha) (Censo 2009) por habitante  tipificada</t>
  </si>
  <si>
    <t>Unidades de trabajo agrario (Censo 2009)</t>
  </si>
  <si>
    <t>Unidades de trabajo anual (Censo 2009) normalizadas (3)</t>
  </si>
  <si>
    <t>Unidades de trabajo anual (Censo 2009) tipificadas</t>
  </si>
  <si>
    <t>Unidades de trabajo anual (Censo 2009) por cada 100 habitantes</t>
  </si>
  <si>
    <t>Unidades de trabajo anual (Censo 2009) por cada 100 habitantes normalizadas (4)</t>
  </si>
  <si>
    <t>Unidades de trabajo anual (Censo 2009) por cada 100 habitantes tipificadas</t>
  </si>
  <si>
    <t>Unidades de ganado mayor (Censo 2009)</t>
  </si>
  <si>
    <t>Unidades de ganado mayor (Censo 2009) normalizadas (5)</t>
  </si>
  <si>
    <t>Unidades de ganado mayor (Censo 2009) tipificadas</t>
  </si>
  <si>
    <t>Unidades de ganado mayor (Censo 2009) por habitante</t>
  </si>
  <si>
    <t>Unidades de ganado mayor (Censo 2009) por habitante normalizadas (6)</t>
  </si>
  <si>
    <t>Unidades de ganado mayor (Censo 2009) tipificados</t>
  </si>
  <si>
    <t>Superficie de regadío (ha) (Censo 2009)</t>
  </si>
  <si>
    <t>Superficie de regadío (ha) (censo 2009) normalizadas (7)</t>
  </si>
  <si>
    <t>Superficie de regadío (ha) (Censo 2009) tipificadas</t>
  </si>
  <si>
    <t>Superficie de regadío (ha) (Censo 2009) por habitante</t>
  </si>
  <si>
    <t>Superficie de regadío (ha) (Censo 2009) por habitante normalizada (8)</t>
  </si>
  <si>
    <t>Superficie de regadío (ha) (Censo 2009) por habitante tipificada</t>
  </si>
  <si>
    <t>Superficie agricola en la que se aplica el regimen de la PAC_2020</t>
  </si>
  <si>
    <t>Superficie agricola en la que se aplica el regimen de la PAC normalizada_2020 (9)</t>
  </si>
  <si>
    <t>Superficie agricola en la que se aplica el regimen de la PAC_2020 tipificada</t>
  </si>
  <si>
    <t>Superficie agricola en la que se aplica el regimen de la PAC por habitante_2020</t>
  </si>
  <si>
    <t>Superficie agricola en la que se aplica el regimen de la PAC por habitante normalizada_2020 (10)</t>
  </si>
  <si>
    <t>Superficie agricola en la que se aplica el regimen de la PAC por habitante_2020 tipificada</t>
  </si>
  <si>
    <t>Superficie de monte público_2020(ha)</t>
  </si>
  <si>
    <t>Superficie de monte público (ha) normalizada 2020</t>
  </si>
  <si>
    <t>Superficie de monte público_2020 (ha) tipificada</t>
  </si>
  <si>
    <t>Superficie de monte público (ha) por habitante_2020</t>
  </si>
  <si>
    <t>Superficie de monte público (ha) por habitante normalizada_2020 (12)</t>
  </si>
  <si>
    <t>Superficie de monte público (ha) por habitante_2020 tipificada</t>
  </si>
  <si>
    <t>Total municipios de montaña y desfavorables y otros_2020</t>
  </si>
  <si>
    <t>Municipios de la comarca incluidos en las zonas con limitaciones naturales_2020 normalizados</t>
  </si>
  <si>
    <t>Municipios de la comarca incluidos en las zonas con limitaciones naturales_2020 tipificados</t>
  </si>
  <si>
    <t>Municipios comarca</t>
  </si>
  <si>
    <t>% comarcal de municipios con limitaciones naturales_2020</t>
  </si>
  <si>
    <t xml:space="preserve">% comarcal de municipios con limitaciones naturales_2020 normalizados </t>
  </si>
  <si>
    <t>% comarcal de municipios con limitaciones naturales_2020 tipificados</t>
  </si>
  <si>
    <t>Ponderación de las variables sectoriales agrarias_2020</t>
  </si>
  <si>
    <t>Variables sectoriales agrarias poderardas y tipificadas_2020</t>
  </si>
  <si>
    <t>Número de municipios</t>
  </si>
  <si>
    <t>Municipios de montaña</t>
  </si>
  <si>
    <t>% municipios de montaña</t>
  </si>
  <si>
    <t>Municipios condiciones desfavorables</t>
  </si>
  <si>
    <t>% Municipios condiciones desfavorables</t>
  </si>
  <si>
    <t>Municipios otras limitaciones específicas</t>
  </si>
  <si>
    <t>% Municipios otras limitaciones específicas</t>
  </si>
  <si>
    <t>Total municipios de montaña y desfavorables y otros</t>
  </si>
  <si>
    <t>Municipios de la comarca incluidos en las zonas con limitaciones naturales normalizados</t>
  </si>
  <si>
    <t>Municipios de la comarca incluidos en las zonas con limitaciones naturales tipificados</t>
  </si>
  <si>
    <t>% comarcal de municipios con limitaciones naturales</t>
  </si>
  <si>
    <t xml:space="preserve">% comarcal de municipios con limitaciones naturales normalizados </t>
  </si>
  <si>
    <t>% comarcal de municipios con limitaciones naturales tipificados</t>
  </si>
  <si>
    <t>Altitud media (mts.)</t>
  </si>
  <si>
    <t>Altitud media normalizada (1)</t>
  </si>
  <si>
    <t>Altitud media tipificada</t>
  </si>
  <si>
    <t>Pendiente media</t>
  </si>
  <si>
    <t>Pendiente media normalizada (2) (%)</t>
  </si>
  <si>
    <t>Pendiente media tipificada</t>
  </si>
  <si>
    <t>Temperatura media normalizada (3)</t>
  </si>
  <si>
    <t>Temperatura media tipificada</t>
  </si>
  <si>
    <t>Precimitación media (mm)</t>
  </si>
  <si>
    <t>Precimitación media (mm) normalizada (4)</t>
  </si>
  <si>
    <t>Precimitación media (mm) tipificada</t>
  </si>
  <si>
    <t>pobla_2019</t>
  </si>
  <si>
    <t>Antigüedad de los edificios (ponderada)</t>
  </si>
  <si>
    <t>Antigüedad de los edificios (ponderada) normalizada (1)</t>
  </si>
  <si>
    <t>Antigüedad de los edificios (ponderada) tipificada</t>
  </si>
  <si>
    <t>Valor catastral del suelo urbano (miles de euros)</t>
  </si>
  <si>
    <t>Valor catastral del suelo urbano (miles de euros) normalizado (2)</t>
  </si>
  <si>
    <t>Valor catastral del suelo urbano (miles de euros) tipificado</t>
  </si>
  <si>
    <t>Valor catastral del suelo urbano (miles de euros) por habitante</t>
  </si>
  <si>
    <t>Valor catastral del suelo urbano (miles de euros) por habitante normalizado (3)</t>
  </si>
  <si>
    <t>Valor catastral del suelo urbano (miles de euros) por habitante tipificado</t>
  </si>
  <si>
    <t>Impuesto sobre bienes de naturaleza urbana (cuota liquida)</t>
  </si>
  <si>
    <t>Impuesto sobre bienes de naturaleza urbana (cuota liquida) normalizado (4)</t>
  </si>
  <si>
    <t>Impuesto sobre bienes de naturaleza urbana (cuota liquida) tipificado</t>
  </si>
  <si>
    <t xml:space="preserve">Promedio de la cuota líquida del impuesto sobre bienes de bnatuarleza urbana por recibo </t>
  </si>
  <si>
    <t>Promedio de la cuota líquida del impuesto sobre bienes de bnatuarleza urbana por recibo normalizado (5)</t>
  </si>
  <si>
    <t>Promedio de la cuota líquida del impuesto sobre bienes de bnatuarleza urbana por recibo tipificado</t>
  </si>
  <si>
    <t>Estado de la edificación ponderado (Censo 2011)</t>
  </si>
  <si>
    <t>Estado de la edificación ponderado (Censo 2011) normalizado (6)</t>
  </si>
  <si>
    <t>Estado de la edificación ponderado (Censo 2011) tipificado</t>
  </si>
  <si>
    <t>Instalaciones de los edificios ponderadas</t>
  </si>
  <si>
    <t>Instalaciones de los edificios ponderadas normalizada (7)</t>
  </si>
  <si>
    <t>Instalaciones de los edificios ponderadas tipificada</t>
  </si>
  <si>
    <t>Equipamientos de las viviendas ponderados</t>
  </si>
  <si>
    <t>Equipamientos de las viviendas ponderados normalizados (8)</t>
  </si>
  <si>
    <t>Equipamientos de las viviendas ponderados tipificados</t>
  </si>
  <si>
    <t>Tiempo medio de acceso  a servicios de atención primaria (minutos)</t>
  </si>
  <si>
    <t>Normalización (1)</t>
  </si>
  <si>
    <t>ponderacion pobla_servicio</t>
  </si>
  <si>
    <t>ponderacion x normalizacion (1)</t>
  </si>
  <si>
    <t>Normalización ponderada del tiempo medio de acceso a servicios de atención primaria (minutos) (1)/ 2021</t>
  </si>
  <si>
    <t>Normalización ponderada del tiempo medio de acceso a servicios de atención primaria (minutos) tipificada / 2021</t>
  </si>
  <si>
    <t>Tiempo medio de acceso  al centro de salud más próximo (minutos)/2021</t>
  </si>
  <si>
    <t>Normalización del tiempo medio de acceso  al centro de salud más próximo (minutos)  (2)/2021</t>
  </si>
  <si>
    <t>Normalización del tiempo medio de acceso  al centro de salud más próximo (minutos)  tipificada / 2021</t>
  </si>
  <si>
    <t>Tiempo medio de acceso  al centro de urgerncias más próximo (minutos)/2021</t>
  </si>
  <si>
    <t>Normalización ponderada del tiempo medio de acceso a servicios de urgencias (minutos) (3)/2021</t>
  </si>
  <si>
    <t>Normalización ponderada del tiempo medio de acceso a servicios de urgencias (minutos) (3) tipificada / 2021</t>
  </si>
  <si>
    <t>Tiempo medio de acceso a la farmacia más próxima (minutos)/2021</t>
  </si>
  <si>
    <t>Normalización del tiempo medio de acceso a la farmacia más próxima (minutos)  (4)/2021</t>
  </si>
  <si>
    <t>Normalización del tiempo medio de acceso a la farmacia más próxima (minutos)  tipificada / 2021</t>
  </si>
  <si>
    <t>Tiempo medio de acceso al centro de especialidades más próximo (minutos)/2021</t>
  </si>
  <si>
    <t>Normalización del tiempo medio de acceso ponderado al centro de especialidades más próximo (minutos) (5)/2021</t>
  </si>
  <si>
    <t>Normalización del tiempo medio de acceso ponderado al centro de especialidades más próximo (minutos) tipificada/2021</t>
  </si>
  <si>
    <t>Tiempo medio de acceso al hospital más próximo (minutos)/ 2021</t>
  </si>
  <si>
    <t>Normalización del tiempo medio de acceso ponderado al hospital más próximo (minutos) (6)/2021</t>
  </si>
  <si>
    <t>Normalización del tiempo medio de acceso ponderado al hospital más próximo (minutos) tipificada/2021</t>
  </si>
  <si>
    <t>Tiempo medio de acceso al centro de enseñanza primaria más próximo (minutos)/2021</t>
  </si>
  <si>
    <t>Normalización del tiempo medio de acceso ponderado al centro de enseñanza primaria más próximo (minutos) (7)/2021</t>
  </si>
  <si>
    <t>Normalización del tiempo medio de acceso ponderado al centro de enseñanza primaria más próximo (minutos) tipificada/2021</t>
  </si>
  <si>
    <t>Tiempo medio de acceso al centro de enseñanza secundaria más próximo (minutos)/2021</t>
  </si>
  <si>
    <t>Normalización del tiempo medio de acceso ponderado al centro de enseñanza secundaria más próximo (minutos) (8) /2021</t>
  </si>
  <si>
    <t>Normalización del tiempo medio de acceso ponderado al centro de enseñanza secundaria más próximo (minutos) tipificado (8) /2021</t>
  </si>
  <si>
    <t>Tiempo medio de acceso al centro de enseñanza secundaria con bachiller más próximo (minutos)/2021</t>
  </si>
  <si>
    <t>Normalización del tiempo medio de acceso ponderado al centro de enseñanza secundaria con bachiller más próximo (minutos) (9)/2021</t>
  </si>
  <si>
    <t>Normalización del tiempo medio de acceso ponderado al centro de enseñanza secundaria con bachiller más próximo (minutos) tipificada / 2021</t>
  </si>
  <si>
    <t>Tiempo medio de acceso a la cabecera del partido judicial correspondiente (minutos) / 2021</t>
  </si>
  <si>
    <t>Normalización del tiempo medio de acceso a la cabecera del partido judicial correspondiente (minutos) (10) / 2021</t>
  </si>
  <si>
    <t>Normalización del tiempo medio de acceso a la cabecera del partido judicial correspondiente (minutos) tipificada / 2021</t>
  </si>
  <si>
    <t>Tiempo medio de acceso a la capitalidad del municipio (minutos)/ 2021</t>
  </si>
  <si>
    <t>Normalización del tiempo medio de acceso a la capitalidad del municipio (minutos) (11)/2021</t>
  </si>
  <si>
    <t>Normalización del tiempo medio de acceso a la capitalidad del municipio (minutos) tipificada / 2021</t>
  </si>
  <si>
    <t>Tiempo medio de acceso a la capitalidad de la comarca (minutos)</t>
  </si>
  <si>
    <t>Normalización del tiempo medio de acceso a la capitalidad de la comarca (minutos) (12)/ 2021</t>
  </si>
  <si>
    <t>Normalización del tiempo medio de acceso a la capitalidad de la comarca (minutos) tipificada/2021</t>
  </si>
  <si>
    <t>Tiempo medio de acceso a la cabecera supracomarcal más próxima (minutos) / 2021</t>
  </si>
  <si>
    <t>Normalización del tiempo medio de acceso a la cabecera supracomarcal más próxima (minutos) (13)/2021</t>
  </si>
  <si>
    <t>Normalización del tiempo medio de acceso a la cabecera supracomarcal más próxima (minutos) tipificada / 2021</t>
  </si>
  <si>
    <t>Tiempo medio de acceso a la capital provincial (minutos)/2021</t>
  </si>
  <si>
    <t>Normalización del tiempo medio de acceso a la capital provincial (minutos) (14)/2021</t>
  </si>
  <si>
    <t>Normalización del tiempo medio de acceso a la capital provincial (minutos) tipificada / 2021</t>
  </si>
  <si>
    <t>Tiempo medio de acceso a la capital autonómica (minutos)/2021</t>
  </si>
  <si>
    <t>Normalización del tiempo medio de acceso a la capital autonómica (minutos) (15)/2021</t>
  </si>
  <si>
    <t>Normalización del tiempo medio de acceso a la capital autonómica (minutos) tipificada / 2021</t>
  </si>
  <si>
    <t>Tiempo medio de acceso a superficies comerciales &gt; 300 m2 (minutos) / 2021</t>
  </si>
  <si>
    <t>Normalización del tiempo medio de acceso a superficies comerciales &gt; 300 m2 (minutos) (16)/2021</t>
  </si>
  <si>
    <t>Normalización del tiempo medio de acceso a superficies comerciales &gt; 300 m2 (minutos) tipificada/ 2021</t>
  </si>
  <si>
    <t>Componente de accesibilidad ponderado (2021)</t>
  </si>
  <si>
    <t>Valdejalon</t>
  </si>
  <si>
    <t>Campo Belchite</t>
  </si>
  <si>
    <t>Bajo Aragon</t>
  </si>
  <si>
    <t>Sierra de Albarracin</t>
  </si>
  <si>
    <t>(B) Distancia media de los asentamientos (minutos) a la capital comarcal / 2020</t>
  </si>
  <si>
    <t>Población media de los asentamientos de la comarca (excepto la capital)/2020</t>
  </si>
  <si>
    <t>Número de asentamientos habitados (sin la capital) / 2020</t>
  </si>
  <si>
    <t>Componente de dispersión ponderado y tipificado/2020</t>
  </si>
  <si>
    <t>Funcionalidad municipal</t>
  </si>
  <si>
    <t>Normalización de la funcionalidad municipal / 2020</t>
  </si>
  <si>
    <t>Normalización de la funcionalidad municipal tipificada / 2020</t>
  </si>
  <si>
    <t>Potencialidad de la capitalidad comarcal en función de sus habitantes  (fórmula gravitatoria)/ 2020</t>
  </si>
  <si>
    <t>Normalización de la potencialidad de la capitalidad comarcal en función de sus habitantes  (fórmula gravitatoria)/2020</t>
  </si>
  <si>
    <t>Normalización de la potencialidad de la capitalidad comarcal en función de sus habitantes  (fórmula gravitatoria) tipificada / 2020</t>
  </si>
  <si>
    <t>Componente derivada  de los condicionantes territoriales ponderado / 2020</t>
  </si>
  <si>
    <t>Componente de los condicionantes territoriales ponderado y tipificado / 2020</t>
  </si>
  <si>
    <t>Distancia media de los asentamientos (minutos) a la capital comarcal / 2020</t>
  </si>
  <si>
    <t>Población media de los asentamientos de la comarca (excepto la capital)/2019</t>
  </si>
  <si>
    <t>(A) Número de asentamientos habitados (sin la capital) / 2020</t>
  </si>
  <si>
    <t>Normalización del número de asentamientos además de la capitalidad municipal / 2020</t>
  </si>
  <si>
    <t>Normalización del número de asentamientos además de la capitalidad municipal tipificada / 2020</t>
  </si>
  <si>
    <t>(B1) Número de asentamientos habitados además de la capitalidad municipal elevados a 1,5 / 2020</t>
  </si>
  <si>
    <t>(B2) Distancia media de los asentamientos (minutos) a la capital comarcal / 2020</t>
  </si>
  <si>
    <t>(B) Producto de B1*B2  (factor del coste del desplazamiento para suministro del servicio)/ 2020</t>
  </si>
  <si>
    <t>Normalización del factor de coste del desplazamiento para suministro del servicio / 2020</t>
  </si>
  <si>
    <t>Normalización del factor de coste del desplazamiento para suministro del servicio tipificada / 2020</t>
  </si>
  <si>
    <t>(C1) Logaritmo neperiano de la población media de los asentamientos/2019</t>
  </si>
  <si>
    <t>(C2) Número de asentamientos habitados (sin la capital) / 2020</t>
  </si>
  <si>
    <t>(C) Producto del logaritomo neperiano por el número de asentamientos habitados (coste del servicio)/2020</t>
  </si>
  <si>
    <t>Normalización del factor coste del suministro del servicio / 2020</t>
  </si>
  <si>
    <t>Normalización del factor coste del suministro del servicio tipificada / 2020</t>
  </si>
  <si>
    <t>Componente de dispersión ponderado / 2020</t>
  </si>
  <si>
    <t>Central (*)</t>
  </si>
  <si>
    <t>Habitantes con cobertura de fibra optica_2020 (FTTH)</t>
  </si>
  <si>
    <t>Porcentaje de cobertura de fibra óptica_2020 (FTTH)</t>
  </si>
  <si>
    <t>Normalización del porcentaje de cobertura de fibra óptica_2020 (1)</t>
  </si>
  <si>
    <t>Normalización del prcentaje de cobertura de fibra óptica_2020 tipificada</t>
  </si>
  <si>
    <t>Habitantes con cobertura móvil 4G (LTE)_2020</t>
  </si>
  <si>
    <t>Porcentaje de cobertura móvil 4G (LTE)_2020</t>
  </si>
  <si>
    <t>Normalización del porcentaje de cobertura móvil 4G (LTE)_2020 (2)</t>
  </si>
  <si>
    <t>Normalización del porcentaje de cobertura móvil 4G (LTE)_2020 tipificada</t>
  </si>
  <si>
    <t>Habitantes con acceso a redes móviles o inalámbricas &gt; 30 Mb. _2020</t>
  </si>
  <si>
    <t>Porcentaje de acceso a redes fijas o inalambricas &gt; 30 Mb. _2020</t>
  </si>
  <si>
    <t>Normalización del porcentaje de acceso a redes fijas o inalambricas &gt; 30 Mb._2020 (3)</t>
  </si>
  <si>
    <t>Normalización del porcentaje de acceso a redes fijas o inalambricas &gt; 30 Mb._2020 Tipificada</t>
  </si>
  <si>
    <t>Variable derivada de las condiciones de comunicación digitales ponderadas</t>
  </si>
  <si>
    <t>Componente derivada de las condiciones de comunicación digitales ponderadas y tipificada</t>
  </si>
  <si>
    <t>Tiempo medio a enlace de via de alta capacidad (minutos)/2021</t>
  </si>
  <si>
    <t>Normalización del tiempo medio a enlace de via de alta capacidad (minutos)/2021</t>
  </si>
  <si>
    <t>Normalización del tiempo medio a enlace de via de alta capacidad tipificación (minutos)/2021</t>
  </si>
  <si>
    <t>Potencialidad de acceso a la red ferroviaria /2021</t>
  </si>
  <si>
    <t>Normalización de la potencialidad de acceso a la red ferroviaria/2021</t>
  </si>
  <si>
    <t>Normalización de la potencialidad de acceso a la red ferroviaria tipificada /2021</t>
  </si>
  <si>
    <t>Componente derivada de las condiciones de acceso a la red viaria y ferroviaria ponderada/2021</t>
  </si>
  <si>
    <t>Componente derivada de las condiciones de acceso a la red viaria y ferroviaria ponderada y tipificada/2021</t>
  </si>
  <si>
    <t>Valoración media paisaje municipal</t>
  </si>
  <si>
    <t>Normalización de la valoración media paisaje municipal</t>
  </si>
  <si>
    <t>Normalización de la valoración media paisaje municipal tipifiacada</t>
  </si>
  <si>
    <t>Superficie de pasiaje valorado como sobresaliente (ha)</t>
  </si>
  <si>
    <t>Normalización de la superficie de pasiaje valorado como sobresaliente (ha) (2)</t>
  </si>
  <si>
    <t>Normalización de la superficie de pasiaje valorado como sobresaliente (ha) tipificada</t>
  </si>
  <si>
    <t>Superficie comarcal (ha)</t>
  </si>
  <si>
    <t>% Superficie de pasiaje valorado como sobresaliente sobre el total de superficie comarcal</t>
  </si>
  <si>
    <t>Normalización del % de superficie de pasiaje valorado como sobresaliente sobre el total de superficie comarcal</t>
  </si>
  <si>
    <t>Normalización del % de superficie de pasiaje valorado como sobresaliente sobre el total de superficie comarcal tipificada</t>
  </si>
  <si>
    <t>Km. de senderos homologados como turísiticos_2020</t>
  </si>
  <si>
    <t>Normalización de Km. de senderos homologados como turísiticos_2020</t>
  </si>
  <si>
    <t>Normalización de Km. de senderos homologados como turísiticos_2020 tipificados</t>
  </si>
  <si>
    <t>% Km. de senderos homologados como turísiticos por km2_2019</t>
  </si>
  <si>
    <t>% Km. de senderos homologados como turísiticos por km2_2020</t>
  </si>
  <si>
    <t>Normalización del % km. de senderos homologados como turísiticos por km2_2020 tipificada</t>
  </si>
  <si>
    <t>Espacios naturales (ha) 2021</t>
  </si>
  <si>
    <t>Normalización de la superficie de espacios naturales (ha) (1) 2021</t>
  </si>
  <si>
    <t>Normalización de la superficie de espacios naturales (ha) tipificada 2021</t>
  </si>
  <si>
    <t>% de superficie de espacios naturales con respecto al total comarcal</t>
  </si>
  <si>
    <t>Normalización del % de superficie de espacios naturales con respecto al total comarcal (2)</t>
  </si>
  <si>
    <t>Normalización del % de superficie de espacios naturales con respecto al total comarcal tipificada</t>
  </si>
  <si>
    <t>Superficie (Ha) IAEST 2021</t>
  </si>
  <si>
    <t>% de superficie de espacios naturales con respecto al total comarcal 2021</t>
  </si>
  <si>
    <t>Normalización del % de superficie de espacios naturales con respecto al total comarcal (2) 2019</t>
  </si>
  <si>
    <t>Normalización del % de superficie de espacios naturales con respecto al total comarcal tipificada2019</t>
  </si>
  <si>
    <t>Valoración ponderada del patrimonio territorial cultural 2019</t>
  </si>
  <si>
    <t>Normalización de la valoración ponderada del patrimonio territorial cultural (2) 2019</t>
  </si>
  <si>
    <t>Normalización de la valoración ponderada del patrimonio territorial cultural tipificada 2019</t>
  </si>
  <si>
    <t>Ponderación de las variables culturales_2021</t>
  </si>
  <si>
    <t>Componente derivada de las variables del patrimonio territorial cultural ponderada y tipificada_2021</t>
  </si>
  <si>
    <t>Índice de potencialidad comarcal considerando la población potencialmente activa tipificado</t>
  </si>
  <si>
    <t>Resumen de los valores del índice</t>
  </si>
  <si>
    <t>Índice sintético de desarrollo territorial. 2021. Comarcas</t>
  </si>
  <si>
    <t>Normalización (1)2</t>
  </si>
  <si>
    <t>ponderacion pobla_servicio3</t>
  </si>
  <si>
    <t>ponderacion x normalizacion (1)4</t>
  </si>
  <si>
    <t>Normalización (1)5</t>
  </si>
  <si>
    <t>ponderacion pobla_servicio6</t>
  </si>
  <si>
    <t>ponderacion x normalizacion (1)7</t>
  </si>
  <si>
    <t>Normalización (1)8</t>
  </si>
  <si>
    <t>ponderacion pobla_servicio9</t>
  </si>
  <si>
    <t>ponderacion x normalizacion (1)10</t>
  </si>
  <si>
    <t>Normalización (1)11</t>
  </si>
  <si>
    <t>ponderacion pobla_servicio12</t>
  </si>
  <si>
    <t>ponderacion x normalizacion (1)13</t>
  </si>
  <si>
    <t>VALORES DE LOS INDICADORES DE ACCESIBILIDAD</t>
  </si>
  <si>
    <t>ÍNDICE SINTÉTICO DE DESARROLLO TERRITORIAL. AÑO 2021 (COMARCAS)</t>
  </si>
  <si>
    <t>VALORES DE LOS INDICADORES TOTALES</t>
  </si>
  <si>
    <t>VALORES DEL INDICADOR DE ECONOMÍA GENERAL</t>
  </si>
  <si>
    <t>Resumen de los valores del índice. Orden descendente</t>
  </si>
  <si>
    <t>VALORES DEL INDICADOR DE DEMOGRAFÍA</t>
  </si>
  <si>
    <t>VALORES DE LOS INDICADORES DE LIMITACIONES NATURALES</t>
  </si>
  <si>
    <t>VALORES DEL INDICADOR DE ECONOMÍA SECTORIAL</t>
  </si>
  <si>
    <t>VALORES DE LOS INDICADORES AGRARIOS</t>
  </si>
  <si>
    <t>VALORES DE LOS INDICADORES DE CONDICIONANTES GEOGRÁFICOS</t>
  </si>
  <si>
    <t>Temperatura media ( ⁰C)</t>
  </si>
  <si>
    <t>VALORES DE LOS INDICADORES DE ALOJAMIENTO</t>
  </si>
  <si>
    <t>VALORES DE LOS INDICADORES DE LOS CONDICIONANTES TERRITORIALES</t>
  </si>
  <si>
    <t>VALORES DE LOS INDICADORES DE DISPERSIÓN</t>
  </si>
  <si>
    <t>VALORES DE LOS INDICADORES DE COMUNICACIONES DIGITALES</t>
  </si>
  <si>
    <t>VALORES DE LOS INDICADORES DE RED FERROVIARIA Y VIARIA</t>
  </si>
  <si>
    <t>VALORES DE LOS INDICADORES DE PAISAJE</t>
  </si>
  <si>
    <t>ÍNDICE SINTÉTICO DE DESARROLLO TERRITORIAL.AÑO 2021 (COMARCAS)</t>
  </si>
  <si>
    <t>Normalización del % km. de senderos homologados como turísiticos por km2_2020 tipificada2</t>
  </si>
  <si>
    <t>VALORES DE LOS INDICADORES DEL PATRIMONIO TERRITORIAL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</si>
</sst>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00"/>
    <numFmt numFmtId="165" formatCode="0.000"/>
    <numFmt numFmtId="166" formatCode="#,##0_);[Red]\(#,##0\)"/>
    <numFmt numFmtId="167" formatCode="#,##0.00000000"/>
    <numFmt numFmtId="168" formatCode="0.0000"/>
    <numFmt numFmtId="169" formatCode="#,##0.0000"/>
  </numFmts>
  <fonts count="21">
    <font>
      <sz val="11"/>
      <color theme="1"/>
      <name val="Arial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0"/>
      <color theme="1"/>
      <name val="Arial"/>
      <family val="2"/>
    </font>
    <font>
      <sz val="10"/>
      <color theme="1"/>
      <name val="Helvetica Neue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theme="1"/>
      <name val="Arial"/>
      <family val="2"/>
    </font>
    <font>
      <b/>
      <sz val="18"/>
      <color theme="3"/>
      <name val="Times New Roman"/>
      <family val="1"/>
    </font>
    <font>
      <b/>
      <sz val="13"/>
      <color theme="4" tint="-0.24994659260841701"/>
      <name val="Calibri"/>
      <family val="2"/>
      <scheme val="minor"/>
    </font>
    <font>
      <b/>
      <sz val="11"/>
      <color theme="4" tint="-0.2499465926084170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8"/>
      <color theme="3"/>
      <name val="Calibri"/>
      <family val="2"/>
      <scheme val="major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FFCC"/>
        <bgColor rgb="FF00FFCC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99"/>
        <bgColor rgb="FFFFFF99"/>
      </patternFill>
    </fill>
    <fill>
      <patternFill patternType="solid">
        <fgColor rgb="FFF4CCCC"/>
        <bgColor rgb="FFF4CCCC"/>
      </patternFill>
    </fill>
    <fill>
      <patternFill patternType="solid">
        <fgColor rgb="FFEA9999"/>
        <bgColor rgb="FFEA9999"/>
      </patternFill>
    </fill>
    <fill>
      <patternFill patternType="solid">
        <fgColor rgb="FFE06666"/>
        <bgColor rgb="FFE06666"/>
      </patternFill>
    </fill>
    <fill>
      <patternFill patternType="solid">
        <fgColor rgb="FFF1C232"/>
        <bgColor rgb="FFF1C232"/>
      </patternFill>
    </fill>
    <fill>
      <patternFill patternType="solid">
        <fgColor theme="4"/>
        <bgColor theme="4"/>
      </patternFill>
    </fill>
    <fill>
      <patternFill patternType="solid">
        <fgColor rgb="FF9FC5E8"/>
        <bgColor rgb="FF9FC5E8"/>
      </patternFill>
    </fill>
    <fill>
      <patternFill patternType="solid">
        <fgColor rgb="FFE6B8AF"/>
        <bgColor rgb="FFE6B8AF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20" borderId="0" applyNumberFormat="0" applyBorder="0" applyProtection="0">
      <alignment horizontal="center" vertical="center" wrapText="1"/>
    </xf>
    <xf numFmtId="0" fontId="1" fillId="0" borderId="7"/>
    <xf numFmtId="0" fontId="18" fillId="0" borderId="7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7" applyNumberFormat="0" applyFill="0" applyBorder="0" applyAlignment="0" applyProtection="0"/>
  </cellStyleXfs>
  <cellXfs count="263">
    <xf numFmtId="0" fontId="0" fillId="0" borderId="0" xfId="0"/>
    <xf numFmtId="3" fontId="2" fillId="0" borderId="2" xfId="0" applyNumberFormat="1" applyFont="1" applyBorder="1" applyAlignment="1">
      <alignment horizontal="left" wrapText="1"/>
    </xf>
    <xf numFmtId="3" fontId="2" fillId="2" borderId="1" xfId="0" applyNumberFormat="1" applyFont="1" applyFill="1" applyBorder="1" applyAlignment="1">
      <alignment horizontal="left" wrapText="1"/>
    </xf>
    <xf numFmtId="0" fontId="4" fillId="0" borderId="2" xfId="0" applyFont="1" applyBorder="1"/>
    <xf numFmtId="3" fontId="4" fillId="0" borderId="2" xfId="0" applyNumberFormat="1" applyFont="1" applyBorder="1"/>
    <xf numFmtId="166" fontId="5" fillId="0" borderId="2" xfId="0" applyNumberFormat="1" applyFont="1" applyBorder="1" applyAlignment="1">
      <alignment horizontal="right"/>
    </xf>
    <xf numFmtId="164" fontId="4" fillId="4" borderId="2" xfId="0" applyNumberFormat="1" applyFont="1" applyFill="1" applyBorder="1"/>
    <xf numFmtId="165" fontId="4" fillId="0" borderId="2" xfId="0" applyNumberFormat="1" applyFont="1" applyBorder="1"/>
    <xf numFmtId="165" fontId="4" fillId="3" borderId="2" xfId="0" applyNumberFormat="1" applyFont="1" applyFill="1" applyBorder="1"/>
    <xf numFmtId="166" fontId="5" fillId="0" borderId="3" xfId="0" applyNumberFormat="1" applyFont="1" applyBorder="1" applyAlignment="1">
      <alignment horizontal="right"/>
    </xf>
    <xf numFmtId="0" fontId="4" fillId="0" borderId="0" xfId="0" applyFont="1"/>
    <xf numFmtId="164" fontId="6" fillId="0" borderId="0" xfId="0" applyNumberFormat="1" applyFont="1"/>
    <xf numFmtId="165" fontId="6" fillId="0" borderId="0" xfId="0" applyNumberFormat="1" applyFont="1"/>
    <xf numFmtId="165" fontId="4" fillId="0" borderId="0" xfId="0" applyNumberFormat="1" applyFont="1"/>
    <xf numFmtId="0" fontId="7" fillId="5" borderId="2" xfId="0" applyFont="1" applyFill="1" applyBorder="1"/>
    <xf numFmtId="3" fontId="4" fillId="0" borderId="0" xfId="0" applyNumberFormat="1" applyFont="1"/>
    <xf numFmtId="164" fontId="4" fillId="0" borderId="2" xfId="0" applyNumberFormat="1" applyFont="1" applyBorder="1"/>
    <xf numFmtId="0" fontId="7" fillId="6" borderId="2" xfId="0" applyFont="1" applyFill="1" applyBorder="1"/>
    <xf numFmtId="164" fontId="4" fillId="0" borderId="0" xfId="0" applyNumberFormat="1" applyFont="1"/>
    <xf numFmtId="0" fontId="3" fillId="0" borderId="0" xfId="0" applyFont="1" applyAlignment="1">
      <alignment horizontal="left" wrapText="1"/>
    </xf>
    <xf numFmtId="164" fontId="3" fillId="9" borderId="2" xfId="0" applyNumberFormat="1" applyFont="1" applyFill="1" applyBorder="1" applyAlignment="1">
      <alignment horizontal="center" wrapText="1"/>
    </xf>
    <xf numFmtId="4" fontId="4" fillId="0" borderId="2" xfId="0" applyNumberFormat="1" applyFont="1" applyBorder="1"/>
    <xf numFmtId="0" fontId="4" fillId="0" borderId="5" xfId="0" applyFont="1" applyBorder="1"/>
    <xf numFmtId="0" fontId="3" fillId="0" borderId="2" xfId="0" applyFont="1" applyBorder="1"/>
    <xf numFmtId="164" fontId="3" fillId="11" borderId="2" xfId="0" applyNumberFormat="1" applyFont="1" applyFill="1" applyBorder="1" applyAlignment="1">
      <alignment horizontal="center" wrapText="1"/>
    </xf>
    <xf numFmtId="164" fontId="4" fillId="10" borderId="2" xfId="0" applyNumberFormat="1" applyFont="1" applyFill="1" applyBorder="1" applyAlignment="1">
      <alignment horizontal="right"/>
    </xf>
    <xf numFmtId="164" fontId="4" fillId="9" borderId="2" xfId="0" applyNumberFormat="1" applyFont="1" applyFill="1" applyBorder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2" xfId="0" applyNumberFormat="1" applyFont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4" fontId="4" fillId="11" borderId="2" xfId="0" applyNumberFormat="1" applyFont="1" applyFill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165" fontId="4" fillId="12" borderId="2" xfId="0" applyNumberFormat="1" applyFont="1" applyFill="1" applyBorder="1"/>
    <xf numFmtId="2" fontId="4" fillId="0" borderId="0" xfId="0" applyNumberFormat="1" applyFont="1"/>
    <xf numFmtId="3" fontId="5" fillId="0" borderId="3" xfId="0" applyNumberFormat="1" applyFont="1" applyBorder="1" applyAlignment="1">
      <alignment horizontal="right"/>
    </xf>
    <xf numFmtId="164" fontId="5" fillId="0" borderId="3" xfId="0" applyNumberFormat="1" applyFont="1" applyBorder="1" applyAlignment="1">
      <alignment horizontal="right"/>
    </xf>
    <xf numFmtId="164" fontId="11" fillId="5" borderId="2" xfId="0" applyNumberFormat="1" applyFont="1" applyFill="1" applyBorder="1" applyAlignment="1">
      <alignment horizontal="right"/>
    </xf>
    <xf numFmtId="164" fontId="11" fillId="6" borderId="0" xfId="0" applyNumberFormat="1" applyFont="1" applyFill="1" applyAlignment="1">
      <alignment horizontal="right"/>
    </xf>
    <xf numFmtId="3" fontId="11" fillId="6" borderId="2" xfId="0" applyNumberFormat="1" applyFont="1" applyFill="1" applyBorder="1" applyAlignment="1">
      <alignment horizontal="right"/>
    </xf>
    <xf numFmtId="164" fontId="11" fillId="6" borderId="2" xfId="0" applyNumberFormat="1" applyFont="1" applyFill="1" applyBorder="1" applyAlignment="1">
      <alignment horizontal="right"/>
    </xf>
    <xf numFmtId="3" fontId="11" fillId="5" borderId="2" xfId="0" applyNumberFormat="1" applyFont="1" applyFill="1" applyBorder="1" applyAlignment="1">
      <alignment horizontal="right"/>
    </xf>
    <xf numFmtId="164" fontId="11" fillId="5" borderId="0" xfId="0" applyNumberFormat="1" applyFont="1" applyFill="1" applyAlignment="1">
      <alignment horizontal="right"/>
    </xf>
    <xf numFmtId="3" fontId="12" fillId="0" borderId="2" xfId="0" applyNumberFormat="1" applyFont="1" applyBorder="1"/>
    <xf numFmtId="4" fontId="5" fillId="0" borderId="3" xfId="0" applyNumberFormat="1" applyFont="1" applyBorder="1" applyAlignment="1">
      <alignment horizontal="right"/>
    </xf>
    <xf numFmtId="3" fontId="6" fillId="0" borderId="0" xfId="0" applyNumberFormat="1" applyFont="1"/>
    <xf numFmtId="0" fontId="7" fillId="5" borderId="7" xfId="0" applyFont="1" applyFill="1" applyBorder="1"/>
    <xf numFmtId="4" fontId="4" fillId="0" borderId="0" xfId="0" applyNumberFormat="1" applyFont="1"/>
    <xf numFmtId="0" fontId="7" fillId="6" borderId="7" xfId="0" applyFont="1" applyFill="1" applyBorder="1"/>
    <xf numFmtId="0" fontId="3" fillId="0" borderId="0" xfId="0" applyFont="1"/>
    <xf numFmtId="167" fontId="4" fillId="0" borderId="0" xfId="0" applyNumberFormat="1" applyFont="1"/>
    <xf numFmtId="0" fontId="6" fillId="0" borderId="0" xfId="0" applyFont="1"/>
    <xf numFmtId="3" fontId="5" fillId="0" borderId="0" xfId="0" applyNumberFormat="1" applyFont="1" applyAlignment="1">
      <alignment horizontal="right"/>
    </xf>
    <xf numFmtId="4" fontId="4" fillId="10" borderId="2" xfId="0" applyNumberFormat="1" applyFont="1" applyFill="1" applyBorder="1" applyAlignment="1">
      <alignment horizontal="right"/>
    </xf>
    <xf numFmtId="4" fontId="4" fillId="9" borderId="2" xfId="0" applyNumberFormat="1" applyFont="1" applyFill="1" applyBorder="1" applyAlignment="1">
      <alignment horizontal="right"/>
    </xf>
    <xf numFmtId="4" fontId="5" fillId="0" borderId="0" xfId="0" applyNumberFormat="1" applyFont="1" applyAlignment="1">
      <alignment horizontal="right"/>
    </xf>
    <xf numFmtId="165" fontId="9" fillId="0" borderId="2" xfId="0" applyNumberFormat="1" applyFont="1" applyBorder="1" applyAlignment="1">
      <alignment horizontal="right" vertical="center"/>
    </xf>
    <xf numFmtId="164" fontId="4" fillId="3" borderId="2" xfId="0" applyNumberFormat="1" applyFont="1" applyFill="1" applyBorder="1" applyAlignment="1">
      <alignment horizontal="right"/>
    </xf>
    <xf numFmtId="164" fontId="5" fillId="0" borderId="0" xfId="0" applyNumberFormat="1" applyFont="1" applyAlignment="1">
      <alignment horizontal="center"/>
    </xf>
    <xf numFmtId="4" fontId="3" fillId="9" borderId="2" xfId="0" applyNumberFormat="1" applyFont="1" applyFill="1" applyBorder="1" applyAlignment="1">
      <alignment horizontal="center" wrapText="1"/>
    </xf>
    <xf numFmtId="4" fontId="5" fillId="0" borderId="2" xfId="0" applyNumberFormat="1" applyFont="1" applyBorder="1" applyAlignment="1">
      <alignment horizontal="right"/>
    </xf>
    <xf numFmtId="4" fontId="11" fillId="5" borderId="2" xfId="0" applyNumberFormat="1" applyFont="1" applyFill="1" applyBorder="1" applyAlignment="1">
      <alignment horizontal="right"/>
    </xf>
    <xf numFmtId="4" fontId="11" fillId="6" borderId="2" xfId="0" applyNumberFormat="1" applyFont="1" applyFill="1" applyBorder="1" applyAlignment="1">
      <alignment horizontal="right"/>
    </xf>
    <xf numFmtId="0" fontId="3" fillId="0" borderId="2" xfId="0" applyFont="1" applyBorder="1" applyAlignment="1">
      <alignment wrapText="1"/>
    </xf>
    <xf numFmtId="3" fontId="3" fillId="0" borderId="1" xfId="0" applyNumberFormat="1" applyFont="1" applyBorder="1" applyAlignment="1">
      <alignment horizontal="left" wrapText="1"/>
    </xf>
    <xf numFmtId="164" fontId="3" fillId="0" borderId="2" xfId="0" applyNumberFormat="1" applyFont="1" applyBorder="1" applyAlignment="1">
      <alignment horizontal="left" wrapText="1"/>
    </xf>
    <xf numFmtId="164" fontId="3" fillId="8" borderId="2" xfId="0" applyNumberFormat="1" applyFont="1" applyFill="1" applyBorder="1" applyAlignment="1">
      <alignment horizontal="left" wrapText="1"/>
    </xf>
    <xf numFmtId="164" fontId="3" fillId="8" borderId="2" xfId="0" applyNumberFormat="1" applyFont="1" applyFill="1" applyBorder="1" applyAlignment="1">
      <alignment wrapText="1"/>
    </xf>
    <xf numFmtId="164" fontId="10" fillId="5" borderId="2" xfId="0" applyNumberFormat="1" applyFont="1" applyFill="1" applyBorder="1" applyAlignment="1">
      <alignment horizontal="left" wrapText="1"/>
    </xf>
    <xf numFmtId="165" fontId="3" fillId="10" borderId="2" xfId="0" applyNumberFormat="1" applyFont="1" applyFill="1" applyBorder="1" applyAlignment="1">
      <alignment wrapText="1"/>
    </xf>
    <xf numFmtId="165" fontId="3" fillId="10" borderId="7" xfId="0" applyNumberFormat="1" applyFont="1" applyFill="1" applyBorder="1" applyAlignment="1">
      <alignment wrapText="1"/>
    </xf>
    <xf numFmtId="164" fontId="3" fillId="10" borderId="2" xfId="0" applyNumberFormat="1" applyFont="1" applyFill="1" applyBorder="1" applyAlignment="1">
      <alignment horizontal="left" wrapText="1"/>
    </xf>
    <xf numFmtId="3" fontId="3" fillId="0" borderId="2" xfId="0" applyNumberFormat="1" applyFont="1" applyBorder="1" applyAlignment="1">
      <alignment horizontal="left" wrapText="1"/>
    </xf>
    <xf numFmtId="3" fontId="3" fillId="10" borderId="2" xfId="0" applyNumberFormat="1" applyFont="1" applyFill="1" applyBorder="1" applyAlignment="1">
      <alignment horizontal="left" wrapText="1"/>
    </xf>
    <xf numFmtId="0" fontId="3" fillId="0" borderId="8" xfId="0" applyFont="1" applyBorder="1" applyAlignment="1">
      <alignment wrapText="1"/>
    </xf>
    <xf numFmtId="0" fontId="3" fillId="0" borderId="0" xfId="0" applyFont="1" applyAlignment="1">
      <alignment wrapText="1"/>
    </xf>
    <xf numFmtId="164" fontId="3" fillId="0" borderId="2" xfId="0" applyNumberFormat="1" applyFont="1" applyBorder="1" applyAlignment="1">
      <alignment wrapText="1"/>
    </xf>
    <xf numFmtId="165" fontId="8" fillId="0" borderId="2" xfId="0" applyNumberFormat="1" applyFont="1" applyBorder="1" applyAlignment="1">
      <alignment wrapText="1"/>
    </xf>
    <xf numFmtId="164" fontId="3" fillId="3" borderId="2" xfId="0" applyNumberFormat="1" applyFont="1" applyFill="1" applyBorder="1" applyAlignment="1">
      <alignment horizontal="left" wrapText="1"/>
    </xf>
    <xf numFmtId="4" fontId="8" fillId="5" borderId="2" xfId="0" applyNumberFormat="1" applyFont="1" applyFill="1" applyBorder="1" applyAlignment="1">
      <alignment wrapText="1"/>
    </xf>
    <xf numFmtId="2" fontId="3" fillId="5" borderId="2" xfId="0" applyNumberFormat="1" applyFont="1" applyFill="1" applyBorder="1" applyAlignment="1">
      <alignment horizontal="left" wrapText="1"/>
    </xf>
    <xf numFmtId="164" fontId="4" fillId="8" borderId="2" xfId="0" applyNumberFormat="1" applyFont="1" applyFill="1" applyBorder="1"/>
    <xf numFmtId="165" fontId="4" fillId="10" borderId="2" xfId="0" applyNumberFormat="1" applyFont="1" applyFill="1" applyBorder="1"/>
    <xf numFmtId="164" fontId="4" fillId="10" borderId="2" xfId="0" applyNumberFormat="1" applyFont="1" applyFill="1" applyBorder="1"/>
    <xf numFmtId="2" fontId="4" fillId="10" borderId="2" xfId="0" applyNumberFormat="1" applyFont="1" applyFill="1" applyBorder="1"/>
    <xf numFmtId="2" fontId="4" fillId="0" borderId="2" xfId="0" applyNumberFormat="1" applyFont="1" applyBorder="1"/>
    <xf numFmtId="4" fontId="4" fillId="14" borderId="2" xfId="0" applyNumberFormat="1" applyFont="1" applyFill="1" applyBorder="1" applyAlignment="1">
      <alignment horizontal="right"/>
    </xf>
    <xf numFmtId="4" fontId="4" fillId="11" borderId="2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165" fontId="5" fillId="0" borderId="0" xfId="0" applyNumberFormat="1" applyFont="1" applyAlignment="1">
      <alignment horizontal="right"/>
    </xf>
    <xf numFmtId="165" fontId="4" fillId="11" borderId="2" xfId="0" applyNumberFormat="1" applyFont="1" applyFill="1" applyBorder="1" applyAlignment="1">
      <alignment horizontal="right"/>
    </xf>
    <xf numFmtId="165" fontId="4" fillId="10" borderId="2" xfId="0" applyNumberFormat="1" applyFont="1" applyFill="1" applyBorder="1" applyAlignment="1">
      <alignment horizontal="right"/>
    </xf>
    <xf numFmtId="165" fontId="4" fillId="9" borderId="2" xfId="0" applyNumberFormat="1" applyFont="1" applyFill="1" applyBorder="1" applyAlignment="1">
      <alignment horizontal="right"/>
    </xf>
    <xf numFmtId="168" fontId="4" fillId="9" borderId="2" xfId="0" applyNumberFormat="1" applyFont="1" applyFill="1" applyBorder="1" applyAlignment="1">
      <alignment horizontal="right"/>
    </xf>
    <xf numFmtId="0" fontId="4" fillId="9" borderId="2" xfId="0" applyFont="1" applyFill="1" applyBorder="1" applyAlignment="1">
      <alignment horizontal="right"/>
    </xf>
    <xf numFmtId="165" fontId="5" fillId="0" borderId="0" xfId="0" applyNumberFormat="1" applyFont="1" applyAlignment="1">
      <alignment horizontal="center"/>
    </xf>
    <xf numFmtId="168" fontId="6" fillId="0" borderId="0" xfId="0" applyNumberFormat="1" applyFont="1"/>
    <xf numFmtId="168" fontId="4" fillId="0" borderId="0" xfId="0" applyNumberFormat="1" applyFont="1"/>
    <xf numFmtId="164" fontId="5" fillId="8" borderId="0" xfId="0" applyNumberFormat="1" applyFont="1" applyFill="1" applyAlignment="1">
      <alignment horizontal="right"/>
    </xf>
    <xf numFmtId="3" fontId="5" fillId="8" borderId="0" xfId="0" applyNumberFormat="1" applyFont="1" applyFill="1" applyAlignment="1">
      <alignment horizontal="right"/>
    </xf>
    <xf numFmtId="164" fontId="4" fillId="16" borderId="2" xfId="0" applyNumberFormat="1" applyFont="1" applyFill="1" applyBorder="1" applyAlignment="1">
      <alignment horizontal="right"/>
    </xf>
    <xf numFmtId="164" fontId="4" fillId="17" borderId="2" xfId="0" applyNumberFormat="1" applyFont="1" applyFill="1" applyBorder="1" applyAlignment="1">
      <alignment horizontal="right"/>
    </xf>
    <xf numFmtId="4" fontId="4" fillId="8" borderId="2" xfId="0" applyNumberFormat="1" applyFont="1" applyFill="1" applyBorder="1"/>
    <xf numFmtId="169" fontId="4" fillId="16" borderId="2" xfId="0" applyNumberFormat="1" applyFont="1" applyFill="1" applyBorder="1" applyAlignment="1">
      <alignment horizontal="right"/>
    </xf>
    <xf numFmtId="164" fontId="4" fillId="3" borderId="2" xfId="0" applyNumberFormat="1" applyFont="1" applyFill="1" applyBorder="1"/>
    <xf numFmtId="169" fontId="6" fillId="0" borderId="0" xfId="0" applyNumberFormat="1" applyFont="1"/>
    <xf numFmtId="164" fontId="13" fillId="8" borderId="0" xfId="0" applyNumberFormat="1" applyFont="1" applyFill="1" applyAlignment="1">
      <alignment horizontal="right"/>
    </xf>
    <xf numFmtId="164" fontId="6" fillId="8" borderId="0" xfId="0" applyNumberFormat="1" applyFont="1" applyFill="1"/>
    <xf numFmtId="167" fontId="4" fillId="0" borderId="2" xfId="0" applyNumberFormat="1" applyFont="1" applyBorder="1"/>
    <xf numFmtId="164" fontId="4" fillId="19" borderId="2" xfId="0" applyNumberFormat="1" applyFont="1" applyFill="1" applyBorder="1" applyAlignment="1">
      <alignment horizontal="right"/>
    </xf>
    <xf numFmtId="164" fontId="4" fillId="13" borderId="2" xfId="0" applyNumberFormat="1" applyFont="1" applyFill="1" applyBorder="1" applyAlignment="1">
      <alignment horizontal="right"/>
    </xf>
    <xf numFmtId="4" fontId="5" fillId="13" borderId="0" xfId="0" applyNumberFormat="1" applyFont="1" applyFill="1" applyAlignment="1">
      <alignment horizontal="right"/>
    </xf>
    <xf numFmtId="4" fontId="4" fillId="19" borderId="2" xfId="0" applyNumberFormat="1" applyFont="1" applyFill="1" applyBorder="1" applyAlignment="1">
      <alignment horizontal="right"/>
    </xf>
    <xf numFmtId="0" fontId="5" fillId="0" borderId="0" xfId="0" applyFont="1"/>
    <xf numFmtId="164" fontId="5" fillId="0" borderId="0" xfId="0" applyNumberFormat="1" applyFont="1"/>
    <xf numFmtId="3" fontId="5" fillId="0" borderId="2" xfId="0" applyNumberFormat="1" applyFont="1" applyBorder="1"/>
    <xf numFmtId="164" fontId="5" fillId="0" borderId="2" xfId="0" applyNumberFormat="1" applyFont="1" applyBorder="1"/>
    <xf numFmtId="164" fontId="6" fillId="0" borderId="2" xfId="0" applyNumberFormat="1" applyFont="1" applyBorder="1"/>
    <xf numFmtId="0" fontId="5" fillId="0" borderId="2" xfId="0" applyFont="1" applyBorder="1" applyAlignment="1">
      <alignment horizontal="right"/>
    </xf>
    <xf numFmtId="0" fontId="14" fillId="0" borderId="0" xfId="1"/>
    <xf numFmtId="0" fontId="15" fillId="0" borderId="9" xfId="2"/>
    <xf numFmtId="0" fontId="4" fillId="0" borderId="8" xfId="0" applyFont="1" applyBorder="1"/>
    <xf numFmtId="165" fontId="4" fillId="3" borderId="5" xfId="0" applyNumberFormat="1" applyFont="1" applyFill="1" applyBorder="1" applyAlignment="1">
      <alignment horizontal="right"/>
    </xf>
    <xf numFmtId="3" fontId="16" fillId="20" borderId="10" xfId="3" applyNumberFormat="1" applyBorder="1">
      <alignment horizontal="center" vertical="center" wrapText="1"/>
    </xf>
    <xf numFmtId="3" fontId="16" fillId="20" borderId="3" xfId="3" applyNumberFormat="1" applyBorder="1">
      <alignment horizontal="center" vertical="center" wrapText="1"/>
    </xf>
    <xf numFmtId="0" fontId="16" fillId="20" borderId="3" xfId="3" applyBorder="1">
      <alignment horizontal="center" vertical="center" wrapText="1"/>
    </xf>
    <xf numFmtId="3" fontId="16" fillId="20" borderId="11" xfId="3" applyNumberFormat="1" applyBorder="1">
      <alignment horizontal="center" vertical="center" wrapText="1"/>
    </xf>
    <xf numFmtId="165" fontId="16" fillId="20" borderId="3" xfId="3" applyNumberFormat="1" applyBorder="1">
      <alignment horizontal="center" vertical="center" wrapText="1"/>
    </xf>
    <xf numFmtId="168" fontId="16" fillId="20" borderId="3" xfId="3" applyNumberFormat="1" applyBorder="1">
      <alignment horizontal="center" vertical="center" wrapText="1"/>
    </xf>
    <xf numFmtId="165" fontId="16" fillId="20" borderId="12" xfId="3" applyNumberFormat="1" applyBorder="1">
      <alignment horizontal="center" vertical="center" wrapText="1"/>
    </xf>
    <xf numFmtId="0" fontId="15" fillId="0" borderId="7" xfId="2" applyBorder="1"/>
    <xf numFmtId="165" fontId="4" fillId="4" borderId="5" xfId="0" applyNumberFormat="1" applyFont="1" applyFill="1" applyBorder="1"/>
    <xf numFmtId="0" fontId="4" fillId="0" borderId="6" xfId="0" applyFont="1" applyBorder="1"/>
    <xf numFmtId="0" fontId="4" fillId="0" borderId="4" xfId="0" applyFont="1" applyBorder="1"/>
    <xf numFmtId="3" fontId="4" fillId="0" borderId="4" xfId="0" applyNumberFormat="1" applyFont="1" applyBorder="1"/>
    <xf numFmtId="166" fontId="5" fillId="0" borderId="11" xfId="0" applyNumberFormat="1" applyFont="1" applyBorder="1" applyAlignment="1">
      <alignment horizontal="right"/>
    </xf>
    <xf numFmtId="165" fontId="4" fillId="0" borderId="4" xfId="0" applyNumberFormat="1" applyFont="1" applyBorder="1"/>
    <xf numFmtId="3" fontId="16" fillId="20" borderId="14" xfId="3" applyNumberFormat="1" applyBorder="1">
      <alignment horizontal="center" vertical="center" wrapText="1"/>
    </xf>
    <xf numFmtId="164" fontId="16" fillId="20" borderId="3" xfId="3" applyNumberFormat="1" applyBorder="1">
      <alignment horizontal="center" vertical="center" wrapText="1"/>
    </xf>
    <xf numFmtId="165" fontId="4" fillId="3" borderId="5" xfId="0" applyNumberFormat="1" applyFont="1" applyFill="1" applyBorder="1"/>
    <xf numFmtId="164" fontId="4" fillId="0" borderId="4" xfId="0" applyNumberFormat="1" applyFont="1" applyBorder="1"/>
    <xf numFmtId="165" fontId="4" fillId="3" borderId="13" xfId="0" applyNumberFormat="1" applyFont="1" applyFill="1" applyBorder="1"/>
    <xf numFmtId="164" fontId="4" fillId="3" borderId="5" xfId="0" applyNumberFormat="1" applyFont="1" applyFill="1" applyBorder="1" applyAlignment="1">
      <alignment horizontal="right"/>
    </xf>
    <xf numFmtId="2" fontId="16" fillId="20" borderId="3" xfId="3" applyNumberFormat="1" applyBorder="1">
      <alignment horizontal="center" vertical="center" wrapText="1"/>
    </xf>
    <xf numFmtId="4" fontId="16" fillId="20" borderId="3" xfId="3" applyNumberFormat="1" applyBorder="1">
      <alignment horizontal="center" vertical="center" wrapText="1"/>
    </xf>
    <xf numFmtId="164" fontId="16" fillId="20" borderId="12" xfId="3" applyNumberFormat="1" applyBorder="1">
      <alignment horizontal="center" vertical="center" wrapText="1"/>
    </xf>
    <xf numFmtId="0" fontId="4" fillId="0" borderId="7" xfId="0" applyFont="1" applyBorder="1"/>
    <xf numFmtId="3" fontId="16" fillId="20" borderId="0" xfId="3" applyNumberFormat="1">
      <alignment horizontal="center" vertical="center" wrapText="1"/>
    </xf>
    <xf numFmtId="3" fontId="16" fillId="20" borderId="1" xfId="3" applyNumberFormat="1" applyBorder="1">
      <alignment horizontal="center" vertical="center" wrapText="1"/>
    </xf>
    <xf numFmtId="3" fontId="16" fillId="20" borderId="2" xfId="3" applyNumberFormat="1" applyBorder="1">
      <alignment horizontal="center" vertical="center" wrapText="1"/>
    </xf>
    <xf numFmtId="164" fontId="16" fillId="20" borderId="2" xfId="3" applyNumberFormat="1" applyBorder="1">
      <alignment horizontal="center" vertical="center" wrapText="1"/>
    </xf>
    <xf numFmtId="165" fontId="16" fillId="20" borderId="2" xfId="3" applyNumberFormat="1" applyBorder="1">
      <alignment horizontal="center" vertical="center" wrapText="1"/>
    </xf>
    <xf numFmtId="165" fontId="16" fillId="20" borderId="5" xfId="3" applyNumberFormat="1" applyBorder="1">
      <alignment horizontal="center" vertical="center" wrapText="1"/>
    </xf>
    <xf numFmtId="164" fontId="16" fillId="20" borderId="6" xfId="3" applyNumberFormat="1" applyBorder="1">
      <alignment horizontal="center" vertical="center" wrapText="1"/>
    </xf>
    <xf numFmtId="164" fontId="16" fillId="20" borderId="1" xfId="3" applyNumberFormat="1" applyBorder="1">
      <alignment horizontal="center" vertical="center" wrapText="1"/>
    </xf>
    <xf numFmtId="164" fontId="16" fillId="20" borderId="4" xfId="3" applyNumberFormat="1" applyBorder="1">
      <alignment horizontal="center" vertical="center" wrapText="1"/>
    </xf>
    <xf numFmtId="0" fontId="16" fillId="20" borderId="1" xfId="3" applyBorder="1">
      <alignment horizontal="center" vertical="center" wrapText="1"/>
    </xf>
    <xf numFmtId="165" fontId="16" fillId="20" borderId="4" xfId="3" applyNumberFormat="1" applyBorder="1">
      <alignment horizontal="center" vertical="center" wrapText="1"/>
    </xf>
    <xf numFmtId="164" fontId="16" fillId="20" borderId="0" xfId="3" applyNumberFormat="1">
      <alignment horizontal="center" vertical="center" wrapText="1"/>
    </xf>
    <xf numFmtId="0" fontId="16" fillId="20" borderId="4" xfId="3" applyBorder="1">
      <alignment horizontal="center" vertical="center" wrapText="1"/>
    </xf>
    <xf numFmtId="165" fontId="16" fillId="20" borderId="1" xfId="3" applyNumberFormat="1" applyBorder="1">
      <alignment horizontal="center" vertical="center" wrapText="1"/>
    </xf>
    <xf numFmtId="3" fontId="16" fillId="20" borderId="6" xfId="3" applyNumberFormat="1" applyBorder="1">
      <alignment horizontal="center" vertical="center" wrapText="1"/>
    </xf>
    <xf numFmtId="165" fontId="16" fillId="20" borderId="13" xfId="3" applyNumberFormat="1" applyBorder="1">
      <alignment horizontal="center" vertical="center" wrapText="1"/>
    </xf>
    <xf numFmtId="164" fontId="17" fillId="9" borderId="2" xfId="0" applyNumberFormat="1" applyFont="1" applyFill="1" applyBorder="1" applyAlignment="1">
      <alignment horizontal="right"/>
    </xf>
    <xf numFmtId="164" fontId="17" fillId="10" borderId="2" xfId="0" applyNumberFormat="1" applyFont="1" applyFill="1" applyBorder="1" applyAlignment="1">
      <alignment horizontal="right"/>
    </xf>
    <xf numFmtId="3" fontId="6" fillId="0" borderId="7" xfId="0" applyNumberFormat="1" applyFont="1" applyBorder="1"/>
    <xf numFmtId="164" fontId="6" fillId="0" borderId="7" xfId="0" applyNumberFormat="1" applyFont="1" applyBorder="1"/>
    <xf numFmtId="0" fontId="0" fillId="0" borderId="7" xfId="0" applyBorder="1"/>
    <xf numFmtId="164" fontId="4" fillId="0" borderId="7" xfId="0" applyNumberFormat="1" applyFont="1" applyBorder="1"/>
    <xf numFmtId="164" fontId="5" fillId="0" borderId="11" xfId="0" applyNumberFormat="1" applyFont="1" applyBorder="1" applyAlignment="1">
      <alignment horizontal="right"/>
    </xf>
    <xf numFmtId="3" fontId="4" fillId="0" borderId="7" xfId="0" applyNumberFormat="1" applyFont="1" applyBorder="1"/>
    <xf numFmtId="165" fontId="6" fillId="0" borderId="7" xfId="0" applyNumberFormat="1" applyFont="1" applyBorder="1"/>
    <xf numFmtId="165" fontId="4" fillId="0" borderId="7" xfId="0" applyNumberFormat="1" applyFont="1" applyBorder="1"/>
    <xf numFmtId="3" fontId="4" fillId="0" borderId="15" xfId="0" applyNumberFormat="1" applyFont="1" applyBorder="1"/>
    <xf numFmtId="164" fontId="6" fillId="0" borderId="15" xfId="0" applyNumberFormat="1" applyFont="1" applyBorder="1"/>
    <xf numFmtId="164" fontId="4" fillId="0" borderId="15" xfId="0" applyNumberFormat="1" applyFont="1" applyBorder="1"/>
    <xf numFmtId="4" fontId="4" fillId="0" borderId="15" xfId="0" applyNumberFormat="1" applyFont="1" applyBorder="1"/>
    <xf numFmtId="165" fontId="6" fillId="0" borderId="15" xfId="0" applyNumberFormat="1" applyFont="1" applyBorder="1"/>
    <xf numFmtId="0" fontId="0" fillId="0" borderId="15" xfId="0" applyBorder="1"/>
    <xf numFmtId="165" fontId="4" fillId="0" borderId="15" xfId="0" applyNumberFormat="1" applyFont="1" applyBorder="1"/>
    <xf numFmtId="3" fontId="6" fillId="0" borderId="15" xfId="0" applyNumberFormat="1" applyFont="1" applyBorder="1"/>
    <xf numFmtId="167" fontId="4" fillId="0" borderId="15" xfId="0" applyNumberFormat="1" applyFont="1" applyBorder="1"/>
    <xf numFmtId="0" fontId="6" fillId="0" borderId="15" xfId="0" applyFont="1" applyBorder="1"/>
    <xf numFmtId="4" fontId="4" fillId="9" borderId="5" xfId="0" applyNumberFormat="1" applyFont="1" applyFill="1" applyBorder="1" applyAlignment="1">
      <alignment horizontal="right"/>
    </xf>
    <xf numFmtId="3" fontId="2" fillId="0" borderId="10" xfId="0" applyNumberFormat="1" applyFont="1" applyBorder="1" applyAlignment="1">
      <alignment horizontal="left" wrapText="1"/>
    </xf>
    <xf numFmtId="3" fontId="2" fillId="0" borderId="3" xfId="0" applyNumberFormat="1" applyFont="1" applyBorder="1" applyAlignment="1">
      <alignment horizontal="left" wrapText="1"/>
    </xf>
    <xf numFmtId="2" fontId="4" fillId="0" borderId="4" xfId="0" applyNumberFormat="1" applyFont="1" applyBorder="1"/>
    <xf numFmtId="0" fontId="4" fillId="0" borderId="13" xfId="0" applyFont="1" applyBorder="1"/>
    <xf numFmtId="4" fontId="4" fillId="0" borderId="4" xfId="0" applyNumberFormat="1" applyFont="1" applyBorder="1"/>
    <xf numFmtId="4" fontId="4" fillId="11" borderId="4" xfId="0" applyNumberFormat="1" applyFont="1" applyFill="1" applyBorder="1" applyAlignment="1">
      <alignment horizontal="right"/>
    </xf>
    <xf numFmtId="4" fontId="4" fillId="9" borderId="4" xfId="0" applyNumberFormat="1" applyFont="1" applyFill="1" applyBorder="1" applyAlignment="1">
      <alignment horizontal="right"/>
    </xf>
    <xf numFmtId="4" fontId="4" fillId="9" borderId="13" xfId="0" applyNumberFormat="1" applyFont="1" applyFill="1" applyBorder="1" applyAlignment="1">
      <alignment horizontal="right"/>
    </xf>
    <xf numFmtId="0" fontId="16" fillId="20" borderId="12" xfId="3" applyBorder="1">
      <alignment horizontal="center" vertical="center" wrapText="1"/>
    </xf>
    <xf numFmtId="0" fontId="16" fillId="20" borderId="10" xfId="3" applyBorder="1">
      <alignment horizontal="center" vertical="center" wrapText="1"/>
    </xf>
    <xf numFmtId="4" fontId="16" fillId="20" borderId="12" xfId="3" applyNumberFormat="1" applyBorder="1">
      <alignment horizontal="center" vertical="center" wrapText="1"/>
    </xf>
    <xf numFmtId="4" fontId="16" fillId="20" borderId="2" xfId="3" applyNumberFormat="1" applyBorder="1">
      <alignment horizontal="center" vertical="center" wrapText="1"/>
    </xf>
    <xf numFmtId="0" fontId="16" fillId="20" borderId="2" xfId="3" applyBorder="1">
      <alignment horizontal="center" vertical="center" wrapText="1"/>
    </xf>
    <xf numFmtId="3" fontId="16" fillId="20" borderId="8" xfId="3" applyNumberFormat="1" applyBorder="1">
      <alignment horizontal="center" vertical="center" wrapText="1"/>
    </xf>
    <xf numFmtId="4" fontId="5" fillId="0" borderId="11" xfId="0" applyNumberFormat="1" applyFont="1" applyBorder="1" applyAlignment="1">
      <alignment horizontal="right"/>
    </xf>
    <xf numFmtId="4" fontId="4" fillId="10" borderId="4" xfId="0" applyNumberFormat="1" applyFont="1" applyFill="1" applyBorder="1" applyAlignment="1">
      <alignment horizontal="right"/>
    </xf>
    <xf numFmtId="164" fontId="4" fillId="9" borderId="4" xfId="0" applyNumberFormat="1" applyFont="1" applyFill="1" applyBorder="1" applyAlignment="1">
      <alignment horizontal="right"/>
    </xf>
    <xf numFmtId="164" fontId="16" fillId="20" borderId="5" xfId="3" applyNumberFormat="1" applyBorder="1">
      <alignment horizontal="center" vertical="center" wrapText="1"/>
    </xf>
    <xf numFmtId="164" fontId="4" fillId="11" borderId="4" xfId="0" applyNumberFormat="1" applyFont="1" applyFill="1" applyBorder="1" applyAlignment="1">
      <alignment horizontal="right"/>
    </xf>
    <xf numFmtId="164" fontId="4" fillId="10" borderId="4" xfId="0" applyNumberFormat="1" applyFont="1" applyFill="1" applyBorder="1" applyAlignment="1">
      <alignment horizontal="right"/>
    </xf>
    <xf numFmtId="164" fontId="4" fillId="3" borderId="13" xfId="0" applyNumberFormat="1" applyFont="1" applyFill="1" applyBorder="1" applyAlignment="1">
      <alignment horizontal="right"/>
    </xf>
    <xf numFmtId="164" fontId="3" fillId="8" borderId="3" xfId="0" applyNumberFormat="1" applyFont="1" applyFill="1" applyBorder="1" applyAlignment="1">
      <alignment wrapText="1"/>
    </xf>
    <xf numFmtId="3" fontId="3" fillId="8" borderId="3" xfId="0" applyNumberFormat="1" applyFont="1" applyFill="1" applyBorder="1" applyAlignment="1">
      <alignment wrapText="1"/>
    </xf>
    <xf numFmtId="164" fontId="3" fillId="9" borderId="3" xfId="0" applyNumberFormat="1" applyFont="1" applyFill="1" applyBorder="1" applyAlignment="1">
      <alignment horizontal="center" wrapText="1"/>
    </xf>
    <xf numFmtId="3" fontId="3" fillId="0" borderId="3" xfId="0" applyNumberFormat="1" applyFont="1" applyBorder="1" applyAlignment="1">
      <alignment wrapText="1"/>
    </xf>
    <xf numFmtId="2" fontId="3" fillId="10" borderId="3" xfId="0" applyNumberFormat="1" applyFont="1" applyFill="1" applyBorder="1" applyAlignment="1">
      <alignment wrapText="1"/>
    </xf>
    <xf numFmtId="165" fontId="2" fillId="0" borderId="3" xfId="0" applyNumberFormat="1" applyFont="1" applyBorder="1" applyAlignment="1">
      <alignment horizontal="left" wrapText="1"/>
    </xf>
    <xf numFmtId="165" fontId="10" fillId="10" borderId="3" xfId="0" applyNumberFormat="1" applyFont="1" applyFill="1" applyBorder="1" applyAlignment="1">
      <alignment wrapText="1"/>
    </xf>
    <xf numFmtId="165" fontId="10" fillId="15" borderId="3" xfId="0" applyNumberFormat="1" applyFont="1" applyFill="1" applyBorder="1" applyAlignment="1">
      <alignment horizontal="center" wrapText="1"/>
    </xf>
    <xf numFmtId="164" fontId="2" fillId="0" borderId="3" xfId="0" applyNumberFormat="1" applyFont="1" applyBorder="1" applyAlignment="1">
      <alignment horizontal="left" wrapText="1"/>
    </xf>
    <xf numFmtId="164" fontId="2" fillId="3" borderId="12" xfId="0" applyNumberFormat="1" applyFont="1" applyFill="1" applyBorder="1" applyAlignment="1">
      <alignment horizontal="left" wrapText="1"/>
    </xf>
    <xf numFmtId="164" fontId="4" fillId="18" borderId="5" xfId="0" applyNumberFormat="1" applyFont="1" applyFill="1" applyBorder="1"/>
    <xf numFmtId="169" fontId="6" fillId="0" borderId="15" xfId="0" applyNumberFormat="1" applyFont="1" applyBorder="1"/>
    <xf numFmtId="169" fontId="4" fillId="0" borderId="15" xfId="0" applyNumberFormat="1" applyFont="1" applyBorder="1"/>
    <xf numFmtId="169" fontId="16" fillId="20" borderId="3" xfId="3" applyNumberFormat="1" applyBorder="1">
      <alignment horizontal="center" vertical="center" wrapText="1"/>
    </xf>
    <xf numFmtId="168" fontId="6" fillId="0" borderId="15" xfId="0" applyNumberFormat="1" applyFont="1" applyBorder="1"/>
    <xf numFmtId="165" fontId="16" fillId="20" borderId="0" xfId="3" applyNumberFormat="1">
      <alignment horizontal="center" vertical="center" wrapText="1"/>
    </xf>
    <xf numFmtId="0" fontId="1" fillId="0" borderId="7" xfId="4"/>
    <xf numFmtId="165" fontId="4" fillId="0" borderId="7" xfId="4" applyNumberFormat="1" applyFont="1"/>
    <xf numFmtId="164" fontId="4" fillId="0" borderId="7" xfId="4" applyNumberFormat="1" applyFont="1"/>
    <xf numFmtId="0" fontId="4" fillId="0" borderId="7" xfId="4" applyFont="1"/>
    <xf numFmtId="165" fontId="4" fillId="0" borderId="2" xfId="4" applyNumberFormat="1" applyFont="1" applyBorder="1"/>
    <xf numFmtId="164" fontId="4" fillId="0" borderId="2" xfId="4" applyNumberFormat="1" applyFont="1" applyBorder="1"/>
    <xf numFmtId="0" fontId="4" fillId="0" borderId="2" xfId="4" applyFont="1" applyBorder="1"/>
    <xf numFmtId="0" fontId="3" fillId="0" borderId="2" xfId="4" applyFont="1" applyBorder="1"/>
    <xf numFmtId="0" fontId="4" fillId="0" borderId="5" xfId="4" applyFont="1" applyBorder="1"/>
    <xf numFmtId="4" fontId="4" fillId="0" borderId="2" xfId="4" applyNumberFormat="1" applyFont="1" applyBorder="1"/>
    <xf numFmtId="0" fontId="7" fillId="6" borderId="2" xfId="4" applyFont="1" applyFill="1" applyBorder="1"/>
    <xf numFmtId="0" fontId="7" fillId="5" borderId="2" xfId="4" applyFont="1" applyFill="1" applyBorder="1"/>
    <xf numFmtId="165" fontId="4" fillId="3" borderId="13" xfId="4" applyNumberFormat="1" applyFont="1" applyFill="1" applyBorder="1"/>
    <xf numFmtId="165" fontId="4" fillId="3" borderId="4" xfId="4" applyNumberFormat="1" applyFont="1" applyFill="1" applyBorder="1" applyAlignment="1">
      <alignment wrapText="1"/>
    </xf>
    <xf numFmtId="165" fontId="4" fillId="0" borderId="4" xfId="4" applyNumberFormat="1" applyFont="1" applyBorder="1"/>
    <xf numFmtId="164" fontId="4" fillId="4" borderId="4" xfId="4" applyNumberFormat="1" applyFont="1" applyFill="1" applyBorder="1"/>
    <xf numFmtId="165" fontId="4" fillId="8" borderId="4" xfId="4" applyNumberFormat="1" applyFont="1" applyFill="1" applyBorder="1" applyAlignment="1">
      <alignment wrapText="1"/>
    </xf>
    <xf numFmtId="164" fontId="4" fillId="7" borderId="4" xfId="4" applyNumberFormat="1" applyFont="1" applyFill="1" applyBorder="1"/>
    <xf numFmtId="165" fontId="4" fillId="8" borderId="4" xfId="4" applyNumberFormat="1" applyFont="1" applyFill="1" applyBorder="1"/>
    <xf numFmtId="164" fontId="4" fillId="0" borderId="4" xfId="4" applyNumberFormat="1" applyFont="1" applyBorder="1"/>
    <xf numFmtId="165" fontId="9" fillId="0" borderId="4" xfId="4" applyNumberFormat="1" applyFont="1" applyBorder="1" applyAlignment="1">
      <alignment horizontal="center" vertical="center"/>
    </xf>
    <xf numFmtId="3" fontId="4" fillId="0" borderId="4" xfId="4" applyNumberFormat="1" applyFont="1" applyBorder="1"/>
    <xf numFmtId="0" fontId="4" fillId="0" borderId="4" xfId="4" applyFont="1" applyBorder="1"/>
    <xf numFmtId="0" fontId="4" fillId="0" borderId="6" xfId="4" applyFont="1" applyBorder="1"/>
    <xf numFmtId="165" fontId="4" fillId="3" borderId="5" xfId="4" applyNumberFormat="1" applyFont="1" applyFill="1" applyBorder="1"/>
    <xf numFmtId="165" fontId="4" fillId="3" borderId="2" xfId="4" applyNumberFormat="1" applyFont="1" applyFill="1" applyBorder="1" applyAlignment="1">
      <alignment wrapText="1"/>
    </xf>
    <xf numFmtId="164" fontId="4" fillId="4" borderId="2" xfId="4" applyNumberFormat="1" applyFont="1" applyFill="1" applyBorder="1"/>
    <xf numFmtId="165" fontId="4" fillId="8" borderId="2" xfId="4" applyNumberFormat="1" applyFont="1" applyFill="1" applyBorder="1" applyAlignment="1">
      <alignment wrapText="1"/>
    </xf>
    <xf numFmtId="164" fontId="4" fillId="7" borderId="2" xfId="4" applyNumberFormat="1" applyFont="1" applyFill="1" applyBorder="1"/>
    <xf numFmtId="165" fontId="4" fillId="8" borderId="2" xfId="4" applyNumberFormat="1" applyFont="1" applyFill="1" applyBorder="1"/>
    <xf numFmtId="165" fontId="9" fillId="0" borderId="2" xfId="4" applyNumberFormat="1" applyFont="1" applyBorder="1" applyAlignment="1">
      <alignment horizontal="center" vertical="center"/>
    </xf>
    <xf numFmtId="3" fontId="4" fillId="0" borderId="2" xfId="4" applyNumberFormat="1" applyFont="1" applyBorder="1"/>
    <xf numFmtId="0" fontId="4" fillId="0" borderId="8" xfId="4" applyFont="1" applyBorder="1"/>
    <xf numFmtId="165" fontId="18" fillId="0" borderId="12" xfId="5" applyNumberFormat="1" applyBorder="1" applyAlignment="1">
      <alignment horizontal="center" vertical="center" wrapText="1"/>
    </xf>
    <xf numFmtId="165" fontId="18" fillId="0" borderId="3" xfId="5" applyNumberFormat="1" applyBorder="1" applyAlignment="1">
      <alignment horizontal="center" vertical="center" wrapText="1"/>
    </xf>
    <xf numFmtId="164" fontId="18" fillId="0" borderId="3" xfId="5" applyNumberFormat="1" applyBorder="1" applyAlignment="1">
      <alignment horizontal="center" vertical="center" wrapText="1"/>
    </xf>
    <xf numFmtId="164" fontId="18" fillId="0" borderId="11" xfId="5" applyNumberFormat="1" applyBorder="1" applyAlignment="1">
      <alignment horizontal="center" vertical="center" wrapText="1"/>
    </xf>
    <xf numFmtId="165" fontId="18" fillId="0" borderId="11" xfId="5" applyNumberFormat="1" applyBorder="1" applyAlignment="1">
      <alignment horizontal="center" vertical="center" wrapText="1"/>
    </xf>
    <xf numFmtId="3" fontId="18" fillId="0" borderId="11" xfId="5" applyNumberFormat="1" applyBorder="1" applyAlignment="1">
      <alignment horizontal="center" vertical="center" wrapText="1"/>
    </xf>
    <xf numFmtId="0" fontId="18" fillId="0" borderId="3" xfId="5" applyBorder="1" applyAlignment="1">
      <alignment horizontal="center" vertical="center" wrapText="1"/>
    </xf>
    <xf numFmtId="3" fontId="18" fillId="0" borderId="14" xfId="5" applyNumberFormat="1" applyBorder="1" applyAlignment="1">
      <alignment horizontal="center" vertical="center" wrapText="1"/>
    </xf>
    <xf numFmtId="0" fontId="19" fillId="0" borderId="9" xfId="6"/>
    <xf numFmtId="0" fontId="20" fillId="0" borderId="7" xfId="7"/>
  </cellXfs>
  <cellStyles count="8">
    <cellStyle name="Encabezado 4" xfId="3" builtinId="19" customBuiltin="1"/>
    <cellStyle name="Encabezado 4 2" xfId="5"/>
    <cellStyle name="Normal" xfId="0" builtinId="0"/>
    <cellStyle name="Normal 2" xfId="4"/>
    <cellStyle name="Título" xfId="1" builtinId="15" customBuiltin="1"/>
    <cellStyle name="Título 2" xfId="2" builtinId="17" customBuiltin="1"/>
    <cellStyle name="Título 2 2" xfId="6"/>
    <cellStyle name="Título 4" xfId="7"/>
  </cellStyles>
  <dxfs count="731"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0000FF"/>
          <bgColor rgb="FF0000FF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EFEFE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FF"/>
          <bgColor rgb="FF0000FF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FC5E8"/>
          <bgColor rgb="FF9FC5E8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9" formatCode="#,##0.0000"/>
      <fill>
        <patternFill patternType="solid">
          <fgColor rgb="FFF1C232"/>
          <bgColor rgb="FFF1C23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1C232"/>
          <bgColor rgb="FFF1C23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scheme val="none"/>
      </font>
      <numFmt numFmtId="165" formatCode="0.000"/>
      <alignment horizontal="righ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outline="0">
        <left style="thin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FF"/>
          <bgColor rgb="FFFFFF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FF"/>
          <bgColor rgb="FFFFFF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scheme val="none"/>
      </font>
      <numFmt numFmtId="165" formatCode="0.000"/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2" name="Tabla2" displayName="Tabla2" ref="A3:M36" totalsRowShown="0" tableBorderDxfId="692" headerRowCellStyle="Encabezado 4">
  <autoFilter ref="A3:M36"/>
  <tableColumns count="13">
    <tableColumn id="1" name="Código comarca" dataDxfId="691"/>
    <tableColumn id="2" name="Denominación comarca" dataDxfId="690"/>
    <tableColumn id="3" name="Población 2018" dataDxfId="689"/>
    <tableColumn id="4" name="Población 2019" dataDxfId="688"/>
    <tableColumn id="5" name="Población 2020" dataDxfId="687"/>
    <tableColumn id="6" name="Factor_economia (P=2)" dataDxfId="686">
      <calculatedColumnFormula>ISDT_componentes!N4</calculatedColumnFormula>
    </tableColumn>
    <tableColumn id="7" name="Factor_alojamiento (P=1)" dataDxfId="685">
      <calculatedColumnFormula>ISDT_componentes!P4</calculatedColumnFormula>
    </tableColumn>
    <tableColumn id="8" name="Factor_equipamientos y servicios (P=2)" dataDxfId="684">
      <calculatedColumnFormula>ISDT_componentes!V4</calculatedColumnFormula>
    </tableColumn>
    <tableColumn id="9" name="Factor_movilidad (P=2)" dataDxfId="683">
      <calculatedColumnFormula>ISDT_componentes!AB4</calculatedColumnFormula>
    </tableColumn>
    <tableColumn id="10" name="Factor_escenario y patrimonio (P=1)" dataDxfId="682">
      <calculatedColumnFormula>ISDT_componentes!AH4</calculatedColumnFormula>
    </tableColumn>
    <tableColumn id="11" name="Media ponderada de los factores de desarrollo territorial" dataDxfId="681">
      <calculatedColumnFormula>ISDT_componentes!AI4</calculatedColumnFormula>
    </tableColumn>
    <tableColumn id="12" name="ISDT (Media ponderada tipificada)" dataDxfId="680">
      <calculatedColumnFormula>ISDT_componentes!AJ4</calculatedColumnFormula>
    </tableColumn>
    <tableColumn id="13" name="ISDT + 100" dataDxfId="679">
      <calculatedColumnFormula>ISDT_componentes!AK4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totales_comarcales_ISDT_Año_2021" altTextSummary="Valores totales de los componentes del ISDT comarcal"/>
    </ext>
  </extLst>
</table>
</file>

<file path=xl/tables/table10.xml><?xml version="1.0" encoding="utf-8"?>
<table xmlns="http://schemas.openxmlformats.org/spreadsheetml/2006/main" id="1" name="Tabla1" displayName="Tabla1" ref="A3:BQ36" totalsRowShown="0" tableBorderDxfId="430" headerRowCellStyle="Encabezado 4">
  <autoFilter ref="A3:BQ36"/>
  <tableColumns count="69">
    <tableColumn id="1" name="Código comarca" dataDxfId="429"/>
    <tableColumn id="2" name="Denominación comarca" dataDxfId="428"/>
    <tableColumn id="3" name="Población 2018" dataDxfId="427"/>
    <tableColumn id="4" name="Población 2019" dataDxfId="426"/>
    <tableColumn id="5" name="Tiempo medio de acceso  a servicios de atención primaria (minutos)" dataDxfId="425"/>
    <tableColumn id="6" name="Normalización (1)" dataDxfId="424">
      <calculatedColumnFormula>E$39*100/E4</calculatedColumnFormula>
    </tableColumn>
    <tableColumn id="7" name="ponderacion pobla_servicio" dataDxfId="423"/>
    <tableColumn id="8" name="ponderacion x normalizacion (1)" dataDxfId="422">
      <calculatedColumnFormula>F4*G4</calculatedColumnFormula>
    </tableColumn>
    <tableColumn id="9" name="Normalización ponderada del tiempo medio de acceso a servicios de atención primaria (minutos) (1)/ 2021" dataDxfId="421">
      <calculatedColumnFormula>H4*100/H$38</calculatedColumnFormula>
    </tableColumn>
    <tableColumn id="10" name="Normalización ponderada del tiempo medio de acceso a servicios de atención primaria (minutos) tipificada / 2021" dataDxfId="420">
      <calculatedColumnFormula>(I4-I$40)/I$41</calculatedColumnFormula>
    </tableColumn>
    <tableColumn id="11" name="Tiempo medio de acceso  al centro de salud más próximo (minutos)/2021" dataDxfId="419"/>
    <tableColumn id="12" name="Normalización del tiempo medio de acceso  al centro de salud más próximo (minutos)  (2)/2021" dataDxfId="418">
      <calculatedColumnFormula>K$39*100/K4</calculatedColumnFormula>
    </tableColumn>
    <tableColumn id="13" name="Normalización del tiempo medio de acceso  al centro de salud más próximo (minutos)  tipificada / 2021" dataDxfId="417">
      <calculatedColumnFormula>(L4-L$40)/L$41</calculatedColumnFormula>
    </tableColumn>
    <tableColumn id="14" name="Tiempo medio de acceso  al centro de urgerncias más próximo (minutos)/2021" dataDxfId="416"/>
    <tableColumn id="15" name="Normalización (1)2" dataDxfId="415">
      <calculatedColumnFormula>N$39*100/N4</calculatedColumnFormula>
    </tableColumn>
    <tableColumn id="16" name="ponderacion pobla_servicio3" dataDxfId="414"/>
    <tableColumn id="17" name="ponderacion x normalizacion (1)4" dataDxfId="413">
      <calculatedColumnFormula>O4*P4</calculatedColumnFormula>
    </tableColumn>
    <tableColumn id="18" name="Normalización ponderada del tiempo medio de acceso a servicios de urgencias (minutos) (3)/2021" dataDxfId="412">
      <calculatedColumnFormula>Q4*100/Q$38</calculatedColumnFormula>
    </tableColumn>
    <tableColumn id="19" name="Normalización ponderada del tiempo medio de acceso a servicios de urgencias (minutos) (3) tipificada / 2021" dataDxfId="411">
      <calculatedColumnFormula>(R4-R$40)/R$41</calculatedColumnFormula>
    </tableColumn>
    <tableColumn id="20" name="Tiempo medio de acceso a la farmacia más próxima (minutos)/2021" dataDxfId="410"/>
    <tableColumn id="21" name="Normalización del tiempo medio de acceso a la farmacia más próxima (minutos)  (4)/2021" dataDxfId="409">
      <calculatedColumnFormula>T$39*100/T4</calculatedColumnFormula>
    </tableColumn>
    <tableColumn id="22" name="Normalización del tiempo medio de acceso a la farmacia más próxima (minutos)  tipificada / 2021" dataDxfId="408">
      <calculatedColumnFormula>(U4-U$40)/U$41</calculatedColumnFormula>
    </tableColumn>
    <tableColumn id="23" name="Tiempo medio de acceso al centro de especialidades más próximo (minutos)/2021" dataDxfId="407"/>
    <tableColumn id="24" name="Normalización (1)5" dataDxfId="406">
      <calculatedColumnFormula>W$39*100/W4</calculatedColumnFormula>
    </tableColumn>
    <tableColumn id="25" name="ponderacion pobla_servicio6" dataDxfId="405"/>
    <tableColumn id="26" name="ponderacion x normalizacion (1)7" dataDxfId="404">
      <calculatedColumnFormula>X4*Y4</calculatedColumnFormula>
    </tableColumn>
    <tableColumn id="27" name="Normalización del tiempo medio de acceso ponderado al centro de especialidades más próximo (minutos) (5)/2021" dataDxfId="403">
      <calculatedColumnFormula>Z4*100/Z$38</calculatedColumnFormula>
    </tableColumn>
    <tableColumn id="28" name="Normalización del tiempo medio de acceso ponderado al centro de especialidades más próximo (minutos) tipificada/2021" dataDxfId="402">
      <calculatedColumnFormula>(AA4-AA$40)/AA$41</calculatedColumnFormula>
    </tableColumn>
    <tableColumn id="29" name="Tiempo medio de acceso al hospital más próximo (minutos)/ 2021" dataDxfId="401"/>
    <tableColumn id="30" name="Normalización (1)8" dataDxfId="400">
      <calculatedColumnFormula>AC$39*100/AC4</calculatedColumnFormula>
    </tableColumn>
    <tableColumn id="31" name="ponderacion pobla_servicio9" dataDxfId="399"/>
    <tableColumn id="32" name="ponderacion x normalizacion (1)10" dataDxfId="398">
      <calculatedColumnFormula>AD4*AE4</calculatedColumnFormula>
    </tableColumn>
    <tableColumn id="33" name="Normalización del tiempo medio de acceso ponderado al hospital más próximo (minutos) (6)/2021" dataDxfId="397">
      <calculatedColumnFormula>AF4*100/AF$38</calculatedColumnFormula>
    </tableColumn>
    <tableColumn id="34" name="Normalización del tiempo medio de acceso ponderado al hospital más próximo (minutos) tipificada/2021" dataDxfId="396">
      <calculatedColumnFormula>(AG4-AG$40)/AG$41</calculatedColumnFormula>
    </tableColumn>
    <tableColumn id="35" name="Tiempo medio de acceso al centro de enseñanza primaria más próximo (minutos)/2021" dataDxfId="395"/>
    <tableColumn id="36" name="Normalización (1)11" dataDxfId="394">
      <calculatedColumnFormula>AI$39*100/AI4</calculatedColumnFormula>
    </tableColumn>
    <tableColumn id="37" name="ponderacion pobla_servicio12" dataDxfId="393"/>
    <tableColumn id="38" name="ponderacion x normalizacion (1)13" dataDxfId="392">
      <calculatedColumnFormula>AJ4*AK4</calculatedColumnFormula>
    </tableColumn>
    <tableColumn id="39" name="Normalización del tiempo medio de acceso ponderado al centro de enseñanza primaria más próximo (minutos) (7)/2021" dataDxfId="391">
      <calculatedColumnFormula>AL4*100/AL$38</calculatedColumnFormula>
    </tableColumn>
    <tableColumn id="40" name="Normalización del tiempo medio de acceso ponderado al centro de enseñanza primaria más próximo (minutos) tipificada/2021" dataDxfId="390">
      <calculatedColumnFormula>(AM4-AM$40)/AM$41</calculatedColumnFormula>
    </tableColumn>
    <tableColumn id="41" name="Tiempo medio de acceso al centro de enseñanza secundaria más próximo (minutos)/2021" dataDxfId="389"/>
    <tableColumn id="42" name="Normalización del tiempo medio de acceso ponderado al centro de enseñanza secundaria más próximo (minutos) (8) /2021" dataDxfId="388">
      <calculatedColumnFormula>AO$39*100/AO4</calculatedColumnFormula>
    </tableColumn>
    <tableColumn id="43" name="Normalización del tiempo medio de acceso ponderado al centro de enseñanza secundaria más próximo (minutos) tipificado (8) /2021" dataDxfId="387">
      <calculatedColumnFormula>(AP4-AP$40)/AP$41</calculatedColumnFormula>
    </tableColumn>
    <tableColumn id="44" name="Tiempo medio de acceso al centro de enseñanza secundaria con bachiller más próximo (minutos)/2021" dataDxfId="386"/>
    <tableColumn id="45" name="Normalización del tiempo medio de acceso ponderado al centro de enseñanza secundaria con bachiller más próximo (minutos) (9)/2021" dataDxfId="385">
      <calculatedColumnFormula>AR$39*100/AR4</calculatedColumnFormula>
    </tableColumn>
    <tableColumn id="46" name="Normalización del tiempo medio de acceso ponderado al centro de enseñanza secundaria con bachiller más próximo (minutos) tipificada / 2021" dataDxfId="384">
      <calculatedColumnFormula>(AS4-AS$40)/AS$41</calculatedColumnFormula>
    </tableColumn>
    <tableColumn id="47" name="Tiempo medio de acceso a la cabecera del partido judicial correspondiente (minutos) / 2021" dataDxfId="383"/>
    <tableColumn id="48" name="Normalización del tiempo medio de acceso a la cabecera del partido judicial correspondiente (minutos) (10) / 2021" dataDxfId="382">
      <calculatedColumnFormula>AU$39*100/AU4</calculatedColumnFormula>
    </tableColumn>
    <tableColumn id="49" name="Normalización del tiempo medio de acceso a la cabecera del partido judicial correspondiente (minutos) tipificada / 2021" dataDxfId="381">
      <calculatedColumnFormula>(AV4-AV$40)/AV$41</calculatedColumnFormula>
    </tableColumn>
    <tableColumn id="50" name="Tiempo medio de acceso a la capitalidad del municipio (minutos)/ 2021" dataDxfId="380"/>
    <tableColumn id="51" name="Normalización del tiempo medio de acceso a la capitalidad del municipio (minutos) (11)/2021" dataDxfId="379">
      <calculatedColumnFormula>AX$39*100/AX4</calculatedColumnFormula>
    </tableColumn>
    <tableColumn id="52" name="Normalización del tiempo medio de acceso a la capitalidad del municipio (minutos) tipificada / 2021" dataDxfId="378">
      <calculatedColumnFormula>(AY4-AY$40)/AY$41</calculatedColumnFormula>
    </tableColumn>
    <tableColumn id="53" name="Tiempo medio de acceso a la capitalidad de la comarca (minutos)" dataDxfId="377"/>
    <tableColumn id="54" name="Normalización del tiempo medio de acceso a la capitalidad de la comarca (minutos) (12)/ 2021" dataDxfId="376">
      <calculatedColumnFormula>BA$39*100/BA4</calculatedColumnFormula>
    </tableColumn>
    <tableColumn id="55" name="Normalización del tiempo medio de acceso a la capitalidad de la comarca (minutos) tipificada/2021" dataDxfId="375">
      <calculatedColumnFormula>(BB4-BB$40)/BB$41</calculatedColumnFormula>
    </tableColumn>
    <tableColumn id="56" name="Tiempo medio de acceso a la cabecera supracomarcal más próxima (minutos) / 2021" dataDxfId="374"/>
    <tableColumn id="57" name="Normalización del tiempo medio de acceso a la cabecera supracomarcal más próxima (minutos) (13)/2021" dataDxfId="373">
      <calculatedColumnFormula>BD$39*100/BD4</calculatedColumnFormula>
    </tableColumn>
    <tableColumn id="58" name="Normalización del tiempo medio de acceso a la cabecera supracomarcal más próxima (minutos) tipificada / 2021" dataDxfId="372">
      <calculatedColumnFormula>(BE4-BE$40)/BE$41</calculatedColumnFormula>
    </tableColumn>
    <tableColumn id="59" name="Tiempo medio de acceso a la capital provincial (minutos)/2021" dataDxfId="371"/>
    <tableColumn id="60" name="Normalización del tiempo medio de acceso a la capital provincial (minutos) (14)/2021" dataDxfId="370">
      <calculatedColumnFormula>BG$39*100/BG4</calculatedColumnFormula>
    </tableColumn>
    <tableColumn id="61" name="Normalización del tiempo medio de acceso a la capital provincial (minutos) tipificada / 2021" dataDxfId="369">
      <calculatedColumnFormula>(BH4-BH$40)/BH$41</calculatedColumnFormula>
    </tableColumn>
    <tableColumn id="62" name="Tiempo medio de acceso a la capital autonómica (minutos)/2021" dataDxfId="368"/>
    <tableColumn id="63" name="Normalización del tiempo medio de acceso a la capital autonómica (minutos) (15)/2021" dataDxfId="367">
      <calculatedColumnFormula>BJ$39*100/BJ4</calculatedColumnFormula>
    </tableColumn>
    <tableColumn id="64" name="Normalización del tiempo medio de acceso a la capital autonómica (minutos) tipificada / 2021" dataDxfId="366">
      <calculatedColumnFormula>(BK4-BK$40)/BK$41</calculatedColumnFormula>
    </tableColumn>
    <tableColumn id="65" name="Tiempo medio de acceso a superficies comerciales &gt; 300 m2 (minutos) / 2021" dataDxfId="365"/>
    <tableColumn id="66" name="Normalización del tiempo medio de acceso a superficies comerciales &gt; 300 m2 (minutos) (16)/2021" dataDxfId="364">
      <calculatedColumnFormula>BM$39*100/BM4</calculatedColumnFormula>
    </tableColumn>
    <tableColumn id="67" name="Normalización del tiempo medio de acceso a superficies comerciales &gt; 300 m2 (minutos) tipificada/ 2021" dataDxfId="363">
      <calculatedColumnFormula>(BN4-BN$40)/BN$41</calculatedColumnFormula>
    </tableColumn>
    <tableColumn id="68" name="Componente de accesibilidad ponderado (2021)" dataDxfId="362">
      <calculatedColumnFormula>(J4+(2*M4)+S4+V4+AB4+(2*AH4)+(2*AN4)+(2*AQ4)+AT4+AW4+AZ4+(2*BC4)+BF4+BI4+(2*BL4)+BO4)/22</calculatedColumnFormula>
    </tableColumn>
    <tableColumn id="69" name="Componente de accesibilidad ponderado y tipificado" dataDxfId="361">
      <calculatedColumnFormula>(BP4-BP$40)/BP$41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accesibilidad._Año_2021" altTextSummary="Valores del índice comarcal de accesibilidad del ISDT para el año 2021."/>
    </ext>
  </extLst>
</table>
</file>

<file path=xl/tables/table11.xml><?xml version="1.0" encoding="utf-8"?>
<table xmlns="http://schemas.openxmlformats.org/spreadsheetml/2006/main" id="11" name="Tabla11" displayName="Tabla11" ref="A3:N36" totalsRowShown="0" headerRowBorderDxfId="360" tableBorderDxfId="359">
  <autoFilter ref="A3:N36"/>
  <tableColumns count="14">
    <tableColumn id="1" name="Código comarca" dataDxfId="358"/>
    <tableColumn id="2" name="Denominación comarca" dataDxfId="357"/>
    <tableColumn id="3" name="(B) Distancia media de los asentamientos (minutos) a la capital comarcal / 2020" dataDxfId="356">
      <calculatedColumnFormula>dispersión!K4</calculatedColumnFormula>
    </tableColumn>
    <tableColumn id="4" name="Población media de los asentamientos de la comarca (excepto la capital)/2020" dataDxfId="355">
      <calculatedColumnFormula>dispersión!F4</calculatedColumnFormula>
    </tableColumn>
    <tableColumn id="5" name="Número de asentamientos habitados (sin la capital) / 2020" dataDxfId="354">
      <calculatedColumnFormula>dispersión!G4</calculatedColumnFormula>
    </tableColumn>
    <tableColumn id="6" name="Componente de dispersión ponderado y tipificado/2020" dataDxfId="353">
      <calculatedColumnFormula>dispersión!U4</calculatedColumnFormula>
    </tableColumn>
    <tableColumn id="7" name="Funcionalidad municipal" dataDxfId="352"/>
    <tableColumn id="8" name="Normalización de la funcionalidad municipal / 2020" dataDxfId="351">
      <calculatedColumnFormula>G4*100/G$38</calculatedColumnFormula>
    </tableColumn>
    <tableColumn id="9" name="Normalización de la funcionalidad municipal tipificada / 2020" dataDxfId="350">
      <calculatedColumnFormula>(H4-H$40)/H$41</calculatedColumnFormula>
    </tableColumn>
    <tableColumn id="10" name="Potencialidad de la capitalidad comarcal en función de sus habitantes  (fórmula gravitatoria)/ 2020" dataDxfId="349"/>
    <tableColumn id="11" name="Normalización de la potencialidad de la capitalidad comarcal en función de sus habitantes  (fórmula gravitatoria)/2020" dataDxfId="348">
      <calculatedColumnFormula>J4*100/J$38</calculatedColumnFormula>
    </tableColumn>
    <tableColumn id="12" name="Normalización de la potencialidad de la capitalidad comarcal en función de sus habitantes  (fórmula gravitatoria) tipificada / 2020" dataDxfId="347">
      <calculatedColumnFormula>(K4-K$40)/K$41</calculatedColumnFormula>
    </tableColumn>
    <tableColumn id="13" name="Componente derivada  de los condicionantes territoriales ponderado / 2020" dataDxfId="346">
      <calculatedColumnFormula>((2*F4)+I4+L4)/4</calculatedColumnFormula>
    </tableColumn>
    <tableColumn id="14" name="Componente de los condicionantes territoriales ponderado y tipificado / 2020" dataDxfId="345">
      <calculatedColumnFormula>(M4-M$40)/M$41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alores_del_indice_comarcal_condicionantes_territoriales._Año_2021"/>
    </ext>
  </extLst>
</table>
</file>

<file path=xl/tables/table12.xml><?xml version="1.0" encoding="utf-8"?>
<table xmlns="http://schemas.openxmlformats.org/spreadsheetml/2006/main" id="12" name="Tabla12" displayName="Tabla12" ref="A3:U36" totalsRowShown="0" headerRowBorderDxfId="344" tableBorderDxfId="343" headerRowCellStyle="Encabezado 4">
  <autoFilter ref="A3:U36"/>
  <tableColumns count="21">
    <tableColumn id="1" name="Código comarca" dataDxfId="342"/>
    <tableColumn id="2" name="Denominación comarca" dataDxfId="341"/>
    <tableColumn id="3" name="Población 2018" dataDxfId="340"/>
    <tableColumn id="21" name="Población 2020" dataDxfId="339"/>
    <tableColumn id="4" name="Distancia media de los asentamientos (minutos) a la capital comarcal / 2020" dataDxfId="338"/>
    <tableColumn id="5" name="Población media de los asentamientos de la comarca (excepto la capital)/2019" dataDxfId="337"/>
    <tableColumn id="6" name="(A) Número de asentamientos habitados (sin la capital) / 2020" dataDxfId="336"/>
    <tableColumn id="7" name="Normalización del número de asentamientos además de la capitalidad municipal / 2020" dataDxfId="335">
      <calculatedColumnFormula>G$39*100/G4</calculatedColumnFormula>
    </tableColumn>
    <tableColumn id="8" name="Normalización del número de asentamientos además de la capitalidad municipal tipificada / 2020" dataDxfId="334">
      <calculatedColumnFormula>(H4-H$40)/H$41</calculatedColumnFormula>
    </tableColumn>
    <tableColumn id="9" name="(B1) Número de asentamientos habitados además de la capitalidad municipal elevados a 1,5 / 2020" dataDxfId="333">
      <calculatedColumnFormula>POWER(G4,1.5)</calculatedColumnFormula>
    </tableColumn>
    <tableColumn id="10" name="(B2) Distancia media de los asentamientos (minutos) a la capital comarcal / 2020" dataDxfId="332"/>
    <tableColumn id="11" name="(B) Producto de B1*B2  (factor del coste del desplazamiento para suministro del servicio)/ 2020" dataDxfId="331">
      <calculatedColumnFormula>J4*K4</calculatedColumnFormula>
    </tableColumn>
    <tableColumn id="12" name="Normalización del factor de coste del desplazamiento para suministro del servicio / 2020" dataDxfId="330">
      <calculatedColumnFormula>L$39*100/L4</calculatedColumnFormula>
    </tableColumn>
    <tableColumn id="13" name="Normalización del factor de coste del desplazamiento para suministro del servicio tipificada / 2020" dataDxfId="329">
      <calculatedColumnFormula>(M4-M$40)/M$41</calculatedColumnFormula>
    </tableColumn>
    <tableColumn id="14" name="(C1) Logaritmo neperiano de la población media de los asentamientos/2019" dataDxfId="328">
      <calculatedColumnFormula>LN(F4)</calculatedColumnFormula>
    </tableColumn>
    <tableColumn id="15" name="(C2) Número de asentamientos habitados (sin la capital) / 2020" dataDxfId="327">
      <calculatedColumnFormula>G4</calculatedColumnFormula>
    </tableColumn>
    <tableColumn id="16" name="(C) Producto del logaritomo neperiano por el número de asentamientos habitados (coste del servicio)/2020" dataDxfId="326">
      <calculatedColumnFormula>O4*G4</calculatedColumnFormula>
    </tableColumn>
    <tableColumn id="17" name="Normalización del factor coste del suministro del servicio / 2020" dataDxfId="325">
      <calculatedColumnFormula>Q$39*100/Q4</calculatedColumnFormula>
    </tableColumn>
    <tableColumn id="18" name="Normalización del factor coste del suministro del servicio tipificada / 2020" dataDxfId="324">
      <calculatedColumnFormula>(R4-R$40)/R$41</calculatedColumnFormula>
    </tableColumn>
    <tableColumn id="19" name="Componente de dispersión ponderado / 2020" dataDxfId="323">
      <calculatedColumnFormula>(S4+N4+I4/3)</calculatedColumnFormula>
    </tableColumn>
    <tableColumn id="20" name="Componente de dispersión ponderado y tipificado/2020" dataDxfId="322">
      <calculatedColumnFormula>(T4-T$40)/T$41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dispersión._Año_2021" altTextSummary="Valores del índice comarcal de dispersión del ISDT para el año 2021."/>
    </ext>
  </extLst>
</table>
</file>

<file path=xl/tables/table13.xml><?xml version="1.0" encoding="utf-8"?>
<table xmlns="http://schemas.openxmlformats.org/spreadsheetml/2006/main" id="14" name="Tabla14" displayName="Tabla14" ref="A3:K36" totalsRowShown="0" headerRowDxfId="321" headerRowBorderDxfId="320" tableBorderDxfId="319" headerRowCellStyle="Encabezado 4">
  <autoFilter ref="A3:K36"/>
  <tableColumns count="11">
    <tableColumn id="1" name="Código comarca" dataDxfId="318"/>
    <tableColumn id="2" name="Denominación comarca" dataDxfId="317"/>
    <tableColumn id="3" name="Población 2018" dataDxfId="316"/>
    <tableColumn id="4" name="Tiempo medio a enlace de via de alta capacidad (minutos)/2021" dataDxfId="315"/>
    <tableColumn id="5" name="Normalización del tiempo medio a enlace de via de alta capacidad (minutos)/2021" dataDxfId="314">
      <calculatedColumnFormula>D$39*100/D4</calculatedColumnFormula>
    </tableColumn>
    <tableColumn id="6" name="Normalización del tiempo medio a enlace de via de alta capacidad tipificación (minutos)/2021" dataDxfId="313">
      <calculatedColumnFormula>(E4-E$40)/E$41</calculatedColumnFormula>
    </tableColumn>
    <tableColumn id="7" name="Potencialidad de acceso a la red ferroviaria /2021" dataDxfId="312"/>
    <tableColumn id="8" name="Normalización de la potencialidad de acceso a la red ferroviaria/2021" dataDxfId="311">
      <calculatedColumnFormula>G4*100/G$38</calculatedColumnFormula>
    </tableColumn>
    <tableColumn id="9" name="Normalización de la potencialidad de acceso a la red ferroviaria tipificada /2021" dataDxfId="310">
      <calculatedColumnFormula>(H4-H$40)/H$41</calculatedColumnFormula>
    </tableColumn>
    <tableColumn id="10" name="Componente derivada de las condiciones de acceso a la red viaria y ferroviaria ponderada/2021" dataDxfId="309">
      <calculatedColumnFormula>((2*F4)+I4)/3</calculatedColumnFormula>
    </tableColumn>
    <tableColumn id="11" name="Componente derivada de las condiciones de acceso a la red viaria y ferroviaria ponderada y tipificada/2021" dataDxfId="308">
      <calculatedColumnFormula>(J4-J$40)/J$41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red_ferroviaria_y_viaria._Año_2021" altTextSummary="Valores del índice comarcal de red ferroviaria y viaria del ISDT para el año 2021."/>
    </ext>
  </extLst>
</table>
</file>

<file path=xl/tables/table14.xml><?xml version="1.0" encoding="utf-8"?>
<table xmlns="http://schemas.openxmlformats.org/spreadsheetml/2006/main" id="13" name="Tabla13" displayName="Tabla13" ref="A3:Q36" totalsRowShown="0" headerRowDxfId="307" tableBorderDxfId="306" headerRowCellStyle="Encabezado 4">
  <autoFilter ref="A3:Q36"/>
  <tableColumns count="17">
    <tableColumn id="1" name="Código comarca" dataDxfId="305"/>
    <tableColumn id="2" name="Denominación comarca" dataDxfId="304"/>
    <tableColumn id="3" name="Población 2020" dataDxfId="303"/>
    <tableColumn id="4" name="Habitantes con cobertura de fibra optica_2020 (FTTH)" dataDxfId="302"/>
    <tableColumn id="5" name="Porcentaje de cobertura de fibra óptica_2020 (FTTH)" dataDxfId="301">
      <calculatedColumnFormula>D4/C4*100</calculatedColumnFormula>
    </tableColumn>
    <tableColumn id="6" name="Normalización del porcentaje de cobertura de fibra óptica_2020 (1)" dataDxfId="300">
      <calculatedColumnFormula>E4*100/E$38</calculatedColumnFormula>
    </tableColumn>
    <tableColumn id="7" name="Normalización del prcentaje de cobertura de fibra óptica_2020 tipificada" dataDxfId="299">
      <calculatedColumnFormula>(F4-F$40)/F$41</calculatedColumnFormula>
    </tableColumn>
    <tableColumn id="8" name="Habitantes con cobertura móvil 4G (LTE)_2020" dataDxfId="298"/>
    <tableColumn id="9" name="Porcentaje de cobertura móvil 4G (LTE)_2020" dataDxfId="297">
      <calculatedColumnFormula>H4/C4*100</calculatedColumnFormula>
    </tableColumn>
    <tableColumn id="10" name="Normalización del porcentaje de cobertura móvil 4G (LTE)_2020 (2)" dataDxfId="296">
      <calculatedColumnFormula>I4*100/I$38</calculatedColumnFormula>
    </tableColumn>
    <tableColumn id="11" name="Normalización del porcentaje de cobertura móvil 4G (LTE)_2020 tipificada" dataDxfId="295">
      <calculatedColumnFormula>(J4-J$40)/J$41</calculatedColumnFormula>
    </tableColumn>
    <tableColumn id="12" name="Habitantes con acceso a redes móviles o inalámbricas &gt; 30 Mb. _2020" dataDxfId="294"/>
    <tableColumn id="13" name="Porcentaje de acceso a redes fijas o inalambricas &gt; 30 Mb. _2020" dataDxfId="293">
      <calculatedColumnFormula>L4/C4*100</calculatedColumnFormula>
    </tableColumn>
    <tableColumn id="14" name="Normalización del porcentaje de acceso a redes fijas o inalambricas &gt; 30 Mb._2020 (3)" dataDxfId="292">
      <calculatedColumnFormula>M4*100/M$38</calculatedColumnFormula>
    </tableColumn>
    <tableColumn id="15" name="Normalización del porcentaje de acceso a redes fijas o inalambricas &gt; 30 Mb._2020 Tipificada" dataDxfId="291">
      <calculatedColumnFormula>(N4-N$40)/N$41</calculatedColumnFormula>
    </tableColumn>
    <tableColumn id="16" name="Variable derivada de las condiciones de comunicación digitales ponderadas" dataDxfId="290">
      <calculatedColumnFormula>((2*G4)+(2*K4)+O4)/5</calculatedColumnFormula>
    </tableColumn>
    <tableColumn id="17" name="Componente derivada de las condiciones de comunicación digitales ponderadas y tipificada" dataDxfId="289">
      <calculatedColumnFormula>(P4-P$40)/P$41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comunicaciones_digitales._Año_2021" altTextSummary="Valores del índice comarcal de comunicaciones digitales del ISDT para el año 2021."/>
    </ext>
  </extLst>
</table>
</file>

<file path=xl/tables/table15.xml><?xml version="1.0" encoding="utf-8"?>
<table xmlns="http://schemas.openxmlformats.org/spreadsheetml/2006/main" id="15" name="Tabla15" displayName="Tabla15" ref="A3:V36" totalsRowShown="0" headerRowBorderDxfId="288" tableBorderDxfId="287">
  <autoFilter ref="A3:V36"/>
  <tableColumns count="22">
    <tableColumn id="1" name="Código comarca" dataDxfId="286"/>
    <tableColumn id="2" name="Denominación comarca" dataDxfId="285"/>
    <tableColumn id="3" name="Población 2018" dataDxfId="284"/>
    <tableColumn id="4" name="Valoración media paisaje municipal" dataDxfId="283"/>
    <tableColumn id="5" name="Normalización de la valoración media paisaje municipal" dataDxfId="282">
      <calculatedColumnFormula>D4*100/D$38</calculatedColumnFormula>
    </tableColumn>
    <tableColumn id="6" name="Normalización de la valoración media paisaje municipal tipifiacada" dataDxfId="281">
      <calculatedColumnFormula>(E4-E$40)/E$41</calculatedColumnFormula>
    </tableColumn>
    <tableColumn id="7" name="Superficie de pasiaje valorado como sobresaliente (ha)" dataDxfId="280"/>
    <tableColumn id="8" name="Normalización de la superficie de pasiaje valorado como sobresaliente (ha) (2)" dataDxfId="279">
      <calculatedColumnFormula>G4*100/G$38</calculatedColumnFormula>
    </tableColumn>
    <tableColumn id="9" name="Normalización de la superficie de pasiaje valorado como sobresaliente (ha) tipificada" dataDxfId="278">
      <calculatedColumnFormula>(H4-H$40)/H$41</calculatedColumnFormula>
    </tableColumn>
    <tableColumn id="10" name="Superficie comarcal (ha)" dataDxfId="277"/>
    <tableColumn id="11" name="% Superficie de pasiaje valorado como sobresaliente sobre el total de superficie comarcal" dataDxfId="276"/>
    <tableColumn id="12" name="Normalización del % de superficie de pasiaje valorado como sobresaliente sobre el total de superficie comarcal" dataDxfId="275">
      <calculatedColumnFormula>K4*100/K$38</calculatedColumnFormula>
    </tableColumn>
    <tableColumn id="13" name="Normalización del % de superficie de pasiaje valorado como sobresaliente sobre el total de superficie comarcal tipificada" dataDxfId="274">
      <calculatedColumnFormula>(L4-L$40)/L$41</calculatedColumnFormula>
    </tableColumn>
    <tableColumn id="14" name="Km. de senderos homologados como turísiticos_2020" dataDxfId="273"/>
    <tableColumn id="15" name="Normalización de Km. de senderos homologados como turísiticos_2020" dataDxfId="272">
      <calculatedColumnFormula>N4*100/N$38</calculatedColumnFormula>
    </tableColumn>
    <tableColumn id="16" name="Normalización de Km. de senderos homologados como turísiticos_2020 tipificados" dataDxfId="271">
      <calculatedColumnFormula>(O4-O$40)/O$41</calculatedColumnFormula>
    </tableColumn>
    <tableColumn id="17" name="% Km. de senderos homologados como turísiticos por km2_2019" dataDxfId="270"/>
    <tableColumn id="18" name="% Km. de senderos homologados como turísiticos por km2_2020" dataDxfId="269"/>
    <tableColumn id="19" name="Normalización del % km. de senderos homologados como turísiticos por km2_2020 tipificada" dataDxfId="268">
      <calculatedColumnFormula>R4*100/R$38</calculatedColumnFormula>
    </tableColumn>
    <tableColumn id="20" name="Normalización del % km. de senderos homologados como turísiticos por km2_2020 tipificada2" dataDxfId="267">
      <calculatedColumnFormula>(S4-S$40)/S$41</calculatedColumnFormula>
    </tableColumn>
    <tableColumn id="21" name="Ponderación de las variables paisajísticas" dataDxfId="266">
      <calculatedColumnFormula>((2*F4)+I4+M4+P4+T4)/6</calculatedColumnFormula>
    </tableColumn>
    <tableColumn id="22" name="Componente derivada de las variables paisajisticas ponderada y tipificada" dataDxfId="265">
      <calculatedColumnFormula>(U4-U$40)/U$41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paisaje._Año_2021" altTextSummary="Valores del índice comarcal de paisaje del ISDT para el año 2021."/>
    </ext>
  </extLst>
</table>
</file>

<file path=xl/tables/table16.xml><?xml version="1.0" encoding="utf-8"?>
<table xmlns="http://schemas.openxmlformats.org/spreadsheetml/2006/main" id="16" name="Tabla16" displayName="Tabla16" ref="A3:R36" totalsRowShown="0" tableBorderDxfId="264">
  <autoFilter ref="A3:R36"/>
  <tableColumns count="18">
    <tableColumn id="1" name="Código comarca" dataDxfId="263"/>
    <tableColumn id="2" name="Denominación comarca" dataDxfId="262"/>
    <tableColumn id="3" name="Población 2018" dataDxfId="261"/>
    <tableColumn id="4" name="Espacios naturales (ha) 2021" dataDxfId="260"/>
    <tableColumn id="5" name="Normalización de la superficie de espacios naturales (ha) (1) 2021" dataDxfId="259">
      <calculatedColumnFormula>D4*100/D$38</calculatedColumnFormula>
    </tableColumn>
    <tableColumn id="6" name="Normalización de la superficie de espacios naturales (ha) tipificada 2021" dataDxfId="258">
      <calculatedColumnFormula>(E4-E$40)/E$41</calculatedColumnFormula>
    </tableColumn>
    <tableColumn id="7" name="% de superficie de espacios naturales con respecto al total comarcal" dataDxfId="257"/>
    <tableColumn id="8" name="Normalización del % de superficie de espacios naturales con respecto al total comarcal (2)" dataDxfId="256">
      <calculatedColumnFormula>G4*100/G$38</calculatedColumnFormula>
    </tableColumn>
    <tableColumn id="9" name="Normalización del % de superficie de espacios naturales con respecto al total comarcal tipificada" dataDxfId="255">
      <calculatedColumnFormula>(H4-H$40)/H$41</calculatedColumnFormula>
    </tableColumn>
    <tableColumn id="10" name="Superficie (Ha) IAEST 2021" dataDxfId="254"/>
    <tableColumn id="11" name="% de superficie de espacios naturales con respecto al total comarcal 2021" dataDxfId="253">
      <calculatedColumnFormula>D4/J4*100</calculatedColumnFormula>
    </tableColumn>
    <tableColumn id="12" name="Normalización del % de superficie de espacios naturales con respecto al total comarcal (2) 2019" dataDxfId="252">
      <calculatedColumnFormula>K4*100/K$38</calculatedColumnFormula>
    </tableColumn>
    <tableColumn id="13" name="Normalización del % de superficie de espacios naturales con respecto al total comarcal tipificada2019" dataDxfId="251">
      <calculatedColumnFormula>(L4-L$40)/L$41</calculatedColumnFormula>
    </tableColumn>
    <tableColumn id="14" name="Valoración ponderada del patrimonio territorial cultural 2019" dataDxfId="250"/>
    <tableColumn id="15" name="Normalización de la valoración ponderada del patrimonio territorial cultural (2) 2019" dataDxfId="249">
      <calculatedColumnFormula>N4*100/N$38</calculatedColumnFormula>
    </tableColumn>
    <tableColumn id="16" name="Normalización de la valoración ponderada del patrimonio territorial cultural tipificada 2019" dataDxfId="248">
      <calculatedColumnFormula>(O4-O$40)/O$41</calculatedColumnFormula>
    </tableColumn>
    <tableColumn id="17" name="Ponderación de las variables culturales_2021" dataDxfId="247">
      <calculatedColumnFormula>(F4+M4+P4)/3</calculatedColumnFormula>
    </tableColumn>
    <tableColumn id="18" name="Componente derivada de las variables del patrimonio territorial cultural ponderada y tipificada_2021" dataDxfId="246">
      <calculatedColumnFormula>(Q4-Q$40)/Q$41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patrimonio_territorial._Año_2021" altTextSummary="Valores del índice comarcal de patrimonio territorial del ISDT para el año 2021."/>
    </ext>
  </extLst>
</table>
</file>

<file path=xl/tables/table2.xml><?xml version="1.0" encoding="utf-8"?>
<table xmlns="http://schemas.openxmlformats.org/spreadsheetml/2006/main" id="5" name="Tabla5" displayName="Tabla5" ref="A3:M36" totalsRowShown="0" tableBorderDxfId="678" headerRowCellStyle="Encabezado 4">
  <autoFilter ref="A3:M36"/>
  <sortState ref="A4:M36">
    <sortCondition descending="1" ref="M4:M36"/>
  </sortState>
  <tableColumns count="13">
    <tableColumn id="1" name="Orden" dataDxfId="677">
      <calculatedColumnFormula>A3+1</calculatedColumnFormula>
    </tableColumn>
    <tableColumn id="2" name="Código comarca" dataDxfId="676"/>
    <tableColumn id="3" name="Denominación comarca" dataDxfId="675"/>
    <tableColumn id="4" name="Población 2018" dataDxfId="674"/>
    <tableColumn id="5" name="Población 2019" dataDxfId="673"/>
    <tableColumn id="6" name="Factor_economia (P=2)" dataDxfId="672"/>
    <tableColumn id="7" name="Factor_alojamiento (P=1)" dataDxfId="671"/>
    <tableColumn id="8" name="Factor_equipamientos y servicios (P=2)" dataDxfId="670"/>
    <tableColumn id="9" name="Factor_movilidad (P=2)" dataDxfId="669"/>
    <tableColumn id="10" name="Factor_escenario y patrimonio (P=1)" dataDxfId="668"/>
    <tableColumn id="11" name="Media ponderada de los factores de desarrollo territorial" dataDxfId="667"/>
    <tableColumn id="12" name="ISDT (Media ponderada tipificada)" dataDxfId="666"/>
    <tableColumn id="13" name="ISDT + 100" dataDxfId="665"/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totales_comarcales_ISDT_Año_2021_Orden_descendente" altTextSummary="Valores totales de los componentes del ISDT comarcal en orden descendente según valor total del ISDT."/>
    </ext>
  </extLst>
</table>
</file>

<file path=xl/tables/table3.xml><?xml version="1.0" encoding="utf-8"?>
<table xmlns="http://schemas.openxmlformats.org/spreadsheetml/2006/main" id="17" name="Tabla318" displayName="Tabla318" ref="A3:AK36" totalsRowShown="0" tableBorderDxfId="730" headerRowCellStyle="Encabezado 4">
  <autoFilter ref="A3:AK36"/>
  <tableColumns count="37">
    <tableColumn id="1" name="Código comarca" dataDxfId="729"/>
    <tableColumn id="2" name="Denominación comarca" dataDxfId="728"/>
    <tableColumn id="3" name="Población 2018" dataDxfId="727"/>
    <tableColumn id="4" name="Población 2019" dataDxfId="726"/>
    <tableColumn id="5" name="Ponderación de las variables demográficas" dataDxfId="725">
      <calculatedColumnFormula>demografía!BH4</calculatedColumnFormula>
    </tableColumn>
    <tableColumn id="6" name="Componente demográfico ponderado y tipificado" dataDxfId="724">
      <calculatedColumnFormula>demografía!BI4</calculatedColumnFormula>
    </tableColumn>
    <tableColumn id="7" name="Ponderación de las variables de economía general" dataDxfId="723">
      <calculatedColumnFormula>'economía general'!AZ4</calculatedColumnFormula>
    </tableColumn>
    <tableColumn id="8" name="Componente de economía general ponderada y tipificada" dataDxfId="722">
      <calculatedColumnFormula>'economía general'!BA4</calculatedColumnFormula>
    </tableColumn>
    <tableColumn id="9" name="Ponderación de las variables de economía sectorial " dataDxfId="721">
      <calculatedColumnFormula>'economía sectorial'!AQ4</calculatedColumnFormula>
    </tableColumn>
    <tableColumn id="10" name="Componente de economía sectorial ponderada y tipificada" dataDxfId="720">
      <calculatedColumnFormula>'economía sectorial'!AR4</calculatedColumnFormula>
    </tableColumn>
    <tableColumn id="11" name="Ponderación de las variables derivadas de condicionantes geográficas " dataDxfId="719">
      <calculatedColumnFormula>'condicionantes geográficos'!R4</calculatedColumnFormula>
    </tableColumn>
    <tableColumn id="12" name="Componente de los  condicionantes geográficos ponderarda y tipificada" dataDxfId="718">
      <calculatedColumnFormula>'condicionantes geográficos'!S4</calculatedColumnFormula>
    </tableColumn>
    <tableColumn id="13" name="Factor economia ponderado" dataDxfId="717">
      <calculatedColumnFormula>((2*F4)+H4+J4+L4)/5</calculatedColumnFormula>
    </tableColumn>
    <tableColumn id="14" name="Factor economía tipificado" dataDxfId="716">
      <calculatedColumnFormula>(M4-M$40)/M$41</calculatedColumnFormula>
    </tableColumn>
    <tableColumn id="15" name="Componentes de alojamiento ponderadas" dataDxfId="715">
      <calculatedColumnFormula>alojamiento!AC4</calculatedColumnFormula>
    </tableColumn>
    <tableColumn id="16" name="Factor alojamiento ponderado y tipificado" dataDxfId="714">
      <calculatedColumnFormula>alojamiento!AD4</calculatedColumnFormula>
    </tableColumn>
    <tableColumn id="17" name="Componente de accesibilidad ponderado" dataDxfId="713">
      <calculatedColumnFormula>accesibilidad!BP4</calculatedColumnFormula>
    </tableColumn>
    <tableColumn id="18" name="Componente de accesibilidad ponderado y tipificado" dataDxfId="712">
      <calculatedColumnFormula>accesibilidad!BQ4</calculatedColumnFormula>
    </tableColumn>
    <tableColumn id="19" name="Componente derivada  de los condicionantes territoriales ponderado / 2018" dataDxfId="711">
      <calculatedColumnFormula>'condicionantes territoriales'!M4</calculatedColumnFormula>
    </tableColumn>
    <tableColumn id="20" name="Componente de los condicionantes territoriales ponderado y tipificado / 2018" dataDxfId="710">
      <calculatedColumnFormula>'condicionantes territoriales'!N4</calculatedColumnFormula>
    </tableColumn>
    <tableColumn id="21" name="Factor equipamientos y servicios ponderado" dataDxfId="709">
      <calculatedColumnFormula>((2*R4)+T4)/3</calculatedColumnFormula>
    </tableColumn>
    <tableColumn id="22" name="Factor equipamientos y servicios tipificado" dataDxfId="708">
      <calculatedColumnFormula>(U4-U$40)/U$41</calculatedColumnFormula>
    </tableColumn>
    <tableColumn id="23" name="Componente derivada de las condiciones de acceso a la red viaria y ferroviaria ponderada/2018" dataDxfId="707">
      <calculatedColumnFormula>'red viaria y ferroviaria'!J4</calculatedColumnFormula>
    </tableColumn>
    <tableColumn id="24" name="Componente derivada de las condiciones de acceso a la red viaria y ferroviaria ponderada y tipificada/2018" dataDxfId="706">
      <calculatedColumnFormula>'red viaria y ferroviaria'!K4</calculatedColumnFormula>
    </tableColumn>
    <tableColumn id="25" name="Variable derivada de las condiciones de comunicación digitales ponderaras" dataDxfId="705">
      <calculatedColumnFormula>'comunicaciones digitales'!P4</calculatedColumnFormula>
    </tableColumn>
    <tableColumn id="26" name="Componente derivada de las condiciones de comunicación digitales ponderaras y tipificada" dataDxfId="704">
      <calculatedColumnFormula>'comunicaciones digitales'!Q4</calculatedColumnFormula>
    </tableColumn>
    <tableColumn id="27" name="Factor movilidad ponderado" dataDxfId="703">
      <calculatedColumnFormula>((1*X4)+(2*Z4))/3</calculatedColumnFormula>
    </tableColumn>
    <tableColumn id="28" name="Factor movilidad tipificado" dataDxfId="702">
      <calculatedColumnFormula>(AA4-AA$40)/AA$41</calculatedColumnFormula>
    </tableColumn>
    <tableColumn id="29" name="Ponderación de las variables paisajísticas" dataDxfId="701">
      <calculatedColumnFormula>paisaje!U4</calculatedColumnFormula>
    </tableColumn>
    <tableColumn id="30" name="Componente derivada de las variables paisajisticas ponderada y tipificada" dataDxfId="700">
      <calculatedColumnFormula>(AC4-AC$40)/AC$41</calculatedColumnFormula>
    </tableColumn>
    <tableColumn id="31" name="Ponderación de las variables de patrimonio territorial" dataDxfId="699">
      <calculatedColumnFormula>'patrimonio territorial'!Q4</calculatedColumnFormula>
    </tableColumn>
    <tableColumn id="32" name="Componente derivada de las variables del patrimonio territorial ponderada y tipificada" dataDxfId="698">
      <calculatedColumnFormula>(AE4-AE$40)/AE$41</calculatedColumnFormula>
    </tableColumn>
    <tableColumn id="33" name="Factor escenario vital y patrimonio ponderado" dataDxfId="697">
      <calculatedColumnFormula>(AD4+(2*AF4))/3</calculatedColumnFormula>
    </tableColumn>
    <tableColumn id="34" name="Factor escenario vital y patrimonio tipificado" dataDxfId="696">
      <calculatedColumnFormula>(AG4-AG$40)/AG$41</calculatedColumnFormula>
    </tableColumn>
    <tableColumn id="35" name="Media ponderada de los factores de desarrollo territorial" dataDxfId="695">
      <calculatedColumnFormula>((2*N4)+P4+(2*V4)+(2*AB4)+AH4)/8</calculatedColumnFormula>
    </tableColumn>
    <tableColumn id="36" name="ISDT (Media ponderada tipificada)" dataDxfId="694">
      <calculatedColumnFormula>(AI4-AI$40)/AI$41</calculatedColumnFormula>
    </tableColumn>
    <tableColumn id="37" name="ISDT + 100" dataDxfId="693">
      <calculatedColumnFormula>100+AJ4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factores_ponderados_índice_comarcal._Año_2021" altTextSummary="Valores totales de los componentes del ISDT comarcal."/>
    </ext>
  </extLst>
</table>
</file>

<file path=xl/tables/table4.xml><?xml version="1.0" encoding="utf-8"?>
<table xmlns="http://schemas.openxmlformats.org/spreadsheetml/2006/main" id="6" name="Tabla6" displayName="Tabla6" ref="A3:BI36" totalsRowShown="0" tableBorderDxfId="664">
  <autoFilter ref="A3:BI36"/>
  <tableColumns count="61">
    <tableColumn id="1" name="Código comarca" dataDxfId="663"/>
    <tableColumn id="2" name="Denominación comarca" dataDxfId="662"/>
    <tableColumn id="3" name="Población 2018" dataDxfId="661"/>
    <tableColumn id="4" name="Población 2019" dataDxfId="660"/>
    <tableColumn id="5" name="Población 2020" dataDxfId="659"/>
    <tableColumn id="6" name="Población 2020 normalizada (1)" dataDxfId="658">
      <calculatedColumnFormula>E4*100/E$38</calculatedColumnFormula>
    </tableColumn>
    <tableColumn id="7" name="Población 2020 tipificada" dataDxfId="657">
      <calculatedColumnFormula>(F4-F$40)/F$41</calculatedColumnFormula>
    </tableColumn>
    <tableColumn id="8" name="Superficie comarcal " dataDxfId="656"/>
    <tableColumn id="9" name="Densidad 2020" dataDxfId="655"/>
    <tableColumn id="10" name="Densidad 2020 normalizada (2)" dataDxfId="654">
      <calculatedColumnFormula>I4*100/I$38</calculatedColumnFormula>
    </tableColumn>
    <tableColumn id="11" name="Densidad 2020 tipificada (2)" dataDxfId="653">
      <calculatedColumnFormula>(J4-J$40)/J$41</calculatedColumnFormula>
    </tableColumn>
    <tableColumn id="12" name="Población sin el municipio más poblado (2020)" dataDxfId="652"/>
    <tableColumn id="13" name="Población sin el municipio más poblado (2020) normalizada (3)" dataDxfId="651">
      <calculatedColumnFormula>L4*100/L$38</calculatedColumnFormula>
    </tableColumn>
    <tableColumn id="14" name="Población sin el municipio más poblado (2020) tipificada" dataDxfId="650">
      <calculatedColumnFormula>(M4-M$40)/M$41</calculatedColumnFormula>
    </tableColumn>
    <tableColumn id="15" name="Densidad sin municipio más poblado 2020" dataDxfId="649">
      <calculatedColumnFormula>L4/H4</calculatedColumnFormula>
    </tableColumn>
    <tableColumn id="16" name="Densidad sin el municipio mas poblado 2020 normalizada (4)" dataDxfId="648">
      <calculatedColumnFormula>O4*100/O$38</calculatedColumnFormula>
    </tableColumn>
    <tableColumn id="17" name="Densidad sin el municipio mas poblado 2020 tipificada normalizada (4)" dataDxfId="647">
      <calculatedColumnFormula>(P4-P$40)/P$41</calculatedColumnFormula>
    </tableColumn>
    <tableColumn id="18" name="Índice de reemplazamiento_2020" dataDxfId="646"/>
    <tableColumn id="19" name="Índice de reemplazamiento_2020 normalizado (5)" dataDxfId="645">
      <calculatedColumnFormula>R4*100/R$38</calculatedColumnFormula>
    </tableColumn>
    <tableColumn id="20" name="Índice de reemplazamiento_2020 tipificado" dataDxfId="644">
      <calculatedColumnFormula>(S4-S$40)/S$41</calculatedColumnFormula>
    </tableColumn>
    <tableColumn id="21" name="Tasa de dependencia_2020" dataDxfId="643"/>
    <tableColumn id="22" name="Tasa de dependencia normalizada_2020 (6)" dataDxfId="642">
      <calculatedColumnFormula>U$39*100/U4</calculatedColumnFormula>
    </tableColumn>
    <tableColumn id="23" name="Tasa de dependencia_2020 tipificada" dataDxfId="641">
      <calculatedColumnFormula>(V4-V$40)/V$41</calculatedColumnFormula>
    </tableColumn>
    <tableColumn id="24" name="Índice de vejez_2020" dataDxfId="640"/>
    <tableColumn id="25" name="Índice de vejez normalizado_2020 (7)" dataDxfId="639">
      <calculatedColumnFormula>X$39*100/X4</calculatedColumnFormula>
    </tableColumn>
    <tableColumn id="26" name="Índice de vejez_2020 tipificado" dataDxfId="638">
      <calculatedColumnFormula>(Y4-Y$40)/Y$41</calculatedColumnFormula>
    </tableColumn>
    <tableColumn id="27" name="Índice de sobreenvejecimiento_2020" dataDxfId="637"/>
    <tableColumn id="28" name="Índice de sobreenvejecimiento_2020 normalizado (8)" dataDxfId="636">
      <calculatedColumnFormula>AA$39*100/AA4</calculatedColumnFormula>
    </tableColumn>
    <tableColumn id="29" name="Índice de sobreenvejecimiento_2020 tipificado" dataDxfId="635">
      <calculatedColumnFormula>(AB4-AB$40)/AB$41</calculatedColumnFormula>
    </tableColumn>
    <tableColumn id="30" name="% población menor 15 años_2020" dataDxfId="634"/>
    <tableColumn id="31" name="% población menor 15 años_2020 normalizada (9)" dataDxfId="633">
      <calculatedColumnFormula>AD4*100/AD$38</calculatedColumnFormula>
    </tableColumn>
    <tableColumn id="32" name="% población menor 15 años_2020 tipificada" dataDxfId="632">
      <calculatedColumnFormula>(AE4-AE$40)/AE$41</calculatedColumnFormula>
    </tableColumn>
    <tableColumn id="33" name="Índice de masculinidad_2020 (15 a 49 años)" dataDxfId="631"/>
    <tableColumn id="34" name="Índice de masculinidad (15 a 49 años)_2020 normalizado (10)" dataDxfId="630">
      <calculatedColumnFormula>AG$39*100/AG4</calculatedColumnFormula>
    </tableColumn>
    <tableColumn id="35" name="Índice de masculinidad (15 a 49 años)_2020  tipificado" dataDxfId="629">
      <calculatedColumnFormula>(AH4-AH$40)/AH$41</calculatedColumnFormula>
    </tableColumn>
    <tableColumn id="36" name="Evolución población 2016-20" dataDxfId="628"/>
    <tableColumn id="37" name="Evolución población 2016-20 normalizada (11)" dataDxfId="627">
      <calculatedColumnFormula>AJ4*100/AJ$38</calculatedColumnFormula>
    </tableColumn>
    <tableColumn id="38" name="Evolución población 2016-20 tipificada" dataDxfId="626">
      <calculatedColumnFormula>(AK4-AK$40)/AK$41</calculatedColumnFormula>
    </tableColumn>
    <tableColumn id="39" name="Evolución población 1960-2020" dataDxfId="625"/>
    <tableColumn id="40" name="Evolución población 1960-2020 normalizada (12)" dataDxfId="624">
      <calculatedColumnFormula>AM4*100/AM$38</calculatedColumnFormula>
    </tableColumn>
    <tableColumn id="41" name="Evolución población 1960-2020 tipificada" dataDxfId="623">
      <calculatedColumnFormula>(AN4-AN$40)/AN$41</calculatedColumnFormula>
    </tableColumn>
    <tableColumn id="42" name="Saldo migratorio_2020 (valores absolutos)" dataDxfId="622"/>
    <tableColumn id="43" name="Saldo migratorio (valores absolutos)_2020 normalizado (13)" dataDxfId="621">
      <calculatedColumnFormula>(AP4+ABS(AP$39))*100/(AP$38+ABS(AP$39))</calculatedColumnFormula>
    </tableColumn>
    <tableColumn id="44" name="Saldo migratorio (valores absolutos)_2020 tipificado" dataDxfId="620">
      <calculatedColumnFormula>(AQ4-AQ$40)/AQ$41</calculatedColumnFormula>
    </tableColumn>
    <tableColumn id="45" name="Saldo migratorio cada 1000 habitantes_2020" dataDxfId="619"/>
    <tableColumn id="46" name="Saldo migratorio cada 1000 habitantes_2020 normalizado (14)" dataDxfId="618">
      <calculatedColumnFormula>(AS4+ABS(AS$39))*100/(AS$38+ABS(AS$39))</calculatedColumnFormula>
    </tableColumn>
    <tableColumn id="47" name="Saldo migratorio cada 1000 habitantes_2020 tipificado" dataDxfId="617">
      <calculatedColumnFormula>(AT4-AT$40)/AT$41</calculatedColumnFormula>
    </tableColumn>
    <tableColumn id="48" name="Saldo vegetativo absoluto 2020" dataDxfId="616"/>
    <tableColumn id="49" name="Saldo vegetativo (valores absolutos)_2020 normalizado (15)" dataDxfId="615">
      <calculatedColumnFormula>(AV4+ABS(AV$39))*100/(AV$38+ABS(AV$39))</calculatedColumnFormula>
    </tableColumn>
    <tableColumn id="50" name="Saldo vegetativo (valores absolutos)_2020 tipificado" dataDxfId="614">
      <calculatedColumnFormula>(AW4-AW$40)/AW$41</calculatedColumnFormula>
    </tableColumn>
    <tableColumn id="51" name="Tasa bruta de saldo vegetativo (cada 1000 habitantes)_2020" dataDxfId="613">
      <calculatedColumnFormula>AV4/C4*1000</calculatedColumnFormula>
    </tableColumn>
    <tableColumn id="52" name="Tasa bruta de saldo vegetativo (cada 1000 habitantes)_2020 normalizada (16)" dataDxfId="612">
      <calculatedColumnFormula>(AY4+ABS(AY$39))*100/(AY$38+ABS(AY$39))</calculatedColumnFormula>
    </tableColumn>
    <tableColumn id="53" name="Tasa bruta de saldo vegetativo (cada 1000 habitantes)_2020 tipificada" dataDxfId="611">
      <calculatedColumnFormula>(AZ4-AZ$40)/AZ$41</calculatedColumnFormula>
    </tableColumn>
    <tableColumn id="54" name="Índice de maternidad _2020" dataDxfId="610"/>
    <tableColumn id="55" name="Índice de maternidad normalizado_2020 (17)" dataDxfId="609">
      <calculatedColumnFormula>BB4*100/BB$38</calculatedColumnFormula>
    </tableColumn>
    <tableColumn id="56" name="Índice de maternidad_2020 tipificado" dataDxfId="608">
      <calculatedColumnFormula>(BC4-BC$40)/BC$41</calculatedColumnFormula>
    </tableColumn>
    <tableColumn id="57" name="Índice de potencialidad demográfica_2020" dataDxfId="607"/>
    <tableColumn id="58" name="Índice de potencialidad demográfica_2020 normalizado (18)" dataDxfId="606">
      <calculatedColumnFormula>BE4*100/BE$38</calculatedColumnFormula>
    </tableColumn>
    <tableColumn id="59" name="Índice de potencialidad demográfica_2020 tipificado" dataDxfId="605">
      <calculatedColumnFormula>(BF4-BF$40)/BF$41</calculatedColumnFormula>
    </tableColumn>
    <tableColumn id="60" name="Ponderación de las variables demográficas" dataDxfId="604">
      <calculatedColumnFormula>((2*G4)+K4+N4+(2*Q4)+T4+W4+(2*Z4)+AC4+AF4+AI4+(2*AL4)+AO4+AR4+AU4+AX4+BA4+BD4+BG4)/22</calculatedColumnFormula>
    </tableColumn>
    <tableColumn id="61" name="Componente demográfico ponderado y tipificado" dataDxfId="603">
      <calculatedColumnFormula>(BH4-BH$40)/BH$41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índice_comarcal_demografía._Año_2021" altTextSummary="Valores del índice comarcal de demografía del ISDT para el año 2021."/>
    </ext>
  </extLst>
</table>
</file>

<file path=xl/tables/table5.xml><?xml version="1.0" encoding="utf-8"?>
<table xmlns="http://schemas.openxmlformats.org/spreadsheetml/2006/main" id="4" name="Tabla4" displayName="Tabla4" ref="A3:BA36" totalsRowShown="0" tableBorderDxfId="602" headerRowCellStyle="Encabezado 4">
  <autoFilter ref="A3:BA36"/>
  <tableColumns count="53">
    <tableColumn id="1" name="Código comarca" dataDxfId="601"/>
    <tableColumn id="2" name="Denominación comarca" dataDxfId="600"/>
    <tableColumn id="3" name="Población 2017" dataDxfId="599"/>
    <tableColumn id="4" name="Población 2018" dataDxfId="598"/>
    <tableColumn id="5" name="Población 2019" dataDxfId="597"/>
    <tableColumn id="6" name="Poblacion 2020" dataDxfId="596"/>
    <tableColumn id="7" name="Nivel de renta 2018" dataDxfId="595"/>
    <tableColumn id="8" name="Nivel de renta normalizado (1)" dataDxfId="594">
      <calculatedColumnFormula>G4*100/G$38</calculatedColumnFormula>
    </tableColumn>
    <tableColumn id="9" name="Nivel de renta tipificado (2018)" dataDxfId="593">
      <calculatedColumnFormula>(H4-H$40)/H$41</calculatedColumnFormula>
    </tableColumn>
    <tableColumn id="10" name="Licencias fiscales (actividades económicas 2020)" dataDxfId="592"/>
    <tableColumn id="11" name="Licencias fiscales (actividades económicas 2017) normalizado (2)" dataDxfId="591">
      <calculatedColumnFormula>J4*100/J$38</calculatedColumnFormula>
    </tableColumn>
    <tableColumn id="12" name="Licencias fiscales (actividades económicas 2020) tipificado" dataDxfId="590">
      <calculatedColumnFormula>(K4-K$40)/K$41</calculatedColumnFormula>
    </tableColumn>
    <tableColumn id="13" name="Licencias fiscales por 100 habitantes (2020)" dataDxfId="589">
      <calculatedColumnFormula>J4/F4*100</calculatedColumnFormula>
    </tableColumn>
    <tableColumn id="14" name="Licencias fiscales por 100 habitantes normalizado (3)" dataDxfId="588">
      <calculatedColumnFormula>M4*100/M$38</calculatedColumnFormula>
    </tableColumn>
    <tableColumn id="15" name="Licencias fiscales por 100 habitantes tipificado" dataDxfId="587">
      <calculatedColumnFormula>(N4-N$40)/N$41</calculatedColumnFormula>
    </tableColumn>
    <tableColumn id="16" name="Media anual (2020) afiliados a la Seguridad Social" dataDxfId="586"/>
    <tableColumn id="17" name="Media anual (2020) afiliados a la Seguridad Social normalizada (4)" dataDxfId="585">
      <calculatedColumnFormula>P4*100/P$38</calculatedColumnFormula>
    </tableColumn>
    <tableColumn id="18" name="Media anual (2020) afiliados a la Seguridad Social tipificada" dataDxfId="584">
      <calculatedColumnFormula>(Q4-Q$40)/Q$41</calculatedColumnFormula>
    </tableColumn>
    <tableColumn id="19" name="% población afiliada sobre población potencialmente activa (2020)" dataDxfId="583">
      <calculatedColumnFormula>P4/Y4*100</calculatedColumnFormula>
    </tableColumn>
    <tableColumn id="20" name="% población afiliada sobre población potencialmente activa normalizada (5)" dataDxfId="582">
      <calculatedColumnFormula>S4*100/S$38</calculatedColumnFormula>
    </tableColumn>
    <tableColumn id="21" name="% población afiliada sobre población potencialmente activa tipificada" dataDxfId="581">
      <calculatedColumnFormula>(T4-T$40)/T$41</calculatedColumnFormula>
    </tableColumn>
    <tableColumn id="22" name="% distancia al equilibrio de genero (50 %) en afiliación a la Seguridad Social" dataDxfId="580"/>
    <tableColumn id="23" name="% distancia al equilibrio de genero (50 %) en afiliación a la Seguridad Social normalizada (6)" dataDxfId="579">
      <calculatedColumnFormula>V$39*100/V4</calculatedColumnFormula>
    </tableColumn>
    <tableColumn id="24" name="% distancia al equilibrio de genero (50 %) en afiliación a la Seguridad Social tipificada" dataDxfId="578">
      <calculatedColumnFormula>(W4-W$40)/W$41</calculatedColumnFormula>
    </tableColumn>
    <tableColumn id="25" name="Población potencialmente activa (16-64 años) 2020" dataDxfId="577"/>
    <tableColumn id="26" name="Población potencialmente activa (16-64 años) normalizada (7)" dataDxfId="576">
      <calculatedColumnFormula>Y4*100/Y$38</calculatedColumnFormula>
    </tableColumn>
    <tableColumn id="27" name="Población potencialmente activa (16-64 años) tipificada" dataDxfId="575">
      <calculatedColumnFormula>(Z4-Z$40)/Z$41</calculatedColumnFormula>
    </tableColumn>
    <tableColumn id="28" name="% Población potencialmente activa sobre población total" dataDxfId="574">
      <calculatedColumnFormula>Y4/F4*100</calculatedColumnFormula>
    </tableColumn>
    <tableColumn id="29" name="% Población potencialmente activa sobre población total normalizada (8)" dataDxfId="573">
      <calculatedColumnFormula>AB4*100/AB$38</calculatedColumnFormula>
    </tableColumn>
    <tableColumn id="30" name="% Población potencialmente activa sobre población total tipificada" dataDxfId="572">
      <calculatedColumnFormula>(AC4-AC$40)/AC$41</calculatedColumnFormula>
    </tableColumn>
    <tableColumn id="31" name="Media anual  denúmero de cuentas de la Seguridad Social 2020" dataDxfId="571"/>
    <tableColumn id="32" name="Número de cuentas de la Seguridad Social normalizadas (9)" dataDxfId="570">
      <calculatedColumnFormula>AE4*100/AE$38</calculatedColumnFormula>
    </tableColumn>
    <tableColumn id="33" name="Número de cuentas de la Seguridad Social tipificadas" dataDxfId="569">
      <calculatedColumnFormula>(AF4-AF$40)/AF$41</calculatedColumnFormula>
    </tableColumn>
    <tableColumn id="34" name="Número de cuentas de la Seguridad Social por cada 100 habitantes 2020" dataDxfId="568">
      <calculatedColumnFormula>AE4/F4*100</calculatedColumnFormula>
    </tableColumn>
    <tableColumn id="35" name="Número de cuentas de la Seguridad Social por cada 100 habitantes normalizadas (10)" dataDxfId="567">
      <calculatedColumnFormula>AH4*100/AH$38</calculatedColumnFormula>
    </tableColumn>
    <tableColumn id="36" name="Número de cuentas de la Seguridad Social por cada 100 habitantes tipificadas" dataDxfId="566">
      <calculatedColumnFormula>(AI4-AI$40)/AI$41</calculatedColumnFormula>
    </tableColumn>
    <tableColumn id="37" name="Promedio mensual de personas en paro (2020)" dataDxfId="565"/>
    <tableColumn id="38" name="Promedio mensual de personas en paro (2020) normalizado (11)" dataDxfId="564">
      <calculatedColumnFormula>AK$39*100/AK4</calculatedColumnFormula>
    </tableColumn>
    <tableColumn id="39" name="Promedio mensual de personas en paro (2020) tipificado" dataDxfId="563">
      <calculatedColumnFormula>(AL4-AL$40)/AL$41</calculatedColumnFormula>
    </tableColumn>
    <tableColumn id="40" name="% Personas en paro (promedio mensual 2020) sobre total de población potencialmente activa" dataDxfId="562">
      <calculatedColumnFormula>AK4/Y4*100</calculatedColumnFormula>
    </tableColumn>
    <tableColumn id="41" name="% Personas en paro (promedio mensual 2020) sobre total de población potencialmente activa normalizado (12)" dataDxfId="561">
      <calculatedColumnFormula>AN$39*100/AN4</calculatedColumnFormula>
    </tableColumn>
    <tableColumn id="42" name="% Personas en paro (promedio mensual 2020) sobre total de población potencialmente activa tipificado" dataDxfId="560">
      <calculatedColumnFormula>(AO4-AO$40)/AO$41</calculatedColumnFormula>
    </tableColumn>
    <tableColumn id="43" name="% Población joven (16-30 años) sobre total de población en paro_2020" dataDxfId="559"/>
    <tableColumn id="44" name="% Población joven (16-30 años) sobre total de población en paro_2020 normalizado (13)" dataDxfId="558">
      <calculatedColumnFormula>AQ$39*100/AQ4</calculatedColumnFormula>
    </tableColumn>
    <tableColumn id="45" name="% Población joven (16-30 años) sobre total de población en paro_2020 tipificado" dataDxfId="557">
      <calculatedColumnFormula>(AR4-AR$40)/AR$41</calculatedColumnFormula>
    </tableColumn>
    <tableColumn id="46" name="% distancia al equilibrio de genero (50 %) en relación al número de parados_2018" dataDxfId="556"/>
    <tableColumn id="47" name="% distancia al equilibrio de genero (50 %) en relación al número de parados_2018 normalizada (14)" dataDxfId="555">
      <calculatedColumnFormula>AT$39*100/AT4</calculatedColumnFormula>
    </tableColumn>
    <tableColumn id="48" name="% distancia al equilibrio de genero (50 %) en relación al número de parados_2018 tipificada" dataDxfId="554">
      <calculatedColumnFormula>(AU4-AU$40)/AU$41</calculatedColumnFormula>
    </tableColumn>
    <tableColumn id="49" name="Índice de potencialidad comarcal considerando la población potencialmente activa" dataDxfId="553"/>
    <tableColumn id="50" name="Índice de potencialidad comarcal  considerando la población potencialmente activa normalizado (15)" dataDxfId="552">
      <calculatedColumnFormula>AW4*100/AW$38</calculatedColumnFormula>
    </tableColumn>
    <tableColumn id="51" name="Índice de potencialidad comarcal considerando la población potencialmente activa tipificado" dataDxfId="551">
      <calculatedColumnFormula>(AX4-AX$40)/AX$41</calculatedColumnFormula>
    </tableColumn>
    <tableColumn id="52" name="Ponderación de las variables de economía general" dataDxfId="550">
      <calculatedColumnFormula>(I4+L4+O4+R4+(2*U4)+X4+AA4+AD4+AG4+AJ4+AM4+(2*AP4)+(2*AS4)+(2*AV4)+AY4)/19</calculatedColumnFormula>
    </tableColumn>
    <tableColumn id="53" name="Componente de economía general ponderada y tipificada" dataDxfId="549">
      <calculatedColumnFormula>(AZ4-AZ$40)/AZ$41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general._Año_2021" altTextSummary="Valores del índice comarcal de economía general del ISDT para el año 2021."/>
    </ext>
  </extLst>
</table>
</file>

<file path=xl/tables/table6.xml><?xml version="1.0" encoding="utf-8"?>
<table xmlns="http://schemas.openxmlformats.org/spreadsheetml/2006/main" id="8" name="Tabla8" displayName="Tabla8" ref="A3:AR36" totalsRowShown="0" tableBorderDxfId="548">
  <autoFilter ref="A3:AR36"/>
  <tableColumns count="44">
    <tableColumn id="1" name="Código comarca" dataDxfId="547"/>
    <tableColumn id="2" name="Denominación comarca" dataDxfId="546"/>
    <tableColumn id="3" name="Población 2016" dataDxfId="545"/>
    <tableColumn id="4" name="Población 2017" dataDxfId="544"/>
    <tableColumn id="5" name="Población 2018" dataDxfId="543"/>
    <tableColumn id="6" name="Población 2019" dataDxfId="542"/>
    <tableColumn id="7" name="Poblacion 2020" dataDxfId="541"/>
    <tableColumn id="8" name="Suma de Número de plazas en establecimientos turísticos (ponderadas)" dataDxfId="540"/>
    <tableColumn id="9" name="Número de plazas en establecimientos turísticos (ponderadas) normalizadas (1) (2020)" dataDxfId="539">
      <calculatedColumnFormula>H4*100/H$38</calculatedColumnFormula>
    </tableColumn>
    <tableColumn id="10" name="Número de plazas en establecimientos turísticos (ponderadas) tipificadas" dataDxfId="538">
      <calculatedColumnFormula>(I4-I$40)/I$41</calculatedColumnFormula>
    </tableColumn>
    <tableColumn id="11" name="Número de plazas en establecimientos turísticos (ponderadas) cada 100 habitantes" dataDxfId="537"/>
    <tableColumn id="12" name="Número de plazas en establecimientos turísticos (ponderadas) cada 100 habitantes normalizadas (2)" dataDxfId="536">
      <calculatedColumnFormula>K4*100/K$38</calculatedColumnFormula>
    </tableColumn>
    <tableColumn id="13" name="Número de plazas en establecimientos turísticos (ponderadas) cada 100 habitantes tipificados" dataDxfId="535">
      <calculatedColumnFormula>(L4-L$40)/L$41</calculatedColumnFormula>
    </tableColumn>
    <tableColumn id="14" name="Superficie comercial (m2)" dataDxfId="534"/>
    <tableColumn id="15" name="Superficie comercial (m2) normalizada (3)" dataDxfId="533">
      <calculatedColumnFormula>N4*100/N$38</calculatedColumnFormula>
    </tableColumn>
    <tableColumn id="16" name="Superficie comercial (m2) tipificada" dataDxfId="532">
      <calculatedColumnFormula>(O4-O$40)/O$41</calculatedColumnFormula>
    </tableColumn>
    <tableColumn id="17" name="Superficie comercial por habitante " dataDxfId="531">
      <calculatedColumnFormula>N4/G4*100</calculatedColumnFormula>
    </tableColumn>
    <tableColumn id="18" name="Superficie comercial por habitante normalizada (4)" dataDxfId="530">
      <calculatedColumnFormula>Q4*100/Q$38</calculatedColumnFormula>
    </tableColumn>
    <tableColumn id="19" name="Superficie comercial por habitante tipificada" dataDxfId="529">
      <calculatedColumnFormula>(R4-R$40)/R$41</calculatedColumnFormula>
    </tableColumn>
    <tableColumn id="20" name="Licencias fiscales de actividades económicas (sector servicios) (2020)" dataDxfId="528"/>
    <tableColumn id="21" name="Licencias fiscales de actividades económicas (sector servicios) normalizadas (5)" dataDxfId="527">
      <calculatedColumnFormula>T4*100/T$38</calculatedColumnFormula>
    </tableColumn>
    <tableColumn id="22" name="Licencias fiscales de actividades económicas (sector servicios) tipificadas" dataDxfId="526">
      <calculatedColumnFormula>(U4-U$40)/U$41</calculatedColumnFormula>
    </tableColumn>
    <tableColumn id="23" name="Licencias fiscales de actividades económicas (sector servicios) por cada 100 habitantes (2020)" dataDxfId="525">
      <calculatedColumnFormula>(T4/G4)*100</calculatedColumnFormula>
    </tableColumn>
    <tableColumn id="24" name="Licencias fiscales de actividades económicas (sector servicios) por cada 100 habitantes normalizadas (6)" dataDxfId="524">
      <calculatedColumnFormula>W4*100/W$38</calculatedColumnFormula>
    </tableColumn>
    <tableColumn id="25" name="Licencias fiscales de actividades económicas (sector servicios) por cada 100 habitantes tipificadas" dataDxfId="523">
      <calculatedColumnFormula>(X4-X$40)/X$41</calculatedColumnFormula>
    </tableColumn>
    <tableColumn id="26" name="Cuota líquida impuesto sobre bienes inmuebles naturaleza rústica (2020)" dataDxfId="522"/>
    <tableColumn id="27" name="Cuota líquida impuesto sobre bienes inmuebles naturaleza rústica (2020) normalizada (7)" dataDxfId="521">
      <calculatedColumnFormula>Z4*100/Z$38</calculatedColumnFormula>
    </tableColumn>
    <tableColumn id="28" name="Cuota líquida impuesto sobre bienes inmuebles naturaleza rústica (2020) tipificada" dataDxfId="520">
      <calculatedColumnFormula>(AA4-AA$40)/AA$41</calculatedColumnFormula>
    </tableColumn>
    <tableColumn id="29" name="Cuota líquida impuesto sobre bienes inmuebles naturaleza rústica (2020) por habitante" dataDxfId="519">
      <calculatedColumnFormula>Z4/G4</calculatedColumnFormula>
    </tableColumn>
    <tableColumn id="30" name="Cuota líquida impuesto sobre bienes inmuebles naturaleza rústica (2020) por habitante normalizada (8)" dataDxfId="518">
      <calculatedColumnFormula>AC4*100/AC$38</calculatedColumnFormula>
    </tableColumn>
    <tableColumn id="31" name="Cuota líquida impuesto sobre bienes inmuebles naturaleza rústica (2020) por habitante tipificada" dataDxfId="517">
      <calculatedColumnFormula>(AD4-AD$40)/AD$41</calculatedColumnFormula>
    </tableColumn>
    <tableColumn id="32" name="Promedio anual de afiliados a la Seguridad Social en el sector industrial" dataDxfId="516"/>
    <tableColumn id="33" name="Promedio anual de afiliados a la Seguridad Social en el sector industrial normalizados (9)" dataDxfId="515">
      <calculatedColumnFormula>AF4*100/AF$38</calculatedColumnFormula>
    </tableColumn>
    <tableColumn id="34" name="Promedio anual de afiliados a la Seguridad Social en el sector industrial tipificado" dataDxfId="514">
      <calculatedColumnFormula>(AG4-AG$40)/AG$41</calculatedColumnFormula>
    </tableColumn>
    <tableColumn id="35" name="Población potencialmente activa (16-64 años)" dataDxfId="513"/>
    <tableColumn id="36" name="% Afiliados a la Seguridad Social sector industrial en relación a la población potencialmente activa" dataDxfId="512">
      <calculatedColumnFormula>AF4/AI4*100</calculatedColumnFormula>
    </tableColumn>
    <tableColumn id="37" name="% Afiliados a la Seguridad Social sector industrial en relación a la población potencialmente activa normalizado (10)" dataDxfId="511">
      <calculatedColumnFormula>AJ4*100/AJ$38</calculatedColumnFormula>
    </tableColumn>
    <tableColumn id="38" name="% Afiliados a la Seguridad Social sector industrial en relación a la población potencialmente activa tipificado" dataDxfId="510">
      <calculatedColumnFormula>(AK4-AK$40)/AK$41</calculatedColumnFormula>
    </tableColumn>
    <tableColumn id="39" name="Superficie de polígonos industriales (ha)" dataDxfId="509"/>
    <tableColumn id="40" name="Superficie de polígonos industriales (ha) normalizada (11)" dataDxfId="508">
      <calculatedColumnFormula>AM4*100/AM$38</calculatedColumnFormula>
    </tableColumn>
    <tableColumn id="41" name="Superficie de polígonos industriales (ha) tipificada" dataDxfId="507">
      <calculatedColumnFormula>(AN4-AN$40)/AN$41</calculatedColumnFormula>
    </tableColumn>
    <tableColumn id="42" name="Variables sectoriales agrarias poderardas y tipificadas (Ver pestaña específica) " dataDxfId="506">
      <calculatedColumnFormula>'economía agraria'!BB4</calculatedColumnFormula>
    </tableColumn>
    <tableColumn id="43" name="Ponderación de las variables de economía sectorial_2020" dataDxfId="505">
      <calculatedColumnFormula>(J4+M4+P4+S4+V4+Y4+AB4+AE4+AH4+AL4+AO4+AP4)/12</calculatedColumnFormula>
    </tableColumn>
    <tableColumn id="44" name="Componente de economía sectorial ponderada y tipificada_2020" dataDxfId="504">
      <calculatedColumnFormula>(AQ4-AQ$40)/AQ$41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sectorial._Año_2021" altTextSummary="Valores del índice comarcal de economía sectorial del ISDT para el año 2021."/>
    </ext>
  </extLst>
</table>
</file>

<file path=xl/tables/table7.xml><?xml version="1.0" encoding="utf-8"?>
<table xmlns="http://schemas.openxmlformats.org/spreadsheetml/2006/main" id="7" name="Tabla7" displayName="Tabla7" ref="A3:O36" totalsRowShown="0" headerRowBorderDxfId="503" tableBorderDxfId="502" totalsRowBorderDxfId="501" headerRowCellStyle="Encabezado 4">
  <autoFilter ref="A3:O36"/>
  <tableColumns count="15">
    <tableColumn id="1" name="Código comarca" dataDxfId="500"/>
    <tableColumn id="2" name="Denominación comarca" dataDxfId="499"/>
    <tableColumn id="3" name="Número de municipios" dataDxfId="498"/>
    <tableColumn id="4" name="Municipios de montaña" dataDxfId="497"/>
    <tableColumn id="5" name="% municipios de montaña" dataDxfId="496"/>
    <tableColumn id="6" name="Municipios condiciones desfavorables" dataDxfId="495"/>
    <tableColumn id="7" name="% Municipios condiciones desfavorables" dataDxfId="494"/>
    <tableColumn id="8" name="Municipios otras limitaciones específicas" dataDxfId="493"/>
    <tableColumn id="9" name="% Municipios otras limitaciones específicas" dataDxfId="492">
      <calculatedColumnFormula>H4/C4*100</calculatedColumnFormula>
    </tableColumn>
    <tableColumn id="10" name="Total municipios de montaña y desfavorables y otros" dataDxfId="491"/>
    <tableColumn id="11" name="Municipios de la comarca incluidos en las zonas con limitaciones naturales normalizados" dataDxfId="490">
      <calculatedColumnFormula>J$39*100/J4</calculatedColumnFormula>
    </tableColumn>
    <tableColumn id="12" name="Municipios de la comarca incluidos en las zonas con limitaciones naturales tipificados" dataDxfId="489">
      <calculatedColumnFormula>(K4-K$40)/K$41</calculatedColumnFormula>
    </tableColumn>
    <tableColumn id="13" name="% comarcal de municipios con limitaciones naturales" dataDxfId="488"/>
    <tableColumn id="14" name="% comarcal de municipios con limitaciones naturales normalizados " dataDxfId="487">
      <calculatedColumnFormula>M$39*100/M4</calculatedColumnFormula>
    </tableColumn>
    <tableColumn id="15" name="% comarcal de municipios con limitaciones naturales tipificados" dataDxfId="486">
      <calculatedColumnFormula>(N4-N$40)/N$41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_de_los_indicadores_naturales._Año_2021" altTextSummary="Valores del índice comarcal de limitaciones naturales del ISDT para el año 2021."/>
    </ext>
  </extLst>
</table>
</file>

<file path=xl/tables/table8.xml><?xml version="1.0" encoding="utf-8"?>
<table xmlns="http://schemas.openxmlformats.org/spreadsheetml/2006/main" id="9" name="Tabla9" displayName="Tabla9" ref="A3:S36" totalsRowShown="0" headerRowDxfId="485" headerRowBorderDxfId="484" tableBorderDxfId="483" totalsRowBorderDxfId="482" headerRowCellStyle="Encabezado 4">
  <autoFilter ref="A3:S36"/>
  <tableColumns count="19">
    <tableColumn id="1" name="Código comarca" dataDxfId="481"/>
    <tableColumn id="2" name="Denominación comarca" dataDxfId="480"/>
    <tableColumn id="3" name="Población 2017" dataDxfId="479"/>
    <tableColumn id="4" name="Población 2018" dataDxfId="478"/>
    <tableColumn id="20" name="Población 2020" dataDxfId="477"/>
    <tableColumn id="5" name="Altitud media (mts.)" dataDxfId="476"/>
    <tableColumn id="6" name="Altitud media normalizada (1)" dataDxfId="475">
      <calculatedColumnFormula>F$39*100/F4</calculatedColumnFormula>
    </tableColumn>
    <tableColumn id="7" name="Altitud media tipificada" dataDxfId="474">
      <calculatedColumnFormula>(G4-G$40)/G$41</calculatedColumnFormula>
    </tableColumn>
    <tableColumn id="8" name="Pendiente media" dataDxfId="473"/>
    <tableColumn id="9" name="Pendiente media normalizada (2) (%)" dataDxfId="472">
      <calculatedColumnFormula>I$39*100/I4</calculatedColumnFormula>
    </tableColumn>
    <tableColumn id="10" name="Pendiente media tipificada" dataDxfId="471">
      <calculatedColumnFormula>(J4-J$40)/J$41</calculatedColumnFormula>
    </tableColumn>
    <tableColumn id="11" name="Temperatura media ( ⁰C)" dataDxfId="470"/>
    <tableColumn id="12" name="Temperatura media normalizada (3)" dataDxfId="469">
      <calculatedColumnFormula>L4*100/L$38</calculatedColumnFormula>
    </tableColumn>
    <tableColumn id="13" name="Temperatura media tipificada" dataDxfId="468">
      <calculatedColumnFormula>(M4-M$40)/M$41</calculatedColumnFormula>
    </tableColumn>
    <tableColumn id="14" name="Precimitación media (mm)" dataDxfId="467"/>
    <tableColumn id="15" name="Precimitación media (mm) normalizada (4)" dataDxfId="466">
      <calculatedColumnFormula>O4*100/O$38</calculatedColumnFormula>
    </tableColumn>
    <tableColumn id="16" name="Precimitación media (mm) tipificada" dataDxfId="465">
      <calculatedColumnFormula>(P4-P$40)/P$41</calculatedColumnFormula>
    </tableColumn>
    <tableColumn id="17" name="Ponderación de las variables derivadas de condicionantes geográficas " dataDxfId="464">
      <calculatedColumnFormula>(H4+K4+N4+(2*Q4))/5</calculatedColumnFormula>
    </tableColumn>
    <tableColumn id="18" name="Componente de los  condicionantes geográficos ponderarda y tipificada" dataDxfId="463">
      <calculatedColumnFormula>(R4-R$40)/R$41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 indicador_comarcal_de_condicionantes_geográficos._Año_2021" altTextSummary="Valores del índice comarcal de condicionantes geográficos del ISDT para el año 2021."/>
    </ext>
  </extLst>
</table>
</file>

<file path=xl/tables/table9.xml><?xml version="1.0" encoding="utf-8"?>
<table xmlns="http://schemas.openxmlformats.org/spreadsheetml/2006/main" id="10" name="Tabla10" displayName="Tabla10" ref="A3:AD36" totalsRowShown="0" headerRowDxfId="462" tableBorderDxfId="461" headerRowCellStyle="Encabezado 4">
  <autoFilter ref="A3:AD36"/>
  <tableColumns count="30">
    <tableColumn id="1" name="Código comarca" dataDxfId="460"/>
    <tableColumn id="2" name="Denominación comarca" dataDxfId="459"/>
    <tableColumn id="3" name="Población 2018" dataDxfId="458"/>
    <tableColumn id="4" name="pobla_2019" dataDxfId="457"/>
    <tableColumn id="5" name="Antigüedad de los edificios (ponderada)" dataDxfId="456"/>
    <tableColumn id="6" name="Antigüedad de los edificios (ponderada) normalizada (1)" dataDxfId="455">
      <calculatedColumnFormula>E4*100/E$38</calculatedColumnFormula>
    </tableColumn>
    <tableColumn id="7" name="Antigüedad de los edificios (ponderada) tipificada" dataDxfId="454">
      <calculatedColumnFormula>(F4-F$40)/F$41</calculatedColumnFormula>
    </tableColumn>
    <tableColumn id="8" name="Valor catastral del suelo urbano (miles de euros)" dataDxfId="453"/>
    <tableColumn id="9" name="Valor catastral del suelo urbano (miles de euros) normalizado (2)" dataDxfId="452">
      <calculatedColumnFormula>H4*100/H$38</calculatedColumnFormula>
    </tableColumn>
    <tableColumn id="10" name="Valor catastral del suelo urbano (miles de euros) tipificado" dataDxfId="451">
      <calculatedColumnFormula>(I4-I$40)/I$41</calculatedColumnFormula>
    </tableColumn>
    <tableColumn id="11" name="Valor catastral del suelo urbano (miles de euros) por habitante" dataDxfId="450"/>
    <tableColumn id="12" name="Valor catastral del suelo urbano (miles de euros) por habitante normalizado (3)" dataDxfId="449">
      <calculatedColumnFormula>K4*100/K$38</calculatedColumnFormula>
    </tableColumn>
    <tableColumn id="13" name="Valor catastral del suelo urbano (miles de euros) por habitante tipificado" dataDxfId="448">
      <calculatedColumnFormula>(L4-L$40)/L$41</calculatedColumnFormula>
    </tableColumn>
    <tableColumn id="14" name="Impuesto sobre bienes de naturaleza urbana (cuota liquida)" dataDxfId="447"/>
    <tableColumn id="15" name="Impuesto sobre bienes de naturaleza urbana (cuota liquida) normalizado (4)" dataDxfId="446">
      <calculatedColumnFormula>N4*100/N$38</calculatedColumnFormula>
    </tableColumn>
    <tableColumn id="16" name="Impuesto sobre bienes de naturaleza urbana (cuota liquida) tipificado" dataDxfId="445">
      <calculatedColumnFormula>(O4-O$40)/O$41</calculatedColumnFormula>
    </tableColumn>
    <tableColumn id="17" name="Promedio de la cuota líquida del impuesto sobre bienes de bnatuarleza urbana por recibo " dataDxfId="444"/>
    <tableColumn id="18" name="Promedio de la cuota líquida del impuesto sobre bienes de bnatuarleza urbana por recibo normalizado (5)" dataDxfId="443">
      <calculatedColumnFormula>Q4*100/Q$38</calculatedColumnFormula>
    </tableColumn>
    <tableColumn id="19" name="Promedio de la cuota líquida del impuesto sobre bienes de bnatuarleza urbana por recibo tipificado" dataDxfId="442">
      <calculatedColumnFormula>(R4-R$40)/R$41</calculatedColumnFormula>
    </tableColumn>
    <tableColumn id="20" name="Estado de la edificación ponderado (Censo 2011)" dataDxfId="441"/>
    <tableColumn id="21" name="Estado de la edificación ponderado (Censo 2011) normalizado (6)" dataDxfId="440">
      <calculatedColumnFormula>T4*100/T$38</calculatedColumnFormula>
    </tableColumn>
    <tableColumn id="22" name="Estado de la edificación ponderado (Censo 2011) tipificado" dataDxfId="439">
      <calculatedColumnFormula>(U4-U$40)/U$41</calculatedColumnFormula>
    </tableColumn>
    <tableColumn id="23" name="Instalaciones de los edificios ponderadas" dataDxfId="438"/>
    <tableColumn id="24" name="Instalaciones de los edificios ponderadas normalizada (7)" dataDxfId="437">
      <calculatedColumnFormula>W4*100/W$38</calculatedColumnFormula>
    </tableColumn>
    <tableColumn id="25" name="Instalaciones de los edificios ponderadas tipificada" dataDxfId="436">
      <calculatedColumnFormula>(X4-X$40)/X$41</calculatedColumnFormula>
    </tableColumn>
    <tableColumn id="26" name="Equipamientos de las viviendas ponderados" dataDxfId="435"/>
    <tableColumn id="27" name="Equipamientos de las viviendas ponderados normalizados (8)" dataDxfId="434">
      <calculatedColumnFormula>Z4*100/Z$38</calculatedColumnFormula>
    </tableColumn>
    <tableColumn id="28" name="Equipamientos de las viviendas ponderados tipificados" dataDxfId="433">
      <calculatedColumnFormula>(AA4-AA$40)/AA$41</calculatedColumnFormula>
    </tableColumn>
    <tableColumn id="29" name="Componentes de alojamiento ponderadas" dataDxfId="432">
      <calculatedColumnFormula>(G4+J4+M4+P4+S4+(2*V4)+Y4+AB4)/9</calculatedColumnFormula>
    </tableColumn>
    <tableColumn id="30" name="Factor alojamiento ponderado y tipificado" dataDxfId="431">
      <calculatedColumnFormula>(AC4-AC$40)/AC$41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alojamiento._Año_2021" altTextSummary="Valores del índice comarcal de alojamiento del ISDT para el año 2021.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pane xSplit="2" ySplit="3" topLeftCell="E4" activePane="bottomRight" state="frozen"/>
      <selection pane="topRight" activeCell="C1" sqref="C1"/>
      <selection pane="bottomLeft" activeCell="A2" sqref="A2"/>
      <selection pane="bottomRight" activeCell="A9" sqref="A9:XFD9"/>
    </sheetView>
  </sheetViews>
  <sheetFormatPr baseColWidth="10" defaultColWidth="12.625" defaultRowHeight="15" customHeight="1"/>
  <cols>
    <col min="1" max="13" width="20.625" customWidth="1"/>
    <col min="14" max="28" width="9.375" customWidth="1"/>
  </cols>
  <sheetData>
    <row r="1" spans="1:13" ht="22.5">
      <c r="A1" s="118" t="s">
        <v>455</v>
      </c>
    </row>
    <row r="2" spans="1:13" ht="18" thickBot="1">
      <c r="A2" s="119" t="s">
        <v>454</v>
      </c>
    </row>
    <row r="3" spans="1:13" ht="45.75" thickTop="1">
      <c r="A3" s="136" t="s">
        <v>0</v>
      </c>
      <c r="B3" s="125" t="s">
        <v>1</v>
      </c>
      <c r="C3" s="123" t="s">
        <v>2</v>
      </c>
      <c r="D3" s="125" t="s">
        <v>3</v>
      </c>
      <c r="E3" s="125" t="s">
        <v>4</v>
      </c>
      <c r="F3" s="137" t="s">
        <v>5</v>
      </c>
      <c r="G3" s="137" t="s">
        <v>6</v>
      </c>
      <c r="H3" s="137" t="s">
        <v>7</v>
      </c>
      <c r="I3" s="137" t="s">
        <v>8</v>
      </c>
      <c r="J3" s="137" t="s">
        <v>9</v>
      </c>
      <c r="K3" s="126" t="s">
        <v>10</v>
      </c>
      <c r="L3" s="126" t="s">
        <v>11</v>
      </c>
      <c r="M3" s="128" t="s">
        <v>12</v>
      </c>
    </row>
    <row r="4" spans="1:13">
      <c r="A4" s="120">
        <v>1</v>
      </c>
      <c r="B4" s="3" t="s">
        <v>13</v>
      </c>
      <c r="C4" s="4">
        <v>17623</v>
      </c>
      <c r="D4" s="4">
        <v>17704</v>
      </c>
      <c r="E4" s="5">
        <v>17825</v>
      </c>
      <c r="F4" s="6">
        <f>ISDT_componentes!N4</f>
        <v>0.35386973952442907</v>
      </c>
      <c r="G4" s="6">
        <f>ISDT_componentes!P4</f>
        <v>1.3892180341218048</v>
      </c>
      <c r="H4" s="6">
        <f>ISDT_componentes!V4</f>
        <v>-0.11454151178144201</v>
      </c>
      <c r="I4" s="6">
        <f>ISDT_componentes!AB4</f>
        <v>0.71381299244799767</v>
      </c>
      <c r="J4" s="6">
        <f>ISDT_componentes!AH4</f>
        <v>2.6131490582001566</v>
      </c>
      <c r="K4" s="7">
        <f>ISDT_componentes!AI4</f>
        <v>0.7385811915879914</v>
      </c>
      <c r="L4" s="8">
        <f>ISDT_componentes!AJ4</f>
        <v>0.99172210166805252</v>
      </c>
      <c r="M4" s="130">
        <f>ISDT_componentes!AK4</f>
        <v>100.99172210166805</v>
      </c>
    </row>
    <row r="5" spans="1:13">
      <c r="A5" s="120">
        <v>2</v>
      </c>
      <c r="B5" s="3" t="s">
        <v>14</v>
      </c>
      <c r="C5" s="4">
        <v>13474</v>
      </c>
      <c r="D5" s="4">
        <v>13462</v>
      </c>
      <c r="E5" s="9">
        <v>13434</v>
      </c>
      <c r="F5" s="6">
        <f>ISDT_componentes!N5</f>
        <v>0.51175740520369217</v>
      </c>
      <c r="G5" s="6">
        <f>ISDT_componentes!P5</f>
        <v>1.6215175476293164</v>
      </c>
      <c r="H5" s="6">
        <f>ISDT_componentes!V5</f>
        <v>-0.47369582945944794</v>
      </c>
      <c r="I5" s="6">
        <f>ISDT_componentes!AB5</f>
        <v>0.59609686152862928</v>
      </c>
      <c r="J5" s="6">
        <f>ISDT_componentes!AH5</f>
        <v>0.12353371527468529</v>
      </c>
      <c r="K5" s="7">
        <f>ISDT_componentes!AI5</f>
        <v>0.37667101718121859</v>
      </c>
      <c r="L5" s="8">
        <f>ISDT_componentes!AJ5</f>
        <v>0.50577103377523214</v>
      </c>
      <c r="M5" s="130">
        <f>ISDT_componentes!AK5</f>
        <v>100.50577103377523</v>
      </c>
    </row>
    <row r="6" spans="1:13">
      <c r="A6" s="120">
        <v>3</v>
      </c>
      <c r="B6" s="3" t="s">
        <v>15</v>
      </c>
      <c r="C6" s="4">
        <v>7382</v>
      </c>
      <c r="D6" s="4">
        <v>7441</v>
      </c>
      <c r="E6" s="9">
        <v>7490</v>
      </c>
      <c r="F6" s="6">
        <f>ISDT_componentes!N6</f>
        <v>1.4288717285983794</v>
      </c>
      <c r="G6" s="6">
        <f>ISDT_componentes!P6</f>
        <v>0.21085125758227918</v>
      </c>
      <c r="H6" s="6">
        <f>ISDT_componentes!V6</f>
        <v>-1.7568969750195282</v>
      </c>
      <c r="I6" s="6">
        <f>ISDT_componentes!AB6</f>
        <v>-0.78977012485117615</v>
      </c>
      <c r="J6" s="6">
        <f>ISDT_componentes!AH6</f>
        <v>2.9911181654872996</v>
      </c>
      <c r="K6" s="7">
        <f>ISDT_componentes!AI6</f>
        <v>0.12079733506561607</v>
      </c>
      <c r="L6" s="8">
        <f>ISDT_componentes!AJ6</f>
        <v>0.16219934703400918</v>
      </c>
      <c r="M6" s="130">
        <f>ISDT_componentes!AK6</f>
        <v>100.162199347034</v>
      </c>
    </row>
    <row r="7" spans="1:13">
      <c r="A7" s="120">
        <v>4</v>
      </c>
      <c r="B7" s="3" t="s">
        <v>16</v>
      </c>
      <c r="C7" s="4">
        <v>11991</v>
      </c>
      <c r="D7" s="4">
        <v>12015</v>
      </c>
      <c r="E7" s="9">
        <v>12171</v>
      </c>
      <c r="F7" s="6">
        <f>ISDT_componentes!N7</f>
        <v>0.42761253061583088</v>
      </c>
      <c r="G7" s="6">
        <f>ISDT_componentes!P7</f>
        <v>0.48212100764818328</v>
      </c>
      <c r="H7" s="6">
        <f>ISDT_componentes!V7</f>
        <v>-1.3535729605999034</v>
      </c>
      <c r="I7" s="6">
        <f>ISDT_componentes!AB7</f>
        <v>-0.54637903989901715</v>
      </c>
      <c r="J7" s="6">
        <f>ISDT_componentes!AH7</f>
        <v>1.8155376261800433</v>
      </c>
      <c r="K7" s="7">
        <f>ISDT_componentes!AI7</f>
        <v>-8.0877538242244085E-2</v>
      </c>
      <c r="L7" s="8">
        <f>ISDT_componentes!AJ7</f>
        <v>-0.10859746107382569</v>
      </c>
      <c r="M7" s="130">
        <f>ISDT_componentes!AK7</f>
        <v>99.891402538926172</v>
      </c>
    </row>
    <row r="8" spans="1:13">
      <c r="A8" s="120">
        <v>5</v>
      </c>
      <c r="B8" s="3" t="s">
        <v>17</v>
      </c>
      <c r="C8" s="4">
        <v>30470</v>
      </c>
      <c r="D8" s="4">
        <v>30622</v>
      </c>
      <c r="E8" s="9">
        <v>30664</v>
      </c>
      <c r="F8" s="6">
        <f>ISDT_componentes!N8</f>
        <v>0.23283443090935799</v>
      </c>
      <c r="G8" s="6">
        <f>ISDT_componentes!P8</f>
        <v>0.23391702065302566</v>
      </c>
      <c r="H8" s="6">
        <f>ISDT_componentes!V8</f>
        <v>-0.14164426908197958</v>
      </c>
      <c r="I8" s="6">
        <f>ISDT_componentes!AB8</f>
        <v>0.27875809521782613</v>
      </c>
      <c r="J8" s="6">
        <f>ISDT_componentes!AH8</f>
        <v>0.30109752189032601</v>
      </c>
      <c r="K8" s="7">
        <f>ISDT_componentes!AI8</f>
        <v>0.15936388207922009</v>
      </c>
      <c r="L8" s="8">
        <f>ISDT_componentes!AJ8</f>
        <v>0.2139841710913038</v>
      </c>
      <c r="M8" s="130">
        <f>ISDT_componentes!AK8</f>
        <v>100.2139841710913</v>
      </c>
    </row>
    <row r="9" spans="1:13">
      <c r="A9" s="120">
        <v>6</v>
      </c>
      <c r="B9" s="3" t="s">
        <v>18</v>
      </c>
      <c r="C9" s="4">
        <v>67446</v>
      </c>
      <c r="D9" s="4">
        <v>68076</v>
      </c>
      <c r="E9" s="9">
        <v>68840</v>
      </c>
      <c r="F9" s="6">
        <f>ISDT_componentes!N9</f>
        <v>0.72065695769398985</v>
      </c>
      <c r="G9" s="6">
        <f>ISDT_componentes!P9</f>
        <v>0.99242083693480831</v>
      </c>
      <c r="H9" s="6">
        <f>ISDT_componentes!V9</f>
        <v>0.67236229527589686</v>
      </c>
      <c r="I9" s="6">
        <f>ISDT_componentes!AB9</f>
        <v>1.2249490486512293</v>
      </c>
      <c r="J9" s="6">
        <f>ISDT_componentes!AH9</f>
        <v>0.89055313390006696</v>
      </c>
      <c r="K9" s="7">
        <f>ISDT_componentes!AI9</f>
        <v>0.88986382175963841</v>
      </c>
      <c r="L9" s="8">
        <f>ISDT_componentes!AJ9</f>
        <v>1.1948552570319506</v>
      </c>
      <c r="M9" s="130">
        <f>ISDT_componentes!AK9</f>
        <v>101.19485525703195</v>
      </c>
    </row>
    <row r="10" spans="1:13">
      <c r="A10" s="120">
        <v>7</v>
      </c>
      <c r="B10" s="3" t="s">
        <v>19</v>
      </c>
      <c r="C10" s="4">
        <v>23591</v>
      </c>
      <c r="D10" s="4">
        <v>23648</v>
      </c>
      <c r="E10" s="9">
        <v>23782</v>
      </c>
      <c r="F10" s="6">
        <f>ISDT_componentes!N10</f>
        <v>5.5421915453612608E-2</v>
      </c>
      <c r="G10" s="6">
        <f>ISDT_componentes!P10</f>
        <v>-0.28069657665302483</v>
      </c>
      <c r="H10" s="6">
        <f>ISDT_componentes!V10</f>
        <v>0.49993047422395109</v>
      </c>
      <c r="I10" s="6">
        <f>ISDT_componentes!AB10</f>
        <v>0.71044768191545693</v>
      </c>
      <c r="J10" s="6">
        <f>ISDT_componentes!AH10</f>
        <v>1.226486428861761</v>
      </c>
      <c r="K10" s="7">
        <f>ISDT_componentes!AI10</f>
        <v>0.43467374942434711</v>
      </c>
      <c r="L10" s="8">
        <f>ISDT_componentes!AJ10</f>
        <v>0.58365359046337084</v>
      </c>
      <c r="M10" s="130">
        <f>ISDT_componentes!AK10</f>
        <v>100.58365359046337</v>
      </c>
    </row>
    <row r="11" spans="1:13">
      <c r="A11" s="120">
        <v>8</v>
      </c>
      <c r="B11" s="3" t="s">
        <v>20</v>
      </c>
      <c r="C11" s="4">
        <v>23656</v>
      </c>
      <c r="D11" s="4">
        <v>23829</v>
      </c>
      <c r="E11" s="9">
        <v>24108</v>
      </c>
      <c r="F11" s="6">
        <f>ISDT_componentes!N11</f>
        <v>0.84298750150672774</v>
      </c>
      <c r="G11" s="6">
        <f>ISDT_componentes!P11</f>
        <v>0.40665012604864526</v>
      </c>
      <c r="H11" s="6">
        <f>ISDT_componentes!V11</f>
        <v>0.66461842096667667</v>
      </c>
      <c r="I11" s="6">
        <f>ISDT_componentes!AB11</f>
        <v>1.06110099854828</v>
      </c>
      <c r="J11" s="6">
        <f>ISDT_componentes!AH11</f>
        <v>-1.053559945917065</v>
      </c>
      <c r="K11" s="7">
        <f>ISDT_componentes!AI11</f>
        <v>0.56131300277186846</v>
      </c>
      <c r="L11" s="8">
        <f>ISDT_componentes!AJ11</f>
        <v>0.75369711162784725</v>
      </c>
      <c r="M11" s="130">
        <f>ISDT_componentes!AK11</f>
        <v>100.75369711162784</v>
      </c>
    </row>
    <row r="12" spans="1:13">
      <c r="A12" s="120">
        <v>9</v>
      </c>
      <c r="B12" s="3" t="s">
        <v>21</v>
      </c>
      <c r="C12" s="4">
        <v>18216</v>
      </c>
      <c r="D12" s="4">
        <v>18293</v>
      </c>
      <c r="E12" s="9">
        <v>18535</v>
      </c>
      <c r="F12" s="6">
        <f>ISDT_componentes!N12</f>
        <v>0.43678806781598412</v>
      </c>
      <c r="G12" s="6">
        <f>ISDT_componentes!P12</f>
        <v>0.9398756848334473</v>
      </c>
      <c r="H12" s="6">
        <f>ISDT_componentes!V12</f>
        <v>0.21689919837873217</v>
      </c>
      <c r="I12" s="6">
        <f>ISDT_componentes!AB12</f>
        <v>0.80030787298915151</v>
      </c>
      <c r="J12" s="6">
        <f>ISDT_componentes!AH12</f>
        <v>-0.75210700407534836</v>
      </c>
      <c r="K12" s="7">
        <f>ISDT_componentes!AI12</f>
        <v>0.38696986989072935</v>
      </c>
      <c r="L12" s="8">
        <f>ISDT_componentes!AJ12</f>
        <v>0.51959970957983248</v>
      </c>
      <c r="M12" s="130">
        <f>ISDT_componentes!AK12</f>
        <v>100.51959970957984</v>
      </c>
    </row>
    <row r="13" spans="1:13">
      <c r="A13" s="120">
        <v>10</v>
      </c>
      <c r="B13" s="3" t="s">
        <v>22</v>
      </c>
      <c r="C13" s="4">
        <v>18615</v>
      </c>
      <c r="D13" s="4">
        <v>18447</v>
      </c>
      <c r="E13" s="9">
        <v>18405</v>
      </c>
      <c r="F13" s="6">
        <f>ISDT_componentes!N13</f>
        <v>0.21609362947741212</v>
      </c>
      <c r="G13" s="6">
        <f>ISDT_componentes!P13</f>
        <v>-0.10449980392444988</v>
      </c>
      <c r="H13" s="6">
        <f>ISDT_componentes!V13</f>
        <v>-0.94359566269754569</v>
      </c>
      <c r="I13" s="6">
        <f>ISDT_componentes!AB13</f>
        <v>-0.48993465520758328</v>
      </c>
      <c r="J13" s="6">
        <f>ISDT_componentes!AH13</f>
        <v>-0.92560069631761777</v>
      </c>
      <c r="K13" s="7">
        <f>ISDT_componentes!AI13</f>
        <v>-0.43312173463718773</v>
      </c>
      <c r="L13" s="8">
        <f>ISDT_componentes!AJ13</f>
        <v>-0.58156963898441127</v>
      </c>
      <c r="M13" s="130">
        <f>ISDT_componentes!AK13</f>
        <v>99.418430361015595</v>
      </c>
    </row>
    <row r="14" spans="1:13">
      <c r="A14" s="120">
        <v>11</v>
      </c>
      <c r="B14" s="3" t="s">
        <v>23</v>
      </c>
      <c r="C14" s="4">
        <v>24425</v>
      </c>
      <c r="D14" s="4">
        <v>24589</v>
      </c>
      <c r="E14" s="9">
        <v>25069</v>
      </c>
      <c r="F14" s="6">
        <f>ISDT_componentes!N14</f>
        <v>0.82594815508839481</v>
      </c>
      <c r="G14" s="6">
        <f>ISDT_componentes!P14</f>
        <v>0.4485941355606311</v>
      </c>
      <c r="H14" s="6">
        <f>ISDT_componentes!V14</f>
        <v>0.57328642205599756</v>
      </c>
      <c r="I14" s="6">
        <f>ISDT_componentes!AB14</f>
        <v>0.62947174161109165</v>
      </c>
      <c r="J14" s="6">
        <f>ISDT_componentes!AH14</f>
        <v>-0.55691205329176496</v>
      </c>
      <c r="K14" s="7">
        <f>ISDT_componentes!AI14</f>
        <v>0.49363683997247937</v>
      </c>
      <c r="L14" s="8">
        <f>ISDT_componentes!AJ14</f>
        <v>0.66282565813207606</v>
      </c>
      <c r="M14" s="130">
        <f>ISDT_componentes!AK14</f>
        <v>100.66282565813208</v>
      </c>
    </row>
    <row r="15" spans="1:13">
      <c r="A15" s="120">
        <v>12</v>
      </c>
      <c r="B15" s="3" t="s">
        <v>24</v>
      </c>
      <c r="C15" s="4">
        <v>13796</v>
      </c>
      <c r="D15" s="4">
        <v>13792</v>
      </c>
      <c r="E15" s="9">
        <v>13811</v>
      </c>
      <c r="F15" s="6">
        <f>ISDT_componentes!N15</f>
        <v>-0.60579577877725244</v>
      </c>
      <c r="G15" s="6">
        <f>ISDT_componentes!P15</f>
        <v>-1.3268537930274398</v>
      </c>
      <c r="H15" s="6">
        <f>ISDT_componentes!V15</f>
        <v>0.91484594333707425</v>
      </c>
      <c r="I15" s="6">
        <f>ISDT_componentes!AB15</f>
        <v>0.23102249508938269</v>
      </c>
      <c r="J15" s="6">
        <f>ISDT_componentes!AH15</f>
        <v>0.34935670015673004</v>
      </c>
      <c r="K15" s="7">
        <f>ISDT_componentes!AI15</f>
        <v>1.2831028303462409E-2</v>
      </c>
      <c r="L15" s="8">
        <f>ISDT_componentes!AJ15</f>
        <v>1.7228727864451648E-2</v>
      </c>
      <c r="M15" s="130">
        <f>ISDT_componentes!AK15</f>
        <v>100.01722872786445</v>
      </c>
    </row>
    <row r="16" spans="1:13">
      <c r="A16" s="120">
        <v>13</v>
      </c>
      <c r="B16" s="3" t="s">
        <v>25</v>
      </c>
      <c r="C16" s="4">
        <v>13824</v>
      </c>
      <c r="D16" s="4">
        <v>13776</v>
      </c>
      <c r="E16" s="9">
        <v>13704</v>
      </c>
      <c r="F16" s="6">
        <f>ISDT_componentes!N16</f>
        <v>-0.37702798567694196</v>
      </c>
      <c r="G16" s="6">
        <f>ISDT_componentes!P16</f>
        <v>-9.5126304488610661E-2</v>
      </c>
      <c r="H16" s="6">
        <f>ISDT_componentes!V16</f>
        <v>0.19180395600696643</v>
      </c>
      <c r="I16" s="6">
        <f>ISDT_componentes!AB16</f>
        <v>0.18756547872851387</v>
      </c>
      <c r="J16" s="6">
        <f>ISDT_componentes!AH16</f>
        <v>-0.25283161809154348</v>
      </c>
      <c r="K16" s="7">
        <f>ISDT_componentes!AI16</f>
        <v>-4.2909378057884688E-2</v>
      </c>
      <c r="L16" s="8">
        <f>ISDT_componentes!AJ16</f>
        <v>-5.7616114617460822E-2</v>
      </c>
      <c r="M16" s="130">
        <f>ISDT_componentes!AK16</f>
        <v>99.94238388538254</v>
      </c>
    </row>
    <row r="17" spans="1:13">
      <c r="A17" s="120">
        <v>14</v>
      </c>
      <c r="B17" s="3" t="s">
        <v>26</v>
      </c>
      <c r="C17" s="4">
        <v>6669</v>
      </c>
      <c r="D17" s="4">
        <v>6544</v>
      </c>
      <c r="E17" s="9">
        <v>6341</v>
      </c>
      <c r="F17" s="6">
        <f>ISDT_componentes!N17</f>
        <v>-1.2415923658671941</v>
      </c>
      <c r="G17" s="6">
        <f>ISDT_componentes!P17</f>
        <v>-0.83666115570965371</v>
      </c>
      <c r="H17" s="6">
        <f>ISDT_componentes!V17</f>
        <v>0.35193957933652725</v>
      </c>
      <c r="I17" s="6">
        <f>ISDT_componentes!AB17</f>
        <v>8.9579021827411731E-2</v>
      </c>
      <c r="J17" s="6">
        <f>ISDT_componentes!AH17</f>
        <v>-2.4238134619986518E-2</v>
      </c>
      <c r="K17" s="7">
        <f>ISDT_componentes!AI17</f>
        <v>-0.30763085246701882</v>
      </c>
      <c r="L17" s="8">
        <f>ISDT_componentes!AJ17</f>
        <v>-0.41306808110097964</v>
      </c>
      <c r="M17" s="130">
        <f>ISDT_componentes!AK17</f>
        <v>99.586931918899026</v>
      </c>
    </row>
    <row r="18" spans="1:13">
      <c r="A18" s="120">
        <v>15</v>
      </c>
      <c r="B18" s="3" t="s">
        <v>27</v>
      </c>
      <c r="C18" s="4">
        <v>27076</v>
      </c>
      <c r="D18" s="4">
        <v>27233</v>
      </c>
      <c r="E18" s="9">
        <v>27310</v>
      </c>
      <c r="F18" s="6">
        <f>ISDT_componentes!N18</f>
        <v>1.1353297916770317</v>
      </c>
      <c r="G18" s="6">
        <f>ISDT_componentes!P18</f>
        <v>0.64333594236662994</v>
      </c>
      <c r="H18" s="6">
        <f>ISDT_componentes!V18</f>
        <v>0.52795727657164004</v>
      </c>
      <c r="I18" s="6">
        <f>ISDT_componentes!AB18</f>
        <v>0.86435076292090418</v>
      </c>
      <c r="J18" s="6">
        <f>ISDT_componentes!AH18</f>
        <v>-0.89846448824529379</v>
      </c>
      <c r="K18" s="7">
        <f>ISDT_componentes!AI18</f>
        <v>0.60001838955756104</v>
      </c>
      <c r="L18" s="8">
        <f>ISDT_componentes!AJ18</f>
        <v>0.80566836132410879</v>
      </c>
      <c r="M18" s="130">
        <f>ISDT_componentes!AK18</f>
        <v>100.80566836132411</v>
      </c>
    </row>
    <row r="19" spans="1:13">
      <c r="A19" s="120">
        <v>16</v>
      </c>
      <c r="B19" s="3" t="s">
        <v>28</v>
      </c>
      <c r="C19" s="4">
        <v>28639</v>
      </c>
      <c r="D19" s="4">
        <v>29095</v>
      </c>
      <c r="E19" s="9">
        <v>29350</v>
      </c>
      <c r="F19" s="6">
        <f>ISDT_componentes!N19</f>
        <v>0.58516297342294432</v>
      </c>
      <c r="G19" s="6">
        <f>ISDT_componentes!P19</f>
        <v>0.51584923312905528</v>
      </c>
      <c r="H19" s="6">
        <f>ISDT_componentes!V19</f>
        <v>0.42641911870938742</v>
      </c>
      <c r="I19" s="6">
        <f>ISDT_componentes!AB19</f>
        <v>0.94863887980075789</v>
      </c>
      <c r="J19" s="6">
        <f>ISDT_componentes!AH19</f>
        <v>-0.90762952745679837</v>
      </c>
      <c r="K19" s="7">
        <f>ISDT_componentes!AI19</f>
        <v>0.4410827061923045</v>
      </c>
      <c r="L19" s="8">
        <f>ISDT_componentes!AJ19</f>
        <v>0.5922591495377264</v>
      </c>
      <c r="M19" s="130">
        <f>ISDT_componentes!AK19</f>
        <v>100.59225914953772</v>
      </c>
    </row>
    <row r="20" spans="1:13">
      <c r="A20" s="120">
        <v>17</v>
      </c>
      <c r="B20" s="3" t="s">
        <v>29</v>
      </c>
      <c r="C20" s="4">
        <v>747082</v>
      </c>
      <c r="D20" s="4">
        <v>756291</v>
      </c>
      <c r="E20" s="9">
        <v>764071</v>
      </c>
      <c r="F20" s="6">
        <f>ISDT_componentes!N20</f>
        <v>3.7793635140497823</v>
      </c>
      <c r="G20" s="6">
        <f>ISDT_componentes!P20</f>
        <v>3.3095224382746493</v>
      </c>
      <c r="H20" s="6">
        <f>ISDT_componentes!V20</f>
        <v>3.2027029900686714</v>
      </c>
      <c r="I20" s="6">
        <f>ISDT_componentes!AB20</f>
        <v>2.1920217343573194</v>
      </c>
      <c r="J20" s="6">
        <f>ISDT_componentes!AH20</f>
        <v>6.8887621965731227E-2</v>
      </c>
      <c r="K20" s="7">
        <f>ISDT_componentes!AI20</f>
        <v>2.7158233171489914</v>
      </c>
      <c r="L20" s="8">
        <f>ISDT_componentes!AJ20</f>
        <v>3.6466431023666637</v>
      </c>
      <c r="M20" s="130">
        <f>ISDT_componentes!AK20</f>
        <v>103.64664310236667</v>
      </c>
    </row>
    <row r="21" spans="1:13">
      <c r="A21" s="120">
        <v>18</v>
      </c>
      <c r="B21" s="3" t="s">
        <v>30</v>
      </c>
      <c r="C21" s="4">
        <v>8464</v>
      </c>
      <c r="D21" s="4">
        <v>8450</v>
      </c>
      <c r="E21" s="9">
        <v>8446</v>
      </c>
      <c r="F21" s="6">
        <f>ISDT_componentes!N21</f>
        <v>-8.8468150128182821E-2</v>
      </c>
      <c r="G21" s="6">
        <f>ISDT_componentes!P21</f>
        <v>-3.3508999686562339E-2</v>
      </c>
      <c r="H21" s="6">
        <f>ISDT_componentes!V21</f>
        <v>0.16315795739872432</v>
      </c>
      <c r="I21" s="6">
        <f>ISDT_componentes!AB21</f>
        <v>-6.0121150394895614E-2</v>
      </c>
      <c r="J21" s="6">
        <f>ISDT_componentes!AH21</f>
        <v>-0.97910225009914387</v>
      </c>
      <c r="K21" s="7">
        <f>ISDT_componentes!AI21</f>
        <v>-0.12293424200430181</v>
      </c>
      <c r="L21" s="8">
        <f>ISDT_componentes!AJ21</f>
        <v>-0.16506865627778533</v>
      </c>
      <c r="M21" s="130">
        <f>ISDT_componentes!AK21</f>
        <v>99.834931343722218</v>
      </c>
    </row>
    <row r="22" spans="1:13">
      <c r="A22" s="120">
        <v>19</v>
      </c>
      <c r="B22" s="3" t="s">
        <v>31</v>
      </c>
      <c r="C22" s="4">
        <v>14508</v>
      </c>
      <c r="D22" s="4">
        <v>14721</v>
      </c>
      <c r="E22" s="9">
        <v>14998</v>
      </c>
      <c r="F22" s="6">
        <f>ISDT_componentes!N22</f>
        <v>0.24460524482990001</v>
      </c>
      <c r="G22" s="6">
        <f>ISDT_componentes!P22</f>
        <v>-0.41168001685372291</v>
      </c>
      <c r="H22" s="6">
        <f>ISDT_componentes!V22</f>
        <v>0.83840013943931446</v>
      </c>
      <c r="I22" s="6">
        <f>ISDT_componentes!AB22</f>
        <v>0.29707807584663898</v>
      </c>
      <c r="J22" s="6">
        <f>ISDT_componentes!AH22</f>
        <v>-0.69609821660664839</v>
      </c>
      <c r="K22" s="7">
        <f>ISDT_componentes!AI22</f>
        <v>0.20654858584641694</v>
      </c>
      <c r="L22" s="8">
        <f>ISDT_componentes!AJ22</f>
        <v>0.27734093419270223</v>
      </c>
      <c r="M22" s="130">
        <f>ISDT_componentes!AK22</f>
        <v>100.27734093419271</v>
      </c>
    </row>
    <row r="23" spans="1:13" ht="15.75" customHeight="1">
      <c r="A23" s="120">
        <v>20</v>
      </c>
      <c r="B23" s="3" t="s">
        <v>32</v>
      </c>
      <c r="C23" s="4">
        <v>37230</v>
      </c>
      <c r="D23" s="4">
        <v>37036</v>
      </c>
      <c r="E23" s="9">
        <v>36822</v>
      </c>
      <c r="F23" s="6">
        <f>ISDT_componentes!N23</f>
        <v>-1.0312263254961673</v>
      </c>
      <c r="G23" s="6">
        <f>ISDT_componentes!P23</f>
        <v>-0.92069645428053182</v>
      </c>
      <c r="H23" s="6">
        <f>ISDT_componentes!V23</f>
        <v>2.6416174751358996E-2</v>
      </c>
      <c r="I23" s="6">
        <f>ISDT_componentes!AB23</f>
        <v>0.31840418346520161</v>
      </c>
      <c r="J23" s="6">
        <f>ISDT_componentes!AH23</f>
        <v>-7.2471744111688259E-3</v>
      </c>
      <c r="K23" s="7">
        <f>ISDT_componentes!AI23</f>
        <v>-0.28759444540636425</v>
      </c>
      <c r="L23" s="8">
        <f>ISDT_componentes!AJ23</f>
        <v>-0.38616440693978665</v>
      </c>
      <c r="M23" s="130">
        <f>ISDT_componentes!AK23</f>
        <v>99.613835593060216</v>
      </c>
    </row>
    <row r="24" spans="1:13" ht="15.75" customHeight="1">
      <c r="A24" s="120">
        <v>21</v>
      </c>
      <c r="B24" s="3" t="s">
        <v>33</v>
      </c>
      <c r="C24" s="4">
        <v>9853</v>
      </c>
      <c r="D24" s="4">
        <v>9940</v>
      </c>
      <c r="E24" s="9">
        <v>10023</v>
      </c>
      <c r="F24" s="6">
        <f>ISDT_componentes!N24</f>
        <v>-0.23505100460421577</v>
      </c>
      <c r="G24" s="6">
        <f>ISDT_componentes!P24</f>
        <v>-0.12305719994388782</v>
      </c>
      <c r="H24" s="6">
        <f>ISDT_componentes!V24</f>
        <v>9.6969718124992166E-2</v>
      </c>
      <c r="I24" s="6">
        <f>ISDT_componentes!AB24</f>
        <v>0.18372762446653179</v>
      </c>
      <c r="J24" s="6">
        <f>ISDT_componentes!AH24</f>
        <v>-0.75774712172821579</v>
      </c>
      <c r="K24" s="7">
        <f>ISDT_componentes!AI24</f>
        <v>-9.8688955712185902E-2</v>
      </c>
      <c r="L24" s="8">
        <f>ISDT_componentes!AJ24</f>
        <v>-0.13251355393966108</v>
      </c>
      <c r="M24" s="130">
        <f>ISDT_componentes!AK24</f>
        <v>99.86748644606034</v>
      </c>
    </row>
    <row r="25" spans="1:13" ht="15.75" customHeight="1">
      <c r="A25" s="120">
        <v>22</v>
      </c>
      <c r="B25" s="3" t="s">
        <v>34</v>
      </c>
      <c r="C25" s="4">
        <v>4569</v>
      </c>
      <c r="D25" s="4">
        <v>4595</v>
      </c>
      <c r="E25" s="9">
        <v>4544</v>
      </c>
      <c r="F25" s="6">
        <f>ISDT_componentes!N25</f>
        <v>-0.86507949249912042</v>
      </c>
      <c r="G25" s="6">
        <f>ISDT_componentes!P25</f>
        <v>-1.5220227560667594</v>
      </c>
      <c r="H25" s="6">
        <f>ISDT_componentes!V25</f>
        <v>-0.56233726847644705</v>
      </c>
      <c r="I25" s="6">
        <f>ISDT_componentes!AB25</f>
        <v>-1.1050129933772461</v>
      </c>
      <c r="J25" s="6">
        <f>ISDT_componentes!AH25</f>
        <v>-0.83339291444802088</v>
      </c>
      <c r="K25" s="7">
        <f>ISDT_componentes!AI25</f>
        <v>-0.92753439740255095</v>
      </c>
      <c r="L25" s="8">
        <f>ISDT_componentes!AJ25</f>
        <v>-1.2454370249853308</v>
      </c>
      <c r="M25" s="130">
        <f>ISDT_componentes!AK25</f>
        <v>98.754562975014665</v>
      </c>
    </row>
    <row r="26" spans="1:13" ht="15.75" customHeight="1">
      <c r="A26" s="120">
        <v>23</v>
      </c>
      <c r="B26" s="3" t="s">
        <v>35</v>
      </c>
      <c r="C26" s="4">
        <v>6383</v>
      </c>
      <c r="D26" s="4">
        <v>6307</v>
      </c>
      <c r="E26" s="9">
        <v>6270</v>
      </c>
      <c r="F26" s="6">
        <f>ISDT_componentes!N26</f>
        <v>-0.41600171972245203</v>
      </c>
      <c r="G26" s="6">
        <f>ISDT_componentes!P26</f>
        <v>-1.4182688653478344</v>
      </c>
      <c r="H26" s="6">
        <f>ISDT_componentes!V26</f>
        <v>0.49191836302562014</v>
      </c>
      <c r="I26" s="6">
        <f>ISDT_componentes!AB26</f>
        <v>1.9845031781180012E-2</v>
      </c>
      <c r="J26" s="6">
        <f>ISDT_componentes!AH26</f>
        <v>-0.76543580610890061</v>
      </c>
      <c r="K26" s="7">
        <f>ISDT_componentes!AI26</f>
        <v>-0.24902266516100485</v>
      </c>
      <c r="L26" s="8">
        <f>ISDT_componentes!AJ26</f>
        <v>-0.33437255601577237</v>
      </c>
      <c r="M26" s="130">
        <f>ISDT_componentes!AK26</f>
        <v>99.665627443984221</v>
      </c>
    </row>
    <row r="27" spans="1:13" ht="15.75" customHeight="1">
      <c r="A27" s="120">
        <v>24</v>
      </c>
      <c r="B27" s="3" t="s">
        <v>36</v>
      </c>
      <c r="C27" s="4">
        <v>5557</v>
      </c>
      <c r="D27" s="4">
        <v>5555</v>
      </c>
      <c r="E27" s="9">
        <v>5472</v>
      </c>
      <c r="F27" s="6">
        <f>ISDT_componentes!N27</f>
        <v>-1.0638049019308369</v>
      </c>
      <c r="G27" s="6">
        <f>ISDT_componentes!P27</f>
        <v>-0.93133694943072909</v>
      </c>
      <c r="H27" s="6">
        <f>ISDT_componentes!V27</f>
        <v>-0.82920732570550149</v>
      </c>
      <c r="I27" s="6">
        <f>ISDT_componentes!AB27</f>
        <v>-1.1465858370608759</v>
      </c>
      <c r="J27" s="6">
        <f>ISDT_componentes!AH27</f>
        <v>-0.41924059564419108</v>
      </c>
      <c r="K27" s="7">
        <f>ISDT_componentes!AI27</f>
        <v>-0.92872170930866849</v>
      </c>
      <c r="L27" s="8">
        <f>ISDT_componentes!AJ27</f>
        <v>-1.2470312755190316</v>
      </c>
      <c r="M27" s="130">
        <f>ISDT_componentes!AK27</f>
        <v>98.752968724480965</v>
      </c>
    </row>
    <row r="28" spans="1:13" ht="15.75" customHeight="1">
      <c r="A28" s="120">
        <v>25</v>
      </c>
      <c r="B28" s="3" t="s">
        <v>37</v>
      </c>
      <c r="C28" s="4">
        <v>12267</v>
      </c>
      <c r="D28" s="4">
        <v>12153</v>
      </c>
      <c r="E28" s="9">
        <v>12183</v>
      </c>
      <c r="F28" s="6">
        <f>ISDT_componentes!N28</f>
        <v>-0.94673359715836547</v>
      </c>
      <c r="G28" s="6">
        <f>ISDT_componentes!P28</f>
        <v>-8.8457142791447632E-2</v>
      </c>
      <c r="H28" s="6">
        <f>ISDT_componentes!V28</f>
        <v>-0.40950959038196921</v>
      </c>
      <c r="I28" s="6">
        <f>ISDT_componentes!AB28</f>
        <v>-0.20428249995436235</v>
      </c>
      <c r="J28" s="6">
        <f>ISDT_componentes!AH28</f>
        <v>-0.61027543174092647</v>
      </c>
      <c r="K28" s="7">
        <f>ISDT_componentes!AI28</f>
        <v>-0.477472993690221</v>
      </c>
      <c r="L28" s="8">
        <f>ISDT_componentes!AJ28</f>
        <v>-0.64112182409371532</v>
      </c>
      <c r="M28" s="130">
        <f>ISDT_componentes!AK28</f>
        <v>99.358878175906284</v>
      </c>
    </row>
    <row r="29" spans="1:13" ht="15.75" customHeight="1">
      <c r="A29" s="120">
        <v>26</v>
      </c>
      <c r="B29" s="3" t="s">
        <v>38</v>
      </c>
      <c r="C29" s="4">
        <v>8067</v>
      </c>
      <c r="D29" s="4">
        <v>7960</v>
      </c>
      <c r="E29" s="9">
        <v>7891</v>
      </c>
      <c r="F29" s="6">
        <f>ISDT_componentes!N29</f>
        <v>-1.1247161818173672</v>
      </c>
      <c r="G29" s="6">
        <f>ISDT_componentes!P29</f>
        <v>-1.5803286578065063</v>
      </c>
      <c r="H29" s="6">
        <f>ISDT_componentes!V29</f>
        <v>-0.44725737524191705</v>
      </c>
      <c r="I29" s="6">
        <f>ISDT_componentes!AB29</f>
        <v>-0.91664049402814129</v>
      </c>
      <c r="J29" s="6">
        <f>ISDT_componentes!AH29</f>
        <v>-0.332002712941392</v>
      </c>
      <c r="K29" s="7">
        <f>ISDT_componentes!AI29</f>
        <v>-0.86119493411534365</v>
      </c>
      <c r="L29" s="8">
        <f>ISDT_componentes!AJ29</f>
        <v>-1.1563604106549998</v>
      </c>
      <c r="M29" s="130">
        <f>ISDT_componentes!AK29</f>
        <v>98.843639589345003</v>
      </c>
    </row>
    <row r="30" spans="1:13" ht="15.75" customHeight="1">
      <c r="A30" s="120">
        <v>27</v>
      </c>
      <c r="B30" s="3" t="s">
        <v>39</v>
      </c>
      <c r="C30" s="4">
        <v>10098</v>
      </c>
      <c r="D30" s="4">
        <v>9890</v>
      </c>
      <c r="E30" s="9">
        <v>9777</v>
      </c>
      <c r="F30" s="6">
        <f>ISDT_componentes!N30</f>
        <v>-1.033625270618993</v>
      </c>
      <c r="G30" s="6">
        <f>ISDT_componentes!P30</f>
        <v>-0.77070477750070543</v>
      </c>
      <c r="H30" s="6">
        <f>ISDT_componentes!V30</f>
        <v>0.85399952837476811</v>
      </c>
      <c r="I30" s="6">
        <f>ISDT_componentes!AB30</f>
        <v>-5.7727600626529103E-2</v>
      </c>
      <c r="J30" s="6">
        <f>ISDT_componentes!AH30</f>
        <v>-0.57008498063958613</v>
      </c>
      <c r="K30" s="7">
        <f>ISDT_componentes!AI30</f>
        <v>-0.22693705548522497</v>
      </c>
      <c r="L30" s="8">
        <f>ISDT_componentes!AJ30</f>
        <v>-0.30471733666582868</v>
      </c>
      <c r="M30" s="130">
        <f>ISDT_componentes!AK30</f>
        <v>99.695282663334169</v>
      </c>
    </row>
    <row r="31" spans="1:13" ht="15.75" customHeight="1">
      <c r="A31" s="120">
        <v>28</v>
      </c>
      <c r="B31" s="3" t="s">
        <v>40</v>
      </c>
      <c r="C31" s="4">
        <v>28587</v>
      </c>
      <c r="D31" s="4">
        <v>28563</v>
      </c>
      <c r="E31" s="9">
        <v>28695</v>
      </c>
      <c r="F31" s="6">
        <f>ISDT_componentes!N31</f>
        <v>9.6695592430680419E-2</v>
      </c>
      <c r="G31" s="6">
        <f>ISDT_componentes!P31</f>
        <v>-3.9121651255336495E-2</v>
      </c>
      <c r="H31" s="6">
        <f>ISDT_componentes!V31</f>
        <v>0.65568690704897015</v>
      </c>
      <c r="I31" s="6">
        <f>ISDT_componentes!AB31</f>
        <v>-0.18454563660578954</v>
      </c>
      <c r="J31" s="6">
        <f>ISDT_componentes!AH31</f>
        <v>-0.34063167763770197</v>
      </c>
      <c r="K31" s="7">
        <f>ISDT_componentes!AI31</f>
        <v>9.449004960683545E-2</v>
      </c>
      <c r="L31" s="8">
        <f>ISDT_componentes!AJ31</f>
        <v>0.12687551707258088</v>
      </c>
      <c r="M31" s="130">
        <f>ISDT_componentes!AK31</f>
        <v>100.12687551707258</v>
      </c>
    </row>
    <row r="32" spans="1:13" ht="15.75" customHeight="1">
      <c r="A32" s="120">
        <v>29</v>
      </c>
      <c r="B32" s="3" t="s">
        <v>41</v>
      </c>
      <c r="C32" s="4">
        <v>45962</v>
      </c>
      <c r="D32" s="4">
        <v>46151</v>
      </c>
      <c r="E32" s="9">
        <v>46387</v>
      </c>
      <c r="F32" s="6">
        <f>ISDT_componentes!N32</f>
        <v>-0.30555040474256834</v>
      </c>
      <c r="G32" s="6">
        <f>ISDT_componentes!P32</f>
        <v>0.59990574028703558</v>
      </c>
      <c r="H32" s="6">
        <f>ISDT_componentes!V32</f>
        <v>1.0296818892738224</v>
      </c>
      <c r="I32" s="6">
        <f>ISDT_componentes!AB32</f>
        <v>0.74147586528199128</v>
      </c>
      <c r="J32" s="6">
        <f>ISDT_componentes!AH32</f>
        <v>-0.11054039850931172</v>
      </c>
      <c r="K32" s="7">
        <f>ISDT_componentes!AI32</f>
        <v>0.42757250517552686</v>
      </c>
      <c r="L32" s="8">
        <f>ISDT_componentes!AJ32</f>
        <v>0.57411846967894287</v>
      </c>
      <c r="M32" s="130">
        <f>ISDT_componentes!AK32</f>
        <v>100.57411846967894</v>
      </c>
    </row>
    <row r="33" spans="1:13" ht="15.75" customHeight="1">
      <c r="A33" s="120">
        <v>30</v>
      </c>
      <c r="B33" s="3" t="s">
        <v>42</v>
      </c>
      <c r="C33" s="4">
        <v>3196</v>
      </c>
      <c r="D33" s="4">
        <v>3177</v>
      </c>
      <c r="E33" s="9">
        <v>3158</v>
      </c>
      <c r="F33" s="6">
        <f>ISDT_componentes!N33</f>
        <v>-0.67728591235062519</v>
      </c>
      <c r="G33" s="6">
        <f>ISDT_componentes!P33</f>
        <v>-0.73586004812598393</v>
      </c>
      <c r="H33" s="6">
        <f>ISDT_componentes!V33</f>
        <v>-1.7198248824131919</v>
      </c>
      <c r="I33" s="6">
        <f>ISDT_componentes!AB33</f>
        <v>-3.2972665876203138</v>
      </c>
      <c r="J33" s="6">
        <f>ISDT_componentes!AH33</f>
        <v>0.14094507982451518</v>
      </c>
      <c r="K33" s="7">
        <f>ISDT_componentes!AI33</f>
        <v>-1.4979587166337163</v>
      </c>
      <c r="L33" s="8">
        <f>ISDT_componentes!AJ33</f>
        <v>-2.0113682606484096</v>
      </c>
      <c r="M33" s="130">
        <f>ISDT_componentes!AK33</f>
        <v>97.98863173935159</v>
      </c>
    </row>
    <row r="34" spans="1:13" ht="15.75" customHeight="1">
      <c r="A34" s="120">
        <v>31</v>
      </c>
      <c r="B34" s="3" t="s">
        <v>43</v>
      </c>
      <c r="C34" s="4">
        <v>4423</v>
      </c>
      <c r="D34" s="4">
        <v>4377</v>
      </c>
      <c r="E34" s="9">
        <v>4305</v>
      </c>
      <c r="F34" s="6">
        <f>ISDT_componentes!N34</f>
        <v>-1.444133360844426</v>
      </c>
      <c r="G34" s="6">
        <f>ISDT_componentes!P34</f>
        <v>-0.31962959853526529</v>
      </c>
      <c r="H34" s="6">
        <f>ISDT_componentes!V34</f>
        <v>-1.783772225617297</v>
      </c>
      <c r="I34" s="6">
        <f>ISDT_componentes!AB34</f>
        <v>-1.3811464116281009</v>
      </c>
      <c r="J34" s="6">
        <f>ISDT_componentes!AH34</f>
        <v>1.1580908480267464</v>
      </c>
      <c r="K34" s="7">
        <f>ISDT_componentes!AI34</f>
        <v>-1.0474553433360207</v>
      </c>
      <c r="L34" s="8">
        <f>ISDT_componentes!AJ34</f>
        <v>-1.4064596097596047</v>
      </c>
      <c r="M34" s="130">
        <f>ISDT_componentes!AK34</f>
        <v>98.593540390240392</v>
      </c>
    </row>
    <row r="35" spans="1:13" ht="15.75" customHeight="1">
      <c r="A35" s="120">
        <v>32</v>
      </c>
      <c r="B35" s="3" t="s">
        <v>44</v>
      </c>
      <c r="C35" s="4">
        <v>7367</v>
      </c>
      <c r="D35" s="4">
        <v>7363</v>
      </c>
      <c r="E35" s="9">
        <v>7359</v>
      </c>
      <c r="F35" s="6">
        <f>ISDT_componentes!N35</f>
        <v>-0.17525391961674452</v>
      </c>
      <c r="G35" s="6">
        <f>ISDT_componentes!P35</f>
        <v>0.27004115243859217</v>
      </c>
      <c r="H35" s="6">
        <f>ISDT_componentes!V35</f>
        <v>-1.2853911791363191</v>
      </c>
      <c r="I35" s="6">
        <f>ISDT_componentes!AB35</f>
        <v>-1.3695263797067003</v>
      </c>
      <c r="J35" s="6">
        <f>ISDT_componentes!AH35</f>
        <v>-0.14679140513417649</v>
      </c>
      <c r="K35" s="7">
        <f>ISDT_componentes!AI35</f>
        <v>-0.69213665120188905</v>
      </c>
      <c r="L35" s="8">
        <f>ISDT_componentes!AJ35</f>
        <v>-0.92935918513658744</v>
      </c>
      <c r="M35" s="130">
        <f>ISDT_componentes!AK35</f>
        <v>99.07064081486341</v>
      </c>
    </row>
    <row r="36" spans="1:13" ht="15.75" customHeight="1">
      <c r="A36" s="131">
        <v>33</v>
      </c>
      <c r="B36" s="132" t="s">
        <v>45</v>
      </c>
      <c r="C36" s="133">
        <v>8222</v>
      </c>
      <c r="D36" s="133">
        <v>8196</v>
      </c>
      <c r="E36" s="134">
        <v>8151</v>
      </c>
      <c r="F36" s="6">
        <f>ISDT_componentes!N36</f>
        <v>-0.26265280644669625</v>
      </c>
      <c r="G36" s="6">
        <f>ISDT_componentes!P36</f>
        <v>-0.52530940607964949</v>
      </c>
      <c r="H36" s="6">
        <f>ISDT_componentes!V36</f>
        <v>-0.57774929675660136</v>
      </c>
      <c r="I36" s="6">
        <f>ISDT_componentes!AB36</f>
        <v>-0.5397150355147643</v>
      </c>
      <c r="J36" s="6">
        <f>ISDT_componentes!AH36</f>
        <v>0.26117825389674243</v>
      </c>
      <c r="K36" s="7">
        <f>ISDT_componentes!AI36</f>
        <v>-0.37804567870237887</v>
      </c>
      <c r="L36" s="8">
        <f>ISDT_componentes!AJ36</f>
        <v>-0.50761684602766211</v>
      </c>
      <c r="M36" s="130">
        <f>ISDT_componentes!AK36</f>
        <v>99.492383153972341</v>
      </c>
    </row>
    <row r="37" spans="1:13" ht="15.75" customHeight="1">
      <c r="D37" s="10"/>
      <c r="E37" s="11"/>
      <c r="F37" s="11"/>
      <c r="G37" s="11"/>
      <c r="H37" s="11"/>
      <c r="I37" s="11"/>
      <c r="J37" s="11"/>
      <c r="K37" s="12"/>
      <c r="L37" s="13"/>
      <c r="M37" s="13"/>
    </row>
    <row r="38" spans="1:13" ht="15.75" customHeight="1">
      <c r="B38" s="14" t="s">
        <v>46</v>
      </c>
      <c r="D38" s="145"/>
      <c r="E38" s="4">
        <f t="shared" ref="E38:M38" si="0">MAX(E4:E36)</f>
        <v>764071</v>
      </c>
      <c r="F38" s="16">
        <f t="shared" si="0"/>
        <v>3.7793635140497823</v>
      </c>
      <c r="G38" s="16">
        <f t="shared" si="0"/>
        <v>3.3095224382746493</v>
      </c>
      <c r="H38" s="16">
        <f t="shared" si="0"/>
        <v>3.2027029900686714</v>
      </c>
      <c r="I38" s="16">
        <f t="shared" si="0"/>
        <v>2.1920217343573194</v>
      </c>
      <c r="J38" s="16">
        <f t="shared" si="0"/>
        <v>2.9911181654872996</v>
      </c>
      <c r="K38" s="7">
        <f t="shared" si="0"/>
        <v>2.7158233171489914</v>
      </c>
      <c r="L38" s="7">
        <f t="shared" si="0"/>
        <v>3.6466431023666637</v>
      </c>
      <c r="M38" s="7">
        <f t="shared" si="0"/>
        <v>103.64664310236667</v>
      </c>
    </row>
    <row r="39" spans="1:13" ht="15.75" customHeight="1">
      <c r="B39" s="17" t="s">
        <v>47</v>
      </c>
      <c r="D39" s="145"/>
      <c r="E39" s="4">
        <f t="shared" ref="E39:M39" si="1">MIN(E4:E36)</f>
        <v>3158</v>
      </c>
      <c r="F39" s="16">
        <f t="shared" si="1"/>
        <v>-1.444133360844426</v>
      </c>
      <c r="G39" s="16">
        <f t="shared" si="1"/>
        <v>-1.5803286578065063</v>
      </c>
      <c r="H39" s="16">
        <f t="shared" si="1"/>
        <v>-1.783772225617297</v>
      </c>
      <c r="I39" s="16">
        <f t="shared" si="1"/>
        <v>-3.2972665876203138</v>
      </c>
      <c r="J39" s="16">
        <f t="shared" si="1"/>
        <v>-1.053559945917065</v>
      </c>
      <c r="K39" s="7">
        <f t="shared" si="1"/>
        <v>-1.4979587166337163</v>
      </c>
      <c r="L39" s="7">
        <f t="shared" si="1"/>
        <v>-2.0113682606484096</v>
      </c>
      <c r="M39" s="7">
        <f t="shared" si="1"/>
        <v>97.98863173935159</v>
      </c>
    </row>
    <row r="40" spans="1:13" ht="15.75" customHeight="1">
      <c r="D40" s="11"/>
      <c r="E40" s="11"/>
      <c r="F40" s="11"/>
      <c r="G40" s="11"/>
      <c r="H40" s="11"/>
      <c r="I40" s="11"/>
      <c r="J40" s="11"/>
      <c r="K40" s="12"/>
      <c r="L40" s="13"/>
      <c r="M40" s="13"/>
    </row>
    <row r="41" spans="1:13" ht="15.75" customHeight="1">
      <c r="D41" s="11"/>
      <c r="E41" s="11"/>
      <c r="F41" s="11"/>
      <c r="G41" s="11"/>
      <c r="H41" s="11"/>
      <c r="I41" s="11"/>
      <c r="J41" s="11"/>
      <c r="K41" s="12"/>
      <c r="L41" s="13"/>
      <c r="M41" s="13"/>
    </row>
    <row r="42" spans="1:13" ht="15.75" customHeight="1">
      <c r="D42" s="11"/>
      <c r="E42" s="11"/>
      <c r="F42" s="11"/>
      <c r="G42" s="11"/>
      <c r="H42" s="11"/>
      <c r="I42" s="11"/>
      <c r="J42" s="11"/>
      <c r="K42" s="12"/>
      <c r="L42" s="13"/>
      <c r="M42" s="13"/>
    </row>
    <row r="43" spans="1:13" ht="15.75" customHeight="1">
      <c r="D43" s="11"/>
      <c r="E43" s="11"/>
      <c r="F43" s="11"/>
      <c r="G43" s="11"/>
      <c r="H43" s="11"/>
      <c r="I43" s="11"/>
      <c r="J43" s="11"/>
      <c r="K43" s="12"/>
      <c r="L43" s="13"/>
      <c r="M43" s="13"/>
    </row>
    <row r="44" spans="1:13" ht="15.75" customHeight="1">
      <c r="D44" s="11"/>
      <c r="E44" s="11"/>
      <c r="F44" s="11"/>
      <c r="G44" s="11"/>
      <c r="H44" s="11"/>
      <c r="I44" s="11"/>
      <c r="J44" s="11"/>
      <c r="K44" s="12"/>
      <c r="L44" s="13"/>
      <c r="M44" s="13"/>
    </row>
    <row r="45" spans="1:13" ht="15.75" customHeight="1">
      <c r="D45" s="11"/>
      <c r="E45" s="11"/>
      <c r="F45" s="11"/>
      <c r="G45" s="11"/>
      <c r="H45" s="11"/>
      <c r="I45" s="11"/>
      <c r="J45" s="11"/>
      <c r="K45" s="12"/>
      <c r="L45" s="13"/>
      <c r="M45" s="13"/>
    </row>
    <row r="46" spans="1:13" ht="15.75" customHeight="1">
      <c r="D46" s="11"/>
      <c r="E46" s="11"/>
      <c r="F46" s="11"/>
      <c r="G46" s="11"/>
      <c r="H46" s="11"/>
      <c r="I46" s="11"/>
      <c r="J46" s="11"/>
      <c r="K46" s="12"/>
      <c r="L46" s="13"/>
      <c r="M46" s="13"/>
    </row>
    <row r="47" spans="1:13" ht="15.75" customHeight="1">
      <c r="D47" s="11"/>
      <c r="E47" s="11"/>
      <c r="F47" s="11"/>
      <c r="G47" s="11"/>
      <c r="H47" s="11"/>
      <c r="I47" s="11"/>
      <c r="J47" s="11"/>
      <c r="K47" s="12"/>
      <c r="L47" s="13"/>
      <c r="M47" s="13"/>
    </row>
    <row r="48" spans="1:13" ht="15.75" customHeight="1">
      <c r="D48" s="11"/>
      <c r="E48" s="11"/>
      <c r="F48" s="11"/>
      <c r="G48" s="11"/>
      <c r="H48" s="11"/>
      <c r="I48" s="11"/>
      <c r="J48" s="11"/>
      <c r="K48" s="12"/>
      <c r="L48" s="13"/>
      <c r="M48" s="13"/>
    </row>
    <row r="49" spans="4:13" ht="15.75" customHeight="1">
      <c r="D49" s="11"/>
      <c r="E49" s="11"/>
      <c r="F49" s="11"/>
      <c r="G49" s="11"/>
      <c r="H49" s="11"/>
      <c r="I49" s="11"/>
      <c r="J49" s="11"/>
      <c r="K49" s="12"/>
      <c r="L49" s="13"/>
      <c r="M49" s="13"/>
    </row>
    <row r="50" spans="4:13" ht="15.75" customHeight="1">
      <c r="D50" s="11"/>
      <c r="E50" s="11"/>
      <c r="F50" s="11"/>
      <c r="G50" s="11"/>
      <c r="H50" s="11"/>
      <c r="I50" s="11"/>
      <c r="J50" s="11"/>
      <c r="K50" s="12"/>
      <c r="L50" s="13"/>
      <c r="M50" s="13"/>
    </row>
    <row r="51" spans="4:13" ht="15.75" customHeight="1">
      <c r="D51" s="11"/>
      <c r="E51" s="11"/>
      <c r="F51" s="11"/>
      <c r="G51" s="11"/>
      <c r="H51" s="11"/>
      <c r="I51" s="11"/>
      <c r="J51" s="11"/>
      <c r="K51" s="12"/>
      <c r="L51" s="13"/>
      <c r="M51" s="13"/>
    </row>
    <row r="52" spans="4:13" ht="15.75" customHeight="1">
      <c r="D52" s="11"/>
      <c r="E52" s="11"/>
      <c r="F52" s="11"/>
      <c r="G52" s="11"/>
      <c r="H52" s="11"/>
      <c r="I52" s="11"/>
      <c r="J52" s="11"/>
      <c r="K52" s="12"/>
      <c r="L52" s="13"/>
      <c r="M52" s="13"/>
    </row>
    <row r="53" spans="4:13" ht="15.75" customHeight="1">
      <c r="D53" s="11"/>
      <c r="E53" s="11"/>
      <c r="F53" s="11"/>
      <c r="G53" s="11"/>
      <c r="H53" s="11"/>
      <c r="I53" s="11"/>
      <c r="J53" s="11"/>
      <c r="K53" s="12"/>
      <c r="L53" s="13"/>
      <c r="M53" s="13"/>
    </row>
    <row r="54" spans="4:13" ht="15.75" customHeight="1">
      <c r="D54" s="11"/>
      <c r="E54" s="11"/>
      <c r="F54" s="11"/>
      <c r="G54" s="11"/>
      <c r="H54" s="11"/>
      <c r="I54" s="11"/>
      <c r="J54" s="11"/>
      <c r="K54" s="12"/>
      <c r="L54" s="13"/>
      <c r="M54" s="13"/>
    </row>
    <row r="55" spans="4:13" ht="15.75" customHeight="1">
      <c r="D55" s="11"/>
      <c r="E55" s="11"/>
      <c r="F55" s="11"/>
      <c r="G55" s="11"/>
      <c r="H55" s="11"/>
      <c r="I55" s="11"/>
      <c r="J55" s="11"/>
      <c r="K55" s="12"/>
      <c r="L55" s="13"/>
      <c r="M55" s="13"/>
    </row>
    <row r="56" spans="4:13" ht="15.75" customHeight="1">
      <c r="D56" s="11"/>
      <c r="E56" s="11"/>
      <c r="F56" s="11"/>
      <c r="G56" s="11"/>
      <c r="H56" s="11"/>
      <c r="I56" s="11"/>
      <c r="J56" s="11"/>
      <c r="K56" s="12"/>
      <c r="L56" s="13"/>
      <c r="M56" s="13"/>
    </row>
    <row r="57" spans="4:13" ht="15.75" customHeight="1">
      <c r="D57" s="11"/>
      <c r="E57" s="11"/>
      <c r="F57" s="11"/>
      <c r="G57" s="11"/>
      <c r="H57" s="11"/>
      <c r="I57" s="11"/>
      <c r="J57" s="11"/>
      <c r="K57" s="12"/>
      <c r="L57" s="13"/>
      <c r="M57" s="13"/>
    </row>
    <row r="58" spans="4:13" ht="15.75" customHeight="1">
      <c r="D58" s="11"/>
      <c r="E58" s="11"/>
      <c r="F58" s="11"/>
      <c r="G58" s="11"/>
      <c r="H58" s="11"/>
      <c r="I58" s="11"/>
      <c r="J58" s="11"/>
      <c r="K58" s="12"/>
      <c r="L58" s="13"/>
      <c r="M58" s="13"/>
    </row>
    <row r="59" spans="4:13" ht="15.75" customHeight="1">
      <c r="D59" s="11"/>
      <c r="E59" s="11"/>
      <c r="F59" s="11"/>
      <c r="G59" s="11"/>
      <c r="H59" s="11"/>
      <c r="I59" s="11"/>
      <c r="J59" s="11"/>
      <c r="K59" s="12"/>
      <c r="L59" s="13"/>
      <c r="M59" s="13"/>
    </row>
    <row r="60" spans="4:13" ht="15.75" customHeight="1">
      <c r="D60" s="11"/>
      <c r="E60" s="11"/>
      <c r="F60" s="11"/>
      <c r="G60" s="11"/>
      <c r="H60" s="11"/>
      <c r="I60" s="11"/>
      <c r="J60" s="11"/>
      <c r="K60" s="12"/>
      <c r="L60" s="13"/>
      <c r="M60" s="13"/>
    </row>
    <row r="61" spans="4:13" ht="15.75" customHeight="1">
      <c r="D61" s="11"/>
      <c r="E61" s="11"/>
      <c r="F61" s="11"/>
      <c r="G61" s="11"/>
      <c r="H61" s="11"/>
      <c r="I61" s="11"/>
      <c r="J61" s="11"/>
      <c r="K61" s="12"/>
      <c r="L61" s="13"/>
      <c r="M61" s="13"/>
    </row>
    <row r="62" spans="4:13" ht="15.75" customHeight="1">
      <c r="D62" s="11"/>
      <c r="E62" s="11"/>
      <c r="F62" s="11"/>
      <c r="G62" s="11"/>
      <c r="H62" s="11"/>
      <c r="I62" s="11"/>
      <c r="J62" s="11"/>
      <c r="K62" s="12"/>
      <c r="L62" s="13"/>
      <c r="M62" s="13"/>
    </row>
    <row r="63" spans="4:13" ht="15.75" customHeight="1">
      <c r="D63" s="11"/>
      <c r="E63" s="11"/>
      <c r="F63" s="11"/>
      <c r="G63" s="11"/>
      <c r="H63" s="11"/>
      <c r="I63" s="11"/>
      <c r="J63" s="11"/>
      <c r="K63" s="12"/>
      <c r="L63" s="13"/>
      <c r="M63" s="13"/>
    </row>
    <row r="64" spans="4:13" ht="15.75" customHeight="1">
      <c r="D64" s="11"/>
      <c r="E64" s="11"/>
      <c r="F64" s="11"/>
      <c r="G64" s="11"/>
      <c r="H64" s="11"/>
      <c r="I64" s="11"/>
      <c r="J64" s="11"/>
      <c r="K64" s="12"/>
      <c r="L64" s="13"/>
      <c r="M64" s="13"/>
    </row>
    <row r="65" spans="4:13" ht="15.75" customHeight="1">
      <c r="D65" s="11"/>
      <c r="E65" s="11"/>
      <c r="F65" s="11"/>
      <c r="G65" s="11"/>
      <c r="H65" s="11"/>
      <c r="I65" s="11"/>
      <c r="J65" s="11"/>
      <c r="K65" s="12"/>
      <c r="L65" s="13"/>
      <c r="M65" s="13"/>
    </row>
    <row r="66" spans="4:13" ht="15.75" customHeight="1">
      <c r="D66" s="11"/>
      <c r="E66" s="11"/>
      <c r="F66" s="11"/>
      <c r="G66" s="11"/>
      <c r="H66" s="11"/>
      <c r="I66" s="11"/>
      <c r="J66" s="11"/>
      <c r="K66" s="12"/>
      <c r="L66" s="13"/>
      <c r="M66" s="13"/>
    </row>
    <row r="67" spans="4:13" ht="15.75" customHeight="1">
      <c r="D67" s="11"/>
      <c r="E67" s="11"/>
      <c r="F67" s="11"/>
      <c r="G67" s="11"/>
      <c r="H67" s="11"/>
      <c r="I67" s="11"/>
      <c r="J67" s="11"/>
      <c r="K67" s="12"/>
      <c r="L67" s="13"/>
      <c r="M67" s="13"/>
    </row>
    <row r="68" spans="4:13" ht="15.75" customHeight="1">
      <c r="D68" s="11"/>
      <c r="E68" s="11"/>
      <c r="F68" s="11"/>
      <c r="G68" s="11"/>
      <c r="H68" s="11"/>
      <c r="I68" s="11"/>
      <c r="J68" s="11"/>
      <c r="K68" s="12"/>
      <c r="L68" s="13"/>
      <c r="M68" s="13"/>
    </row>
    <row r="69" spans="4:13" ht="15.75" customHeight="1">
      <c r="D69" s="11"/>
      <c r="E69" s="11"/>
      <c r="F69" s="11"/>
      <c r="G69" s="11"/>
      <c r="H69" s="11"/>
      <c r="I69" s="11"/>
      <c r="J69" s="11"/>
      <c r="K69" s="12"/>
      <c r="L69" s="13"/>
      <c r="M69" s="13"/>
    </row>
    <row r="70" spans="4:13" ht="15.75" customHeight="1">
      <c r="D70" s="11"/>
      <c r="E70" s="11"/>
      <c r="F70" s="11"/>
      <c r="G70" s="11"/>
      <c r="H70" s="11"/>
      <c r="I70" s="11"/>
      <c r="J70" s="11"/>
      <c r="K70" s="12"/>
      <c r="L70" s="13"/>
      <c r="M70" s="13"/>
    </row>
    <row r="71" spans="4:13" ht="15.75" customHeight="1">
      <c r="D71" s="11"/>
      <c r="E71" s="11"/>
      <c r="F71" s="11"/>
      <c r="G71" s="11"/>
      <c r="H71" s="11"/>
      <c r="I71" s="11"/>
      <c r="J71" s="11"/>
      <c r="K71" s="12"/>
      <c r="L71" s="13"/>
      <c r="M71" s="13"/>
    </row>
    <row r="72" spans="4:13" ht="15.75" customHeight="1">
      <c r="D72" s="11"/>
      <c r="E72" s="11"/>
      <c r="F72" s="11"/>
      <c r="G72" s="11"/>
      <c r="H72" s="11"/>
      <c r="I72" s="11"/>
      <c r="J72" s="11"/>
      <c r="K72" s="12"/>
      <c r="L72" s="13"/>
      <c r="M72" s="13"/>
    </row>
    <row r="73" spans="4:13" ht="15.75" customHeight="1">
      <c r="D73" s="11"/>
      <c r="E73" s="11"/>
      <c r="F73" s="11"/>
      <c r="G73" s="11"/>
      <c r="H73" s="11"/>
      <c r="I73" s="11"/>
      <c r="J73" s="11"/>
      <c r="K73" s="12"/>
      <c r="L73" s="13"/>
      <c r="M73" s="13"/>
    </row>
    <row r="74" spans="4:13" ht="15.75" customHeight="1">
      <c r="D74" s="11"/>
      <c r="E74" s="11"/>
      <c r="F74" s="11"/>
      <c r="G74" s="11"/>
      <c r="H74" s="11"/>
      <c r="I74" s="11"/>
      <c r="J74" s="11"/>
      <c r="K74" s="12"/>
      <c r="L74" s="13"/>
      <c r="M74" s="13"/>
    </row>
    <row r="75" spans="4:13" ht="15.75" customHeight="1">
      <c r="D75" s="11"/>
      <c r="E75" s="11"/>
      <c r="F75" s="11"/>
      <c r="G75" s="11"/>
      <c r="H75" s="11"/>
      <c r="I75" s="11"/>
      <c r="J75" s="11"/>
      <c r="K75" s="12"/>
      <c r="L75" s="13"/>
      <c r="M75" s="13"/>
    </row>
    <row r="76" spans="4:13" ht="15.75" customHeight="1">
      <c r="D76" s="11"/>
      <c r="E76" s="11"/>
      <c r="F76" s="11"/>
      <c r="G76" s="11"/>
      <c r="H76" s="11"/>
      <c r="I76" s="11"/>
      <c r="J76" s="11"/>
      <c r="K76" s="12"/>
      <c r="L76" s="13"/>
      <c r="M76" s="13"/>
    </row>
    <row r="77" spans="4:13" ht="15.75" customHeight="1">
      <c r="D77" s="11"/>
      <c r="E77" s="11"/>
      <c r="F77" s="11"/>
      <c r="G77" s="11"/>
      <c r="H77" s="11"/>
      <c r="I77" s="11"/>
      <c r="J77" s="11"/>
      <c r="K77" s="12"/>
      <c r="L77" s="13"/>
      <c r="M77" s="13"/>
    </row>
    <row r="78" spans="4:13" ht="15.75" customHeight="1">
      <c r="D78" s="11"/>
      <c r="E78" s="11"/>
      <c r="F78" s="11"/>
      <c r="G78" s="11"/>
      <c r="H78" s="11"/>
      <c r="I78" s="11"/>
      <c r="J78" s="11"/>
      <c r="K78" s="12"/>
      <c r="L78" s="13"/>
      <c r="M78" s="13"/>
    </row>
    <row r="79" spans="4:13" ht="15.75" customHeight="1">
      <c r="D79" s="11"/>
      <c r="E79" s="11"/>
      <c r="F79" s="11"/>
      <c r="G79" s="11"/>
      <c r="H79" s="11"/>
      <c r="I79" s="11"/>
      <c r="J79" s="11"/>
      <c r="K79" s="12"/>
      <c r="L79" s="13"/>
      <c r="M79" s="13"/>
    </row>
    <row r="80" spans="4:13" ht="15.75" customHeight="1">
      <c r="D80" s="11"/>
      <c r="E80" s="11"/>
      <c r="F80" s="11"/>
      <c r="G80" s="11"/>
      <c r="H80" s="11"/>
      <c r="I80" s="11"/>
      <c r="J80" s="11"/>
      <c r="K80" s="12"/>
      <c r="L80" s="13"/>
      <c r="M80" s="13"/>
    </row>
    <row r="81" spans="4:13" ht="15.75" customHeight="1">
      <c r="D81" s="11"/>
      <c r="E81" s="11"/>
      <c r="F81" s="11"/>
      <c r="G81" s="11"/>
      <c r="H81" s="11"/>
      <c r="I81" s="11"/>
      <c r="J81" s="11"/>
      <c r="K81" s="12"/>
      <c r="L81" s="13"/>
      <c r="M81" s="13"/>
    </row>
    <row r="82" spans="4:13" ht="15.75" customHeight="1">
      <c r="D82" s="11"/>
      <c r="E82" s="11"/>
      <c r="F82" s="11"/>
      <c r="G82" s="11"/>
      <c r="H82" s="11"/>
      <c r="I82" s="11"/>
      <c r="J82" s="11"/>
      <c r="K82" s="12"/>
      <c r="L82" s="13"/>
      <c r="M82" s="13"/>
    </row>
    <row r="83" spans="4:13" ht="15.75" customHeight="1">
      <c r="D83" s="11"/>
      <c r="E83" s="11"/>
      <c r="F83" s="11"/>
      <c r="G83" s="11"/>
      <c r="H83" s="11"/>
      <c r="I83" s="11"/>
      <c r="J83" s="11"/>
      <c r="K83" s="12"/>
      <c r="L83" s="13"/>
      <c r="M83" s="13"/>
    </row>
    <row r="84" spans="4:13" ht="15.75" customHeight="1">
      <c r="D84" s="11"/>
      <c r="E84" s="11"/>
      <c r="F84" s="11"/>
      <c r="G84" s="11"/>
      <c r="H84" s="11"/>
      <c r="I84" s="11"/>
      <c r="J84" s="11"/>
      <c r="K84" s="12"/>
      <c r="L84" s="13"/>
      <c r="M84" s="13"/>
    </row>
    <row r="85" spans="4:13" ht="15.75" customHeight="1">
      <c r="D85" s="11"/>
      <c r="E85" s="11"/>
      <c r="F85" s="11"/>
      <c r="G85" s="11"/>
      <c r="H85" s="11"/>
      <c r="I85" s="11"/>
      <c r="J85" s="11"/>
      <c r="K85" s="12"/>
      <c r="L85" s="13"/>
      <c r="M85" s="13"/>
    </row>
    <row r="86" spans="4:13" ht="15.75" customHeight="1">
      <c r="D86" s="11"/>
      <c r="E86" s="11"/>
      <c r="F86" s="11"/>
      <c r="G86" s="11"/>
      <c r="H86" s="11"/>
      <c r="I86" s="11"/>
      <c r="J86" s="11"/>
      <c r="K86" s="12"/>
      <c r="L86" s="13"/>
      <c r="M86" s="13"/>
    </row>
    <row r="87" spans="4:13" ht="15.75" customHeight="1">
      <c r="D87" s="11"/>
      <c r="E87" s="11"/>
      <c r="F87" s="11"/>
      <c r="G87" s="11"/>
      <c r="H87" s="11"/>
      <c r="I87" s="11"/>
      <c r="J87" s="11"/>
      <c r="K87" s="12"/>
      <c r="L87" s="13"/>
      <c r="M87" s="13"/>
    </row>
    <row r="88" spans="4:13" ht="15.75" customHeight="1">
      <c r="D88" s="11"/>
      <c r="E88" s="11"/>
      <c r="F88" s="11"/>
      <c r="G88" s="11"/>
      <c r="H88" s="11"/>
      <c r="I88" s="11"/>
      <c r="J88" s="11"/>
      <c r="K88" s="12"/>
      <c r="L88" s="13"/>
      <c r="M88" s="13"/>
    </row>
    <row r="89" spans="4:13" ht="15.75" customHeight="1">
      <c r="D89" s="11"/>
      <c r="E89" s="11"/>
      <c r="F89" s="11"/>
      <c r="G89" s="11"/>
      <c r="H89" s="11"/>
      <c r="I89" s="11"/>
      <c r="J89" s="11"/>
      <c r="K89" s="12"/>
      <c r="L89" s="13"/>
      <c r="M89" s="13"/>
    </row>
    <row r="90" spans="4:13" ht="15.75" customHeight="1">
      <c r="D90" s="11"/>
      <c r="E90" s="11"/>
      <c r="F90" s="11"/>
      <c r="G90" s="11"/>
      <c r="H90" s="11"/>
      <c r="I90" s="11"/>
      <c r="J90" s="11"/>
      <c r="K90" s="12"/>
      <c r="L90" s="13"/>
      <c r="M90" s="13"/>
    </row>
    <row r="91" spans="4:13" ht="15.75" customHeight="1">
      <c r="D91" s="11"/>
      <c r="E91" s="11"/>
      <c r="F91" s="11"/>
      <c r="G91" s="11"/>
      <c r="H91" s="11"/>
      <c r="I91" s="11"/>
      <c r="J91" s="11"/>
      <c r="K91" s="12"/>
      <c r="L91" s="13"/>
      <c r="M91" s="13"/>
    </row>
    <row r="92" spans="4:13" ht="15.75" customHeight="1">
      <c r="D92" s="11"/>
      <c r="E92" s="11"/>
      <c r="F92" s="11"/>
      <c r="G92" s="11"/>
      <c r="H92" s="11"/>
      <c r="I92" s="11"/>
      <c r="J92" s="11"/>
      <c r="K92" s="12"/>
      <c r="L92" s="13"/>
      <c r="M92" s="13"/>
    </row>
    <row r="93" spans="4:13" ht="15.75" customHeight="1">
      <c r="D93" s="11"/>
      <c r="E93" s="11"/>
      <c r="F93" s="11"/>
      <c r="G93" s="11"/>
      <c r="H93" s="11"/>
      <c r="I93" s="11"/>
      <c r="J93" s="11"/>
      <c r="K93" s="12"/>
      <c r="L93" s="13"/>
      <c r="M93" s="13"/>
    </row>
    <row r="94" spans="4:13" ht="15.75" customHeight="1">
      <c r="D94" s="11"/>
      <c r="E94" s="11"/>
      <c r="F94" s="11"/>
      <c r="G94" s="11"/>
      <c r="H94" s="11"/>
      <c r="I94" s="11"/>
      <c r="J94" s="11"/>
      <c r="K94" s="12"/>
      <c r="L94" s="13"/>
      <c r="M94" s="13"/>
    </row>
    <row r="95" spans="4:13" ht="15.75" customHeight="1">
      <c r="D95" s="11"/>
      <c r="E95" s="11"/>
      <c r="F95" s="11"/>
      <c r="G95" s="11"/>
      <c r="H95" s="11"/>
      <c r="I95" s="11"/>
      <c r="J95" s="11"/>
      <c r="K95" s="12"/>
      <c r="L95" s="13"/>
      <c r="M95" s="13"/>
    </row>
    <row r="96" spans="4:13" ht="15.75" customHeight="1">
      <c r="D96" s="11"/>
      <c r="E96" s="11"/>
      <c r="F96" s="11"/>
      <c r="G96" s="11"/>
      <c r="H96" s="11"/>
      <c r="I96" s="11"/>
      <c r="J96" s="11"/>
      <c r="K96" s="12"/>
      <c r="L96" s="13"/>
      <c r="M96" s="13"/>
    </row>
    <row r="97" spans="4:13" ht="15.75" customHeight="1">
      <c r="D97" s="11"/>
      <c r="E97" s="11"/>
      <c r="F97" s="11"/>
      <c r="G97" s="11"/>
      <c r="H97" s="11"/>
      <c r="I97" s="11"/>
      <c r="J97" s="11"/>
      <c r="K97" s="12"/>
      <c r="L97" s="13"/>
      <c r="M97" s="13"/>
    </row>
    <row r="98" spans="4:13" ht="15.75" customHeight="1">
      <c r="D98" s="11"/>
      <c r="E98" s="11"/>
      <c r="F98" s="11"/>
      <c r="G98" s="11"/>
      <c r="H98" s="11"/>
      <c r="I98" s="11"/>
      <c r="J98" s="11"/>
      <c r="K98" s="12"/>
      <c r="L98" s="13"/>
      <c r="M98" s="13"/>
    </row>
    <row r="99" spans="4:13" ht="15.75" customHeight="1">
      <c r="D99" s="11"/>
      <c r="E99" s="11"/>
      <c r="F99" s="11"/>
      <c r="G99" s="11"/>
      <c r="H99" s="11"/>
      <c r="I99" s="11"/>
      <c r="J99" s="11"/>
      <c r="K99" s="12"/>
      <c r="L99" s="13"/>
      <c r="M99" s="13"/>
    </row>
    <row r="100" spans="4:13" ht="15.75" customHeight="1">
      <c r="D100" s="11"/>
      <c r="E100" s="11"/>
      <c r="F100" s="11"/>
      <c r="G100" s="11"/>
      <c r="H100" s="11"/>
      <c r="I100" s="11"/>
      <c r="J100" s="11"/>
      <c r="K100" s="12"/>
      <c r="L100" s="13"/>
      <c r="M100" s="13"/>
    </row>
    <row r="101" spans="4:13" ht="15.75" customHeight="1">
      <c r="D101" s="11"/>
      <c r="E101" s="11"/>
      <c r="F101" s="11"/>
      <c r="G101" s="11"/>
      <c r="H101" s="11"/>
      <c r="I101" s="11"/>
      <c r="J101" s="11"/>
      <c r="K101" s="12"/>
      <c r="L101" s="13"/>
      <c r="M101" s="13"/>
    </row>
    <row r="102" spans="4:13" ht="15.75" customHeight="1">
      <c r="D102" s="11"/>
      <c r="E102" s="11"/>
      <c r="F102" s="11"/>
      <c r="G102" s="11"/>
      <c r="H102" s="11"/>
      <c r="I102" s="11"/>
      <c r="J102" s="11"/>
      <c r="K102" s="12"/>
      <c r="L102" s="13"/>
      <c r="M102" s="13"/>
    </row>
    <row r="103" spans="4:13" ht="15.75" customHeight="1">
      <c r="D103" s="11"/>
      <c r="E103" s="11"/>
      <c r="F103" s="11"/>
      <c r="G103" s="11"/>
      <c r="H103" s="11"/>
      <c r="I103" s="11"/>
      <c r="J103" s="11"/>
      <c r="K103" s="12"/>
      <c r="L103" s="13"/>
      <c r="M103" s="13"/>
    </row>
    <row r="104" spans="4:13" ht="15.75" customHeight="1">
      <c r="D104" s="11"/>
      <c r="E104" s="11"/>
      <c r="F104" s="11"/>
      <c r="G104" s="11"/>
      <c r="H104" s="11"/>
      <c r="I104" s="11"/>
      <c r="J104" s="11"/>
      <c r="K104" s="12"/>
      <c r="L104" s="13"/>
      <c r="M104" s="13"/>
    </row>
    <row r="105" spans="4:13" ht="15.75" customHeight="1">
      <c r="D105" s="11"/>
      <c r="E105" s="11"/>
      <c r="F105" s="11"/>
      <c r="G105" s="11"/>
      <c r="H105" s="11"/>
      <c r="I105" s="11"/>
      <c r="J105" s="11"/>
      <c r="K105" s="12"/>
      <c r="L105" s="13"/>
      <c r="M105" s="13"/>
    </row>
    <row r="106" spans="4:13" ht="15.75" customHeight="1">
      <c r="D106" s="11"/>
      <c r="E106" s="11"/>
      <c r="F106" s="11"/>
      <c r="G106" s="11"/>
      <c r="H106" s="11"/>
      <c r="I106" s="11"/>
      <c r="J106" s="11"/>
      <c r="K106" s="12"/>
      <c r="L106" s="13"/>
      <c r="M106" s="13"/>
    </row>
    <row r="107" spans="4:13" ht="15.75" customHeight="1">
      <c r="D107" s="11"/>
      <c r="E107" s="11"/>
      <c r="F107" s="11"/>
      <c r="G107" s="11"/>
      <c r="H107" s="11"/>
      <c r="I107" s="11"/>
      <c r="J107" s="11"/>
      <c r="K107" s="12"/>
      <c r="L107" s="13"/>
      <c r="M107" s="13"/>
    </row>
    <row r="108" spans="4:13" ht="15.75" customHeight="1">
      <c r="D108" s="11"/>
      <c r="E108" s="11"/>
      <c r="F108" s="11"/>
      <c r="G108" s="11"/>
      <c r="H108" s="11"/>
      <c r="I108" s="11"/>
      <c r="J108" s="11"/>
      <c r="K108" s="12"/>
      <c r="L108" s="13"/>
      <c r="M108" s="13"/>
    </row>
    <row r="109" spans="4:13" ht="15.75" customHeight="1">
      <c r="D109" s="11"/>
      <c r="E109" s="11"/>
      <c r="F109" s="11"/>
      <c r="G109" s="11"/>
      <c r="H109" s="11"/>
      <c r="I109" s="11"/>
      <c r="J109" s="11"/>
      <c r="K109" s="12"/>
      <c r="L109" s="13"/>
      <c r="M109" s="13"/>
    </row>
    <row r="110" spans="4:13" ht="15.75" customHeight="1">
      <c r="D110" s="11"/>
      <c r="E110" s="11"/>
      <c r="F110" s="11"/>
      <c r="G110" s="11"/>
      <c r="H110" s="11"/>
      <c r="I110" s="11"/>
      <c r="J110" s="11"/>
      <c r="K110" s="12"/>
      <c r="L110" s="13"/>
      <c r="M110" s="13"/>
    </row>
    <row r="111" spans="4:13" ht="15.75" customHeight="1">
      <c r="D111" s="11"/>
      <c r="E111" s="11"/>
      <c r="F111" s="11"/>
      <c r="G111" s="11"/>
      <c r="H111" s="11"/>
      <c r="I111" s="11"/>
      <c r="J111" s="11"/>
      <c r="K111" s="12"/>
      <c r="L111" s="13"/>
      <c r="M111" s="13"/>
    </row>
    <row r="112" spans="4:13" ht="15.75" customHeight="1">
      <c r="D112" s="11"/>
      <c r="E112" s="11"/>
      <c r="F112" s="11"/>
      <c r="G112" s="11"/>
      <c r="H112" s="11"/>
      <c r="I112" s="11"/>
      <c r="J112" s="11"/>
      <c r="K112" s="12"/>
      <c r="L112" s="13"/>
      <c r="M112" s="13"/>
    </row>
    <row r="113" spans="4:13" ht="15.75" customHeight="1">
      <c r="D113" s="11"/>
      <c r="E113" s="11"/>
      <c r="F113" s="11"/>
      <c r="G113" s="11"/>
      <c r="H113" s="11"/>
      <c r="I113" s="11"/>
      <c r="J113" s="11"/>
      <c r="K113" s="12"/>
      <c r="L113" s="13"/>
      <c r="M113" s="13"/>
    </row>
    <row r="114" spans="4:13" ht="15.75" customHeight="1">
      <c r="D114" s="11"/>
      <c r="E114" s="11"/>
      <c r="F114" s="11"/>
      <c r="G114" s="11"/>
      <c r="H114" s="11"/>
      <c r="I114" s="11"/>
      <c r="J114" s="11"/>
      <c r="K114" s="12"/>
      <c r="L114" s="13"/>
      <c r="M114" s="13"/>
    </row>
    <row r="115" spans="4:13" ht="15.75" customHeight="1">
      <c r="D115" s="11"/>
      <c r="E115" s="11"/>
      <c r="F115" s="11"/>
      <c r="G115" s="11"/>
      <c r="H115" s="11"/>
      <c r="I115" s="11"/>
      <c r="J115" s="11"/>
      <c r="K115" s="12"/>
      <c r="L115" s="13"/>
      <c r="M115" s="13"/>
    </row>
    <row r="116" spans="4:13" ht="15.75" customHeight="1">
      <c r="D116" s="11"/>
      <c r="E116" s="11"/>
      <c r="F116" s="11"/>
      <c r="G116" s="11"/>
      <c r="H116" s="11"/>
      <c r="I116" s="11"/>
      <c r="J116" s="11"/>
      <c r="K116" s="12"/>
      <c r="L116" s="13"/>
      <c r="M116" s="13"/>
    </row>
    <row r="117" spans="4:13" ht="15.75" customHeight="1">
      <c r="D117" s="11"/>
      <c r="E117" s="11"/>
      <c r="F117" s="11"/>
      <c r="G117" s="11"/>
      <c r="H117" s="11"/>
      <c r="I117" s="11"/>
      <c r="J117" s="11"/>
      <c r="K117" s="12"/>
      <c r="L117" s="13"/>
      <c r="M117" s="13"/>
    </row>
    <row r="118" spans="4:13" ht="15.75" customHeight="1">
      <c r="D118" s="11"/>
      <c r="E118" s="11"/>
      <c r="F118" s="11"/>
      <c r="G118" s="11"/>
      <c r="H118" s="11"/>
      <c r="I118" s="11"/>
      <c r="J118" s="11"/>
      <c r="K118" s="12"/>
      <c r="L118" s="13"/>
      <c r="M118" s="13"/>
    </row>
    <row r="119" spans="4:13" ht="15.75" customHeight="1">
      <c r="D119" s="11"/>
      <c r="E119" s="11"/>
      <c r="F119" s="11"/>
      <c r="G119" s="11"/>
      <c r="H119" s="11"/>
      <c r="I119" s="11"/>
      <c r="J119" s="11"/>
      <c r="K119" s="12"/>
      <c r="L119" s="13"/>
      <c r="M119" s="13"/>
    </row>
    <row r="120" spans="4:13" ht="15.75" customHeight="1">
      <c r="D120" s="11"/>
      <c r="E120" s="11"/>
      <c r="F120" s="11"/>
      <c r="G120" s="11"/>
      <c r="H120" s="11"/>
      <c r="I120" s="11"/>
      <c r="J120" s="11"/>
      <c r="K120" s="12"/>
      <c r="L120" s="13"/>
      <c r="M120" s="13"/>
    </row>
    <row r="121" spans="4:13" ht="15.75" customHeight="1">
      <c r="D121" s="11"/>
      <c r="E121" s="11"/>
      <c r="F121" s="11"/>
      <c r="G121" s="11"/>
      <c r="H121" s="11"/>
      <c r="I121" s="11"/>
      <c r="J121" s="11"/>
      <c r="K121" s="12"/>
      <c r="L121" s="13"/>
      <c r="M121" s="13"/>
    </row>
    <row r="122" spans="4:13" ht="15.75" customHeight="1">
      <c r="D122" s="11"/>
      <c r="E122" s="11"/>
      <c r="F122" s="11"/>
      <c r="G122" s="11"/>
      <c r="H122" s="11"/>
      <c r="I122" s="11"/>
      <c r="J122" s="11"/>
      <c r="K122" s="12"/>
      <c r="L122" s="13"/>
      <c r="M122" s="13"/>
    </row>
    <row r="123" spans="4:13" ht="15.75" customHeight="1">
      <c r="D123" s="11"/>
      <c r="E123" s="11"/>
      <c r="F123" s="11"/>
      <c r="G123" s="11"/>
      <c r="H123" s="11"/>
      <c r="I123" s="11"/>
      <c r="J123" s="11"/>
      <c r="K123" s="12"/>
      <c r="L123" s="13"/>
      <c r="M123" s="13"/>
    </row>
    <row r="124" spans="4:13" ht="15.75" customHeight="1">
      <c r="D124" s="11"/>
      <c r="E124" s="11"/>
      <c r="F124" s="11"/>
      <c r="G124" s="11"/>
      <c r="H124" s="11"/>
      <c r="I124" s="11"/>
      <c r="J124" s="11"/>
      <c r="K124" s="12"/>
      <c r="L124" s="13"/>
      <c r="M124" s="13"/>
    </row>
    <row r="125" spans="4:13" ht="15.75" customHeight="1">
      <c r="D125" s="11"/>
      <c r="E125" s="11"/>
      <c r="F125" s="11"/>
      <c r="G125" s="11"/>
      <c r="H125" s="11"/>
      <c r="I125" s="11"/>
      <c r="J125" s="11"/>
      <c r="K125" s="12"/>
      <c r="L125" s="13"/>
      <c r="M125" s="13"/>
    </row>
    <row r="126" spans="4:13" ht="15.75" customHeight="1">
      <c r="D126" s="11"/>
      <c r="E126" s="11"/>
      <c r="F126" s="11"/>
      <c r="G126" s="11"/>
      <c r="H126" s="11"/>
      <c r="I126" s="11"/>
      <c r="J126" s="11"/>
      <c r="K126" s="12"/>
      <c r="L126" s="13"/>
      <c r="M126" s="13"/>
    </row>
    <row r="127" spans="4:13" ht="15.75" customHeight="1">
      <c r="D127" s="11"/>
      <c r="E127" s="11"/>
      <c r="F127" s="11"/>
      <c r="G127" s="11"/>
      <c r="H127" s="11"/>
      <c r="I127" s="11"/>
      <c r="J127" s="11"/>
      <c r="K127" s="12"/>
      <c r="L127" s="13"/>
      <c r="M127" s="13"/>
    </row>
    <row r="128" spans="4:13" ht="15.75" customHeight="1">
      <c r="D128" s="11"/>
      <c r="E128" s="11"/>
      <c r="F128" s="11"/>
      <c r="G128" s="11"/>
      <c r="H128" s="11"/>
      <c r="I128" s="11"/>
      <c r="J128" s="11"/>
      <c r="K128" s="12"/>
      <c r="L128" s="13"/>
      <c r="M128" s="13"/>
    </row>
    <row r="129" spans="4:13" ht="15.75" customHeight="1">
      <c r="D129" s="11"/>
      <c r="E129" s="11"/>
      <c r="F129" s="11"/>
      <c r="G129" s="11"/>
      <c r="H129" s="11"/>
      <c r="I129" s="11"/>
      <c r="J129" s="11"/>
      <c r="K129" s="12"/>
      <c r="L129" s="13"/>
      <c r="M129" s="13"/>
    </row>
    <row r="130" spans="4:13" ht="15.75" customHeight="1">
      <c r="D130" s="11"/>
      <c r="E130" s="11"/>
      <c r="F130" s="11"/>
      <c r="G130" s="11"/>
      <c r="H130" s="11"/>
      <c r="I130" s="11"/>
      <c r="J130" s="11"/>
      <c r="K130" s="12"/>
      <c r="L130" s="13"/>
      <c r="M130" s="13"/>
    </row>
    <row r="131" spans="4:13" ht="15.75" customHeight="1">
      <c r="D131" s="11"/>
      <c r="E131" s="11"/>
      <c r="F131" s="11"/>
      <c r="G131" s="11"/>
      <c r="H131" s="11"/>
      <c r="I131" s="11"/>
      <c r="J131" s="11"/>
      <c r="K131" s="12"/>
      <c r="L131" s="13"/>
      <c r="M131" s="13"/>
    </row>
    <row r="132" spans="4:13" ht="15.75" customHeight="1">
      <c r="D132" s="11"/>
      <c r="E132" s="11"/>
      <c r="F132" s="11"/>
      <c r="G132" s="11"/>
      <c r="H132" s="11"/>
      <c r="I132" s="11"/>
      <c r="J132" s="11"/>
      <c r="K132" s="12"/>
      <c r="L132" s="13"/>
      <c r="M132" s="13"/>
    </row>
    <row r="133" spans="4:13" ht="15.75" customHeight="1">
      <c r="D133" s="11"/>
      <c r="E133" s="11"/>
      <c r="F133" s="11"/>
      <c r="G133" s="11"/>
      <c r="H133" s="11"/>
      <c r="I133" s="11"/>
      <c r="J133" s="11"/>
      <c r="K133" s="12"/>
      <c r="L133" s="13"/>
      <c r="M133" s="13"/>
    </row>
    <row r="134" spans="4:13" ht="15.75" customHeight="1">
      <c r="D134" s="11"/>
      <c r="E134" s="11"/>
      <c r="F134" s="11"/>
      <c r="G134" s="11"/>
      <c r="H134" s="11"/>
      <c r="I134" s="11"/>
      <c r="J134" s="11"/>
      <c r="K134" s="12"/>
      <c r="L134" s="13"/>
      <c r="M134" s="13"/>
    </row>
    <row r="135" spans="4:13" ht="15.75" customHeight="1">
      <c r="D135" s="11"/>
      <c r="E135" s="11"/>
      <c r="F135" s="11"/>
      <c r="G135" s="11"/>
      <c r="H135" s="11"/>
      <c r="I135" s="11"/>
      <c r="J135" s="11"/>
      <c r="K135" s="12"/>
      <c r="L135" s="13"/>
      <c r="M135" s="13"/>
    </row>
    <row r="136" spans="4:13" ht="15.75" customHeight="1">
      <c r="D136" s="11"/>
      <c r="E136" s="11"/>
      <c r="F136" s="11"/>
      <c r="G136" s="11"/>
      <c r="H136" s="11"/>
      <c r="I136" s="11"/>
      <c r="J136" s="11"/>
      <c r="K136" s="12"/>
      <c r="L136" s="13"/>
      <c r="M136" s="13"/>
    </row>
    <row r="137" spans="4:13" ht="15.75" customHeight="1">
      <c r="D137" s="11"/>
      <c r="E137" s="11"/>
      <c r="F137" s="11"/>
      <c r="G137" s="11"/>
      <c r="H137" s="11"/>
      <c r="I137" s="11"/>
      <c r="J137" s="11"/>
      <c r="K137" s="12"/>
      <c r="L137" s="13"/>
      <c r="M137" s="13"/>
    </row>
    <row r="138" spans="4:13" ht="15.75" customHeight="1">
      <c r="D138" s="11"/>
      <c r="E138" s="11"/>
      <c r="F138" s="11"/>
      <c r="G138" s="11"/>
      <c r="H138" s="11"/>
      <c r="I138" s="11"/>
      <c r="J138" s="11"/>
      <c r="K138" s="12"/>
      <c r="L138" s="13"/>
      <c r="M138" s="13"/>
    </row>
    <row r="139" spans="4:13" ht="15.75" customHeight="1">
      <c r="D139" s="11"/>
      <c r="E139" s="11"/>
      <c r="F139" s="11"/>
      <c r="G139" s="11"/>
      <c r="H139" s="11"/>
      <c r="I139" s="11"/>
      <c r="J139" s="11"/>
      <c r="K139" s="12"/>
      <c r="L139" s="13"/>
      <c r="M139" s="13"/>
    </row>
    <row r="140" spans="4:13" ht="15.75" customHeight="1">
      <c r="D140" s="11"/>
      <c r="E140" s="11"/>
      <c r="F140" s="11"/>
      <c r="G140" s="11"/>
      <c r="H140" s="11"/>
      <c r="I140" s="11"/>
      <c r="J140" s="11"/>
      <c r="K140" s="12"/>
      <c r="L140" s="13"/>
      <c r="M140" s="13"/>
    </row>
    <row r="141" spans="4:13" ht="15.75" customHeight="1">
      <c r="D141" s="11"/>
      <c r="E141" s="11"/>
      <c r="F141" s="11"/>
      <c r="G141" s="11"/>
      <c r="H141" s="11"/>
      <c r="I141" s="11"/>
      <c r="J141" s="11"/>
      <c r="K141" s="12"/>
      <c r="L141" s="13"/>
      <c r="M141" s="13"/>
    </row>
    <row r="142" spans="4:13" ht="15.75" customHeight="1">
      <c r="D142" s="11"/>
      <c r="E142" s="11"/>
      <c r="F142" s="11"/>
      <c r="G142" s="11"/>
      <c r="H142" s="11"/>
      <c r="I142" s="11"/>
      <c r="J142" s="11"/>
      <c r="K142" s="12"/>
      <c r="L142" s="13"/>
      <c r="M142" s="13"/>
    </row>
    <row r="143" spans="4:13" ht="15.75" customHeight="1">
      <c r="D143" s="11"/>
      <c r="E143" s="11"/>
      <c r="F143" s="11"/>
      <c r="G143" s="11"/>
      <c r="H143" s="11"/>
      <c r="I143" s="11"/>
      <c r="J143" s="11"/>
      <c r="K143" s="12"/>
      <c r="L143" s="13"/>
      <c r="M143" s="13"/>
    </row>
    <row r="144" spans="4:13" ht="15.75" customHeight="1">
      <c r="D144" s="11"/>
      <c r="E144" s="11"/>
      <c r="F144" s="11"/>
      <c r="G144" s="11"/>
      <c r="H144" s="11"/>
      <c r="I144" s="11"/>
      <c r="J144" s="11"/>
      <c r="K144" s="12"/>
      <c r="L144" s="13"/>
      <c r="M144" s="13"/>
    </row>
    <row r="145" spans="4:13" ht="15.75" customHeight="1">
      <c r="D145" s="11"/>
      <c r="E145" s="11"/>
      <c r="F145" s="11"/>
      <c r="G145" s="11"/>
      <c r="H145" s="11"/>
      <c r="I145" s="11"/>
      <c r="J145" s="11"/>
      <c r="K145" s="12"/>
      <c r="L145" s="13"/>
      <c r="M145" s="13"/>
    </row>
    <row r="146" spans="4:13" ht="15.75" customHeight="1">
      <c r="D146" s="11"/>
      <c r="E146" s="11"/>
      <c r="F146" s="11"/>
      <c r="G146" s="11"/>
      <c r="H146" s="11"/>
      <c r="I146" s="11"/>
      <c r="J146" s="11"/>
      <c r="K146" s="12"/>
      <c r="L146" s="13"/>
      <c r="M146" s="13"/>
    </row>
    <row r="147" spans="4:13" ht="15.75" customHeight="1">
      <c r="D147" s="11"/>
      <c r="E147" s="11"/>
      <c r="F147" s="11"/>
      <c r="G147" s="11"/>
      <c r="H147" s="11"/>
      <c r="I147" s="11"/>
      <c r="J147" s="11"/>
      <c r="K147" s="12"/>
      <c r="L147" s="13"/>
      <c r="M147" s="13"/>
    </row>
    <row r="148" spans="4:13" ht="15.75" customHeight="1">
      <c r="D148" s="11"/>
      <c r="E148" s="11"/>
      <c r="F148" s="11"/>
      <c r="G148" s="11"/>
      <c r="H148" s="11"/>
      <c r="I148" s="11"/>
      <c r="J148" s="11"/>
      <c r="K148" s="12"/>
      <c r="L148" s="13"/>
      <c r="M148" s="13"/>
    </row>
    <row r="149" spans="4:13" ht="15.75" customHeight="1">
      <c r="D149" s="11"/>
      <c r="E149" s="11"/>
      <c r="F149" s="11"/>
      <c r="G149" s="11"/>
      <c r="H149" s="11"/>
      <c r="I149" s="11"/>
      <c r="J149" s="11"/>
      <c r="K149" s="12"/>
      <c r="L149" s="13"/>
      <c r="M149" s="13"/>
    </row>
    <row r="150" spans="4:13" ht="15.75" customHeight="1">
      <c r="D150" s="11"/>
      <c r="E150" s="11"/>
      <c r="F150" s="11"/>
      <c r="G150" s="11"/>
      <c r="H150" s="11"/>
      <c r="I150" s="11"/>
      <c r="J150" s="11"/>
      <c r="K150" s="12"/>
      <c r="L150" s="13"/>
      <c r="M150" s="13"/>
    </row>
    <row r="151" spans="4:13" ht="15.75" customHeight="1">
      <c r="D151" s="11"/>
      <c r="E151" s="11"/>
      <c r="F151" s="11"/>
      <c r="G151" s="11"/>
      <c r="H151" s="11"/>
      <c r="I151" s="11"/>
      <c r="J151" s="11"/>
      <c r="K151" s="12"/>
      <c r="L151" s="13"/>
      <c r="M151" s="13"/>
    </row>
    <row r="152" spans="4:13" ht="15.75" customHeight="1">
      <c r="D152" s="11"/>
      <c r="E152" s="11"/>
      <c r="F152" s="11"/>
      <c r="G152" s="11"/>
      <c r="H152" s="11"/>
      <c r="I152" s="11"/>
      <c r="J152" s="11"/>
      <c r="K152" s="12"/>
      <c r="L152" s="13"/>
      <c r="M152" s="13"/>
    </row>
    <row r="153" spans="4:13" ht="15.75" customHeight="1">
      <c r="D153" s="11"/>
      <c r="E153" s="11"/>
      <c r="F153" s="11"/>
      <c r="G153" s="11"/>
      <c r="H153" s="11"/>
      <c r="I153" s="11"/>
      <c r="J153" s="11"/>
      <c r="K153" s="12"/>
      <c r="L153" s="13"/>
      <c r="M153" s="13"/>
    </row>
    <row r="154" spans="4:13" ht="15.75" customHeight="1">
      <c r="D154" s="11"/>
      <c r="E154" s="11"/>
      <c r="F154" s="11"/>
      <c r="G154" s="11"/>
      <c r="H154" s="11"/>
      <c r="I154" s="11"/>
      <c r="J154" s="11"/>
      <c r="K154" s="12"/>
      <c r="L154" s="13"/>
      <c r="M154" s="13"/>
    </row>
    <row r="155" spans="4:13" ht="15.75" customHeight="1">
      <c r="D155" s="11"/>
      <c r="E155" s="11"/>
      <c r="F155" s="11"/>
      <c r="G155" s="11"/>
      <c r="H155" s="11"/>
      <c r="I155" s="11"/>
      <c r="J155" s="11"/>
      <c r="K155" s="12"/>
      <c r="L155" s="13"/>
      <c r="M155" s="13"/>
    </row>
    <row r="156" spans="4:13" ht="15.75" customHeight="1">
      <c r="D156" s="11"/>
      <c r="E156" s="11"/>
      <c r="F156" s="11"/>
      <c r="G156" s="11"/>
      <c r="H156" s="11"/>
      <c r="I156" s="11"/>
      <c r="J156" s="11"/>
      <c r="K156" s="12"/>
      <c r="L156" s="13"/>
      <c r="M156" s="13"/>
    </row>
    <row r="157" spans="4:13" ht="15.75" customHeight="1">
      <c r="D157" s="11"/>
      <c r="E157" s="11"/>
      <c r="F157" s="11"/>
      <c r="G157" s="11"/>
      <c r="H157" s="11"/>
      <c r="I157" s="11"/>
      <c r="J157" s="11"/>
      <c r="K157" s="12"/>
      <c r="L157" s="13"/>
      <c r="M157" s="13"/>
    </row>
    <row r="158" spans="4:13" ht="15.75" customHeight="1">
      <c r="D158" s="11"/>
      <c r="E158" s="11"/>
      <c r="F158" s="11"/>
      <c r="G158" s="11"/>
      <c r="H158" s="11"/>
      <c r="I158" s="11"/>
      <c r="J158" s="11"/>
      <c r="K158" s="12"/>
      <c r="L158" s="13"/>
      <c r="M158" s="13"/>
    </row>
    <row r="159" spans="4:13" ht="15.75" customHeight="1">
      <c r="D159" s="11"/>
      <c r="E159" s="11"/>
      <c r="F159" s="11"/>
      <c r="G159" s="11"/>
      <c r="H159" s="11"/>
      <c r="I159" s="11"/>
      <c r="J159" s="11"/>
      <c r="K159" s="12"/>
      <c r="L159" s="13"/>
      <c r="M159" s="13"/>
    </row>
    <row r="160" spans="4:13" ht="15.75" customHeight="1">
      <c r="D160" s="11"/>
      <c r="E160" s="11"/>
      <c r="F160" s="11"/>
      <c r="G160" s="11"/>
      <c r="H160" s="11"/>
      <c r="I160" s="11"/>
      <c r="J160" s="11"/>
      <c r="K160" s="12"/>
      <c r="L160" s="13"/>
      <c r="M160" s="13"/>
    </row>
    <row r="161" spans="4:13" ht="15.75" customHeight="1">
      <c r="D161" s="11"/>
      <c r="E161" s="11"/>
      <c r="F161" s="11"/>
      <c r="G161" s="11"/>
      <c r="H161" s="11"/>
      <c r="I161" s="11"/>
      <c r="J161" s="11"/>
      <c r="K161" s="12"/>
      <c r="L161" s="13"/>
      <c r="M161" s="13"/>
    </row>
    <row r="162" spans="4:13" ht="15.75" customHeight="1">
      <c r="D162" s="11"/>
      <c r="E162" s="11"/>
      <c r="F162" s="11"/>
      <c r="G162" s="11"/>
      <c r="H162" s="11"/>
      <c r="I162" s="11"/>
      <c r="J162" s="11"/>
      <c r="K162" s="12"/>
      <c r="L162" s="13"/>
      <c r="M162" s="13"/>
    </row>
    <row r="163" spans="4:13" ht="15.75" customHeight="1">
      <c r="D163" s="11"/>
      <c r="E163" s="11"/>
      <c r="F163" s="11"/>
      <c r="G163" s="11"/>
      <c r="H163" s="11"/>
      <c r="I163" s="11"/>
      <c r="J163" s="11"/>
      <c r="K163" s="12"/>
      <c r="L163" s="13"/>
      <c r="M163" s="13"/>
    </row>
    <row r="164" spans="4:13" ht="15.75" customHeight="1">
      <c r="D164" s="11"/>
      <c r="E164" s="11"/>
      <c r="F164" s="11"/>
      <c r="G164" s="11"/>
      <c r="H164" s="11"/>
      <c r="I164" s="11"/>
      <c r="J164" s="11"/>
      <c r="K164" s="12"/>
      <c r="L164" s="13"/>
      <c r="M164" s="13"/>
    </row>
    <row r="165" spans="4:13" ht="15.75" customHeight="1">
      <c r="D165" s="11"/>
      <c r="E165" s="11"/>
      <c r="F165" s="11"/>
      <c r="G165" s="11"/>
      <c r="H165" s="11"/>
      <c r="I165" s="11"/>
      <c r="J165" s="11"/>
      <c r="K165" s="12"/>
      <c r="L165" s="13"/>
      <c r="M165" s="13"/>
    </row>
    <row r="166" spans="4:13" ht="15.75" customHeight="1">
      <c r="D166" s="11"/>
      <c r="E166" s="11"/>
      <c r="F166" s="11"/>
      <c r="G166" s="11"/>
      <c r="H166" s="11"/>
      <c r="I166" s="11"/>
      <c r="J166" s="11"/>
      <c r="K166" s="12"/>
      <c r="L166" s="13"/>
      <c r="M166" s="13"/>
    </row>
    <row r="167" spans="4:13" ht="15.75" customHeight="1">
      <c r="D167" s="11"/>
      <c r="E167" s="11"/>
      <c r="F167" s="11"/>
      <c r="G167" s="11"/>
      <c r="H167" s="11"/>
      <c r="I167" s="11"/>
      <c r="J167" s="11"/>
      <c r="K167" s="12"/>
      <c r="L167" s="13"/>
      <c r="M167" s="13"/>
    </row>
    <row r="168" spans="4:13" ht="15.75" customHeight="1">
      <c r="D168" s="11"/>
      <c r="E168" s="11"/>
      <c r="F168" s="11"/>
      <c r="G168" s="11"/>
      <c r="H168" s="11"/>
      <c r="I168" s="11"/>
      <c r="J168" s="11"/>
      <c r="K168" s="12"/>
      <c r="L168" s="13"/>
      <c r="M168" s="13"/>
    </row>
    <row r="169" spans="4:13" ht="15.75" customHeight="1">
      <c r="D169" s="11"/>
      <c r="E169" s="11"/>
      <c r="F169" s="11"/>
      <c r="G169" s="11"/>
      <c r="H169" s="11"/>
      <c r="I169" s="11"/>
      <c r="J169" s="11"/>
      <c r="K169" s="12"/>
      <c r="L169" s="13"/>
      <c r="M169" s="13"/>
    </row>
    <row r="170" spans="4:13" ht="15.75" customHeight="1">
      <c r="D170" s="11"/>
      <c r="E170" s="11"/>
      <c r="F170" s="11"/>
      <c r="G170" s="11"/>
      <c r="H170" s="11"/>
      <c r="I170" s="11"/>
      <c r="J170" s="11"/>
      <c r="K170" s="12"/>
      <c r="L170" s="13"/>
      <c r="M170" s="13"/>
    </row>
    <row r="171" spans="4:13" ht="15.75" customHeight="1">
      <c r="D171" s="11"/>
      <c r="E171" s="11"/>
      <c r="F171" s="11"/>
      <c r="G171" s="11"/>
      <c r="H171" s="11"/>
      <c r="I171" s="11"/>
      <c r="J171" s="11"/>
      <c r="K171" s="12"/>
      <c r="L171" s="13"/>
      <c r="M171" s="13"/>
    </row>
    <row r="172" spans="4:13" ht="15.75" customHeight="1">
      <c r="D172" s="11"/>
      <c r="E172" s="11"/>
      <c r="F172" s="11"/>
      <c r="G172" s="11"/>
      <c r="H172" s="11"/>
      <c r="I172" s="11"/>
      <c r="J172" s="11"/>
      <c r="K172" s="12"/>
      <c r="L172" s="13"/>
      <c r="M172" s="13"/>
    </row>
    <row r="173" spans="4:13" ht="15.75" customHeight="1">
      <c r="D173" s="11"/>
      <c r="E173" s="11"/>
      <c r="F173" s="11"/>
      <c r="G173" s="11"/>
      <c r="H173" s="11"/>
      <c r="I173" s="11"/>
      <c r="J173" s="11"/>
      <c r="K173" s="12"/>
      <c r="L173" s="13"/>
      <c r="M173" s="13"/>
    </row>
    <row r="174" spans="4:13" ht="15.75" customHeight="1">
      <c r="D174" s="11"/>
      <c r="E174" s="11"/>
      <c r="F174" s="11"/>
      <c r="G174" s="11"/>
      <c r="H174" s="11"/>
      <c r="I174" s="11"/>
      <c r="J174" s="11"/>
      <c r="K174" s="12"/>
      <c r="L174" s="13"/>
      <c r="M174" s="13"/>
    </row>
    <row r="175" spans="4:13" ht="15.75" customHeight="1">
      <c r="D175" s="11"/>
      <c r="E175" s="11"/>
      <c r="F175" s="11"/>
      <c r="G175" s="11"/>
      <c r="H175" s="11"/>
      <c r="I175" s="11"/>
      <c r="J175" s="11"/>
      <c r="K175" s="12"/>
      <c r="L175" s="13"/>
      <c r="M175" s="13"/>
    </row>
    <row r="176" spans="4:13" ht="15.75" customHeight="1">
      <c r="D176" s="11"/>
      <c r="E176" s="11"/>
      <c r="F176" s="11"/>
      <c r="G176" s="11"/>
      <c r="H176" s="11"/>
      <c r="I176" s="11"/>
      <c r="J176" s="11"/>
      <c r="K176" s="12"/>
      <c r="L176" s="13"/>
      <c r="M176" s="13"/>
    </row>
    <row r="177" spans="4:13" ht="15.75" customHeight="1">
      <c r="D177" s="11"/>
      <c r="E177" s="11"/>
      <c r="F177" s="11"/>
      <c r="G177" s="11"/>
      <c r="H177" s="11"/>
      <c r="I177" s="11"/>
      <c r="J177" s="11"/>
      <c r="K177" s="12"/>
      <c r="L177" s="13"/>
      <c r="M177" s="13"/>
    </row>
    <row r="178" spans="4:13" ht="15.75" customHeight="1">
      <c r="D178" s="11"/>
      <c r="E178" s="11"/>
      <c r="F178" s="11"/>
      <c r="G178" s="11"/>
      <c r="H178" s="11"/>
      <c r="I178" s="11"/>
      <c r="J178" s="11"/>
      <c r="K178" s="12"/>
      <c r="L178" s="13"/>
      <c r="M178" s="13"/>
    </row>
    <row r="179" spans="4:13" ht="15.75" customHeight="1">
      <c r="D179" s="11"/>
      <c r="E179" s="11"/>
      <c r="F179" s="11"/>
      <c r="G179" s="11"/>
      <c r="H179" s="11"/>
      <c r="I179" s="11"/>
      <c r="J179" s="11"/>
      <c r="K179" s="12"/>
      <c r="L179" s="13"/>
      <c r="M179" s="13"/>
    </row>
    <row r="180" spans="4:13" ht="15.75" customHeight="1">
      <c r="D180" s="11"/>
      <c r="E180" s="11"/>
      <c r="F180" s="11"/>
      <c r="G180" s="11"/>
      <c r="H180" s="11"/>
      <c r="I180" s="11"/>
      <c r="J180" s="11"/>
      <c r="K180" s="12"/>
      <c r="L180" s="13"/>
      <c r="M180" s="13"/>
    </row>
    <row r="181" spans="4:13" ht="15.75" customHeight="1">
      <c r="D181" s="11"/>
      <c r="E181" s="11"/>
      <c r="F181" s="11"/>
      <c r="G181" s="11"/>
      <c r="H181" s="11"/>
      <c r="I181" s="11"/>
      <c r="J181" s="11"/>
      <c r="K181" s="12"/>
      <c r="L181" s="13"/>
      <c r="M181" s="13"/>
    </row>
    <row r="182" spans="4:13" ht="15.75" customHeight="1">
      <c r="D182" s="11"/>
      <c r="E182" s="11"/>
      <c r="F182" s="11"/>
      <c r="G182" s="11"/>
      <c r="H182" s="11"/>
      <c r="I182" s="11"/>
      <c r="J182" s="11"/>
      <c r="K182" s="12"/>
      <c r="L182" s="13"/>
      <c r="M182" s="13"/>
    </row>
    <row r="183" spans="4:13" ht="15.75" customHeight="1">
      <c r="D183" s="11"/>
      <c r="E183" s="11"/>
      <c r="F183" s="11"/>
      <c r="G183" s="11"/>
      <c r="H183" s="11"/>
      <c r="I183" s="11"/>
      <c r="J183" s="11"/>
      <c r="K183" s="12"/>
      <c r="L183" s="13"/>
      <c r="M183" s="13"/>
    </row>
    <row r="184" spans="4:13" ht="15.75" customHeight="1">
      <c r="D184" s="11"/>
      <c r="E184" s="11"/>
      <c r="F184" s="11"/>
      <c r="G184" s="11"/>
      <c r="H184" s="11"/>
      <c r="I184" s="11"/>
      <c r="J184" s="11"/>
      <c r="K184" s="12"/>
      <c r="L184" s="13"/>
      <c r="M184" s="13"/>
    </row>
    <row r="185" spans="4:13" ht="15.75" customHeight="1">
      <c r="D185" s="11"/>
      <c r="E185" s="11"/>
      <c r="F185" s="11"/>
      <c r="G185" s="11"/>
      <c r="H185" s="11"/>
      <c r="I185" s="11"/>
      <c r="J185" s="11"/>
      <c r="K185" s="12"/>
      <c r="L185" s="13"/>
      <c r="M185" s="13"/>
    </row>
    <row r="186" spans="4:13" ht="15.75" customHeight="1">
      <c r="D186" s="11"/>
      <c r="E186" s="11"/>
      <c r="F186" s="11"/>
      <c r="G186" s="11"/>
      <c r="H186" s="11"/>
      <c r="I186" s="11"/>
      <c r="J186" s="11"/>
      <c r="K186" s="12"/>
      <c r="L186" s="13"/>
      <c r="M186" s="13"/>
    </row>
    <row r="187" spans="4:13" ht="15.75" customHeight="1">
      <c r="D187" s="11"/>
      <c r="E187" s="11"/>
      <c r="F187" s="11"/>
      <c r="G187" s="11"/>
      <c r="H187" s="11"/>
      <c r="I187" s="11"/>
      <c r="J187" s="11"/>
      <c r="K187" s="12"/>
      <c r="L187" s="13"/>
      <c r="M187" s="13"/>
    </row>
    <row r="188" spans="4:13" ht="15.75" customHeight="1">
      <c r="D188" s="11"/>
      <c r="E188" s="11"/>
      <c r="F188" s="11"/>
      <c r="G188" s="11"/>
      <c r="H188" s="11"/>
      <c r="I188" s="11"/>
      <c r="J188" s="11"/>
      <c r="K188" s="12"/>
      <c r="L188" s="13"/>
      <c r="M188" s="13"/>
    </row>
    <row r="189" spans="4:13" ht="15.75" customHeight="1">
      <c r="D189" s="11"/>
      <c r="E189" s="11"/>
      <c r="F189" s="11"/>
      <c r="G189" s="11"/>
      <c r="H189" s="11"/>
      <c r="I189" s="11"/>
      <c r="J189" s="11"/>
      <c r="K189" s="12"/>
      <c r="L189" s="13"/>
      <c r="M189" s="13"/>
    </row>
    <row r="190" spans="4:13" ht="15.75" customHeight="1">
      <c r="D190" s="11"/>
      <c r="E190" s="11"/>
      <c r="F190" s="11"/>
      <c r="G190" s="11"/>
      <c r="H190" s="11"/>
      <c r="I190" s="11"/>
      <c r="J190" s="11"/>
      <c r="K190" s="12"/>
      <c r="L190" s="13"/>
      <c r="M190" s="13"/>
    </row>
    <row r="191" spans="4:13" ht="15.75" customHeight="1">
      <c r="D191" s="11"/>
      <c r="E191" s="11"/>
      <c r="F191" s="11"/>
      <c r="G191" s="11"/>
      <c r="H191" s="11"/>
      <c r="I191" s="11"/>
      <c r="J191" s="11"/>
      <c r="K191" s="12"/>
      <c r="L191" s="13"/>
      <c r="M191" s="13"/>
    </row>
    <row r="192" spans="4:13" ht="15.75" customHeight="1">
      <c r="D192" s="11"/>
      <c r="E192" s="11"/>
      <c r="F192" s="11"/>
      <c r="G192" s="11"/>
      <c r="H192" s="11"/>
      <c r="I192" s="11"/>
      <c r="J192" s="11"/>
      <c r="K192" s="12"/>
      <c r="L192" s="13"/>
      <c r="M192" s="13"/>
    </row>
    <row r="193" spans="4:13" ht="15.75" customHeight="1">
      <c r="D193" s="11"/>
      <c r="E193" s="11"/>
      <c r="F193" s="11"/>
      <c r="G193" s="11"/>
      <c r="H193" s="11"/>
      <c r="I193" s="11"/>
      <c r="J193" s="11"/>
      <c r="K193" s="12"/>
      <c r="L193" s="13"/>
      <c r="M193" s="13"/>
    </row>
    <row r="194" spans="4:13" ht="15.75" customHeight="1">
      <c r="D194" s="11"/>
      <c r="E194" s="11"/>
      <c r="F194" s="11"/>
      <c r="G194" s="11"/>
      <c r="H194" s="11"/>
      <c r="I194" s="11"/>
      <c r="J194" s="11"/>
      <c r="K194" s="12"/>
      <c r="L194" s="13"/>
      <c r="M194" s="13"/>
    </row>
    <row r="195" spans="4:13" ht="15.75" customHeight="1">
      <c r="D195" s="11"/>
      <c r="E195" s="11"/>
      <c r="F195" s="11"/>
      <c r="G195" s="11"/>
      <c r="H195" s="11"/>
      <c r="I195" s="11"/>
      <c r="J195" s="11"/>
      <c r="K195" s="12"/>
      <c r="L195" s="13"/>
      <c r="M195" s="13"/>
    </row>
    <row r="196" spans="4:13" ht="15.75" customHeight="1">
      <c r="D196" s="11"/>
      <c r="E196" s="11"/>
      <c r="F196" s="11"/>
      <c r="G196" s="11"/>
      <c r="H196" s="11"/>
      <c r="I196" s="11"/>
      <c r="J196" s="11"/>
      <c r="K196" s="12"/>
      <c r="L196" s="13"/>
      <c r="M196" s="13"/>
    </row>
    <row r="197" spans="4:13" ht="15.75" customHeight="1">
      <c r="D197" s="11"/>
      <c r="E197" s="11"/>
      <c r="F197" s="11"/>
      <c r="G197" s="11"/>
      <c r="H197" s="11"/>
      <c r="I197" s="11"/>
      <c r="J197" s="11"/>
      <c r="K197" s="12"/>
      <c r="L197" s="13"/>
      <c r="M197" s="13"/>
    </row>
    <row r="198" spans="4:13" ht="15.75" customHeight="1">
      <c r="D198" s="11"/>
      <c r="E198" s="11"/>
      <c r="F198" s="11"/>
      <c r="G198" s="11"/>
      <c r="H198" s="11"/>
      <c r="I198" s="11"/>
      <c r="J198" s="11"/>
      <c r="K198" s="12"/>
      <c r="L198" s="13"/>
      <c r="M198" s="13"/>
    </row>
    <row r="199" spans="4:13" ht="15.75" customHeight="1">
      <c r="D199" s="11"/>
      <c r="E199" s="11"/>
      <c r="F199" s="11"/>
      <c r="G199" s="11"/>
      <c r="H199" s="11"/>
      <c r="I199" s="11"/>
      <c r="J199" s="11"/>
      <c r="K199" s="12"/>
      <c r="L199" s="13"/>
      <c r="M199" s="13"/>
    </row>
    <row r="200" spans="4:13" ht="15.75" customHeight="1">
      <c r="D200" s="11"/>
      <c r="E200" s="11"/>
      <c r="F200" s="11"/>
      <c r="G200" s="11"/>
      <c r="H200" s="11"/>
      <c r="I200" s="11"/>
      <c r="J200" s="11"/>
      <c r="K200" s="12"/>
      <c r="L200" s="13"/>
      <c r="M200" s="13"/>
    </row>
    <row r="201" spans="4:13" ht="15.75" customHeight="1">
      <c r="D201" s="11"/>
      <c r="E201" s="11"/>
      <c r="F201" s="11"/>
      <c r="G201" s="11"/>
      <c r="H201" s="11"/>
      <c r="I201" s="11"/>
      <c r="J201" s="11"/>
      <c r="K201" s="12"/>
      <c r="L201" s="13"/>
      <c r="M201" s="13"/>
    </row>
    <row r="202" spans="4:13" ht="15.75" customHeight="1">
      <c r="D202" s="11"/>
      <c r="E202" s="11"/>
      <c r="F202" s="11"/>
      <c r="G202" s="11"/>
      <c r="H202" s="11"/>
      <c r="I202" s="11"/>
      <c r="J202" s="11"/>
      <c r="K202" s="12"/>
      <c r="L202" s="13"/>
      <c r="M202" s="13"/>
    </row>
    <row r="203" spans="4:13" ht="15.75" customHeight="1">
      <c r="D203" s="11"/>
      <c r="E203" s="11"/>
      <c r="F203" s="11"/>
      <c r="G203" s="11"/>
      <c r="H203" s="11"/>
      <c r="I203" s="11"/>
      <c r="J203" s="11"/>
      <c r="K203" s="12"/>
      <c r="L203" s="13"/>
      <c r="M203" s="13"/>
    </row>
    <row r="204" spans="4:13" ht="15.75" customHeight="1">
      <c r="D204" s="11"/>
      <c r="E204" s="11"/>
      <c r="F204" s="11"/>
      <c r="G204" s="11"/>
      <c r="H204" s="11"/>
      <c r="I204" s="11"/>
      <c r="J204" s="11"/>
      <c r="K204" s="12"/>
      <c r="L204" s="13"/>
      <c r="M204" s="13"/>
    </row>
    <row r="205" spans="4:13" ht="15.75" customHeight="1">
      <c r="D205" s="11"/>
      <c r="E205" s="11"/>
      <c r="F205" s="11"/>
      <c r="G205" s="11"/>
      <c r="H205" s="11"/>
      <c r="I205" s="11"/>
      <c r="J205" s="11"/>
      <c r="K205" s="12"/>
      <c r="L205" s="13"/>
      <c r="M205" s="13"/>
    </row>
    <row r="206" spans="4:13" ht="15.75" customHeight="1">
      <c r="D206" s="11"/>
      <c r="E206" s="11"/>
      <c r="F206" s="11"/>
      <c r="G206" s="11"/>
      <c r="H206" s="11"/>
      <c r="I206" s="11"/>
      <c r="J206" s="11"/>
      <c r="K206" s="12"/>
      <c r="L206" s="13"/>
      <c r="M206" s="13"/>
    </row>
    <row r="207" spans="4:13" ht="15.75" customHeight="1">
      <c r="D207" s="11"/>
      <c r="E207" s="11"/>
      <c r="F207" s="11"/>
      <c r="G207" s="11"/>
      <c r="H207" s="11"/>
      <c r="I207" s="11"/>
      <c r="J207" s="11"/>
      <c r="K207" s="12"/>
      <c r="L207" s="13"/>
      <c r="M207" s="13"/>
    </row>
    <row r="208" spans="4:13" ht="15.75" customHeight="1">
      <c r="D208" s="11"/>
      <c r="E208" s="11"/>
      <c r="F208" s="11"/>
      <c r="G208" s="11"/>
      <c r="H208" s="11"/>
      <c r="I208" s="11"/>
      <c r="J208" s="11"/>
      <c r="K208" s="12"/>
      <c r="L208" s="13"/>
      <c r="M208" s="13"/>
    </row>
    <row r="209" spans="4:13" ht="15.75" customHeight="1">
      <c r="D209" s="11"/>
      <c r="E209" s="11"/>
      <c r="F209" s="11"/>
      <c r="G209" s="11"/>
      <c r="H209" s="11"/>
      <c r="I209" s="11"/>
      <c r="J209" s="11"/>
      <c r="K209" s="12"/>
      <c r="L209" s="13"/>
      <c r="M209" s="13"/>
    </row>
    <row r="210" spans="4:13" ht="15.75" customHeight="1">
      <c r="D210" s="11"/>
      <c r="E210" s="11"/>
      <c r="F210" s="11"/>
      <c r="G210" s="11"/>
      <c r="H210" s="11"/>
      <c r="I210" s="11"/>
      <c r="J210" s="11"/>
      <c r="K210" s="12"/>
      <c r="L210" s="13"/>
      <c r="M210" s="13"/>
    </row>
    <row r="211" spans="4:13" ht="15.75" customHeight="1">
      <c r="D211" s="11"/>
      <c r="E211" s="11"/>
      <c r="F211" s="11"/>
      <c r="G211" s="11"/>
      <c r="H211" s="11"/>
      <c r="I211" s="11"/>
      <c r="J211" s="11"/>
      <c r="K211" s="12"/>
      <c r="L211" s="13"/>
      <c r="M211" s="13"/>
    </row>
    <row r="212" spans="4:13" ht="15.75" customHeight="1">
      <c r="D212" s="11"/>
      <c r="E212" s="11"/>
      <c r="F212" s="11"/>
      <c r="G212" s="11"/>
      <c r="H212" s="11"/>
      <c r="I212" s="11"/>
      <c r="J212" s="11"/>
      <c r="K212" s="12"/>
      <c r="L212" s="13"/>
      <c r="M212" s="13"/>
    </row>
    <row r="213" spans="4:13" ht="15.75" customHeight="1">
      <c r="D213" s="11"/>
      <c r="E213" s="11"/>
      <c r="F213" s="11"/>
      <c r="G213" s="11"/>
      <c r="H213" s="11"/>
      <c r="I213" s="11"/>
      <c r="J213" s="11"/>
      <c r="K213" s="12"/>
      <c r="L213" s="13"/>
      <c r="M213" s="13"/>
    </row>
    <row r="214" spans="4:13" ht="15.75" customHeight="1">
      <c r="D214" s="11"/>
      <c r="E214" s="11"/>
      <c r="F214" s="11"/>
      <c r="G214" s="11"/>
      <c r="H214" s="11"/>
      <c r="I214" s="11"/>
      <c r="J214" s="11"/>
      <c r="K214" s="12"/>
      <c r="L214" s="13"/>
      <c r="M214" s="13"/>
    </row>
    <row r="215" spans="4:13" ht="15.75" customHeight="1">
      <c r="D215" s="11"/>
      <c r="E215" s="11"/>
      <c r="F215" s="11"/>
      <c r="G215" s="11"/>
      <c r="H215" s="11"/>
      <c r="I215" s="11"/>
      <c r="J215" s="11"/>
      <c r="K215" s="12"/>
      <c r="L215" s="13"/>
      <c r="M215" s="13"/>
    </row>
    <row r="216" spans="4:13" ht="15.75" customHeight="1">
      <c r="D216" s="11"/>
      <c r="E216" s="11"/>
      <c r="F216" s="11"/>
      <c r="G216" s="11"/>
      <c r="H216" s="11"/>
      <c r="I216" s="11"/>
      <c r="J216" s="11"/>
      <c r="K216" s="12"/>
      <c r="L216" s="13"/>
      <c r="M216" s="13"/>
    </row>
    <row r="217" spans="4:13" ht="15.75" customHeight="1">
      <c r="D217" s="11"/>
      <c r="E217" s="11"/>
      <c r="F217" s="11"/>
      <c r="G217" s="11"/>
      <c r="H217" s="11"/>
      <c r="I217" s="11"/>
      <c r="J217" s="11"/>
      <c r="K217" s="12"/>
      <c r="L217" s="13"/>
      <c r="M217" s="13"/>
    </row>
    <row r="218" spans="4:13" ht="15.75" customHeight="1">
      <c r="D218" s="11"/>
      <c r="E218" s="11"/>
      <c r="F218" s="11"/>
      <c r="G218" s="11"/>
      <c r="H218" s="11"/>
      <c r="I218" s="11"/>
      <c r="J218" s="11"/>
      <c r="K218" s="12"/>
      <c r="L218" s="13"/>
      <c r="M218" s="13"/>
    </row>
    <row r="219" spans="4:13" ht="15.75" customHeight="1">
      <c r="D219" s="11"/>
      <c r="E219" s="11"/>
      <c r="F219" s="11"/>
      <c r="G219" s="11"/>
      <c r="H219" s="11"/>
      <c r="I219" s="11"/>
      <c r="J219" s="11"/>
      <c r="K219" s="12"/>
      <c r="L219" s="13"/>
      <c r="M219" s="13"/>
    </row>
    <row r="220" spans="4:13" ht="15.75" customHeight="1">
      <c r="D220" s="11"/>
      <c r="E220" s="11"/>
      <c r="F220" s="11"/>
      <c r="G220" s="11"/>
      <c r="H220" s="11"/>
      <c r="I220" s="11"/>
      <c r="J220" s="11"/>
      <c r="K220" s="12"/>
      <c r="L220" s="13"/>
      <c r="M220" s="13"/>
    </row>
    <row r="221" spans="4:13" ht="15.75" customHeight="1">
      <c r="D221" s="11"/>
      <c r="E221" s="11"/>
      <c r="F221" s="11"/>
      <c r="G221" s="11"/>
      <c r="H221" s="11"/>
      <c r="I221" s="11"/>
      <c r="J221" s="11"/>
      <c r="K221" s="12"/>
      <c r="L221" s="13"/>
      <c r="M221" s="13"/>
    </row>
    <row r="222" spans="4:13" ht="15.75" customHeight="1">
      <c r="D222" s="11"/>
      <c r="E222" s="11"/>
      <c r="F222" s="11"/>
      <c r="G222" s="11"/>
      <c r="H222" s="11"/>
      <c r="I222" s="11"/>
      <c r="J222" s="11"/>
      <c r="K222" s="12"/>
      <c r="L222" s="13"/>
      <c r="M222" s="13"/>
    </row>
    <row r="223" spans="4:13" ht="15.75" customHeight="1">
      <c r="D223" s="11"/>
      <c r="E223" s="11"/>
      <c r="F223" s="11"/>
      <c r="G223" s="11"/>
      <c r="H223" s="11"/>
      <c r="I223" s="11"/>
      <c r="J223" s="11"/>
      <c r="K223" s="12"/>
      <c r="L223" s="13"/>
      <c r="M223" s="13"/>
    </row>
    <row r="224" spans="4:13" ht="15.75" customHeight="1">
      <c r="D224" s="11"/>
      <c r="E224" s="11"/>
      <c r="F224" s="11"/>
      <c r="G224" s="11"/>
      <c r="H224" s="11"/>
      <c r="I224" s="11"/>
      <c r="J224" s="11"/>
      <c r="K224" s="12"/>
      <c r="L224" s="13"/>
      <c r="M224" s="13"/>
    </row>
    <row r="225" spans="4:13" ht="15.75" customHeight="1">
      <c r="D225" s="11"/>
      <c r="E225" s="11"/>
      <c r="F225" s="11"/>
      <c r="G225" s="11"/>
      <c r="H225" s="11"/>
      <c r="I225" s="11"/>
      <c r="J225" s="11"/>
      <c r="K225" s="12"/>
      <c r="L225" s="13"/>
      <c r="M225" s="13"/>
    </row>
    <row r="226" spans="4:13" ht="15.75" customHeight="1">
      <c r="D226" s="11"/>
      <c r="E226" s="11"/>
      <c r="F226" s="11"/>
      <c r="G226" s="11"/>
      <c r="H226" s="11"/>
      <c r="I226" s="11"/>
      <c r="J226" s="11"/>
      <c r="K226" s="12"/>
      <c r="L226" s="13"/>
      <c r="M226" s="13"/>
    </row>
    <row r="227" spans="4:13" ht="15.75" customHeight="1">
      <c r="D227" s="11"/>
      <c r="E227" s="11"/>
      <c r="F227" s="11"/>
      <c r="G227" s="11"/>
      <c r="H227" s="11"/>
      <c r="I227" s="11"/>
      <c r="J227" s="11"/>
      <c r="K227" s="12"/>
      <c r="L227" s="13"/>
      <c r="M227" s="13"/>
    </row>
    <row r="228" spans="4:13" ht="15.75" customHeight="1">
      <c r="D228" s="11"/>
      <c r="E228" s="11"/>
      <c r="F228" s="11"/>
      <c r="G228" s="11"/>
      <c r="H228" s="11"/>
      <c r="I228" s="11"/>
      <c r="J228" s="11"/>
      <c r="K228" s="12"/>
      <c r="L228" s="13"/>
      <c r="M228" s="13"/>
    </row>
    <row r="229" spans="4:13" ht="15.75" customHeight="1">
      <c r="D229" s="11"/>
      <c r="E229" s="11"/>
      <c r="F229" s="11"/>
      <c r="G229" s="11"/>
      <c r="H229" s="11"/>
      <c r="I229" s="11"/>
      <c r="J229" s="11"/>
      <c r="K229" s="12"/>
      <c r="L229" s="13"/>
      <c r="M229" s="13"/>
    </row>
    <row r="230" spans="4:13" ht="15.75" customHeight="1">
      <c r="D230" s="11"/>
      <c r="E230" s="11"/>
      <c r="F230" s="11"/>
      <c r="G230" s="11"/>
      <c r="H230" s="11"/>
      <c r="I230" s="11"/>
      <c r="J230" s="11"/>
      <c r="K230" s="12"/>
      <c r="L230" s="13"/>
      <c r="M230" s="13"/>
    </row>
    <row r="231" spans="4:13" ht="15.75" customHeight="1">
      <c r="D231" s="11"/>
      <c r="E231" s="11"/>
      <c r="F231" s="11"/>
      <c r="G231" s="11"/>
      <c r="H231" s="11"/>
      <c r="I231" s="11"/>
      <c r="J231" s="11"/>
      <c r="K231" s="12"/>
      <c r="L231" s="13"/>
      <c r="M231" s="13"/>
    </row>
    <row r="232" spans="4:13" ht="15.75" customHeight="1">
      <c r="D232" s="11"/>
      <c r="E232" s="11"/>
      <c r="F232" s="11"/>
      <c r="G232" s="11"/>
      <c r="H232" s="11"/>
      <c r="I232" s="11"/>
      <c r="J232" s="11"/>
      <c r="K232" s="12"/>
      <c r="L232" s="13"/>
      <c r="M232" s="13"/>
    </row>
    <row r="233" spans="4:13" ht="15.75" customHeight="1">
      <c r="D233" s="11"/>
      <c r="E233" s="11"/>
      <c r="F233" s="11"/>
      <c r="G233" s="11"/>
      <c r="H233" s="11"/>
      <c r="I233" s="11"/>
      <c r="J233" s="11"/>
      <c r="K233" s="12"/>
      <c r="L233" s="13"/>
      <c r="M233" s="13"/>
    </row>
    <row r="234" spans="4:13" ht="15.75" customHeight="1">
      <c r="D234" s="11"/>
      <c r="E234" s="11"/>
      <c r="F234" s="11"/>
      <c r="G234" s="11"/>
      <c r="H234" s="11"/>
      <c r="I234" s="11"/>
      <c r="J234" s="11"/>
      <c r="K234" s="12"/>
      <c r="L234" s="13"/>
      <c r="M234" s="13"/>
    </row>
    <row r="235" spans="4:13" ht="15.75" customHeight="1">
      <c r="D235" s="11"/>
      <c r="E235" s="11"/>
      <c r="F235" s="11"/>
      <c r="G235" s="11"/>
      <c r="H235" s="11"/>
      <c r="I235" s="11"/>
      <c r="J235" s="11"/>
      <c r="K235" s="12"/>
      <c r="L235" s="13"/>
      <c r="M235" s="13"/>
    </row>
    <row r="236" spans="4:13" ht="15.75" customHeight="1">
      <c r="D236" s="11"/>
      <c r="E236" s="11"/>
      <c r="F236" s="11"/>
      <c r="G236" s="11"/>
      <c r="H236" s="11"/>
      <c r="I236" s="11"/>
      <c r="J236" s="11"/>
      <c r="K236" s="12"/>
      <c r="L236" s="13"/>
      <c r="M236" s="13"/>
    </row>
    <row r="237" spans="4:13" ht="15.75" customHeight="1">
      <c r="D237" s="11"/>
      <c r="E237" s="11"/>
      <c r="F237" s="11"/>
      <c r="G237" s="11"/>
      <c r="H237" s="11"/>
      <c r="I237" s="11"/>
      <c r="J237" s="11"/>
      <c r="K237" s="12"/>
      <c r="L237" s="13"/>
      <c r="M237" s="13"/>
    </row>
    <row r="238" spans="4:13" ht="15.75" customHeight="1">
      <c r="D238" s="11"/>
      <c r="E238" s="11"/>
      <c r="F238" s="11"/>
      <c r="G238" s="11"/>
      <c r="H238" s="11"/>
      <c r="I238" s="11"/>
      <c r="J238" s="11"/>
      <c r="K238" s="12"/>
      <c r="L238" s="13"/>
      <c r="M238" s="13"/>
    </row>
    <row r="239" spans="4:13" ht="15.75" customHeight="1">
      <c r="D239" s="11"/>
      <c r="E239" s="11"/>
      <c r="F239" s="11"/>
      <c r="G239" s="11"/>
      <c r="H239" s="11"/>
      <c r="I239" s="11"/>
      <c r="J239" s="11"/>
      <c r="K239" s="12"/>
      <c r="L239" s="13"/>
      <c r="M239" s="13"/>
    </row>
    <row r="240" spans="4:13" ht="15.75" customHeight="1">
      <c r="D240" s="11"/>
      <c r="E240" s="11"/>
      <c r="F240" s="11"/>
      <c r="G240" s="11"/>
      <c r="H240" s="11"/>
      <c r="I240" s="11"/>
      <c r="J240" s="11"/>
      <c r="K240" s="12"/>
      <c r="L240" s="13"/>
      <c r="M240" s="13"/>
    </row>
    <row r="241" spans="4:13" ht="15.75" customHeight="1">
      <c r="D241" s="11"/>
      <c r="E241" s="11"/>
      <c r="F241" s="11"/>
      <c r="G241" s="11"/>
      <c r="H241" s="11"/>
      <c r="I241" s="11"/>
      <c r="J241" s="11"/>
      <c r="K241" s="12"/>
      <c r="L241" s="13"/>
      <c r="M241" s="13"/>
    </row>
    <row r="242" spans="4:13" ht="15.75" customHeight="1">
      <c r="D242" s="11"/>
      <c r="E242" s="11"/>
      <c r="F242" s="11"/>
      <c r="G242" s="11"/>
      <c r="H242" s="11"/>
      <c r="I242" s="11"/>
      <c r="J242" s="11"/>
      <c r="K242" s="12"/>
      <c r="L242" s="13"/>
      <c r="M242" s="13"/>
    </row>
    <row r="243" spans="4:13" ht="15.75" customHeight="1">
      <c r="D243" s="11"/>
      <c r="E243" s="11"/>
      <c r="F243" s="11"/>
      <c r="G243" s="11"/>
      <c r="H243" s="11"/>
      <c r="I243" s="11"/>
      <c r="J243" s="11"/>
      <c r="K243" s="12"/>
      <c r="L243" s="13"/>
      <c r="M243" s="13"/>
    </row>
    <row r="244" spans="4:13" ht="15.75" customHeight="1">
      <c r="D244" s="11"/>
      <c r="E244" s="11"/>
      <c r="F244" s="11"/>
      <c r="G244" s="11"/>
      <c r="H244" s="11"/>
      <c r="I244" s="11"/>
      <c r="J244" s="11"/>
      <c r="K244" s="12"/>
      <c r="L244" s="13"/>
      <c r="M244" s="13"/>
    </row>
    <row r="245" spans="4:13" ht="15.75" customHeight="1">
      <c r="D245" s="11"/>
      <c r="E245" s="11"/>
      <c r="F245" s="11"/>
      <c r="G245" s="11"/>
      <c r="H245" s="11"/>
      <c r="I245" s="11"/>
      <c r="J245" s="11"/>
      <c r="K245" s="12"/>
      <c r="L245" s="13"/>
      <c r="M245" s="13"/>
    </row>
    <row r="246" spans="4:13" ht="15.75" customHeight="1">
      <c r="D246" s="11"/>
      <c r="E246" s="11"/>
      <c r="F246" s="11"/>
      <c r="G246" s="11"/>
      <c r="H246" s="11"/>
      <c r="I246" s="11"/>
      <c r="J246" s="11"/>
      <c r="K246" s="12"/>
      <c r="L246" s="13"/>
      <c r="M246" s="13"/>
    </row>
    <row r="247" spans="4:13" ht="15.75" customHeight="1">
      <c r="D247" s="11"/>
      <c r="E247" s="11"/>
      <c r="F247" s="11"/>
      <c r="G247" s="11"/>
      <c r="H247" s="11"/>
      <c r="I247" s="11"/>
      <c r="J247" s="11"/>
      <c r="K247" s="12"/>
      <c r="L247" s="13"/>
      <c r="M247" s="13"/>
    </row>
    <row r="248" spans="4:13" ht="15.75" customHeight="1">
      <c r="D248" s="11"/>
      <c r="E248" s="11"/>
      <c r="F248" s="11"/>
      <c r="G248" s="11"/>
      <c r="H248" s="11"/>
      <c r="I248" s="11"/>
      <c r="J248" s="11"/>
      <c r="K248" s="12"/>
      <c r="L248" s="13"/>
      <c r="M248" s="13"/>
    </row>
    <row r="249" spans="4:13" ht="15.75" customHeight="1">
      <c r="D249" s="11"/>
      <c r="E249" s="11"/>
      <c r="F249" s="11"/>
      <c r="G249" s="11"/>
      <c r="H249" s="11"/>
      <c r="I249" s="11"/>
      <c r="J249" s="11"/>
      <c r="K249" s="12"/>
      <c r="L249" s="13"/>
      <c r="M249" s="13"/>
    </row>
    <row r="250" spans="4:13" ht="15.75" customHeight="1">
      <c r="D250" s="11"/>
      <c r="E250" s="11"/>
      <c r="F250" s="11"/>
      <c r="G250" s="11"/>
      <c r="H250" s="11"/>
      <c r="I250" s="11"/>
      <c r="J250" s="11"/>
      <c r="K250" s="12"/>
      <c r="L250" s="13"/>
      <c r="M250" s="13"/>
    </row>
    <row r="251" spans="4:13" ht="15.75" customHeight="1">
      <c r="D251" s="11"/>
      <c r="E251" s="11"/>
      <c r="F251" s="11"/>
      <c r="G251" s="11"/>
      <c r="H251" s="11"/>
      <c r="I251" s="11"/>
      <c r="J251" s="11"/>
      <c r="K251" s="12"/>
      <c r="L251" s="13"/>
      <c r="M251" s="13"/>
    </row>
    <row r="252" spans="4:13" ht="15.75" customHeight="1">
      <c r="D252" s="11"/>
      <c r="E252" s="11"/>
      <c r="F252" s="11"/>
      <c r="G252" s="11"/>
      <c r="H252" s="11"/>
      <c r="I252" s="11"/>
      <c r="J252" s="11"/>
      <c r="K252" s="12"/>
      <c r="L252" s="13"/>
      <c r="M252" s="13"/>
    </row>
    <row r="253" spans="4:13" ht="15.75" customHeight="1">
      <c r="D253" s="11"/>
      <c r="E253" s="11"/>
      <c r="F253" s="11"/>
      <c r="G253" s="11"/>
      <c r="H253" s="11"/>
      <c r="I253" s="11"/>
      <c r="J253" s="11"/>
      <c r="K253" s="12"/>
      <c r="L253" s="13"/>
      <c r="M253" s="13"/>
    </row>
    <row r="254" spans="4:13" ht="15.75" customHeight="1">
      <c r="D254" s="11"/>
      <c r="E254" s="11"/>
      <c r="F254" s="11"/>
      <c r="G254" s="11"/>
      <c r="H254" s="11"/>
      <c r="I254" s="11"/>
      <c r="J254" s="11"/>
      <c r="K254" s="12"/>
      <c r="L254" s="13"/>
      <c r="M254" s="13"/>
    </row>
    <row r="255" spans="4:13" ht="15.75" customHeight="1">
      <c r="D255" s="11"/>
      <c r="E255" s="11"/>
      <c r="F255" s="11"/>
      <c r="G255" s="11"/>
      <c r="H255" s="11"/>
      <c r="I255" s="11"/>
      <c r="J255" s="11"/>
      <c r="K255" s="12"/>
      <c r="L255" s="13"/>
      <c r="M255" s="13"/>
    </row>
    <row r="256" spans="4:13" ht="15.75" customHeight="1">
      <c r="D256" s="11"/>
      <c r="E256" s="11"/>
      <c r="F256" s="11"/>
      <c r="G256" s="11"/>
      <c r="H256" s="11"/>
      <c r="I256" s="11"/>
      <c r="J256" s="11"/>
      <c r="K256" s="12"/>
      <c r="L256" s="13"/>
      <c r="M256" s="13"/>
    </row>
    <row r="257" spans="4:13" ht="15.75" customHeight="1">
      <c r="D257" s="11"/>
      <c r="E257" s="11"/>
      <c r="F257" s="11"/>
      <c r="G257" s="11"/>
      <c r="H257" s="11"/>
      <c r="I257" s="11"/>
      <c r="J257" s="11"/>
      <c r="K257" s="12"/>
      <c r="L257" s="13"/>
      <c r="M257" s="13"/>
    </row>
    <row r="258" spans="4:13" ht="15.75" customHeight="1">
      <c r="D258" s="11"/>
      <c r="E258" s="11"/>
      <c r="F258" s="11"/>
      <c r="G258" s="11"/>
      <c r="H258" s="11"/>
      <c r="I258" s="11"/>
      <c r="J258" s="11"/>
      <c r="K258" s="12"/>
      <c r="L258" s="13"/>
      <c r="M258" s="13"/>
    </row>
    <row r="259" spans="4:13" ht="15.75" customHeight="1">
      <c r="D259" s="11"/>
      <c r="E259" s="11"/>
      <c r="F259" s="11"/>
      <c r="G259" s="11"/>
      <c r="H259" s="11"/>
      <c r="I259" s="11"/>
      <c r="J259" s="11"/>
      <c r="K259" s="12"/>
      <c r="L259" s="13"/>
      <c r="M259" s="13"/>
    </row>
    <row r="260" spans="4:13" ht="15.75" customHeight="1">
      <c r="D260" s="11"/>
      <c r="E260" s="11"/>
      <c r="F260" s="11"/>
      <c r="G260" s="11"/>
      <c r="H260" s="11"/>
      <c r="I260" s="11"/>
      <c r="J260" s="11"/>
      <c r="K260" s="12"/>
      <c r="L260" s="13"/>
      <c r="M260" s="13"/>
    </row>
    <row r="261" spans="4:13" ht="15.75" customHeight="1">
      <c r="D261" s="11"/>
      <c r="E261" s="11"/>
      <c r="F261" s="11"/>
      <c r="G261" s="11"/>
      <c r="H261" s="11"/>
      <c r="I261" s="11"/>
      <c r="J261" s="11"/>
      <c r="K261" s="12"/>
      <c r="L261" s="13"/>
      <c r="M261" s="13"/>
    </row>
    <row r="262" spans="4:13" ht="15.75" customHeight="1">
      <c r="D262" s="11"/>
      <c r="E262" s="11"/>
      <c r="F262" s="11"/>
      <c r="G262" s="11"/>
      <c r="H262" s="11"/>
      <c r="I262" s="11"/>
      <c r="J262" s="11"/>
      <c r="K262" s="12"/>
      <c r="L262" s="13"/>
      <c r="M262" s="13"/>
    </row>
    <row r="263" spans="4:13" ht="15.75" customHeight="1">
      <c r="D263" s="11"/>
      <c r="E263" s="11"/>
      <c r="F263" s="11"/>
      <c r="G263" s="11"/>
      <c r="H263" s="11"/>
      <c r="I263" s="11"/>
      <c r="J263" s="11"/>
      <c r="K263" s="12"/>
      <c r="L263" s="13"/>
      <c r="M263" s="13"/>
    </row>
    <row r="264" spans="4:13" ht="15.75" customHeight="1">
      <c r="D264" s="11"/>
      <c r="E264" s="11"/>
      <c r="F264" s="11"/>
      <c r="G264" s="11"/>
      <c r="H264" s="11"/>
      <c r="I264" s="11"/>
      <c r="J264" s="11"/>
      <c r="K264" s="12"/>
      <c r="L264" s="13"/>
      <c r="M264" s="13"/>
    </row>
    <row r="265" spans="4:13" ht="15.75" customHeight="1">
      <c r="D265" s="11"/>
      <c r="E265" s="11"/>
      <c r="F265" s="11"/>
      <c r="G265" s="11"/>
      <c r="H265" s="11"/>
      <c r="I265" s="11"/>
      <c r="J265" s="11"/>
      <c r="K265" s="12"/>
      <c r="L265" s="13"/>
      <c r="M265" s="13"/>
    </row>
    <row r="266" spans="4:13" ht="15.75" customHeight="1">
      <c r="D266" s="11"/>
      <c r="E266" s="11"/>
      <c r="F266" s="11"/>
      <c r="G266" s="11"/>
      <c r="H266" s="11"/>
      <c r="I266" s="11"/>
      <c r="J266" s="11"/>
      <c r="K266" s="12"/>
      <c r="L266" s="13"/>
      <c r="M266" s="13"/>
    </row>
    <row r="267" spans="4:13" ht="15.75" customHeight="1">
      <c r="D267" s="11"/>
      <c r="E267" s="11"/>
      <c r="F267" s="11"/>
      <c r="G267" s="11"/>
      <c r="H267" s="11"/>
      <c r="I267" s="11"/>
      <c r="J267" s="11"/>
      <c r="K267" s="12"/>
      <c r="L267" s="13"/>
      <c r="M267" s="13"/>
    </row>
    <row r="268" spans="4:13" ht="15.75" customHeight="1">
      <c r="D268" s="11"/>
      <c r="E268" s="11"/>
      <c r="F268" s="11"/>
      <c r="G268" s="11"/>
      <c r="H268" s="11"/>
      <c r="I268" s="11"/>
      <c r="J268" s="11"/>
      <c r="K268" s="12"/>
      <c r="L268" s="13"/>
      <c r="M268" s="13"/>
    </row>
    <row r="269" spans="4:13" ht="15.75" customHeight="1">
      <c r="D269" s="11"/>
      <c r="E269" s="11"/>
      <c r="F269" s="11"/>
      <c r="G269" s="11"/>
      <c r="H269" s="11"/>
      <c r="I269" s="11"/>
      <c r="J269" s="11"/>
      <c r="K269" s="12"/>
      <c r="L269" s="13"/>
      <c r="M269" s="13"/>
    </row>
    <row r="270" spans="4:13" ht="15.75" customHeight="1">
      <c r="D270" s="11"/>
      <c r="E270" s="11"/>
      <c r="F270" s="11"/>
      <c r="G270" s="11"/>
      <c r="H270" s="11"/>
      <c r="I270" s="11"/>
      <c r="J270" s="11"/>
      <c r="K270" s="12"/>
      <c r="L270" s="13"/>
      <c r="M270" s="13"/>
    </row>
    <row r="271" spans="4:13" ht="15.75" customHeight="1">
      <c r="D271" s="11"/>
      <c r="E271" s="11"/>
      <c r="F271" s="11"/>
      <c r="G271" s="11"/>
      <c r="H271" s="11"/>
      <c r="I271" s="11"/>
      <c r="J271" s="11"/>
      <c r="K271" s="12"/>
      <c r="L271" s="13"/>
      <c r="M271" s="13"/>
    </row>
    <row r="272" spans="4:13" ht="15.75" customHeight="1">
      <c r="D272" s="11"/>
      <c r="E272" s="11"/>
      <c r="F272" s="11"/>
      <c r="G272" s="11"/>
      <c r="H272" s="11"/>
      <c r="I272" s="11"/>
      <c r="J272" s="11"/>
      <c r="K272" s="12"/>
      <c r="L272" s="13"/>
      <c r="M272" s="13"/>
    </row>
    <row r="273" spans="4:13" ht="15.75" customHeight="1">
      <c r="D273" s="11"/>
      <c r="E273" s="11"/>
      <c r="F273" s="11"/>
      <c r="G273" s="11"/>
      <c r="H273" s="11"/>
      <c r="I273" s="11"/>
      <c r="J273" s="11"/>
      <c r="K273" s="12"/>
      <c r="L273" s="13"/>
      <c r="M273" s="13"/>
    </row>
    <row r="274" spans="4:13" ht="15.75" customHeight="1">
      <c r="D274" s="11"/>
      <c r="E274" s="11"/>
      <c r="F274" s="11"/>
      <c r="G274" s="11"/>
      <c r="H274" s="11"/>
      <c r="I274" s="11"/>
      <c r="J274" s="11"/>
      <c r="K274" s="12"/>
      <c r="L274" s="13"/>
      <c r="M274" s="13"/>
    </row>
    <row r="275" spans="4:13" ht="15.75" customHeight="1">
      <c r="D275" s="11"/>
      <c r="E275" s="11"/>
      <c r="F275" s="11"/>
      <c r="G275" s="11"/>
      <c r="H275" s="11"/>
      <c r="I275" s="11"/>
      <c r="J275" s="11"/>
      <c r="K275" s="12"/>
      <c r="L275" s="13"/>
      <c r="M275" s="13"/>
    </row>
    <row r="276" spans="4:13" ht="15.75" customHeight="1">
      <c r="D276" s="11"/>
      <c r="E276" s="11"/>
      <c r="F276" s="11"/>
      <c r="G276" s="11"/>
      <c r="H276" s="11"/>
      <c r="I276" s="11"/>
      <c r="J276" s="11"/>
      <c r="K276" s="12"/>
      <c r="L276" s="13"/>
      <c r="M276" s="13"/>
    </row>
    <row r="277" spans="4:13" ht="15.75" customHeight="1">
      <c r="D277" s="11"/>
      <c r="E277" s="11"/>
      <c r="F277" s="11"/>
      <c r="G277" s="11"/>
      <c r="H277" s="11"/>
      <c r="I277" s="11"/>
      <c r="J277" s="11"/>
      <c r="K277" s="12"/>
      <c r="L277" s="13"/>
      <c r="M277" s="13"/>
    </row>
    <row r="278" spans="4:13" ht="15.75" customHeight="1">
      <c r="D278" s="11"/>
      <c r="E278" s="11"/>
      <c r="F278" s="11"/>
      <c r="G278" s="11"/>
      <c r="H278" s="11"/>
      <c r="I278" s="11"/>
      <c r="J278" s="11"/>
      <c r="K278" s="12"/>
      <c r="L278" s="13"/>
      <c r="M278" s="13"/>
    </row>
    <row r="279" spans="4:13" ht="15.75" customHeight="1">
      <c r="D279" s="11"/>
      <c r="E279" s="11"/>
      <c r="F279" s="11"/>
      <c r="G279" s="11"/>
      <c r="H279" s="11"/>
      <c r="I279" s="11"/>
      <c r="J279" s="11"/>
      <c r="K279" s="12"/>
      <c r="L279" s="13"/>
      <c r="M279" s="13"/>
    </row>
    <row r="280" spans="4:13" ht="15.75" customHeight="1">
      <c r="D280" s="11"/>
      <c r="E280" s="11"/>
      <c r="F280" s="11"/>
      <c r="G280" s="11"/>
      <c r="H280" s="11"/>
      <c r="I280" s="11"/>
      <c r="J280" s="11"/>
      <c r="K280" s="12"/>
      <c r="L280" s="13"/>
      <c r="M280" s="13"/>
    </row>
    <row r="281" spans="4:13" ht="15.75" customHeight="1">
      <c r="D281" s="11"/>
      <c r="E281" s="11"/>
      <c r="F281" s="11"/>
      <c r="G281" s="11"/>
      <c r="H281" s="11"/>
      <c r="I281" s="11"/>
      <c r="J281" s="11"/>
      <c r="K281" s="12"/>
      <c r="L281" s="13"/>
      <c r="M281" s="13"/>
    </row>
    <row r="282" spans="4:13" ht="15.75" customHeight="1">
      <c r="D282" s="11"/>
      <c r="E282" s="11"/>
      <c r="F282" s="11"/>
      <c r="G282" s="11"/>
      <c r="H282" s="11"/>
      <c r="I282" s="11"/>
      <c r="J282" s="11"/>
      <c r="K282" s="12"/>
      <c r="L282" s="13"/>
      <c r="M282" s="13"/>
    </row>
    <row r="283" spans="4:13" ht="15.75" customHeight="1">
      <c r="D283" s="11"/>
      <c r="E283" s="11"/>
      <c r="F283" s="11"/>
      <c r="G283" s="11"/>
      <c r="H283" s="11"/>
      <c r="I283" s="11"/>
      <c r="J283" s="11"/>
      <c r="K283" s="12"/>
      <c r="L283" s="13"/>
      <c r="M283" s="13"/>
    </row>
    <row r="284" spans="4:13" ht="15.75" customHeight="1">
      <c r="D284" s="11"/>
      <c r="E284" s="11"/>
      <c r="F284" s="11"/>
      <c r="G284" s="11"/>
      <c r="H284" s="11"/>
      <c r="I284" s="11"/>
      <c r="J284" s="11"/>
      <c r="K284" s="12"/>
      <c r="L284" s="13"/>
      <c r="M284" s="13"/>
    </row>
    <row r="285" spans="4:13" ht="15.75" customHeight="1">
      <c r="D285" s="11"/>
      <c r="E285" s="11"/>
      <c r="F285" s="11"/>
      <c r="G285" s="11"/>
      <c r="H285" s="11"/>
      <c r="I285" s="11"/>
      <c r="J285" s="11"/>
      <c r="K285" s="12"/>
      <c r="L285" s="13"/>
      <c r="M285" s="13"/>
    </row>
    <row r="286" spans="4:13" ht="15.75" customHeight="1">
      <c r="D286" s="11"/>
      <c r="E286" s="11"/>
      <c r="F286" s="11"/>
      <c r="G286" s="11"/>
      <c r="H286" s="11"/>
      <c r="I286" s="11"/>
      <c r="J286" s="11"/>
      <c r="K286" s="12"/>
      <c r="L286" s="13"/>
      <c r="M286" s="13"/>
    </row>
    <row r="287" spans="4:13" ht="15.75" customHeight="1">
      <c r="D287" s="11"/>
      <c r="E287" s="11"/>
      <c r="F287" s="11"/>
      <c r="G287" s="11"/>
      <c r="H287" s="11"/>
      <c r="I287" s="11"/>
      <c r="J287" s="11"/>
      <c r="K287" s="12"/>
      <c r="L287" s="13"/>
      <c r="M287" s="13"/>
    </row>
    <row r="288" spans="4:13" ht="15.75" customHeight="1">
      <c r="D288" s="11"/>
      <c r="E288" s="11"/>
      <c r="F288" s="11"/>
      <c r="G288" s="11"/>
      <c r="H288" s="11"/>
      <c r="I288" s="11"/>
      <c r="J288" s="11"/>
      <c r="K288" s="12"/>
      <c r="L288" s="13"/>
      <c r="M288" s="13"/>
    </row>
    <row r="289" spans="4:13" ht="15.75" customHeight="1">
      <c r="D289" s="11"/>
      <c r="E289" s="11"/>
      <c r="F289" s="11"/>
      <c r="G289" s="11"/>
      <c r="H289" s="11"/>
      <c r="I289" s="11"/>
      <c r="J289" s="11"/>
      <c r="K289" s="12"/>
      <c r="L289" s="13"/>
      <c r="M289" s="13"/>
    </row>
    <row r="290" spans="4:13" ht="15.75" customHeight="1">
      <c r="D290" s="11"/>
      <c r="E290" s="11"/>
      <c r="F290" s="11"/>
      <c r="G290" s="11"/>
      <c r="H290" s="11"/>
      <c r="I290" s="11"/>
      <c r="J290" s="11"/>
      <c r="K290" s="12"/>
      <c r="L290" s="13"/>
      <c r="M290" s="13"/>
    </row>
    <row r="291" spans="4:13" ht="15.75" customHeight="1">
      <c r="D291" s="11"/>
      <c r="E291" s="11"/>
      <c r="F291" s="11"/>
      <c r="G291" s="11"/>
      <c r="H291" s="11"/>
      <c r="I291" s="11"/>
      <c r="J291" s="11"/>
      <c r="K291" s="12"/>
      <c r="L291" s="13"/>
      <c r="M291" s="13"/>
    </row>
    <row r="292" spans="4:13" ht="15.75" customHeight="1">
      <c r="D292" s="11"/>
      <c r="E292" s="11"/>
      <c r="F292" s="11"/>
      <c r="G292" s="11"/>
      <c r="H292" s="11"/>
      <c r="I292" s="11"/>
      <c r="J292" s="11"/>
      <c r="K292" s="12"/>
      <c r="L292" s="13"/>
      <c r="M292" s="13"/>
    </row>
    <row r="293" spans="4:13" ht="15.75" customHeight="1">
      <c r="D293" s="11"/>
      <c r="E293" s="11"/>
      <c r="F293" s="11"/>
      <c r="G293" s="11"/>
      <c r="H293" s="11"/>
      <c r="I293" s="11"/>
      <c r="J293" s="11"/>
      <c r="K293" s="12"/>
      <c r="L293" s="13"/>
      <c r="M293" s="13"/>
    </row>
    <row r="294" spans="4:13" ht="15.75" customHeight="1">
      <c r="D294" s="11"/>
      <c r="E294" s="11"/>
      <c r="F294" s="11"/>
      <c r="G294" s="11"/>
      <c r="H294" s="11"/>
      <c r="I294" s="11"/>
      <c r="J294" s="11"/>
      <c r="K294" s="12"/>
      <c r="L294" s="13"/>
      <c r="M294" s="13"/>
    </row>
    <row r="295" spans="4:13" ht="15.75" customHeight="1">
      <c r="D295" s="11"/>
      <c r="E295" s="11"/>
      <c r="F295" s="11"/>
      <c r="G295" s="11"/>
      <c r="H295" s="11"/>
      <c r="I295" s="11"/>
      <c r="J295" s="11"/>
      <c r="K295" s="12"/>
      <c r="L295" s="13"/>
      <c r="M295" s="13"/>
    </row>
    <row r="296" spans="4:13" ht="15.75" customHeight="1">
      <c r="D296" s="11"/>
      <c r="E296" s="11"/>
      <c r="F296" s="11"/>
      <c r="G296" s="11"/>
      <c r="H296" s="11"/>
      <c r="I296" s="11"/>
      <c r="J296" s="11"/>
      <c r="K296" s="12"/>
      <c r="L296" s="13"/>
      <c r="M296" s="13"/>
    </row>
    <row r="297" spans="4:13" ht="15.75" customHeight="1">
      <c r="D297" s="11"/>
      <c r="E297" s="11"/>
      <c r="F297" s="11"/>
      <c r="G297" s="11"/>
      <c r="H297" s="11"/>
      <c r="I297" s="11"/>
      <c r="J297" s="11"/>
      <c r="K297" s="12"/>
      <c r="L297" s="13"/>
      <c r="M297" s="13"/>
    </row>
    <row r="298" spans="4:13" ht="15.75" customHeight="1">
      <c r="D298" s="11"/>
      <c r="E298" s="11"/>
      <c r="F298" s="11"/>
      <c r="G298" s="11"/>
      <c r="H298" s="11"/>
      <c r="I298" s="11"/>
      <c r="J298" s="11"/>
      <c r="K298" s="12"/>
      <c r="L298" s="13"/>
      <c r="M298" s="13"/>
    </row>
    <row r="299" spans="4:13" ht="15.75" customHeight="1">
      <c r="D299" s="11"/>
      <c r="E299" s="11"/>
      <c r="F299" s="11"/>
      <c r="G299" s="11"/>
      <c r="H299" s="11"/>
      <c r="I299" s="11"/>
      <c r="J299" s="11"/>
      <c r="K299" s="12"/>
      <c r="L299" s="13"/>
      <c r="M299" s="13"/>
    </row>
    <row r="300" spans="4:13" ht="15.75" customHeight="1">
      <c r="D300" s="11"/>
      <c r="E300" s="11"/>
      <c r="F300" s="11"/>
      <c r="G300" s="11"/>
      <c r="H300" s="11"/>
      <c r="I300" s="11"/>
      <c r="J300" s="11"/>
      <c r="K300" s="12"/>
      <c r="L300" s="13"/>
      <c r="M300" s="13"/>
    </row>
    <row r="301" spans="4:13" ht="15.75" customHeight="1">
      <c r="D301" s="11"/>
      <c r="E301" s="11"/>
      <c r="F301" s="11"/>
      <c r="G301" s="11"/>
      <c r="H301" s="11"/>
      <c r="I301" s="11"/>
      <c r="J301" s="11"/>
      <c r="K301" s="12"/>
      <c r="L301" s="13"/>
      <c r="M301" s="13"/>
    </row>
    <row r="302" spans="4:13" ht="15.75" customHeight="1">
      <c r="D302" s="11"/>
      <c r="E302" s="11"/>
      <c r="F302" s="11"/>
      <c r="G302" s="11"/>
      <c r="H302" s="11"/>
      <c r="I302" s="11"/>
      <c r="J302" s="11"/>
      <c r="K302" s="12"/>
      <c r="L302" s="13"/>
      <c r="M302" s="13"/>
    </row>
    <row r="303" spans="4:13" ht="15.75" customHeight="1">
      <c r="D303" s="11"/>
      <c r="E303" s="11"/>
      <c r="F303" s="11"/>
      <c r="G303" s="11"/>
      <c r="H303" s="11"/>
      <c r="I303" s="11"/>
      <c r="J303" s="11"/>
      <c r="K303" s="12"/>
      <c r="L303" s="13"/>
      <c r="M303" s="13"/>
    </row>
    <row r="304" spans="4:13" ht="15.75" customHeight="1">
      <c r="D304" s="11"/>
      <c r="E304" s="11"/>
      <c r="F304" s="11"/>
      <c r="G304" s="11"/>
      <c r="H304" s="11"/>
      <c r="I304" s="11"/>
      <c r="J304" s="11"/>
      <c r="K304" s="12"/>
      <c r="L304" s="13"/>
      <c r="M304" s="13"/>
    </row>
    <row r="305" spans="4:13" ht="15.75" customHeight="1">
      <c r="D305" s="11"/>
      <c r="E305" s="11"/>
      <c r="F305" s="11"/>
      <c r="G305" s="11"/>
      <c r="H305" s="11"/>
      <c r="I305" s="11"/>
      <c r="J305" s="11"/>
      <c r="K305" s="12"/>
      <c r="L305" s="13"/>
      <c r="M305" s="13"/>
    </row>
    <row r="306" spans="4:13" ht="15.75" customHeight="1">
      <c r="D306" s="11"/>
      <c r="E306" s="11"/>
      <c r="F306" s="11"/>
      <c r="G306" s="11"/>
      <c r="H306" s="11"/>
      <c r="I306" s="11"/>
      <c r="J306" s="11"/>
      <c r="K306" s="12"/>
      <c r="L306" s="13"/>
      <c r="M306" s="13"/>
    </row>
    <row r="307" spans="4:13" ht="15.75" customHeight="1">
      <c r="D307" s="11"/>
      <c r="E307" s="11"/>
      <c r="F307" s="11"/>
      <c r="G307" s="11"/>
      <c r="H307" s="11"/>
      <c r="I307" s="11"/>
      <c r="J307" s="11"/>
      <c r="K307" s="12"/>
      <c r="L307" s="13"/>
      <c r="M307" s="13"/>
    </row>
    <row r="308" spans="4:13" ht="15.75" customHeight="1">
      <c r="D308" s="11"/>
      <c r="E308" s="11"/>
      <c r="F308" s="11"/>
      <c r="G308" s="11"/>
      <c r="H308" s="11"/>
      <c r="I308" s="11"/>
      <c r="J308" s="11"/>
      <c r="K308" s="12"/>
      <c r="L308" s="13"/>
      <c r="M308" s="13"/>
    </row>
    <row r="309" spans="4:13" ht="15.75" customHeight="1">
      <c r="D309" s="11"/>
      <c r="E309" s="11"/>
      <c r="F309" s="11"/>
      <c r="G309" s="11"/>
      <c r="H309" s="11"/>
      <c r="I309" s="11"/>
      <c r="J309" s="11"/>
      <c r="K309" s="12"/>
      <c r="L309" s="13"/>
      <c r="M309" s="13"/>
    </row>
    <row r="310" spans="4:13" ht="15.75" customHeight="1">
      <c r="D310" s="11"/>
      <c r="E310" s="11"/>
      <c r="F310" s="11"/>
      <c r="G310" s="11"/>
      <c r="H310" s="11"/>
      <c r="I310" s="11"/>
      <c r="J310" s="11"/>
      <c r="K310" s="12"/>
      <c r="L310" s="13"/>
      <c r="M310" s="13"/>
    </row>
    <row r="311" spans="4:13" ht="15.75" customHeight="1">
      <c r="D311" s="11"/>
      <c r="E311" s="11"/>
      <c r="F311" s="11"/>
      <c r="G311" s="11"/>
      <c r="H311" s="11"/>
      <c r="I311" s="11"/>
      <c r="J311" s="11"/>
      <c r="K311" s="12"/>
      <c r="L311" s="13"/>
      <c r="M311" s="13"/>
    </row>
    <row r="312" spans="4:13" ht="15.75" customHeight="1">
      <c r="D312" s="11"/>
      <c r="E312" s="11"/>
      <c r="F312" s="11"/>
      <c r="G312" s="11"/>
      <c r="H312" s="11"/>
      <c r="I312" s="11"/>
      <c r="J312" s="11"/>
      <c r="K312" s="12"/>
      <c r="L312" s="13"/>
      <c r="M312" s="13"/>
    </row>
    <row r="313" spans="4:13" ht="15.75" customHeight="1">
      <c r="D313" s="11"/>
      <c r="E313" s="11"/>
      <c r="F313" s="11"/>
      <c r="G313" s="11"/>
      <c r="H313" s="11"/>
      <c r="I313" s="11"/>
      <c r="J313" s="11"/>
      <c r="K313" s="12"/>
      <c r="L313" s="13"/>
      <c r="M313" s="13"/>
    </row>
    <row r="314" spans="4:13" ht="15.75" customHeight="1">
      <c r="D314" s="11"/>
      <c r="E314" s="11"/>
      <c r="F314" s="11"/>
      <c r="G314" s="11"/>
      <c r="H314" s="11"/>
      <c r="I314" s="11"/>
      <c r="J314" s="11"/>
      <c r="K314" s="12"/>
      <c r="L314" s="13"/>
      <c r="M314" s="13"/>
    </row>
    <row r="315" spans="4:13" ht="15.75" customHeight="1">
      <c r="D315" s="11"/>
      <c r="E315" s="11"/>
      <c r="F315" s="11"/>
      <c r="G315" s="11"/>
      <c r="H315" s="11"/>
      <c r="I315" s="11"/>
      <c r="J315" s="11"/>
      <c r="K315" s="12"/>
      <c r="L315" s="13"/>
      <c r="M315" s="13"/>
    </row>
    <row r="316" spans="4:13" ht="15.75" customHeight="1">
      <c r="D316" s="11"/>
      <c r="E316" s="11"/>
      <c r="F316" s="11"/>
      <c r="G316" s="11"/>
      <c r="H316" s="11"/>
      <c r="I316" s="11"/>
      <c r="J316" s="11"/>
      <c r="K316" s="12"/>
      <c r="L316" s="13"/>
      <c r="M316" s="13"/>
    </row>
    <row r="317" spans="4:13" ht="15.75" customHeight="1">
      <c r="D317" s="11"/>
      <c r="E317" s="11"/>
      <c r="F317" s="11"/>
      <c r="G317" s="11"/>
      <c r="H317" s="11"/>
      <c r="I317" s="11"/>
      <c r="J317" s="11"/>
      <c r="K317" s="12"/>
      <c r="L317" s="13"/>
      <c r="M317" s="13"/>
    </row>
    <row r="318" spans="4:13" ht="15.75" customHeight="1">
      <c r="D318" s="11"/>
      <c r="E318" s="11"/>
      <c r="F318" s="11"/>
      <c r="G318" s="11"/>
      <c r="H318" s="11"/>
      <c r="I318" s="11"/>
      <c r="J318" s="11"/>
      <c r="K318" s="12"/>
      <c r="L318" s="13"/>
      <c r="M318" s="13"/>
    </row>
    <row r="319" spans="4:13" ht="15.75" customHeight="1">
      <c r="D319" s="11"/>
      <c r="E319" s="11"/>
      <c r="F319" s="11"/>
      <c r="G319" s="11"/>
      <c r="H319" s="11"/>
      <c r="I319" s="11"/>
      <c r="J319" s="11"/>
      <c r="K319" s="12"/>
      <c r="L319" s="13"/>
      <c r="M319" s="13"/>
    </row>
    <row r="320" spans="4:13" ht="15.75" customHeight="1">
      <c r="D320" s="11"/>
      <c r="E320" s="11"/>
      <c r="F320" s="11"/>
      <c r="G320" s="11"/>
      <c r="H320" s="11"/>
      <c r="I320" s="11"/>
      <c r="J320" s="11"/>
      <c r="K320" s="12"/>
      <c r="L320" s="13"/>
      <c r="M320" s="13"/>
    </row>
    <row r="321" spans="4:13" ht="15.75" customHeight="1">
      <c r="D321" s="11"/>
      <c r="E321" s="11"/>
      <c r="F321" s="11"/>
      <c r="G321" s="11"/>
      <c r="H321" s="11"/>
      <c r="I321" s="11"/>
      <c r="J321" s="11"/>
      <c r="K321" s="12"/>
      <c r="L321" s="13"/>
      <c r="M321" s="13"/>
    </row>
    <row r="322" spans="4:13" ht="15.75" customHeight="1">
      <c r="D322" s="11"/>
      <c r="E322" s="11"/>
      <c r="F322" s="11"/>
      <c r="G322" s="11"/>
      <c r="H322" s="11"/>
      <c r="I322" s="11"/>
      <c r="J322" s="11"/>
      <c r="K322" s="12"/>
      <c r="L322" s="13"/>
      <c r="M322" s="13"/>
    </row>
    <row r="323" spans="4:13" ht="15.75" customHeight="1">
      <c r="D323" s="11"/>
      <c r="E323" s="11"/>
      <c r="F323" s="11"/>
      <c r="G323" s="11"/>
      <c r="H323" s="11"/>
      <c r="I323" s="11"/>
      <c r="J323" s="11"/>
      <c r="K323" s="12"/>
      <c r="L323" s="13"/>
      <c r="M323" s="13"/>
    </row>
    <row r="324" spans="4:13" ht="15.75" customHeight="1">
      <c r="D324" s="11"/>
      <c r="E324" s="11"/>
      <c r="F324" s="11"/>
      <c r="G324" s="11"/>
      <c r="H324" s="11"/>
      <c r="I324" s="11"/>
      <c r="J324" s="11"/>
      <c r="K324" s="12"/>
      <c r="L324" s="13"/>
      <c r="M324" s="13"/>
    </row>
    <row r="325" spans="4:13" ht="15.75" customHeight="1">
      <c r="D325" s="11"/>
      <c r="E325" s="11"/>
      <c r="F325" s="11"/>
      <c r="G325" s="11"/>
      <c r="H325" s="11"/>
      <c r="I325" s="11"/>
      <c r="J325" s="11"/>
      <c r="K325" s="12"/>
      <c r="L325" s="13"/>
      <c r="M325" s="13"/>
    </row>
    <row r="326" spans="4:13" ht="15.75" customHeight="1">
      <c r="D326" s="11"/>
      <c r="E326" s="11"/>
      <c r="F326" s="11"/>
      <c r="G326" s="11"/>
      <c r="H326" s="11"/>
      <c r="I326" s="11"/>
      <c r="J326" s="11"/>
      <c r="K326" s="12"/>
      <c r="L326" s="13"/>
      <c r="M326" s="13"/>
    </row>
    <row r="327" spans="4:13" ht="15.75" customHeight="1">
      <c r="D327" s="11"/>
      <c r="E327" s="11"/>
      <c r="F327" s="11"/>
      <c r="G327" s="11"/>
      <c r="H327" s="11"/>
      <c r="I327" s="11"/>
      <c r="J327" s="11"/>
      <c r="K327" s="12"/>
      <c r="L327" s="13"/>
      <c r="M327" s="13"/>
    </row>
    <row r="328" spans="4:13" ht="15.75" customHeight="1">
      <c r="D328" s="11"/>
      <c r="E328" s="11"/>
      <c r="F328" s="11"/>
      <c r="G328" s="11"/>
      <c r="H328" s="11"/>
      <c r="I328" s="11"/>
      <c r="J328" s="11"/>
      <c r="K328" s="12"/>
      <c r="L328" s="13"/>
      <c r="M328" s="13"/>
    </row>
    <row r="329" spans="4:13" ht="15.75" customHeight="1">
      <c r="D329" s="11"/>
      <c r="E329" s="11"/>
      <c r="F329" s="11"/>
      <c r="G329" s="11"/>
      <c r="H329" s="11"/>
      <c r="I329" s="11"/>
      <c r="J329" s="11"/>
      <c r="K329" s="12"/>
      <c r="L329" s="13"/>
      <c r="M329" s="13"/>
    </row>
    <row r="330" spans="4:13" ht="15.75" customHeight="1">
      <c r="D330" s="11"/>
      <c r="E330" s="11"/>
      <c r="F330" s="11"/>
      <c r="G330" s="11"/>
      <c r="H330" s="11"/>
      <c r="I330" s="11"/>
      <c r="J330" s="11"/>
      <c r="K330" s="12"/>
      <c r="L330" s="13"/>
      <c r="M330" s="13"/>
    </row>
    <row r="331" spans="4:13" ht="15.75" customHeight="1">
      <c r="D331" s="11"/>
      <c r="E331" s="11"/>
      <c r="F331" s="11"/>
      <c r="G331" s="11"/>
      <c r="H331" s="11"/>
      <c r="I331" s="11"/>
      <c r="J331" s="11"/>
      <c r="K331" s="12"/>
      <c r="L331" s="13"/>
      <c r="M331" s="13"/>
    </row>
    <row r="332" spans="4:13" ht="15.75" customHeight="1">
      <c r="D332" s="11"/>
      <c r="E332" s="11"/>
      <c r="F332" s="11"/>
      <c r="G332" s="11"/>
      <c r="H332" s="11"/>
      <c r="I332" s="11"/>
      <c r="J332" s="11"/>
      <c r="K332" s="12"/>
      <c r="L332" s="13"/>
      <c r="M332" s="13"/>
    </row>
    <row r="333" spans="4:13" ht="15.75" customHeight="1">
      <c r="D333" s="11"/>
      <c r="E333" s="11"/>
      <c r="F333" s="11"/>
      <c r="G333" s="11"/>
      <c r="H333" s="11"/>
      <c r="I333" s="11"/>
      <c r="J333" s="11"/>
      <c r="K333" s="12"/>
      <c r="L333" s="13"/>
      <c r="M333" s="13"/>
    </row>
    <row r="334" spans="4:13" ht="15.75" customHeight="1">
      <c r="D334" s="11"/>
      <c r="E334" s="11"/>
      <c r="F334" s="11"/>
      <c r="G334" s="11"/>
      <c r="H334" s="11"/>
      <c r="I334" s="11"/>
      <c r="J334" s="11"/>
      <c r="K334" s="12"/>
      <c r="L334" s="13"/>
      <c r="M334" s="13"/>
    </row>
    <row r="335" spans="4:13" ht="15.75" customHeight="1">
      <c r="D335" s="11"/>
      <c r="E335" s="11"/>
      <c r="F335" s="11"/>
      <c r="G335" s="11"/>
      <c r="H335" s="11"/>
      <c r="I335" s="11"/>
      <c r="J335" s="11"/>
      <c r="K335" s="12"/>
      <c r="L335" s="13"/>
      <c r="M335" s="13"/>
    </row>
    <row r="336" spans="4:13" ht="15.75" customHeight="1">
      <c r="D336" s="11"/>
      <c r="E336" s="11"/>
      <c r="F336" s="11"/>
      <c r="G336" s="11"/>
      <c r="H336" s="11"/>
      <c r="I336" s="11"/>
      <c r="J336" s="11"/>
      <c r="K336" s="12"/>
      <c r="L336" s="13"/>
      <c r="M336" s="13"/>
    </row>
    <row r="337" spans="4:13" ht="15.75" customHeight="1">
      <c r="D337" s="11"/>
      <c r="E337" s="11"/>
      <c r="F337" s="11"/>
      <c r="G337" s="11"/>
      <c r="H337" s="11"/>
      <c r="I337" s="11"/>
      <c r="J337" s="11"/>
      <c r="K337" s="12"/>
      <c r="L337" s="13"/>
      <c r="M337" s="13"/>
    </row>
    <row r="338" spans="4:13" ht="15.75" customHeight="1">
      <c r="D338" s="11"/>
      <c r="E338" s="11"/>
      <c r="F338" s="11"/>
      <c r="G338" s="11"/>
      <c r="H338" s="11"/>
      <c r="I338" s="11"/>
      <c r="J338" s="11"/>
      <c r="K338" s="12"/>
      <c r="L338" s="13"/>
      <c r="M338" s="13"/>
    </row>
    <row r="339" spans="4:13" ht="15.75" customHeight="1">
      <c r="D339" s="11"/>
      <c r="E339" s="11"/>
      <c r="F339" s="11"/>
      <c r="G339" s="11"/>
      <c r="H339" s="11"/>
      <c r="I339" s="11"/>
      <c r="J339" s="11"/>
      <c r="K339" s="12"/>
      <c r="L339" s="13"/>
      <c r="M339" s="13"/>
    </row>
    <row r="340" spans="4:13" ht="15.75" customHeight="1">
      <c r="D340" s="11"/>
      <c r="E340" s="11"/>
      <c r="F340" s="11"/>
      <c r="G340" s="11"/>
      <c r="H340" s="11"/>
      <c r="I340" s="11"/>
      <c r="J340" s="11"/>
      <c r="K340" s="12"/>
      <c r="L340" s="13"/>
      <c r="M340" s="13"/>
    </row>
    <row r="341" spans="4:13" ht="15.75" customHeight="1">
      <c r="D341" s="11"/>
      <c r="E341" s="11"/>
      <c r="F341" s="11"/>
      <c r="G341" s="11"/>
      <c r="H341" s="11"/>
      <c r="I341" s="11"/>
      <c r="J341" s="11"/>
      <c r="K341" s="12"/>
      <c r="L341" s="13"/>
      <c r="M341" s="13"/>
    </row>
    <row r="342" spans="4:13" ht="15.75" customHeight="1">
      <c r="D342" s="11"/>
      <c r="E342" s="11"/>
      <c r="F342" s="11"/>
      <c r="G342" s="11"/>
      <c r="H342" s="11"/>
      <c r="I342" s="11"/>
      <c r="J342" s="11"/>
      <c r="K342" s="12"/>
      <c r="L342" s="13"/>
      <c r="M342" s="13"/>
    </row>
    <row r="343" spans="4:13" ht="15.75" customHeight="1">
      <c r="D343" s="11"/>
      <c r="E343" s="11"/>
      <c r="F343" s="11"/>
      <c r="G343" s="11"/>
      <c r="H343" s="11"/>
      <c r="I343" s="11"/>
      <c r="J343" s="11"/>
      <c r="K343" s="12"/>
      <c r="L343" s="13"/>
      <c r="M343" s="13"/>
    </row>
    <row r="344" spans="4:13" ht="15.75" customHeight="1">
      <c r="D344" s="11"/>
      <c r="E344" s="11"/>
      <c r="F344" s="11"/>
      <c r="G344" s="11"/>
      <c r="H344" s="11"/>
      <c r="I344" s="11"/>
      <c r="J344" s="11"/>
      <c r="K344" s="12"/>
      <c r="L344" s="13"/>
      <c r="M344" s="13"/>
    </row>
    <row r="345" spans="4:13" ht="15.75" customHeight="1">
      <c r="D345" s="11"/>
      <c r="E345" s="11"/>
      <c r="F345" s="11"/>
      <c r="G345" s="11"/>
      <c r="H345" s="11"/>
      <c r="I345" s="11"/>
      <c r="J345" s="11"/>
      <c r="K345" s="12"/>
      <c r="L345" s="13"/>
      <c r="M345" s="13"/>
    </row>
    <row r="346" spans="4:13" ht="15.75" customHeight="1">
      <c r="D346" s="11"/>
      <c r="E346" s="11"/>
      <c r="F346" s="11"/>
      <c r="G346" s="11"/>
      <c r="H346" s="11"/>
      <c r="I346" s="11"/>
      <c r="J346" s="11"/>
      <c r="K346" s="12"/>
      <c r="L346" s="13"/>
      <c r="M346" s="13"/>
    </row>
    <row r="347" spans="4:13" ht="15.75" customHeight="1">
      <c r="D347" s="11"/>
      <c r="E347" s="11"/>
      <c r="F347" s="11"/>
      <c r="G347" s="11"/>
      <c r="H347" s="11"/>
      <c r="I347" s="11"/>
      <c r="J347" s="11"/>
      <c r="K347" s="12"/>
      <c r="L347" s="13"/>
      <c r="M347" s="13"/>
    </row>
    <row r="348" spans="4:13" ht="15.75" customHeight="1">
      <c r="D348" s="11"/>
      <c r="E348" s="11"/>
      <c r="F348" s="11"/>
      <c r="G348" s="11"/>
      <c r="H348" s="11"/>
      <c r="I348" s="11"/>
      <c r="J348" s="11"/>
      <c r="K348" s="12"/>
      <c r="L348" s="13"/>
      <c r="M348" s="13"/>
    </row>
    <row r="349" spans="4:13" ht="15.75" customHeight="1">
      <c r="D349" s="11"/>
      <c r="E349" s="11"/>
      <c r="F349" s="11"/>
      <c r="G349" s="11"/>
      <c r="H349" s="11"/>
      <c r="I349" s="11"/>
      <c r="J349" s="11"/>
      <c r="K349" s="12"/>
      <c r="L349" s="13"/>
      <c r="M349" s="13"/>
    </row>
    <row r="350" spans="4:13" ht="15.75" customHeight="1">
      <c r="D350" s="11"/>
      <c r="E350" s="11"/>
      <c r="F350" s="11"/>
      <c r="G350" s="11"/>
      <c r="H350" s="11"/>
      <c r="I350" s="11"/>
      <c r="J350" s="11"/>
      <c r="K350" s="12"/>
      <c r="L350" s="13"/>
      <c r="M350" s="13"/>
    </row>
    <row r="351" spans="4:13" ht="15.75" customHeight="1">
      <c r="D351" s="11"/>
      <c r="E351" s="11"/>
      <c r="F351" s="11"/>
      <c r="G351" s="11"/>
      <c r="H351" s="11"/>
      <c r="I351" s="11"/>
      <c r="J351" s="11"/>
      <c r="K351" s="12"/>
      <c r="L351" s="13"/>
      <c r="M351" s="13"/>
    </row>
    <row r="352" spans="4:13" ht="15.75" customHeight="1">
      <c r="D352" s="11"/>
      <c r="E352" s="11"/>
      <c r="F352" s="11"/>
      <c r="G352" s="11"/>
      <c r="H352" s="11"/>
      <c r="I352" s="11"/>
      <c r="J352" s="11"/>
      <c r="K352" s="12"/>
      <c r="L352" s="13"/>
      <c r="M352" s="13"/>
    </row>
    <row r="353" spans="4:13" ht="15.75" customHeight="1">
      <c r="D353" s="11"/>
      <c r="E353" s="11"/>
      <c r="F353" s="11"/>
      <c r="G353" s="11"/>
      <c r="H353" s="11"/>
      <c r="I353" s="11"/>
      <c r="J353" s="11"/>
      <c r="K353" s="12"/>
      <c r="L353" s="13"/>
      <c r="M353" s="13"/>
    </row>
    <row r="354" spans="4:13" ht="15.75" customHeight="1">
      <c r="D354" s="11"/>
      <c r="E354" s="11"/>
      <c r="F354" s="11"/>
      <c r="G354" s="11"/>
      <c r="H354" s="11"/>
      <c r="I354" s="11"/>
      <c r="J354" s="11"/>
      <c r="K354" s="12"/>
      <c r="L354" s="13"/>
      <c r="M354" s="13"/>
    </row>
    <row r="355" spans="4:13" ht="15.75" customHeight="1">
      <c r="D355" s="11"/>
      <c r="E355" s="11"/>
      <c r="F355" s="11"/>
      <c r="G355" s="11"/>
      <c r="H355" s="11"/>
      <c r="I355" s="11"/>
      <c r="J355" s="11"/>
      <c r="K355" s="12"/>
      <c r="L355" s="13"/>
      <c r="M355" s="13"/>
    </row>
    <row r="356" spans="4:13" ht="15.75" customHeight="1">
      <c r="D356" s="11"/>
      <c r="E356" s="11"/>
      <c r="F356" s="11"/>
      <c r="G356" s="11"/>
      <c r="H356" s="11"/>
      <c r="I356" s="11"/>
      <c r="J356" s="11"/>
      <c r="K356" s="12"/>
      <c r="L356" s="13"/>
      <c r="M356" s="13"/>
    </row>
    <row r="357" spans="4:13" ht="15.75" customHeight="1">
      <c r="D357" s="11"/>
      <c r="E357" s="11"/>
      <c r="F357" s="11"/>
      <c r="G357" s="11"/>
      <c r="H357" s="11"/>
      <c r="I357" s="11"/>
      <c r="J357" s="11"/>
      <c r="K357" s="12"/>
      <c r="L357" s="13"/>
      <c r="M357" s="13"/>
    </row>
    <row r="358" spans="4:13" ht="15.75" customHeight="1">
      <c r="D358" s="11"/>
      <c r="E358" s="11"/>
      <c r="F358" s="11"/>
      <c r="G358" s="11"/>
      <c r="H358" s="11"/>
      <c r="I358" s="11"/>
      <c r="J358" s="11"/>
      <c r="K358" s="12"/>
      <c r="L358" s="13"/>
      <c r="M358" s="13"/>
    </row>
    <row r="359" spans="4:13" ht="15.75" customHeight="1">
      <c r="D359" s="11"/>
      <c r="E359" s="11"/>
      <c r="F359" s="11"/>
      <c r="G359" s="11"/>
      <c r="H359" s="11"/>
      <c r="I359" s="11"/>
      <c r="J359" s="11"/>
      <c r="K359" s="12"/>
      <c r="L359" s="13"/>
      <c r="M359" s="13"/>
    </row>
    <row r="360" spans="4:13" ht="15.75" customHeight="1">
      <c r="D360" s="11"/>
      <c r="E360" s="11"/>
      <c r="F360" s="11"/>
      <c r="G360" s="11"/>
      <c r="H360" s="11"/>
      <c r="I360" s="11"/>
      <c r="J360" s="11"/>
      <c r="K360" s="12"/>
      <c r="L360" s="13"/>
      <c r="M360" s="13"/>
    </row>
    <row r="361" spans="4:13" ht="15.75" customHeight="1">
      <c r="D361" s="11"/>
      <c r="E361" s="11"/>
      <c r="F361" s="11"/>
      <c r="G361" s="11"/>
      <c r="H361" s="11"/>
      <c r="I361" s="11"/>
      <c r="J361" s="11"/>
      <c r="K361" s="12"/>
      <c r="L361" s="13"/>
      <c r="M361" s="13"/>
    </row>
    <row r="362" spans="4:13" ht="15.75" customHeight="1">
      <c r="D362" s="11"/>
      <c r="E362" s="11"/>
      <c r="F362" s="11"/>
      <c r="G362" s="11"/>
      <c r="H362" s="11"/>
      <c r="I362" s="11"/>
      <c r="J362" s="11"/>
      <c r="K362" s="12"/>
      <c r="L362" s="13"/>
      <c r="M362" s="13"/>
    </row>
    <row r="363" spans="4:13" ht="15.75" customHeight="1">
      <c r="D363" s="11"/>
      <c r="E363" s="11"/>
      <c r="F363" s="11"/>
      <c r="G363" s="11"/>
      <c r="H363" s="11"/>
      <c r="I363" s="11"/>
      <c r="J363" s="11"/>
      <c r="K363" s="12"/>
      <c r="L363" s="13"/>
      <c r="M363" s="13"/>
    </row>
    <row r="364" spans="4:13" ht="15.75" customHeight="1">
      <c r="D364" s="11"/>
      <c r="E364" s="11"/>
      <c r="F364" s="11"/>
      <c r="G364" s="11"/>
      <c r="H364" s="11"/>
      <c r="I364" s="11"/>
      <c r="J364" s="11"/>
      <c r="K364" s="12"/>
      <c r="L364" s="13"/>
      <c r="M364" s="13"/>
    </row>
    <row r="365" spans="4:13" ht="15.75" customHeight="1">
      <c r="D365" s="11"/>
      <c r="E365" s="11"/>
      <c r="F365" s="11"/>
      <c r="G365" s="11"/>
      <c r="H365" s="11"/>
      <c r="I365" s="11"/>
      <c r="J365" s="11"/>
      <c r="K365" s="12"/>
      <c r="L365" s="13"/>
      <c r="M365" s="13"/>
    </row>
    <row r="366" spans="4:13" ht="15.75" customHeight="1">
      <c r="D366" s="11"/>
      <c r="E366" s="11"/>
      <c r="F366" s="11"/>
      <c r="G366" s="11"/>
      <c r="H366" s="11"/>
      <c r="I366" s="11"/>
      <c r="J366" s="11"/>
      <c r="K366" s="12"/>
      <c r="L366" s="13"/>
      <c r="M366" s="13"/>
    </row>
    <row r="367" spans="4:13" ht="15.75" customHeight="1">
      <c r="D367" s="11"/>
      <c r="E367" s="11"/>
      <c r="F367" s="11"/>
      <c r="G367" s="11"/>
      <c r="H367" s="11"/>
      <c r="I367" s="11"/>
      <c r="J367" s="11"/>
      <c r="K367" s="12"/>
      <c r="L367" s="13"/>
      <c r="M367" s="13"/>
    </row>
    <row r="368" spans="4:13" ht="15.75" customHeight="1">
      <c r="D368" s="11"/>
      <c r="E368" s="11"/>
      <c r="F368" s="11"/>
      <c r="G368" s="11"/>
      <c r="H368" s="11"/>
      <c r="I368" s="11"/>
      <c r="J368" s="11"/>
      <c r="K368" s="12"/>
      <c r="L368" s="13"/>
      <c r="M368" s="13"/>
    </row>
    <row r="369" spans="4:13" ht="15.75" customHeight="1">
      <c r="D369" s="11"/>
      <c r="E369" s="11"/>
      <c r="F369" s="11"/>
      <c r="G369" s="11"/>
      <c r="H369" s="11"/>
      <c r="I369" s="11"/>
      <c r="J369" s="11"/>
      <c r="K369" s="12"/>
      <c r="L369" s="13"/>
      <c r="M369" s="13"/>
    </row>
    <row r="370" spans="4:13" ht="15.75" customHeight="1">
      <c r="D370" s="11"/>
      <c r="E370" s="11"/>
      <c r="F370" s="11"/>
      <c r="G370" s="11"/>
      <c r="H370" s="11"/>
      <c r="I370" s="11"/>
      <c r="J370" s="11"/>
      <c r="K370" s="12"/>
      <c r="L370" s="13"/>
      <c r="M370" s="13"/>
    </row>
    <row r="371" spans="4:13" ht="15.75" customHeight="1">
      <c r="D371" s="11"/>
      <c r="E371" s="11"/>
      <c r="F371" s="11"/>
      <c r="G371" s="11"/>
      <c r="H371" s="11"/>
      <c r="I371" s="11"/>
      <c r="J371" s="11"/>
      <c r="K371" s="12"/>
      <c r="L371" s="13"/>
      <c r="M371" s="13"/>
    </row>
    <row r="372" spans="4:13" ht="15.75" customHeight="1">
      <c r="D372" s="11"/>
      <c r="E372" s="11"/>
      <c r="F372" s="11"/>
      <c r="G372" s="11"/>
      <c r="H372" s="11"/>
      <c r="I372" s="11"/>
      <c r="J372" s="11"/>
      <c r="K372" s="12"/>
      <c r="L372" s="13"/>
      <c r="M372" s="13"/>
    </row>
    <row r="373" spans="4:13" ht="15.75" customHeight="1">
      <c r="D373" s="11"/>
      <c r="E373" s="11"/>
      <c r="F373" s="11"/>
      <c r="G373" s="11"/>
      <c r="H373" s="11"/>
      <c r="I373" s="11"/>
      <c r="J373" s="11"/>
      <c r="K373" s="12"/>
      <c r="L373" s="13"/>
      <c r="M373" s="13"/>
    </row>
    <row r="374" spans="4:13" ht="15.75" customHeight="1">
      <c r="D374" s="11"/>
      <c r="E374" s="11"/>
      <c r="F374" s="11"/>
      <c r="G374" s="11"/>
      <c r="H374" s="11"/>
      <c r="I374" s="11"/>
      <c r="J374" s="11"/>
      <c r="K374" s="12"/>
      <c r="L374" s="13"/>
      <c r="M374" s="13"/>
    </row>
    <row r="375" spans="4:13" ht="15.75" customHeight="1">
      <c r="D375" s="11"/>
      <c r="E375" s="11"/>
      <c r="F375" s="11"/>
      <c r="G375" s="11"/>
      <c r="H375" s="11"/>
      <c r="I375" s="11"/>
      <c r="J375" s="11"/>
      <c r="K375" s="12"/>
      <c r="L375" s="13"/>
      <c r="M375" s="13"/>
    </row>
    <row r="376" spans="4:13" ht="15.75" customHeight="1">
      <c r="D376" s="11"/>
      <c r="E376" s="11"/>
      <c r="F376" s="11"/>
      <c r="G376" s="11"/>
      <c r="H376" s="11"/>
      <c r="I376" s="11"/>
      <c r="J376" s="11"/>
      <c r="K376" s="12"/>
      <c r="L376" s="13"/>
      <c r="M376" s="13"/>
    </row>
    <row r="377" spans="4:13" ht="15.75" customHeight="1">
      <c r="D377" s="11"/>
      <c r="E377" s="11"/>
      <c r="F377" s="11"/>
      <c r="G377" s="11"/>
      <c r="H377" s="11"/>
      <c r="I377" s="11"/>
      <c r="J377" s="11"/>
      <c r="K377" s="12"/>
      <c r="L377" s="13"/>
      <c r="M377" s="13"/>
    </row>
    <row r="378" spans="4:13" ht="15.75" customHeight="1">
      <c r="D378" s="11"/>
      <c r="E378" s="11"/>
      <c r="F378" s="11"/>
      <c r="G378" s="11"/>
      <c r="H378" s="11"/>
      <c r="I378" s="11"/>
      <c r="J378" s="11"/>
      <c r="K378" s="12"/>
      <c r="L378" s="13"/>
      <c r="M378" s="13"/>
    </row>
    <row r="379" spans="4:13" ht="15.75" customHeight="1">
      <c r="D379" s="11"/>
      <c r="E379" s="11"/>
      <c r="F379" s="11"/>
      <c r="G379" s="11"/>
      <c r="H379" s="11"/>
      <c r="I379" s="11"/>
      <c r="J379" s="11"/>
      <c r="K379" s="12"/>
      <c r="L379" s="13"/>
      <c r="M379" s="13"/>
    </row>
    <row r="380" spans="4:13" ht="15.75" customHeight="1">
      <c r="D380" s="11"/>
      <c r="E380" s="11"/>
      <c r="F380" s="11"/>
      <c r="G380" s="11"/>
      <c r="H380" s="11"/>
      <c r="I380" s="11"/>
      <c r="J380" s="11"/>
      <c r="K380" s="12"/>
      <c r="L380" s="13"/>
      <c r="M380" s="13"/>
    </row>
    <row r="381" spans="4:13" ht="15.75" customHeight="1">
      <c r="D381" s="11"/>
      <c r="E381" s="11"/>
      <c r="F381" s="11"/>
      <c r="G381" s="11"/>
      <c r="H381" s="11"/>
      <c r="I381" s="11"/>
      <c r="J381" s="11"/>
      <c r="K381" s="12"/>
      <c r="L381" s="13"/>
      <c r="M381" s="13"/>
    </row>
    <row r="382" spans="4:13" ht="15.75" customHeight="1">
      <c r="D382" s="11"/>
      <c r="E382" s="11"/>
      <c r="F382" s="11"/>
      <c r="G382" s="11"/>
      <c r="H382" s="11"/>
      <c r="I382" s="11"/>
      <c r="J382" s="11"/>
      <c r="K382" s="12"/>
      <c r="L382" s="13"/>
      <c r="M382" s="13"/>
    </row>
    <row r="383" spans="4:13" ht="15.75" customHeight="1">
      <c r="D383" s="11"/>
      <c r="E383" s="11"/>
      <c r="F383" s="11"/>
      <c r="G383" s="11"/>
      <c r="H383" s="11"/>
      <c r="I383" s="11"/>
      <c r="J383" s="11"/>
      <c r="K383" s="12"/>
      <c r="L383" s="13"/>
      <c r="M383" s="13"/>
    </row>
    <row r="384" spans="4:13" ht="15.75" customHeight="1">
      <c r="D384" s="11"/>
      <c r="E384" s="11"/>
      <c r="F384" s="11"/>
      <c r="G384" s="11"/>
      <c r="H384" s="11"/>
      <c r="I384" s="11"/>
      <c r="J384" s="11"/>
      <c r="K384" s="12"/>
      <c r="L384" s="13"/>
      <c r="M384" s="13"/>
    </row>
    <row r="385" spans="4:13" ht="15.75" customHeight="1">
      <c r="D385" s="11"/>
      <c r="E385" s="11"/>
      <c r="F385" s="11"/>
      <c r="G385" s="11"/>
      <c r="H385" s="11"/>
      <c r="I385" s="11"/>
      <c r="J385" s="11"/>
      <c r="K385" s="12"/>
      <c r="L385" s="13"/>
      <c r="M385" s="13"/>
    </row>
    <row r="386" spans="4:13" ht="15.75" customHeight="1">
      <c r="D386" s="11"/>
      <c r="E386" s="11"/>
      <c r="F386" s="11"/>
      <c r="G386" s="11"/>
      <c r="H386" s="11"/>
      <c r="I386" s="11"/>
      <c r="J386" s="11"/>
      <c r="K386" s="12"/>
      <c r="L386" s="13"/>
      <c r="M386" s="13"/>
    </row>
    <row r="387" spans="4:13" ht="15.75" customHeight="1">
      <c r="D387" s="11"/>
      <c r="E387" s="11"/>
      <c r="F387" s="11"/>
      <c r="G387" s="11"/>
      <c r="H387" s="11"/>
      <c r="I387" s="11"/>
      <c r="J387" s="11"/>
      <c r="K387" s="12"/>
      <c r="L387" s="13"/>
      <c r="M387" s="13"/>
    </row>
    <row r="388" spans="4:13" ht="15.75" customHeight="1">
      <c r="D388" s="11"/>
      <c r="E388" s="11"/>
      <c r="F388" s="11"/>
      <c r="G388" s="11"/>
      <c r="H388" s="11"/>
      <c r="I388" s="11"/>
      <c r="J388" s="11"/>
      <c r="K388" s="12"/>
      <c r="L388" s="13"/>
      <c r="M388" s="13"/>
    </row>
    <row r="389" spans="4:13" ht="15.75" customHeight="1">
      <c r="D389" s="11"/>
      <c r="E389" s="11"/>
      <c r="F389" s="11"/>
      <c r="G389" s="11"/>
      <c r="H389" s="11"/>
      <c r="I389" s="11"/>
      <c r="J389" s="11"/>
      <c r="K389" s="12"/>
      <c r="L389" s="13"/>
      <c r="M389" s="13"/>
    </row>
    <row r="390" spans="4:13" ht="15.75" customHeight="1">
      <c r="D390" s="11"/>
      <c r="E390" s="11"/>
      <c r="F390" s="11"/>
      <c r="G390" s="11"/>
      <c r="H390" s="11"/>
      <c r="I390" s="11"/>
      <c r="J390" s="11"/>
      <c r="K390" s="12"/>
      <c r="L390" s="13"/>
      <c r="M390" s="13"/>
    </row>
    <row r="391" spans="4:13" ht="15.75" customHeight="1">
      <c r="D391" s="11"/>
      <c r="E391" s="11"/>
      <c r="F391" s="11"/>
      <c r="G391" s="11"/>
      <c r="H391" s="11"/>
      <c r="I391" s="11"/>
      <c r="J391" s="11"/>
      <c r="K391" s="12"/>
      <c r="L391" s="13"/>
      <c r="M391" s="13"/>
    </row>
    <row r="392" spans="4:13" ht="15.75" customHeight="1">
      <c r="D392" s="11"/>
      <c r="E392" s="11"/>
      <c r="F392" s="11"/>
      <c r="G392" s="11"/>
      <c r="H392" s="11"/>
      <c r="I392" s="11"/>
      <c r="J392" s="11"/>
      <c r="K392" s="12"/>
      <c r="L392" s="13"/>
      <c r="M392" s="13"/>
    </row>
    <row r="393" spans="4:13" ht="15.75" customHeight="1">
      <c r="D393" s="11"/>
      <c r="E393" s="11"/>
      <c r="F393" s="11"/>
      <c r="G393" s="11"/>
      <c r="H393" s="11"/>
      <c r="I393" s="11"/>
      <c r="J393" s="11"/>
      <c r="K393" s="12"/>
      <c r="L393" s="13"/>
      <c r="M393" s="13"/>
    </row>
    <row r="394" spans="4:13" ht="15.75" customHeight="1">
      <c r="D394" s="11"/>
      <c r="E394" s="11"/>
      <c r="F394" s="11"/>
      <c r="G394" s="11"/>
      <c r="H394" s="11"/>
      <c r="I394" s="11"/>
      <c r="J394" s="11"/>
      <c r="K394" s="12"/>
      <c r="L394" s="13"/>
      <c r="M394" s="13"/>
    </row>
    <row r="395" spans="4:13" ht="15.75" customHeight="1">
      <c r="D395" s="11"/>
      <c r="E395" s="11"/>
      <c r="F395" s="11"/>
      <c r="G395" s="11"/>
      <c r="H395" s="11"/>
      <c r="I395" s="11"/>
      <c r="J395" s="11"/>
      <c r="K395" s="12"/>
      <c r="L395" s="13"/>
      <c r="M395" s="13"/>
    </row>
    <row r="396" spans="4:13" ht="15.75" customHeight="1">
      <c r="D396" s="11"/>
      <c r="E396" s="11"/>
      <c r="F396" s="11"/>
      <c r="G396" s="11"/>
      <c r="H396" s="11"/>
      <c r="I396" s="11"/>
      <c r="J396" s="11"/>
      <c r="K396" s="12"/>
      <c r="L396" s="13"/>
      <c r="M396" s="13"/>
    </row>
    <row r="397" spans="4:13" ht="15.75" customHeight="1">
      <c r="D397" s="11"/>
      <c r="E397" s="11"/>
      <c r="F397" s="11"/>
      <c r="G397" s="11"/>
      <c r="H397" s="11"/>
      <c r="I397" s="11"/>
      <c r="J397" s="11"/>
      <c r="K397" s="12"/>
      <c r="L397" s="13"/>
      <c r="M397" s="13"/>
    </row>
    <row r="398" spans="4:13" ht="15.75" customHeight="1">
      <c r="D398" s="11"/>
      <c r="E398" s="11"/>
      <c r="F398" s="11"/>
      <c r="G398" s="11"/>
      <c r="H398" s="11"/>
      <c r="I398" s="11"/>
      <c r="J398" s="11"/>
      <c r="K398" s="12"/>
      <c r="L398" s="13"/>
      <c r="M398" s="13"/>
    </row>
    <row r="399" spans="4:13" ht="15.75" customHeight="1">
      <c r="D399" s="11"/>
      <c r="E399" s="11"/>
      <c r="F399" s="11"/>
      <c r="G399" s="11"/>
      <c r="H399" s="11"/>
      <c r="I399" s="11"/>
      <c r="J399" s="11"/>
      <c r="K399" s="12"/>
      <c r="L399" s="13"/>
      <c r="M399" s="13"/>
    </row>
    <row r="400" spans="4:13" ht="15.75" customHeight="1">
      <c r="D400" s="11"/>
      <c r="E400" s="11"/>
      <c r="F400" s="11"/>
      <c r="G400" s="11"/>
      <c r="H400" s="11"/>
      <c r="I400" s="11"/>
      <c r="J400" s="11"/>
      <c r="K400" s="12"/>
      <c r="L400" s="13"/>
      <c r="M400" s="13"/>
    </row>
    <row r="401" spans="4:13" ht="15.75" customHeight="1">
      <c r="D401" s="11"/>
      <c r="E401" s="11"/>
      <c r="F401" s="11"/>
      <c r="G401" s="11"/>
      <c r="H401" s="11"/>
      <c r="I401" s="11"/>
      <c r="J401" s="11"/>
      <c r="K401" s="12"/>
      <c r="L401" s="13"/>
      <c r="M401" s="13"/>
    </row>
    <row r="402" spans="4:13" ht="15.75" customHeight="1">
      <c r="D402" s="11"/>
      <c r="E402" s="11"/>
      <c r="F402" s="11"/>
      <c r="G402" s="11"/>
      <c r="H402" s="11"/>
      <c r="I402" s="11"/>
      <c r="J402" s="11"/>
      <c r="K402" s="12"/>
      <c r="L402" s="13"/>
      <c r="M402" s="13"/>
    </row>
    <row r="403" spans="4:13" ht="15.75" customHeight="1">
      <c r="D403" s="11"/>
      <c r="E403" s="11"/>
      <c r="F403" s="11"/>
      <c r="G403" s="11"/>
      <c r="H403" s="11"/>
      <c r="I403" s="11"/>
      <c r="J403" s="11"/>
      <c r="K403" s="12"/>
      <c r="L403" s="13"/>
      <c r="M403" s="13"/>
    </row>
    <row r="404" spans="4:13" ht="15.75" customHeight="1">
      <c r="D404" s="11"/>
      <c r="E404" s="11"/>
      <c r="F404" s="11"/>
      <c r="G404" s="11"/>
      <c r="H404" s="11"/>
      <c r="I404" s="11"/>
      <c r="J404" s="11"/>
      <c r="K404" s="12"/>
      <c r="L404" s="13"/>
      <c r="M404" s="13"/>
    </row>
    <row r="405" spans="4:13" ht="15.75" customHeight="1">
      <c r="D405" s="11"/>
      <c r="E405" s="11"/>
      <c r="F405" s="11"/>
      <c r="G405" s="11"/>
      <c r="H405" s="11"/>
      <c r="I405" s="11"/>
      <c r="J405" s="11"/>
      <c r="K405" s="12"/>
      <c r="L405" s="13"/>
      <c r="M405" s="13"/>
    </row>
    <row r="406" spans="4:13" ht="15.75" customHeight="1">
      <c r="D406" s="11"/>
      <c r="E406" s="11"/>
      <c r="F406" s="11"/>
      <c r="G406" s="11"/>
      <c r="H406" s="11"/>
      <c r="I406" s="11"/>
      <c r="J406" s="11"/>
      <c r="K406" s="12"/>
      <c r="L406" s="13"/>
      <c r="M406" s="13"/>
    </row>
    <row r="407" spans="4:13" ht="15.75" customHeight="1">
      <c r="D407" s="11"/>
      <c r="E407" s="11"/>
      <c r="F407" s="11"/>
      <c r="G407" s="11"/>
      <c r="H407" s="11"/>
      <c r="I407" s="11"/>
      <c r="J407" s="11"/>
      <c r="K407" s="12"/>
      <c r="L407" s="13"/>
      <c r="M407" s="13"/>
    </row>
    <row r="408" spans="4:13" ht="15.75" customHeight="1">
      <c r="D408" s="11"/>
      <c r="E408" s="11"/>
      <c r="F408" s="11"/>
      <c r="G408" s="11"/>
      <c r="H408" s="11"/>
      <c r="I408" s="11"/>
      <c r="J408" s="11"/>
      <c r="K408" s="12"/>
      <c r="L408" s="13"/>
      <c r="M408" s="13"/>
    </row>
    <row r="409" spans="4:13" ht="15.75" customHeight="1">
      <c r="D409" s="11"/>
      <c r="E409" s="11"/>
      <c r="F409" s="11"/>
      <c r="G409" s="11"/>
      <c r="H409" s="11"/>
      <c r="I409" s="11"/>
      <c r="J409" s="11"/>
      <c r="K409" s="12"/>
      <c r="L409" s="13"/>
      <c r="M409" s="13"/>
    </row>
    <row r="410" spans="4:13" ht="15.75" customHeight="1">
      <c r="D410" s="11"/>
      <c r="E410" s="11"/>
      <c r="F410" s="11"/>
      <c r="G410" s="11"/>
      <c r="H410" s="11"/>
      <c r="I410" s="11"/>
      <c r="J410" s="11"/>
      <c r="K410" s="12"/>
      <c r="L410" s="13"/>
      <c r="M410" s="13"/>
    </row>
    <row r="411" spans="4:13" ht="15.75" customHeight="1">
      <c r="D411" s="11"/>
      <c r="E411" s="11"/>
      <c r="F411" s="11"/>
      <c r="G411" s="11"/>
      <c r="H411" s="11"/>
      <c r="I411" s="11"/>
      <c r="J411" s="11"/>
      <c r="K411" s="12"/>
      <c r="L411" s="13"/>
      <c r="M411" s="13"/>
    </row>
    <row r="412" spans="4:13" ht="15.75" customHeight="1">
      <c r="D412" s="11"/>
      <c r="E412" s="11"/>
      <c r="F412" s="11"/>
      <c r="G412" s="11"/>
      <c r="H412" s="11"/>
      <c r="I412" s="11"/>
      <c r="J412" s="11"/>
      <c r="K412" s="12"/>
      <c r="L412" s="13"/>
      <c r="M412" s="13"/>
    </row>
    <row r="413" spans="4:13" ht="15.75" customHeight="1">
      <c r="D413" s="11"/>
      <c r="E413" s="11"/>
      <c r="F413" s="11"/>
      <c r="G413" s="11"/>
      <c r="H413" s="11"/>
      <c r="I413" s="11"/>
      <c r="J413" s="11"/>
      <c r="K413" s="12"/>
      <c r="L413" s="13"/>
      <c r="M413" s="13"/>
    </row>
    <row r="414" spans="4:13" ht="15.75" customHeight="1">
      <c r="D414" s="11"/>
      <c r="E414" s="11"/>
      <c r="F414" s="11"/>
      <c r="G414" s="11"/>
      <c r="H414" s="11"/>
      <c r="I414" s="11"/>
      <c r="J414" s="11"/>
      <c r="K414" s="12"/>
      <c r="L414" s="13"/>
      <c r="M414" s="13"/>
    </row>
    <row r="415" spans="4:13" ht="15.75" customHeight="1">
      <c r="D415" s="11"/>
      <c r="E415" s="11"/>
      <c r="F415" s="11"/>
      <c r="G415" s="11"/>
      <c r="H415" s="11"/>
      <c r="I415" s="11"/>
      <c r="J415" s="11"/>
      <c r="K415" s="12"/>
      <c r="L415" s="13"/>
      <c r="M415" s="13"/>
    </row>
    <row r="416" spans="4:13" ht="15.75" customHeight="1">
      <c r="D416" s="11"/>
      <c r="E416" s="11"/>
      <c r="F416" s="11"/>
      <c r="G416" s="11"/>
      <c r="H416" s="11"/>
      <c r="I416" s="11"/>
      <c r="J416" s="11"/>
      <c r="K416" s="12"/>
      <c r="L416" s="13"/>
      <c r="M416" s="13"/>
    </row>
    <row r="417" spans="4:13" ht="15.75" customHeight="1">
      <c r="D417" s="11"/>
      <c r="E417" s="11"/>
      <c r="F417" s="11"/>
      <c r="G417" s="11"/>
      <c r="H417" s="11"/>
      <c r="I417" s="11"/>
      <c r="J417" s="11"/>
      <c r="K417" s="12"/>
      <c r="L417" s="13"/>
      <c r="M417" s="13"/>
    </row>
    <row r="418" spans="4:13" ht="15.75" customHeight="1">
      <c r="D418" s="11"/>
      <c r="E418" s="11"/>
      <c r="F418" s="11"/>
      <c r="G418" s="11"/>
      <c r="H418" s="11"/>
      <c r="I418" s="11"/>
      <c r="J418" s="11"/>
      <c r="K418" s="12"/>
      <c r="L418" s="13"/>
      <c r="M418" s="13"/>
    </row>
    <row r="419" spans="4:13" ht="15.75" customHeight="1">
      <c r="D419" s="11"/>
      <c r="E419" s="11"/>
      <c r="F419" s="11"/>
      <c r="G419" s="11"/>
      <c r="H419" s="11"/>
      <c r="I419" s="11"/>
      <c r="J419" s="11"/>
      <c r="K419" s="12"/>
      <c r="L419" s="13"/>
      <c r="M419" s="13"/>
    </row>
    <row r="420" spans="4:13" ht="15.75" customHeight="1">
      <c r="D420" s="11"/>
      <c r="E420" s="11"/>
      <c r="F420" s="11"/>
      <c r="G420" s="11"/>
      <c r="H420" s="11"/>
      <c r="I420" s="11"/>
      <c r="J420" s="11"/>
      <c r="K420" s="12"/>
      <c r="L420" s="13"/>
      <c r="M420" s="13"/>
    </row>
    <row r="421" spans="4:13" ht="15.75" customHeight="1">
      <c r="D421" s="11"/>
      <c r="E421" s="11"/>
      <c r="F421" s="11"/>
      <c r="G421" s="11"/>
      <c r="H421" s="11"/>
      <c r="I421" s="11"/>
      <c r="J421" s="11"/>
      <c r="K421" s="12"/>
      <c r="L421" s="13"/>
      <c r="M421" s="13"/>
    </row>
    <row r="422" spans="4:13" ht="15.75" customHeight="1">
      <c r="D422" s="11"/>
      <c r="E422" s="11"/>
      <c r="F422" s="11"/>
      <c r="G422" s="11"/>
      <c r="H422" s="11"/>
      <c r="I422" s="11"/>
      <c r="J422" s="11"/>
      <c r="K422" s="12"/>
      <c r="L422" s="13"/>
      <c r="M422" s="13"/>
    </row>
    <row r="423" spans="4:13" ht="15.75" customHeight="1">
      <c r="D423" s="11"/>
      <c r="E423" s="11"/>
      <c r="F423" s="11"/>
      <c r="G423" s="11"/>
      <c r="H423" s="11"/>
      <c r="I423" s="11"/>
      <c r="J423" s="11"/>
      <c r="K423" s="12"/>
      <c r="L423" s="13"/>
      <c r="M423" s="13"/>
    </row>
    <row r="424" spans="4:13" ht="15.75" customHeight="1">
      <c r="D424" s="11"/>
      <c r="E424" s="11"/>
      <c r="F424" s="11"/>
      <c r="G424" s="11"/>
      <c r="H424" s="11"/>
      <c r="I424" s="11"/>
      <c r="J424" s="11"/>
      <c r="K424" s="12"/>
      <c r="L424" s="13"/>
      <c r="M424" s="13"/>
    </row>
    <row r="425" spans="4:13" ht="15.75" customHeight="1">
      <c r="D425" s="11"/>
      <c r="E425" s="11"/>
      <c r="F425" s="11"/>
      <c r="G425" s="11"/>
      <c r="H425" s="11"/>
      <c r="I425" s="11"/>
      <c r="J425" s="11"/>
      <c r="K425" s="12"/>
      <c r="L425" s="13"/>
      <c r="M425" s="13"/>
    </row>
    <row r="426" spans="4:13" ht="15.75" customHeight="1">
      <c r="D426" s="11"/>
      <c r="E426" s="11"/>
      <c r="F426" s="11"/>
      <c r="G426" s="11"/>
      <c r="H426" s="11"/>
      <c r="I426" s="11"/>
      <c r="J426" s="11"/>
      <c r="K426" s="12"/>
      <c r="L426" s="13"/>
      <c r="M426" s="13"/>
    </row>
    <row r="427" spans="4:13" ht="15.75" customHeight="1">
      <c r="D427" s="11"/>
      <c r="E427" s="11"/>
      <c r="F427" s="11"/>
      <c r="G427" s="11"/>
      <c r="H427" s="11"/>
      <c r="I427" s="11"/>
      <c r="J427" s="11"/>
      <c r="K427" s="12"/>
      <c r="L427" s="13"/>
      <c r="M427" s="13"/>
    </row>
    <row r="428" spans="4:13" ht="15.75" customHeight="1">
      <c r="D428" s="11"/>
      <c r="E428" s="11"/>
      <c r="F428" s="11"/>
      <c r="G428" s="11"/>
      <c r="H428" s="11"/>
      <c r="I428" s="11"/>
      <c r="J428" s="11"/>
      <c r="K428" s="12"/>
      <c r="L428" s="13"/>
      <c r="M428" s="13"/>
    </row>
    <row r="429" spans="4:13" ht="15.75" customHeight="1">
      <c r="D429" s="11"/>
      <c r="E429" s="11"/>
      <c r="F429" s="11"/>
      <c r="G429" s="11"/>
      <c r="H429" s="11"/>
      <c r="I429" s="11"/>
      <c r="J429" s="11"/>
      <c r="K429" s="12"/>
      <c r="L429" s="13"/>
      <c r="M429" s="13"/>
    </row>
    <row r="430" spans="4:13" ht="15.75" customHeight="1">
      <c r="D430" s="11"/>
      <c r="E430" s="11"/>
      <c r="F430" s="11"/>
      <c r="G430" s="11"/>
      <c r="H430" s="11"/>
      <c r="I430" s="11"/>
      <c r="J430" s="11"/>
      <c r="K430" s="12"/>
      <c r="L430" s="13"/>
      <c r="M430" s="13"/>
    </row>
    <row r="431" spans="4:13" ht="15.75" customHeight="1">
      <c r="D431" s="11"/>
      <c r="E431" s="11"/>
      <c r="F431" s="11"/>
      <c r="G431" s="11"/>
      <c r="H431" s="11"/>
      <c r="I431" s="11"/>
      <c r="J431" s="11"/>
      <c r="K431" s="12"/>
      <c r="L431" s="13"/>
      <c r="M431" s="13"/>
    </row>
    <row r="432" spans="4:13" ht="15.75" customHeight="1">
      <c r="D432" s="11"/>
      <c r="E432" s="11"/>
      <c r="F432" s="11"/>
      <c r="G432" s="11"/>
      <c r="H432" s="11"/>
      <c r="I432" s="11"/>
      <c r="J432" s="11"/>
      <c r="K432" s="12"/>
      <c r="L432" s="13"/>
      <c r="M432" s="13"/>
    </row>
    <row r="433" spans="4:13" ht="15.75" customHeight="1">
      <c r="D433" s="11"/>
      <c r="E433" s="11"/>
      <c r="F433" s="11"/>
      <c r="G433" s="11"/>
      <c r="H433" s="11"/>
      <c r="I433" s="11"/>
      <c r="J433" s="11"/>
      <c r="K433" s="12"/>
      <c r="L433" s="13"/>
      <c r="M433" s="13"/>
    </row>
    <row r="434" spans="4:13" ht="15.75" customHeight="1">
      <c r="D434" s="11"/>
      <c r="E434" s="11"/>
      <c r="F434" s="11"/>
      <c r="G434" s="11"/>
      <c r="H434" s="11"/>
      <c r="I434" s="11"/>
      <c r="J434" s="11"/>
      <c r="K434" s="12"/>
      <c r="L434" s="13"/>
      <c r="M434" s="13"/>
    </row>
    <row r="435" spans="4:13" ht="15.75" customHeight="1">
      <c r="D435" s="11"/>
      <c r="E435" s="11"/>
      <c r="F435" s="11"/>
      <c r="G435" s="11"/>
      <c r="H435" s="11"/>
      <c r="I435" s="11"/>
      <c r="J435" s="11"/>
      <c r="K435" s="12"/>
      <c r="L435" s="13"/>
      <c r="M435" s="13"/>
    </row>
    <row r="436" spans="4:13" ht="15.75" customHeight="1">
      <c r="D436" s="11"/>
      <c r="E436" s="11"/>
      <c r="F436" s="11"/>
      <c r="G436" s="11"/>
      <c r="H436" s="11"/>
      <c r="I436" s="11"/>
      <c r="J436" s="11"/>
      <c r="K436" s="12"/>
      <c r="L436" s="13"/>
      <c r="M436" s="13"/>
    </row>
    <row r="437" spans="4:13" ht="15.75" customHeight="1">
      <c r="D437" s="11"/>
      <c r="E437" s="11"/>
      <c r="F437" s="11"/>
      <c r="G437" s="11"/>
      <c r="H437" s="11"/>
      <c r="I437" s="11"/>
      <c r="J437" s="11"/>
      <c r="K437" s="12"/>
      <c r="L437" s="13"/>
      <c r="M437" s="13"/>
    </row>
    <row r="438" spans="4:13" ht="15.75" customHeight="1">
      <c r="D438" s="11"/>
      <c r="E438" s="11"/>
      <c r="F438" s="11"/>
      <c r="G438" s="11"/>
      <c r="H438" s="11"/>
      <c r="I438" s="11"/>
      <c r="J438" s="11"/>
      <c r="K438" s="12"/>
      <c r="L438" s="13"/>
      <c r="M438" s="13"/>
    </row>
    <row r="439" spans="4:13" ht="15.75" customHeight="1">
      <c r="D439" s="11"/>
      <c r="E439" s="11"/>
      <c r="F439" s="11"/>
      <c r="G439" s="11"/>
      <c r="H439" s="11"/>
      <c r="I439" s="11"/>
      <c r="J439" s="11"/>
      <c r="K439" s="12"/>
      <c r="L439" s="13"/>
      <c r="M439" s="13"/>
    </row>
    <row r="440" spans="4:13" ht="15.75" customHeight="1">
      <c r="D440" s="11"/>
      <c r="E440" s="11"/>
      <c r="F440" s="11"/>
      <c r="G440" s="11"/>
      <c r="H440" s="11"/>
      <c r="I440" s="11"/>
      <c r="J440" s="11"/>
      <c r="K440" s="12"/>
      <c r="L440" s="13"/>
      <c r="M440" s="13"/>
    </row>
    <row r="441" spans="4:13" ht="15.75" customHeight="1">
      <c r="D441" s="11"/>
      <c r="E441" s="11"/>
      <c r="F441" s="11"/>
      <c r="G441" s="11"/>
      <c r="H441" s="11"/>
      <c r="I441" s="11"/>
      <c r="J441" s="11"/>
      <c r="K441" s="12"/>
      <c r="L441" s="13"/>
      <c r="M441" s="13"/>
    </row>
    <row r="442" spans="4:13" ht="15.75" customHeight="1">
      <c r="D442" s="11"/>
      <c r="E442" s="11"/>
      <c r="F442" s="11"/>
      <c r="G442" s="11"/>
      <c r="H442" s="11"/>
      <c r="I442" s="11"/>
      <c r="J442" s="11"/>
      <c r="K442" s="12"/>
      <c r="L442" s="13"/>
      <c r="M442" s="13"/>
    </row>
    <row r="443" spans="4:13" ht="15.75" customHeight="1">
      <c r="D443" s="11"/>
      <c r="E443" s="11"/>
      <c r="F443" s="11"/>
      <c r="G443" s="11"/>
      <c r="H443" s="11"/>
      <c r="I443" s="11"/>
      <c r="J443" s="11"/>
      <c r="K443" s="12"/>
      <c r="L443" s="13"/>
      <c r="M443" s="13"/>
    </row>
    <row r="444" spans="4:13" ht="15.75" customHeight="1">
      <c r="D444" s="11"/>
      <c r="E444" s="11"/>
      <c r="F444" s="11"/>
      <c r="G444" s="11"/>
      <c r="H444" s="11"/>
      <c r="I444" s="11"/>
      <c r="J444" s="11"/>
      <c r="K444" s="12"/>
      <c r="L444" s="13"/>
      <c r="M444" s="13"/>
    </row>
    <row r="445" spans="4:13" ht="15.75" customHeight="1">
      <c r="D445" s="11"/>
      <c r="E445" s="11"/>
      <c r="F445" s="11"/>
      <c r="G445" s="11"/>
      <c r="H445" s="11"/>
      <c r="I445" s="11"/>
      <c r="J445" s="11"/>
      <c r="K445" s="12"/>
      <c r="L445" s="13"/>
      <c r="M445" s="13"/>
    </row>
    <row r="446" spans="4:13" ht="15.75" customHeight="1">
      <c r="D446" s="11"/>
      <c r="E446" s="11"/>
      <c r="F446" s="11"/>
      <c r="G446" s="11"/>
      <c r="H446" s="11"/>
      <c r="I446" s="11"/>
      <c r="J446" s="11"/>
      <c r="K446" s="12"/>
      <c r="L446" s="13"/>
      <c r="M446" s="13"/>
    </row>
    <row r="447" spans="4:13" ht="15.75" customHeight="1">
      <c r="D447" s="11"/>
      <c r="E447" s="11"/>
      <c r="F447" s="11"/>
      <c r="G447" s="11"/>
      <c r="H447" s="11"/>
      <c r="I447" s="11"/>
      <c r="J447" s="11"/>
      <c r="K447" s="12"/>
      <c r="L447" s="13"/>
      <c r="M447" s="13"/>
    </row>
    <row r="448" spans="4:13" ht="15.75" customHeight="1">
      <c r="D448" s="11"/>
      <c r="E448" s="11"/>
      <c r="F448" s="11"/>
      <c r="G448" s="11"/>
      <c r="H448" s="11"/>
      <c r="I448" s="11"/>
      <c r="J448" s="11"/>
      <c r="K448" s="12"/>
      <c r="L448" s="13"/>
      <c r="M448" s="13"/>
    </row>
    <row r="449" spans="4:13" ht="15.75" customHeight="1">
      <c r="D449" s="11"/>
      <c r="E449" s="11"/>
      <c r="F449" s="11"/>
      <c r="G449" s="11"/>
      <c r="H449" s="11"/>
      <c r="I449" s="11"/>
      <c r="J449" s="11"/>
      <c r="K449" s="12"/>
      <c r="L449" s="13"/>
      <c r="M449" s="13"/>
    </row>
    <row r="450" spans="4:13" ht="15.75" customHeight="1">
      <c r="D450" s="11"/>
      <c r="E450" s="11"/>
      <c r="F450" s="11"/>
      <c r="G450" s="11"/>
      <c r="H450" s="11"/>
      <c r="I450" s="11"/>
      <c r="J450" s="11"/>
      <c r="K450" s="12"/>
      <c r="L450" s="13"/>
      <c r="M450" s="13"/>
    </row>
    <row r="451" spans="4:13" ht="15.75" customHeight="1">
      <c r="D451" s="11"/>
      <c r="E451" s="11"/>
      <c r="F451" s="11"/>
      <c r="G451" s="11"/>
      <c r="H451" s="11"/>
      <c r="I451" s="11"/>
      <c r="J451" s="11"/>
      <c r="K451" s="12"/>
      <c r="L451" s="13"/>
      <c r="M451" s="13"/>
    </row>
    <row r="452" spans="4:13" ht="15.75" customHeight="1">
      <c r="D452" s="11"/>
      <c r="E452" s="11"/>
      <c r="F452" s="11"/>
      <c r="G452" s="11"/>
      <c r="H452" s="11"/>
      <c r="I452" s="11"/>
      <c r="J452" s="11"/>
      <c r="K452" s="12"/>
      <c r="L452" s="13"/>
      <c r="M452" s="13"/>
    </row>
    <row r="453" spans="4:13" ht="15.75" customHeight="1">
      <c r="D453" s="11"/>
      <c r="E453" s="11"/>
      <c r="F453" s="11"/>
      <c r="G453" s="11"/>
      <c r="H453" s="11"/>
      <c r="I453" s="11"/>
      <c r="J453" s="11"/>
      <c r="K453" s="12"/>
      <c r="L453" s="13"/>
      <c r="M453" s="13"/>
    </row>
    <row r="454" spans="4:13" ht="15.75" customHeight="1">
      <c r="D454" s="11"/>
      <c r="E454" s="11"/>
      <c r="F454" s="11"/>
      <c r="G454" s="11"/>
      <c r="H454" s="11"/>
      <c r="I454" s="11"/>
      <c r="J454" s="11"/>
      <c r="K454" s="12"/>
      <c r="L454" s="13"/>
      <c r="M454" s="13"/>
    </row>
    <row r="455" spans="4:13" ht="15.75" customHeight="1">
      <c r="D455" s="11"/>
      <c r="E455" s="11"/>
      <c r="F455" s="11"/>
      <c r="G455" s="11"/>
      <c r="H455" s="11"/>
      <c r="I455" s="11"/>
      <c r="J455" s="11"/>
      <c r="K455" s="12"/>
      <c r="L455" s="13"/>
      <c r="M455" s="13"/>
    </row>
    <row r="456" spans="4:13" ht="15.75" customHeight="1">
      <c r="D456" s="11"/>
      <c r="E456" s="11"/>
      <c r="F456" s="11"/>
      <c r="G456" s="11"/>
      <c r="H456" s="11"/>
      <c r="I456" s="11"/>
      <c r="J456" s="11"/>
      <c r="K456" s="12"/>
      <c r="L456" s="13"/>
      <c r="M456" s="13"/>
    </row>
    <row r="457" spans="4:13" ht="15.75" customHeight="1">
      <c r="D457" s="11"/>
      <c r="E457" s="11"/>
      <c r="F457" s="11"/>
      <c r="G457" s="11"/>
      <c r="H457" s="11"/>
      <c r="I457" s="11"/>
      <c r="J457" s="11"/>
      <c r="K457" s="12"/>
      <c r="L457" s="13"/>
      <c r="M457" s="13"/>
    </row>
    <row r="458" spans="4:13" ht="15.75" customHeight="1">
      <c r="D458" s="11"/>
      <c r="E458" s="11"/>
      <c r="F458" s="11"/>
      <c r="G458" s="11"/>
      <c r="H458" s="11"/>
      <c r="I458" s="11"/>
      <c r="J458" s="11"/>
      <c r="K458" s="12"/>
      <c r="L458" s="13"/>
      <c r="M458" s="13"/>
    </row>
    <row r="459" spans="4:13" ht="15.75" customHeight="1">
      <c r="D459" s="11"/>
      <c r="E459" s="11"/>
      <c r="F459" s="11"/>
      <c r="G459" s="11"/>
      <c r="H459" s="11"/>
      <c r="I459" s="11"/>
      <c r="J459" s="11"/>
      <c r="K459" s="12"/>
      <c r="L459" s="13"/>
      <c r="M459" s="13"/>
    </row>
    <row r="460" spans="4:13" ht="15.75" customHeight="1">
      <c r="D460" s="11"/>
      <c r="E460" s="11"/>
      <c r="F460" s="11"/>
      <c r="G460" s="11"/>
      <c r="H460" s="11"/>
      <c r="I460" s="11"/>
      <c r="J460" s="11"/>
      <c r="K460" s="12"/>
      <c r="L460" s="13"/>
      <c r="M460" s="13"/>
    </row>
    <row r="461" spans="4:13" ht="15.75" customHeight="1">
      <c r="D461" s="11"/>
      <c r="E461" s="11"/>
      <c r="F461" s="11"/>
      <c r="G461" s="11"/>
      <c r="H461" s="11"/>
      <c r="I461" s="11"/>
      <c r="J461" s="11"/>
      <c r="K461" s="12"/>
      <c r="L461" s="13"/>
      <c r="M461" s="13"/>
    </row>
    <row r="462" spans="4:13" ht="15.75" customHeight="1">
      <c r="D462" s="11"/>
      <c r="E462" s="11"/>
      <c r="F462" s="11"/>
      <c r="G462" s="11"/>
      <c r="H462" s="11"/>
      <c r="I462" s="11"/>
      <c r="J462" s="11"/>
      <c r="K462" s="12"/>
      <c r="L462" s="13"/>
      <c r="M462" s="13"/>
    </row>
    <row r="463" spans="4:13" ht="15.75" customHeight="1">
      <c r="D463" s="11"/>
      <c r="E463" s="11"/>
      <c r="F463" s="11"/>
      <c r="G463" s="11"/>
      <c r="H463" s="11"/>
      <c r="I463" s="11"/>
      <c r="J463" s="11"/>
      <c r="K463" s="12"/>
      <c r="L463" s="13"/>
      <c r="M463" s="13"/>
    </row>
    <row r="464" spans="4:13" ht="15.75" customHeight="1">
      <c r="D464" s="11"/>
      <c r="E464" s="11"/>
      <c r="F464" s="11"/>
      <c r="G464" s="11"/>
      <c r="H464" s="11"/>
      <c r="I464" s="11"/>
      <c r="J464" s="11"/>
      <c r="K464" s="12"/>
      <c r="L464" s="13"/>
      <c r="M464" s="13"/>
    </row>
    <row r="465" spans="4:13" ht="15.75" customHeight="1">
      <c r="D465" s="11"/>
      <c r="E465" s="11"/>
      <c r="F465" s="11"/>
      <c r="G465" s="11"/>
      <c r="H465" s="11"/>
      <c r="I465" s="11"/>
      <c r="J465" s="11"/>
      <c r="K465" s="12"/>
      <c r="L465" s="13"/>
      <c r="M465" s="13"/>
    </row>
    <row r="466" spans="4:13" ht="15.75" customHeight="1">
      <c r="D466" s="11"/>
      <c r="E466" s="11"/>
      <c r="F466" s="11"/>
      <c r="G466" s="11"/>
      <c r="H466" s="11"/>
      <c r="I466" s="11"/>
      <c r="J466" s="11"/>
      <c r="K466" s="12"/>
      <c r="L466" s="13"/>
      <c r="M466" s="13"/>
    </row>
    <row r="467" spans="4:13" ht="15.75" customHeight="1">
      <c r="D467" s="11"/>
      <c r="E467" s="11"/>
      <c r="F467" s="11"/>
      <c r="G467" s="11"/>
      <c r="H467" s="11"/>
      <c r="I467" s="11"/>
      <c r="J467" s="11"/>
      <c r="K467" s="12"/>
      <c r="L467" s="13"/>
      <c r="M467" s="13"/>
    </row>
    <row r="468" spans="4:13" ht="15.75" customHeight="1">
      <c r="D468" s="11"/>
      <c r="E468" s="11"/>
      <c r="F468" s="11"/>
      <c r="G468" s="11"/>
      <c r="H468" s="11"/>
      <c r="I468" s="11"/>
      <c r="J468" s="11"/>
      <c r="K468" s="12"/>
      <c r="L468" s="13"/>
      <c r="M468" s="13"/>
    </row>
    <row r="469" spans="4:13" ht="15.75" customHeight="1">
      <c r="D469" s="11"/>
      <c r="E469" s="11"/>
      <c r="F469" s="11"/>
      <c r="G469" s="11"/>
      <c r="H469" s="11"/>
      <c r="I469" s="11"/>
      <c r="J469" s="11"/>
      <c r="K469" s="12"/>
      <c r="L469" s="13"/>
      <c r="M469" s="13"/>
    </row>
    <row r="470" spans="4:13" ht="15.75" customHeight="1">
      <c r="D470" s="11"/>
      <c r="E470" s="11"/>
      <c r="F470" s="11"/>
      <c r="G470" s="11"/>
      <c r="H470" s="11"/>
      <c r="I470" s="11"/>
      <c r="J470" s="11"/>
      <c r="K470" s="12"/>
      <c r="L470" s="13"/>
      <c r="M470" s="13"/>
    </row>
    <row r="471" spans="4:13" ht="15.75" customHeight="1">
      <c r="D471" s="11"/>
      <c r="E471" s="11"/>
      <c r="F471" s="11"/>
      <c r="G471" s="11"/>
      <c r="H471" s="11"/>
      <c r="I471" s="11"/>
      <c r="J471" s="11"/>
      <c r="K471" s="12"/>
      <c r="L471" s="13"/>
      <c r="M471" s="13"/>
    </row>
    <row r="472" spans="4:13" ht="15.75" customHeight="1">
      <c r="D472" s="11"/>
      <c r="E472" s="11"/>
      <c r="F472" s="11"/>
      <c r="G472" s="11"/>
      <c r="H472" s="11"/>
      <c r="I472" s="11"/>
      <c r="J472" s="11"/>
      <c r="K472" s="12"/>
      <c r="L472" s="13"/>
      <c r="M472" s="13"/>
    </row>
    <row r="473" spans="4:13" ht="15.75" customHeight="1">
      <c r="D473" s="11"/>
      <c r="E473" s="11"/>
      <c r="F473" s="11"/>
      <c r="G473" s="11"/>
      <c r="H473" s="11"/>
      <c r="I473" s="11"/>
      <c r="J473" s="11"/>
      <c r="K473" s="12"/>
      <c r="L473" s="13"/>
      <c r="M473" s="13"/>
    </row>
    <row r="474" spans="4:13" ht="15.75" customHeight="1">
      <c r="D474" s="11"/>
      <c r="E474" s="11"/>
      <c r="F474" s="11"/>
      <c r="G474" s="11"/>
      <c r="H474" s="11"/>
      <c r="I474" s="11"/>
      <c r="J474" s="11"/>
      <c r="K474" s="12"/>
      <c r="L474" s="13"/>
      <c r="M474" s="13"/>
    </row>
    <row r="475" spans="4:13" ht="15.75" customHeight="1">
      <c r="D475" s="11"/>
      <c r="E475" s="11"/>
      <c r="F475" s="11"/>
      <c r="G475" s="11"/>
      <c r="H475" s="11"/>
      <c r="I475" s="11"/>
      <c r="J475" s="11"/>
      <c r="K475" s="12"/>
      <c r="L475" s="13"/>
      <c r="M475" s="13"/>
    </row>
    <row r="476" spans="4:13" ht="15.75" customHeight="1">
      <c r="D476" s="11"/>
      <c r="E476" s="11"/>
      <c r="F476" s="11"/>
      <c r="G476" s="11"/>
      <c r="H476" s="11"/>
      <c r="I476" s="11"/>
      <c r="J476" s="11"/>
      <c r="K476" s="12"/>
      <c r="L476" s="13"/>
      <c r="M476" s="13"/>
    </row>
    <row r="477" spans="4:13" ht="15.75" customHeight="1">
      <c r="D477" s="11"/>
      <c r="E477" s="11"/>
      <c r="F477" s="11"/>
      <c r="G477" s="11"/>
      <c r="H477" s="11"/>
      <c r="I477" s="11"/>
      <c r="J477" s="11"/>
      <c r="K477" s="12"/>
      <c r="L477" s="13"/>
      <c r="M477" s="13"/>
    </row>
    <row r="478" spans="4:13" ht="15.75" customHeight="1">
      <c r="D478" s="11"/>
      <c r="E478" s="11"/>
      <c r="F478" s="11"/>
      <c r="G478" s="11"/>
      <c r="H478" s="11"/>
      <c r="I478" s="11"/>
      <c r="J478" s="11"/>
      <c r="K478" s="12"/>
      <c r="L478" s="13"/>
      <c r="M478" s="13"/>
    </row>
    <row r="479" spans="4:13" ht="15.75" customHeight="1">
      <c r="D479" s="11"/>
      <c r="E479" s="11"/>
      <c r="F479" s="11"/>
      <c r="G479" s="11"/>
      <c r="H479" s="11"/>
      <c r="I479" s="11"/>
      <c r="J479" s="11"/>
      <c r="K479" s="12"/>
      <c r="L479" s="13"/>
      <c r="M479" s="13"/>
    </row>
    <row r="480" spans="4:13" ht="15.75" customHeight="1">
      <c r="D480" s="11"/>
      <c r="E480" s="11"/>
      <c r="F480" s="11"/>
      <c r="G480" s="11"/>
      <c r="H480" s="11"/>
      <c r="I480" s="11"/>
      <c r="J480" s="11"/>
      <c r="K480" s="12"/>
      <c r="L480" s="13"/>
      <c r="M480" s="13"/>
    </row>
    <row r="481" spans="4:13" ht="15.75" customHeight="1">
      <c r="D481" s="11"/>
      <c r="E481" s="11"/>
      <c r="F481" s="11"/>
      <c r="G481" s="11"/>
      <c r="H481" s="11"/>
      <c r="I481" s="11"/>
      <c r="J481" s="11"/>
      <c r="K481" s="12"/>
      <c r="L481" s="13"/>
      <c r="M481" s="13"/>
    </row>
    <row r="482" spans="4:13" ht="15.75" customHeight="1">
      <c r="D482" s="11"/>
      <c r="E482" s="11"/>
      <c r="F482" s="11"/>
      <c r="G482" s="11"/>
      <c r="H482" s="11"/>
      <c r="I482" s="11"/>
      <c r="J482" s="11"/>
      <c r="K482" s="12"/>
      <c r="L482" s="13"/>
      <c r="M482" s="13"/>
    </row>
    <row r="483" spans="4:13" ht="15.75" customHeight="1">
      <c r="D483" s="11"/>
      <c r="E483" s="11"/>
      <c r="F483" s="11"/>
      <c r="G483" s="11"/>
      <c r="H483" s="11"/>
      <c r="I483" s="11"/>
      <c r="J483" s="11"/>
      <c r="K483" s="12"/>
      <c r="L483" s="13"/>
      <c r="M483" s="13"/>
    </row>
    <row r="484" spans="4:13" ht="15.75" customHeight="1">
      <c r="D484" s="11"/>
      <c r="E484" s="11"/>
      <c r="F484" s="11"/>
      <c r="G484" s="11"/>
      <c r="H484" s="11"/>
      <c r="I484" s="11"/>
      <c r="J484" s="11"/>
      <c r="K484" s="12"/>
      <c r="L484" s="13"/>
      <c r="M484" s="13"/>
    </row>
    <row r="485" spans="4:13" ht="15.75" customHeight="1">
      <c r="D485" s="11"/>
      <c r="E485" s="11"/>
      <c r="F485" s="11"/>
      <c r="G485" s="11"/>
      <c r="H485" s="11"/>
      <c r="I485" s="11"/>
      <c r="J485" s="11"/>
      <c r="K485" s="12"/>
      <c r="L485" s="13"/>
      <c r="M485" s="13"/>
    </row>
    <row r="486" spans="4:13" ht="15.75" customHeight="1">
      <c r="D486" s="11"/>
      <c r="E486" s="11"/>
      <c r="F486" s="11"/>
      <c r="G486" s="11"/>
      <c r="H486" s="11"/>
      <c r="I486" s="11"/>
      <c r="J486" s="11"/>
      <c r="K486" s="12"/>
      <c r="L486" s="13"/>
      <c r="M486" s="13"/>
    </row>
    <row r="487" spans="4:13" ht="15.75" customHeight="1">
      <c r="D487" s="11"/>
      <c r="E487" s="11"/>
      <c r="F487" s="11"/>
      <c r="G487" s="11"/>
      <c r="H487" s="11"/>
      <c r="I487" s="11"/>
      <c r="J487" s="11"/>
      <c r="K487" s="12"/>
      <c r="L487" s="13"/>
      <c r="M487" s="13"/>
    </row>
    <row r="488" spans="4:13" ht="15.75" customHeight="1">
      <c r="D488" s="11"/>
      <c r="E488" s="11"/>
      <c r="F488" s="11"/>
      <c r="G488" s="11"/>
      <c r="H488" s="11"/>
      <c r="I488" s="11"/>
      <c r="J488" s="11"/>
      <c r="K488" s="12"/>
      <c r="L488" s="13"/>
      <c r="M488" s="13"/>
    </row>
    <row r="489" spans="4:13" ht="15.75" customHeight="1">
      <c r="D489" s="11"/>
      <c r="E489" s="11"/>
      <c r="F489" s="11"/>
      <c r="G489" s="11"/>
      <c r="H489" s="11"/>
      <c r="I489" s="11"/>
      <c r="J489" s="11"/>
      <c r="K489" s="12"/>
      <c r="L489" s="13"/>
      <c r="M489" s="13"/>
    </row>
    <row r="490" spans="4:13" ht="15.75" customHeight="1">
      <c r="D490" s="11"/>
      <c r="E490" s="11"/>
      <c r="F490" s="11"/>
      <c r="G490" s="11"/>
      <c r="H490" s="11"/>
      <c r="I490" s="11"/>
      <c r="J490" s="11"/>
      <c r="K490" s="12"/>
      <c r="L490" s="13"/>
      <c r="M490" s="13"/>
    </row>
    <row r="491" spans="4:13" ht="15.75" customHeight="1">
      <c r="D491" s="11"/>
      <c r="E491" s="11"/>
      <c r="F491" s="11"/>
      <c r="G491" s="11"/>
      <c r="H491" s="11"/>
      <c r="I491" s="11"/>
      <c r="J491" s="11"/>
      <c r="K491" s="12"/>
      <c r="L491" s="13"/>
      <c r="M491" s="13"/>
    </row>
    <row r="492" spans="4:13" ht="15.75" customHeight="1">
      <c r="D492" s="11"/>
      <c r="E492" s="11"/>
      <c r="F492" s="11"/>
      <c r="G492" s="11"/>
      <c r="H492" s="11"/>
      <c r="I492" s="11"/>
      <c r="J492" s="11"/>
      <c r="K492" s="12"/>
      <c r="L492" s="13"/>
      <c r="M492" s="13"/>
    </row>
    <row r="493" spans="4:13" ht="15.75" customHeight="1">
      <c r="D493" s="11"/>
      <c r="E493" s="11"/>
      <c r="F493" s="11"/>
      <c r="G493" s="11"/>
      <c r="H493" s="11"/>
      <c r="I493" s="11"/>
      <c r="J493" s="11"/>
      <c r="K493" s="12"/>
      <c r="L493" s="13"/>
      <c r="M493" s="13"/>
    </row>
    <row r="494" spans="4:13" ht="15.75" customHeight="1">
      <c r="D494" s="11"/>
      <c r="E494" s="11"/>
      <c r="F494" s="11"/>
      <c r="G494" s="11"/>
      <c r="H494" s="11"/>
      <c r="I494" s="11"/>
      <c r="J494" s="11"/>
      <c r="K494" s="12"/>
      <c r="L494" s="13"/>
      <c r="M494" s="13"/>
    </row>
    <row r="495" spans="4:13" ht="15.75" customHeight="1">
      <c r="D495" s="11"/>
      <c r="E495" s="11"/>
      <c r="F495" s="11"/>
      <c r="G495" s="11"/>
      <c r="H495" s="11"/>
      <c r="I495" s="11"/>
      <c r="J495" s="11"/>
      <c r="K495" s="12"/>
      <c r="L495" s="13"/>
      <c r="M495" s="13"/>
    </row>
    <row r="496" spans="4:13" ht="15.75" customHeight="1">
      <c r="D496" s="11"/>
      <c r="E496" s="11"/>
      <c r="F496" s="11"/>
      <c r="G496" s="11"/>
      <c r="H496" s="11"/>
      <c r="I496" s="11"/>
      <c r="J496" s="11"/>
      <c r="K496" s="12"/>
      <c r="L496" s="13"/>
      <c r="M496" s="13"/>
    </row>
    <row r="497" spans="4:13" ht="15.75" customHeight="1">
      <c r="D497" s="11"/>
      <c r="E497" s="11"/>
      <c r="F497" s="11"/>
      <c r="G497" s="11"/>
      <c r="H497" s="11"/>
      <c r="I497" s="11"/>
      <c r="J497" s="11"/>
      <c r="K497" s="12"/>
      <c r="L497" s="13"/>
      <c r="M497" s="13"/>
    </row>
    <row r="498" spans="4:13" ht="15.75" customHeight="1">
      <c r="D498" s="11"/>
      <c r="E498" s="11"/>
      <c r="F498" s="11"/>
      <c r="G498" s="11"/>
      <c r="H498" s="11"/>
      <c r="I498" s="11"/>
      <c r="J498" s="11"/>
      <c r="K498" s="12"/>
      <c r="L498" s="13"/>
      <c r="M498" s="13"/>
    </row>
    <row r="499" spans="4:13" ht="15.75" customHeight="1">
      <c r="D499" s="11"/>
      <c r="E499" s="11"/>
      <c r="F499" s="11"/>
      <c r="G499" s="11"/>
      <c r="H499" s="11"/>
      <c r="I499" s="11"/>
      <c r="J499" s="11"/>
      <c r="K499" s="12"/>
      <c r="L499" s="13"/>
      <c r="M499" s="13"/>
    </row>
    <row r="500" spans="4:13" ht="15.75" customHeight="1">
      <c r="D500" s="11"/>
      <c r="E500" s="11"/>
      <c r="F500" s="11"/>
      <c r="G500" s="11"/>
      <c r="H500" s="11"/>
      <c r="I500" s="11"/>
      <c r="J500" s="11"/>
      <c r="K500" s="12"/>
      <c r="L500" s="13"/>
      <c r="M500" s="13"/>
    </row>
    <row r="501" spans="4:13" ht="15.75" customHeight="1">
      <c r="D501" s="11"/>
      <c r="E501" s="11"/>
      <c r="F501" s="11"/>
      <c r="G501" s="11"/>
      <c r="H501" s="11"/>
      <c r="I501" s="11"/>
      <c r="J501" s="11"/>
      <c r="K501" s="12"/>
      <c r="L501" s="13"/>
      <c r="M501" s="13"/>
    </row>
    <row r="502" spans="4:13" ht="15.75" customHeight="1">
      <c r="D502" s="11"/>
      <c r="E502" s="11"/>
      <c r="F502" s="11"/>
      <c r="G502" s="11"/>
      <c r="H502" s="11"/>
      <c r="I502" s="11"/>
      <c r="J502" s="11"/>
      <c r="K502" s="12"/>
      <c r="L502" s="13"/>
      <c r="M502" s="13"/>
    </row>
    <row r="503" spans="4:13" ht="15.75" customHeight="1">
      <c r="D503" s="11"/>
      <c r="E503" s="11"/>
      <c r="F503" s="11"/>
      <c r="G503" s="11"/>
      <c r="H503" s="11"/>
      <c r="I503" s="11"/>
      <c r="J503" s="11"/>
      <c r="K503" s="12"/>
      <c r="L503" s="13"/>
      <c r="M503" s="13"/>
    </row>
    <row r="504" spans="4:13" ht="15.75" customHeight="1">
      <c r="D504" s="11"/>
      <c r="E504" s="11"/>
      <c r="F504" s="11"/>
      <c r="G504" s="11"/>
      <c r="H504" s="11"/>
      <c r="I504" s="11"/>
      <c r="J504" s="11"/>
      <c r="K504" s="12"/>
      <c r="L504" s="13"/>
      <c r="M504" s="13"/>
    </row>
    <row r="505" spans="4:13" ht="15.75" customHeight="1">
      <c r="D505" s="11"/>
      <c r="E505" s="11"/>
      <c r="F505" s="11"/>
      <c r="G505" s="11"/>
      <c r="H505" s="11"/>
      <c r="I505" s="11"/>
      <c r="J505" s="11"/>
      <c r="K505" s="12"/>
      <c r="L505" s="13"/>
      <c r="M505" s="13"/>
    </row>
    <row r="506" spans="4:13" ht="15.75" customHeight="1">
      <c r="D506" s="11"/>
      <c r="E506" s="11"/>
      <c r="F506" s="11"/>
      <c r="G506" s="11"/>
      <c r="H506" s="11"/>
      <c r="I506" s="11"/>
      <c r="J506" s="11"/>
      <c r="K506" s="12"/>
      <c r="L506" s="13"/>
      <c r="M506" s="13"/>
    </row>
    <row r="507" spans="4:13" ht="15.75" customHeight="1">
      <c r="D507" s="11"/>
      <c r="E507" s="11"/>
      <c r="F507" s="11"/>
      <c r="G507" s="11"/>
      <c r="H507" s="11"/>
      <c r="I507" s="11"/>
      <c r="J507" s="11"/>
      <c r="K507" s="12"/>
      <c r="L507" s="13"/>
      <c r="M507" s="13"/>
    </row>
    <row r="508" spans="4:13" ht="15.75" customHeight="1">
      <c r="D508" s="11"/>
      <c r="E508" s="11"/>
      <c r="F508" s="11"/>
      <c r="G508" s="11"/>
      <c r="H508" s="11"/>
      <c r="I508" s="11"/>
      <c r="J508" s="11"/>
      <c r="K508" s="12"/>
      <c r="L508" s="13"/>
      <c r="M508" s="13"/>
    </row>
    <row r="509" spans="4:13" ht="15.75" customHeight="1">
      <c r="D509" s="11"/>
      <c r="E509" s="11"/>
      <c r="F509" s="11"/>
      <c r="G509" s="11"/>
      <c r="H509" s="11"/>
      <c r="I509" s="11"/>
      <c r="J509" s="11"/>
      <c r="K509" s="12"/>
      <c r="L509" s="13"/>
      <c r="M509" s="13"/>
    </row>
    <row r="510" spans="4:13" ht="15.75" customHeight="1">
      <c r="D510" s="11"/>
      <c r="E510" s="11"/>
      <c r="F510" s="11"/>
      <c r="G510" s="11"/>
      <c r="H510" s="11"/>
      <c r="I510" s="11"/>
      <c r="J510" s="11"/>
      <c r="K510" s="12"/>
      <c r="L510" s="13"/>
      <c r="M510" s="13"/>
    </row>
    <row r="511" spans="4:13" ht="15.75" customHeight="1">
      <c r="D511" s="11"/>
      <c r="E511" s="11"/>
      <c r="F511" s="11"/>
      <c r="G511" s="11"/>
      <c r="H511" s="11"/>
      <c r="I511" s="11"/>
      <c r="J511" s="11"/>
      <c r="K511" s="12"/>
      <c r="L511" s="13"/>
      <c r="M511" s="13"/>
    </row>
    <row r="512" spans="4:13" ht="15.75" customHeight="1">
      <c r="D512" s="11"/>
      <c r="E512" s="11"/>
      <c r="F512" s="11"/>
      <c r="G512" s="11"/>
      <c r="H512" s="11"/>
      <c r="I512" s="11"/>
      <c r="J512" s="11"/>
      <c r="K512" s="12"/>
      <c r="L512" s="13"/>
      <c r="M512" s="13"/>
    </row>
    <row r="513" spans="4:13" ht="15.75" customHeight="1">
      <c r="D513" s="11"/>
      <c r="E513" s="11"/>
      <c r="F513" s="11"/>
      <c r="G513" s="11"/>
      <c r="H513" s="11"/>
      <c r="I513" s="11"/>
      <c r="J513" s="11"/>
      <c r="K513" s="12"/>
      <c r="L513" s="13"/>
      <c r="M513" s="13"/>
    </row>
    <row r="514" spans="4:13" ht="15.75" customHeight="1">
      <c r="D514" s="11"/>
      <c r="E514" s="11"/>
      <c r="F514" s="11"/>
      <c r="G514" s="11"/>
      <c r="H514" s="11"/>
      <c r="I514" s="11"/>
      <c r="J514" s="11"/>
      <c r="K514" s="12"/>
      <c r="L514" s="13"/>
      <c r="M514" s="13"/>
    </row>
    <row r="515" spans="4:13" ht="15.75" customHeight="1">
      <c r="D515" s="11"/>
      <c r="E515" s="11"/>
      <c r="F515" s="11"/>
      <c r="G515" s="11"/>
      <c r="H515" s="11"/>
      <c r="I515" s="11"/>
      <c r="J515" s="11"/>
      <c r="K515" s="12"/>
      <c r="L515" s="13"/>
      <c r="M515" s="13"/>
    </row>
    <row r="516" spans="4:13" ht="15.75" customHeight="1">
      <c r="D516" s="11"/>
      <c r="E516" s="11"/>
      <c r="F516" s="11"/>
      <c r="G516" s="11"/>
      <c r="H516" s="11"/>
      <c r="I516" s="11"/>
      <c r="J516" s="11"/>
      <c r="K516" s="12"/>
      <c r="L516" s="13"/>
      <c r="M516" s="13"/>
    </row>
    <row r="517" spans="4:13" ht="15.75" customHeight="1">
      <c r="D517" s="11"/>
      <c r="E517" s="11"/>
      <c r="F517" s="11"/>
      <c r="G517" s="11"/>
      <c r="H517" s="11"/>
      <c r="I517" s="11"/>
      <c r="J517" s="11"/>
      <c r="K517" s="12"/>
      <c r="L517" s="13"/>
      <c r="M517" s="13"/>
    </row>
    <row r="518" spans="4:13" ht="15.75" customHeight="1">
      <c r="D518" s="11"/>
      <c r="E518" s="11"/>
      <c r="F518" s="11"/>
      <c r="G518" s="11"/>
      <c r="H518" s="11"/>
      <c r="I518" s="11"/>
      <c r="J518" s="11"/>
      <c r="K518" s="12"/>
      <c r="L518" s="13"/>
      <c r="M518" s="13"/>
    </row>
    <row r="519" spans="4:13" ht="15.75" customHeight="1">
      <c r="D519" s="11"/>
      <c r="E519" s="11"/>
      <c r="F519" s="11"/>
      <c r="G519" s="11"/>
      <c r="H519" s="11"/>
      <c r="I519" s="11"/>
      <c r="J519" s="11"/>
      <c r="K519" s="12"/>
      <c r="L519" s="13"/>
      <c r="M519" s="13"/>
    </row>
    <row r="520" spans="4:13" ht="15.75" customHeight="1">
      <c r="D520" s="11"/>
      <c r="E520" s="11"/>
      <c r="F520" s="11"/>
      <c r="G520" s="11"/>
      <c r="H520" s="11"/>
      <c r="I520" s="11"/>
      <c r="J520" s="11"/>
      <c r="K520" s="12"/>
      <c r="L520" s="13"/>
      <c r="M520" s="13"/>
    </row>
    <row r="521" spans="4:13" ht="15.75" customHeight="1">
      <c r="D521" s="11"/>
      <c r="E521" s="11"/>
      <c r="F521" s="11"/>
      <c r="G521" s="11"/>
      <c r="H521" s="11"/>
      <c r="I521" s="11"/>
      <c r="J521" s="11"/>
      <c r="K521" s="12"/>
      <c r="L521" s="13"/>
      <c r="M521" s="13"/>
    </row>
    <row r="522" spans="4:13" ht="15.75" customHeight="1">
      <c r="D522" s="11"/>
      <c r="E522" s="11"/>
      <c r="F522" s="11"/>
      <c r="G522" s="11"/>
      <c r="H522" s="11"/>
      <c r="I522" s="11"/>
      <c r="J522" s="11"/>
      <c r="K522" s="12"/>
      <c r="L522" s="13"/>
      <c r="M522" s="13"/>
    </row>
    <row r="523" spans="4:13" ht="15.75" customHeight="1">
      <c r="D523" s="11"/>
      <c r="E523" s="11"/>
      <c r="F523" s="11"/>
      <c r="G523" s="11"/>
      <c r="H523" s="11"/>
      <c r="I523" s="11"/>
      <c r="J523" s="11"/>
      <c r="K523" s="12"/>
      <c r="L523" s="13"/>
      <c r="M523" s="13"/>
    </row>
    <row r="524" spans="4:13" ht="15.75" customHeight="1">
      <c r="D524" s="11"/>
      <c r="E524" s="11"/>
      <c r="F524" s="11"/>
      <c r="G524" s="11"/>
      <c r="H524" s="11"/>
      <c r="I524" s="11"/>
      <c r="J524" s="11"/>
      <c r="K524" s="12"/>
      <c r="L524" s="13"/>
      <c r="M524" s="13"/>
    </row>
    <row r="525" spans="4:13" ht="15.75" customHeight="1">
      <c r="D525" s="11"/>
      <c r="E525" s="11"/>
      <c r="F525" s="11"/>
      <c r="G525" s="11"/>
      <c r="H525" s="11"/>
      <c r="I525" s="11"/>
      <c r="J525" s="11"/>
      <c r="K525" s="12"/>
      <c r="L525" s="13"/>
      <c r="M525" s="13"/>
    </row>
    <row r="526" spans="4:13" ht="15.75" customHeight="1">
      <c r="D526" s="11"/>
      <c r="E526" s="11"/>
      <c r="F526" s="11"/>
      <c r="G526" s="11"/>
      <c r="H526" s="11"/>
      <c r="I526" s="11"/>
      <c r="J526" s="11"/>
      <c r="K526" s="12"/>
      <c r="L526" s="13"/>
      <c r="M526" s="13"/>
    </row>
    <row r="527" spans="4:13" ht="15.75" customHeight="1">
      <c r="D527" s="11"/>
      <c r="E527" s="11"/>
      <c r="F527" s="11"/>
      <c r="G527" s="11"/>
      <c r="H527" s="11"/>
      <c r="I527" s="11"/>
      <c r="J527" s="11"/>
      <c r="K527" s="12"/>
      <c r="L527" s="13"/>
      <c r="M527" s="13"/>
    </row>
    <row r="528" spans="4:13" ht="15.75" customHeight="1">
      <c r="D528" s="11"/>
      <c r="E528" s="11"/>
      <c r="F528" s="11"/>
      <c r="G528" s="11"/>
      <c r="H528" s="11"/>
      <c r="I528" s="11"/>
      <c r="J528" s="11"/>
      <c r="K528" s="12"/>
      <c r="L528" s="13"/>
      <c r="M528" s="13"/>
    </row>
    <row r="529" spans="4:13" ht="15.75" customHeight="1">
      <c r="D529" s="11"/>
      <c r="E529" s="11"/>
      <c r="F529" s="11"/>
      <c r="G529" s="11"/>
      <c r="H529" s="11"/>
      <c r="I529" s="11"/>
      <c r="J529" s="11"/>
      <c r="K529" s="12"/>
      <c r="L529" s="13"/>
      <c r="M529" s="13"/>
    </row>
    <row r="530" spans="4:13" ht="15.75" customHeight="1">
      <c r="D530" s="11"/>
      <c r="E530" s="11"/>
      <c r="F530" s="11"/>
      <c r="G530" s="11"/>
      <c r="H530" s="11"/>
      <c r="I530" s="11"/>
      <c r="J530" s="11"/>
      <c r="K530" s="12"/>
      <c r="L530" s="13"/>
      <c r="M530" s="13"/>
    </row>
    <row r="531" spans="4:13" ht="15.75" customHeight="1">
      <c r="D531" s="11"/>
      <c r="E531" s="11"/>
      <c r="F531" s="11"/>
      <c r="G531" s="11"/>
      <c r="H531" s="11"/>
      <c r="I531" s="11"/>
      <c r="J531" s="11"/>
      <c r="K531" s="12"/>
      <c r="L531" s="13"/>
      <c r="M531" s="13"/>
    </row>
    <row r="532" spans="4:13" ht="15.75" customHeight="1">
      <c r="D532" s="11"/>
      <c r="E532" s="11"/>
      <c r="F532" s="11"/>
      <c r="G532" s="11"/>
      <c r="H532" s="11"/>
      <c r="I532" s="11"/>
      <c r="J532" s="11"/>
      <c r="K532" s="12"/>
      <c r="L532" s="13"/>
      <c r="M532" s="13"/>
    </row>
    <row r="533" spans="4:13" ht="15.75" customHeight="1">
      <c r="D533" s="11"/>
      <c r="E533" s="11"/>
      <c r="F533" s="11"/>
      <c r="G533" s="11"/>
      <c r="H533" s="11"/>
      <c r="I533" s="11"/>
      <c r="J533" s="11"/>
      <c r="K533" s="12"/>
      <c r="L533" s="13"/>
      <c r="M533" s="13"/>
    </row>
    <row r="534" spans="4:13" ht="15.75" customHeight="1">
      <c r="D534" s="11"/>
      <c r="E534" s="11"/>
      <c r="F534" s="11"/>
      <c r="G534" s="11"/>
      <c r="H534" s="11"/>
      <c r="I534" s="11"/>
      <c r="J534" s="11"/>
      <c r="K534" s="12"/>
      <c r="L534" s="13"/>
      <c r="M534" s="13"/>
    </row>
    <row r="535" spans="4:13" ht="15.75" customHeight="1">
      <c r="D535" s="11"/>
      <c r="E535" s="11"/>
      <c r="F535" s="11"/>
      <c r="G535" s="11"/>
      <c r="H535" s="11"/>
      <c r="I535" s="11"/>
      <c r="J535" s="11"/>
      <c r="K535" s="12"/>
      <c r="L535" s="13"/>
      <c r="M535" s="13"/>
    </row>
    <row r="536" spans="4:13" ht="15.75" customHeight="1">
      <c r="D536" s="11"/>
      <c r="E536" s="11"/>
      <c r="F536" s="11"/>
      <c r="G536" s="11"/>
      <c r="H536" s="11"/>
      <c r="I536" s="11"/>
      <c r="J536" s="11"/>
      <c r="K536" s="12"/>
      <c r="L536" s="13"/>
      <c r="M536" s="13"/>
    </row>
    <row r="537" spans="4:13" ht="15.75" customHeight="1">
      <c r="D537" s="11"/>
      <c r="E537" s="11"/>
      <c r="F537" s="11"/>
      <c r="G537" s="11"/>
      <c r="H537" s="11"/>
      <c r="I537" s="11"/>
      <c r="J537" s="11"/>
      <c r="K537" s="12"/>
      <c r="L537" s="13"/>
      <c r="M537" s="13"/>
    </row>
    <row r="538" spans="4:13" ht="15.75" customHeight="1">
      <c r="D538" s="11"/>
      <c r="E538" s="11"/>
      <c r="F538" s="11"/>
      <c r="G538" s="11"/>
      <c r="H538" s="11"/>
      <c r="I538" s="11"/>
      <c r="J538" s="11"/>
      <c r="K538" s="12"/>
      <c r="L538" s="13"/>
      <c r="M538" s="13"/>
    </row>
    <row r="539" spans="4:13" ht="15.75" customHeight="1">
      <c r="D539" s="11"/>
      <c r="E539" s="11"/>
      <c r="F539" s="11"/>
      <c r="G539" s="11"/>
      <c r="H539" s="11"/>
      <c r="I539" s="11"/>
      <c r="J539" s="11"/>
      <c r="K539" s="12"/>
      <c r="L539" s="13"/>
      <c r="M539" s="13"/>
    </row>
    <row r="540" spans="4:13" ht="15.75" customHeight="1">
      <c r="D540" s="11"/>
      <c r="E540" s="11"/>
      <c r="F540" s="11"/>
      <c r="G540" s="11"/>
      <c r="H540" s="11"/>
      <c r="I540" s="11"/>
      <c r="J540" s="11"/>
      <c r="K540" s="12"/>
      <c r="L540" s="13"/>
      <c r="M540" s="13"/>
    </row>
    <row r="541" spans="4:13" ht="15.75" customHeight="1">
      <c r="D541" s="11"/>
      <c r="E541" s="11"/>
      <c r="F541" s="11"/>
      <c r="G541" s="11"/>
      <c r="H541" s="11"/>
      <c r="I541" s="11"/>
      <c r="J541" s="11"/>
      <c r="K541" s="12"/>
      <c r="L541" s="13"/>
      <c r="M541" s="13"/>
    </row>
    <row r="542" spans="4:13" ht="15.75" customHeight="1">
      <c r="D542" s="11"/>
      <c r="E542" s="11"/>
      <c r="F542" s="11"/>
      <c r="G542" s="11"/>
      <c r="H542" s="11"/>
      <c r="I542" s="11"/>
      <c r="J542" s="11"/>
      <c r="K542" s="12"/>
      <c r="L542" s="13"/>
      <c r="M542" s="13"/>
    </row>
    <row r="543" spans="4:13" ht="15.75" customHeight="1">
      <c r="D543" s="11"/>
      <c r="E543" s="11"/>
      <c r="F543" s="11"/>
      <c r="G543" s="11"/>
      <c r="H543" s="11"/>
      <c r="I543" s="11"/>
      <c r="J543" s="11"/>
      <c r="K543" s="12"/>
      <c r="L543" s="13"/>
      <c r="M543" s="13"/>
    </row>
    <row r="544" spans="4:13" ht="15.75" customHeight="1">
      <c r="D544" s="11"/>
      <c r="E544" s="11"/>
      <c r="F544" s="11"/>
      <c r="G544" s="11"/>
      <c r="H544" s="11"/>
      <c r="I544" s="11"/>
      <c r="J544" s="11"/>
      <c r="K544" s="12"/>
      <c r="L544" s="13"/>
      <c r="M544" s="13"/>
    </row>
    <row r="545" spans="4:13" ht="15.75" customHeight="1">
      <c r="D545" s="11"/>
      <c r="E545" s="11"/>
      <c r="F545" s="11"/>
      <c r="G545" s="11"/>
      <c r="H545" s="11"/>
      <c r="I545" s="11"/>
      <c r="J545" s="11"/>
      <c r="K545" s="12"/>
      <c r="L545" s="13"/>
      <c r="M545" s="13"/>
    </row>
    <row r="546" spans="4:13" ht="15.75" customHeight="1">
      <c r="D546" s="11"/>
      <c r="E546" s="11"/>
      <c r="F546" s="11"/>
      <c r="G546" s="11"/>
      <c r="H546" s="11"/>
      <c r="I546" s="11"/>
      <c r="J546" s="11"/>
      <c r="K546" s="12"/>
      <c r="L546" s="13"/>
      <c r="M546" s="13"/>
    </row>
    <row r="547" spans="4:13" ht="15.75" customHeight="1">
      <c r="D547" s="11"/>
      <c r="E547" s="11"/>
      <c r="F547" s="11"/>
      <c r="G547" s="11"/>
      <c r="H547" s="11"/>
      <c r="I547" s="11"/>
      <c r="J547" s="11"/>
      <c r="K547" s="12"/>
      <c r="L547" s="13"/>
      <c r="M547" s="13"/>
    </row>
    <row r="548" spans="4:13" ht="15.75" customHeight="1">
      <c r="D548" s="11"/>
      <c r="E548" s="11"/>
      <c r="F548" s="11"/>
      <c r="G548" s="11"/>
      <c r="H548" s="11"/>
      <c r="I548" s="11"/>
      <c r="J548" s="11"/>
      <c r="K548" s="12"/>
      <c r="L548" s="13"/>
      <c r="M548" s="13"/>
    </row>
    <row r="549" spans="4:13" ht="15.75" customHeight="1">
      <c r="D549" s="11"/>
      <c r="E549" s="11"/>
      <c r="F549" s="11"/>
      <c r="G549" s="11"/>
      <c r="H549" s="11"/>
      <c r="I549" s="11"/>
      <c r="J549" s="11"/>
      <c r="K549" s="12"/>
      <c r="L549" s="13"/>
      <c r="M549" s="13"/>
    </row>
    <row r="550" spans="4:13" ht="15.75" customHeight="1">
      <c r="D550" s="11"/>
      <c r="E550" s="11"/>
      <c r="F550" s="11"/>
      <c r="G550" s="11"/>
      <c r="H550" s="11"/>
      <c r="I550" s="11"/>
      <c r="J550" s="11"/>
      <c r="K550" s="12"/>
      <c r="L550" s="13"/>
      <c r="M550" s="13"/>
    </row>
    <row r="551" spans="4:13" ht="15.75" customHeight="1">
      <c r="D551" s="11"/>
      <c r="E551" s="11"/>
      <c r="F551" s="11"/>
      <c r="G551" s="11"/>
      <c r="H551" s="11"/>
      <c r="I551" s="11"/>
      <c r="J551" s="11"/>
      <c r="K551" s="12"/>
      <c r="L551" s="13"/>
      <c r="M551" s="13"/>
    </row>
    <row r="552" spans="4:13" ht="15.75" customHeight="1">
      <c r="D552" s="11"/>
      <c r="E552" s="11"/>
      <c r="F552" s="11"/>
      <c r="G552" s="11"/>
      <c r="H552" s="11"/>
      <c r="I552" s="11"/>
      <c r="J552" s="11"/>
      <c r="K552" s="12"/>
      <c r="L552" s="13"/>
      <c r="M552" s="13"/>
    </row>
    <row r="553" spans="4:13" ht="15.75" customHeight="1">
      <c r="D553" s="11"/>
      <c r="E553" s="11"/>
      <c r="F553" s="11"/>
      <c r="G553" s="11"/>
      <c r="H553" s="11"/>
      <c r="I553" s="11"/>
      <c r="J553" s="11"/>
      <c r="K553" s="12"/>
      <c r="L553" s="13"/>
      <c r="M553" s="13"/>
    </row>
    <row r="554" spans="4:13" ht="15.75" customHeight="1">
      <c r="D554" s="11"/>
      <c r="E554" s="11"/>
      <c r="F554" s="11"/>
      <c r="G554" s="11"/>
      <c r="H554" s="11"/>
      <c r="I554" s="11"/>
      <c r="J554" s="11"/>
      <c r="K554" s="12"/>
      <c r="L554" s="13"/>
      <c r="M554" s="13"/>
    </row>
    <row r="555" spans="4:13" ht="15.75" customHeight="1">
      <c r="D555" s="11"/>
      <c r="E555" s="11"/>
      <c r="F555" s="11"/>
      <c r="G555" s="11"/>
      <c r="H555" s="11"/>
      <c r="I555" s="11"/>
      <c r="J555" s="11"/>
      <c r="K555" s="12"/>
      <c r="L555" s="13"/>
      <c r="M555" s="13"/>
    </row>
    <row r="556" spans="4:13" ht="15.75" customHeight="1">
      <c r="D556" s="11"/>
      <c r="E556" s="11"/>
      <c r="F556" s="11"/>
      <c r="G556" s="11"/>
      <c r="H556" s="11"/>
      <c r="I556" s="11"/>
      <c r="J556" s="11"/>
      <c r="K556" s="12"/>
      <c r="L556" s="13"/>
      <c r="M556" s="13"/>
    </row>
    <row r="557" spans="4:13" ht="15.75" customHeight="1">
      <c r="D557" s="11"/>
      <c r="E557" s="11"/>
      <c r="F557" s="11"/>
      <c r="G557" s="11"/>
      <c r="H557" s="11"/>
      <c r="I557" s="11"/>
      <c r="J557" s="11"/>
      <c r="K557" s="12"/>
      <c r="L557" s="13"/>
      <c r="M557" s="13"/>
    </row>
    <row r="558" spans="4:13" ht="15.75" customHeight="1">
      <c r="D558" s="11"/>
      <c r="E558" s="11"/>
      <c r="F558" s="11"/>
      <c r="G558" s="11"/>
      <c r="H558" s="11"/>
      <c r="I558" s="11"/>
      <c r="J558" s="11"/>
      <c r="K558" s="12"/>
      <c r="L558" s="13"/>
      <c r="M558" s="13"/>
    </row>
    <row r="559" spans="4:13" ht="15.75" customHeight="1">
      <c r="D559" s="11"/>
      <c r="E559" s="11"/>
      <c r="F559" s="11"/>
      <c r="G559" s="11"/>
      <c r="H559" s="11"/>
      <c r="I559" s="11"/>
      <c r="J559" s="11"/>
      <c r="K559" s="12"/>
      <c r="L559" s="13"/>
      <c r="M559" s="13"/>
    </row>
    <row r="560" spans="4:13" ht="15.75" customHeight="1">
      <c r="D560" s="11"/>
      <c r="E560" s="11"/>
      <c r="F560" s="11"/>
      <c r="G560" s="11"/>
      <c r="H560" s="11"/>
      <c r="I560" s="11"/>
      <c r="J560" s="11"/>
      <c r="K560" s="12"/>
      <c r="L560" s="13"/>
      <c r="M560" s="13"/>
    </row>
    <row r="561" spans="4:13" ht="15.75" customHeight="1">
      <c r="D561" s="11"/>
      <c r="E561" s="11"/>
      <c r="F561" s="11"/>
      <c r="G561" s="11"/>
      <c r="H561" s="11"/>
      <c r="I561" s="11"/>
      <c r="J561" s="11"/>
      <c r="K561" s="12"/>
      <c r="L561" s="13"/>
      <c r="M561" s="13"/>
    </row>
    <row r="562" spans="4:13" ht="15.75" customHeight="1">
      <c r="D562" s="11"/>
      <c r="E562" s="11"/>
      <c r="F562" s="11"/>
      <c r="G562" s="11"/>
      <c r="H562" s="11"/>
      <c r="I562" s="11"/>
      <c r="J562" s="11"/>
      <c r="K562" s="12"/>
      <c r="L562" s="13"/>
      <c r="M562" s="13"/>
    </row>
    <row r="563" spans="4:13" ht="15.75" customHeight="1">
      <c r="D563" s="11"/>
      <c r="E563" s="11"/>
      <c r="F563" s="11"/>
      <c r="G563" s="11"/>
      <c r="H563" s="11"/>
      <c r="I563" s="11"/>
      <c r="J563" s="11"/>
      <c r="K563" s="12"/>
      <c r="L563" s="13"/>
      <c r="M563" s="13"/>
    </row>
    <row r="564" spans="4:13" ht="15.75" customHeight="1">
      <c r="D564" s="11"/>
      <c r="E564" s="11"/>
      <c r="F564" s="11"/>
      <c r="G564" s="11"/>
      <c r="H564" s="11"/>
      <c r="I564" s="11"/>
      <c r="J564" s="11"/>
      <c r="K564" s="12"/>
      <c r="L564" s="13"/>
      <c r="M564" s="13"/>
    </row>
    <row r="565" spans="4:13" ht="15.75" customHeight="1">
      <c r="D565" s="11"/>
      <c r="E565" s="11"/>
      <c r="F565" s="11"/>
      <c r="G565" s="11"/>
      <c r="H565" s="11"/>
      <c r="I565" s="11"/>
      <c r="J565" s="11"/>
      <c r="K565" s="12"/>
      <c r="L565" s="13"/>
      <c r="M565" s="13"/>
    </row>
    <row r="566" spans="4:13" ht="15.75" customHeight="1">
      <c r="D566" s="11"/>
      <c r="E566" s="11"/>
      <c r="F566" s="11"/>
      <c r="G566" s="11"/>
      <c r="H566" s="11"/>
      <c r="I566" s="11"/>
      <c r="J566" s="11"/>
      <c r="K566" s="12"/>
      <c r="L566" s="13"/>
      <c r="M566" s="13"/>
    </row>
    <row r="567" spans="4:13" ht="15.75" customHeight="1">
      <c r="D567" s="11"/>
      <c r="E567" s="11"/>
      <c r="F567" s="11"/>
      <c r="G567" s="11"/>
      <c r="H567" s="11"/>
      <c r="I567" s="11"/>
      <c r="J567" s="11"/>
      <c r="K567" s="12"/>
      <c r="L567" s="13"/>
      <c r="M567" s="13"/>
    </row>
    <row r="568" spans="4:13" ht="15.75" customHeight="1">
      <c r="D568" s="11"/>
      <c r="E568" s="11"/>
      <c r="F568" s="11"/>
      <c r="G568" s="11"/>
      <c r="H568" s="11"/>
      <c r="I568" s="11"/>
      <c r="J568" s="11"/>
      <c r="K568" s="12"/>
      <c r="L568" s="13"/>
      <c r="M568" s="13"/>
    </row>
    <row r="569" spans="4:13" ht="15.75" customHeight="1">
      <c r="D569" s="11"/>
      <c r="E569" s="11"/>
      <c r="F569" s="11"/>
      <c r="G569" s="11"/>
      <c r="H569" s="11"/>
      <c r="I569" s="11"/>
      <c r="J569" s="11"/>
      <c r="K569" s="12"/>
      <c r="L569" s="13"/>
      <c r="M569" s="13"/>
    </row>
    <row r="570" spans="4:13" ht="15.75" customHeight="1">
      <c r="D570" s="11"/>
      <c r="E570" s="11"/>
      <c r="F570" s="11"/>
      <c r="G570" s="11"/>
      <c r="H570" s="11"/>
      <c r="I570" s="11"/>
      <c r="J570" s="11"/>
      <c r="K570" s="12"/>
      <c r="L570" s="13"/>
      <c r="M570" s="13"/>
    </row>
    <row r="571" spans="4:13" ht="15.75" customHeight="1">
      <c r="D571" s="11"/>
      <c r="E571" s="11"/>
      <c r="F571" s="11"/>
      <c r="G571" s="11"/>
      <c r="H571" s="11"/>
      <c r="I571" s="11"/>
      <c r="J571" s="11"/>
      <c r="K571" s="12"/>
      <c r="L571" s="13"/>
      <c r="M571" s="13"/>
    </row>
    <row r="572" spans="4:13" ht="15.75" customHeight="1">
      <c r="D572" s="11"/>
      <c r="E572" s="11"/>
      <c r="F572" s="11"/>
      <c r="G572" s="11"/>
      <c r="H572" s="11"/>
      <c r="I572" s="11"/>
      <c r="J572" s="11"/>
      <c r="K572" s="12"/>
      <c r="L572" s="13"/>
      <c r="M572" s="13"/>
    </row>
    <row r="573" spans="4:13" ht="15.75" customHeight="1">
      <c r="D573" s="11"/>
      <c r="E573" s="11"/>
      <c r="F573" s="11"/>
      <c r="G573" s="11"/>
      <c r="H573" s="11"/>
      <c r="I573" s="11"/>
      <c r="J573" s="11"/>
      <c r="K573" s="12"/>
      <c r="L573" s="13"/>
      <c r="M573" s="13"/>
    </row>
    <row r="574" spans="4:13" ht="15.75" customHeight="1">
      <c r="D574" s="11"/>
      <c r="E574" s="11"/>
      <c r="F574" s="11"/>
      <c r="G574" s="11"/>
      <c r="H574" s="11"/>
      <c r="I574" s="11"/>
      <c r="J574" s="11"/>
      <c r="K574" s="12"/>
      <c r="L574" s="13"/>
      <c r="M574" s="13"/>
    </row>
    <row r="575" spans="4:13" ht="15.75" customHeight="1">
      <c r="D575" s="11"/>
      <c r="E575" s="11"/>
      <c r="F575" s="11"/>
      <c r="G575" s="11"/>
      <c r="H575" s="11"/>
      <c r="I575" s="11"/>
      <c r="J575" s="11"/>
      <c r="K575" s="12"/>
      <c r="L575" s="13"/>
      <c r="M575" s="13"/>
    </row>
    <row r="576" spans="4:13" ht="15.75" customHeight="1">
      <c r="D576" s="11"/>
      <c r="E576" s="11"/>
      <c r="F576" s="11"/>
      <c r="G576" s="11"/>
      <c r="H576" s="11"/>
      <c r="I576" s="11"/>
      <c r="J576" s="11"/>
      <c r="K576" s="12"/>
      <c r="L576" s="13"/>
      <c r="M576" s="13"/>
    </row>
    <row r="577" spans="4:13" ht="15.75" customHeight="1">
      <c r="D577" s="11"/>
      <c r="E577" s="11"/>
      <c r="F577" s="11"/>
      <c r="G577" s="11"/>
      <c r="H577" s="11"/>
      <c r="I577" s="11"/>
      <c r="J577" s="11"/>
      <c r="K577" s="12"/>
      <c r="L577" s="13"/>
      <c r="M577" s="13"/>
    </row>
    <row r="578" spans="4:13" ht="15.75" customHeight="1">
      <c r="D578" s="11"/>
      <c r="E578" s="11"/>
      <c r="F578" s="11"/>
      <c r="G578" s="11"/>
      <c r="H578" s="11"/>
      <c r="I578" s="11"/>
      <c r="J578" s="11"/>
      <c r="K578" s="12"/>
      <c r="L578" s="13"/>
      <c r="M578" s="13"/>
    </row>
    <row r="579" spans="4:13" ht="15.75" customHeight="1">
      <c r="D579" s="11"/>
      <c r="E579" s="11"/>
      <c r="F579" s="11"/>
      <c r="G579" s="11"/>
      <c r="H579" s="11"/>
      <c r="I579" s="11"/>
      <c r="J579" s="11"/>
      <c r="K579" s="12"/>
      <c r="L579" s="13"/>
      <c r="M579" s="13"/>
    </row>
    <row r="580" spans="4:13" ht="15.75" customHeight="1">
      <c r="D580" s="11"/>
      <c r="E580" s="11"/>
      <c r="F580" s="11"/>
      <c r="G580" s="11"/>
      <c r="H580" s="11"/>
      <c r="I580" s="11"/>
      <c r="J580" s="11"/>
      <c r="K580" s="12"/>
      <c r="L580" s="13"/>
      <c r="M580" s="13"/>
    </row>
    <row r="581" spans="4:13" ht="15.75" customHeight="1">
      <c r="D581" s="11"/>
      <c r="E581" s="11"/>
      <c r="F581" s="11"/>
      <c r="G581" s="11"/>
      <c r="H581" s="11"/>
      <c r="I581" s="11"/>
      <c r="J581" s="11"/>
      <c r="K581" s="12"/>
      <c r="L581" s="13"/>
      <c r="M581" s="13"/>
    </row>
    <row r="582" spans="4:13" ht="15.75" customHeight="1">
      <c r="D582" s="11"/>
      <c r="E582" s="11"/>
      <c r="F582" s="11"/>
      <c r="G582" s="11"/>
      <c r="H582" s="11"/>
      <c r="I582" s="11"/>
      <c r="J582" s="11"/>
      <c r="K582" s="12"/>
      <c r="L582" s="13"/>
      <c r="M582" s="13"/>
    </row>
    <row r="583" spans="4:13" ht="15.75" customHeight="1">
      <c r="D583" s="11"/>
      <c r="E583" s="11"/>
      <c r="F583" s="11"/>
      <c r="G583" s="11"/>
      <c r="H583" s="11"/>
      <c r="I583" s="11"/>
      <c r="J583" s="11"/>
      <c r="K583" s="12"/>
      <c r="L583" s="13"/>
      <c r="M583" s="13"/>
    </row>
    <row r="584" spans="4:13" ht="15.75" customHeight="1">
      <c r="D584" s="11"/>
      <c r="E584" s="11"/>
      <c r="F584" s="11"/>
      <c r="G584" s="11"/>
      <c r="H584" s="11"/>
      <c r="I584" s="11"/>
      <c r="J584" s="11"/>
      <c r="K584" s="12"/>
      <c r="L584" s="13"/>
      <c r="M584" s="13"/>
    </row>
    <row r="585" spans="4:13" ht="15.75" customHeight="1">
      <c r="D585" s="11"/>
      <c r="E585" s="11"/>
      <c r="F585" s="11"/>
      <c r="G585" s="11"/>
      <c r="H585" s="11"/>
      <c r="I585" s="11"/>
      <c r="J585" s="11"/>
      <c r="K585" s="12"/>
      <c r="L585" s="13"/>
      <c r="M585" s="13"/>
    </row>
    <row r="586" spans="4:13" ht="15.75" customHeight="1">
      <c r="D586" s="11"/>
      <c r="E586" s="11"/>
      <c r="F586" s="11"/>
      <c r="G586" s="11"/>
      <c r="H586" s="11"/>
      <c r="I586" s="11"/>
      <c r="J586" s="11"/>
      <c r="K586" s="12"/>
      <c r="L586" s="13"/>
      <c r="M586" s="13"/>
    </row>
    <row r="587" spans="4:13" ht="15.75" customHeight="1">
      <c r="D587" s="11"/>
      <c r="E587" s="11"/>
      <c r="F587" s="11"/>
      <c r="G587" s="11"/>
      <c r="H587" s="11"/>
      <c r="I587" s="11"/>
      <c r="J587" s="11"/>
      <c r="K587" s="12"/>
      <c r="L587" s="13"/>
      <c r="M587" s="13"/>
    </row>
    <row r="588" spans="4:13" ht="15.75" customHeight="1">
      <c r="D588" s="11"/>
      <c r="E588" s="11"/>
      <c r="F588" s="11"/>
      <c r="G588" s="11"/>
      <c r="H588" s="11"/>
      <c r="I588" s="11"/>
      <c r="J588" s="11"/>
      <c r="K588" s="12"/>
      <c r="L588" s="13"/>
      <c r="M588" s="13"/>
    </row>
    <row r="589" spans="4:13" ht="15.75" customHeight="1">
      <c r="D589" s="11"/>
      <c r="E589" s="11"/>
      <c r="F589" s="11"/>
      <c r="G589" s="11"/>
      <c r="H589" s="11"/>
      <c r="I589" s="11"/>
      <c r="J589" s="11"/>
      <c r="K589" s="12"/>
      <c r="L589" s="13"/>
      <c r="M589" s="13"/>
    </row>
    <row r="590" spans="4:13" ht="15.75" customHeight="1">
      <c r="D590" s="11"/>
      <c r="E590" s="11"/>
      <c r="F590" s="11"/>
      <c r="G590" s="11"/>
      <c r="H590" s="11"/>
      <c r="I590" s="11"/>
      <c r="J590" s="11"/>
      <c r="K590" s="12"/>
      <c r="L590" s="13"/>
      <c r="M590" s="13"/>
    </row>
    <row r="591" spans="4:13" ht="15.75" customHeight="1">
      <c r="D591" s="11"/>
      <c r="E591" s="11"/>
      <c r="F591" s="11"/>
      <c r="G591" s="11"/>
      <c r="H591" s="11"/>
      <c r="I591" s="11"/>
      <c r="J591" s="11"/>
      <c r="K591" s="12"/>
      <c r="L591" s="13"/>
      <c r="M591" s="13"/>
    </row>
    <row r="592" spans="4:13" ht="15.75" customHeight="1">
      <c r="D592" s="11"/>
      <c r="E592" s="11"/>
      <c r="F592" s="11"/>
      <c r="G592" s="11"/>
      <c r="H592" s="11"/>
      <c r="I592" s="11"/>
      <c r="J592" s="11"/>
      <c r="K592" s="12"/>
      <c r="L592" s="13"/>
      <c r="M592" s="13"/>
    </row>
    <row r="593" spans="4:13" ht="15.75" customHeight="1">
      <c r="D593" s="11"/>
      <c r="E593" s="11"/>
      <c r="F593" s="11"/>
      <c r="G593" s="11"/>
      <c r="H593" s="11"/>
      <c r="I593" s="11"/>
      <c r="J593" s="11"/>
      <c r="K593" s="12"/>
      <c r="L593" s="13"/>
      <c r="M593" s="13"/>
    </row>
    <row r="594" spans="4:13" ht="15.75" customHeight="1">
      <c r="D594" s="11"/>
      <c r="E594" s="11"/>
      <c r="F594" s="11"/>
      <c r="G594" s="11"/>
      <c r="H594" s="11"/>
      <c r="I594" s="11"/>
      <c r="J594" s="11"/>
      <c r="K594" s="12"/>
      <c r="L594" s="13"/>
      <c r="M594" s="13"/>
    </row>
    <row r="595" spans="4:13" ht="15.75" customHeight="1">
      <c r="D595" s="11"/>
      <c r="E595" s="11"/>
      <c r="F595" s="11"/>
      <c r="G595" s="11"/>
      <c r="H595" s="11"/>
      <c r="I595" s="11"/>
      <c r="J595" s="11"/>
      <c r="K595" s="12"/>
      <c r="L595" s="13"/>
      <c r="M595" s="13"/>
    </row>
    <row r="596" spans="4:13" ht="15.75" customHeight="1">
      <c r="D596" s="11"/>
      <c r="E596" s="11"/>
      <c r="F596" s="11"/>
      <c r="G596" s="11"/>
      <c r="H596" s="11"/>
      <c r="I596" s="11"/>
      <c r="J596" s="11"/>
      <c r="K596" s="12"/>
      <c r="L596" s="13"/>
      <c r="M596" s="13"/>
    </row>
    <row r="597" spans="4:13" ht="15.75" customHeight="1">
      <c r="D597" s="11"/>
      <c r="E597" s="11"/>
      <c r="F597" s="11"/>
      <c r="G597" s="11"/>
      <c r="H597" s="11"/>
      <c r="I597" s="11"/>
      <c r="J597" s="11"/>
      <c r="K597" s="12"/>
      <c r="L597" s="13"/>
      <c r="M597" s="13"/>
    </row>
    <row r="598" spans="4:13" ht="15.75" customHeight="1">
      <c r="D598" s="11"/>
      <c r="E598" s="11"/>
      <c r="F598" s="11"/>
      <c r="G598" s="11"/>
      <c r="H598" s="11"/>
      <c r="I598" s="11"/>
      <c r="J598" s="11"/>
      <c r="K598" s="12"/>
      <c r="L598" s="13"/>
      <c r="M598" s="13"/>
    </row>
    <row r="599" spans="4:13" ht="15.75" customHeight="1">
      <c r="D599" s="11"/>
      <c r="E599" s="11"/>
      <c r="F599" s="11"/>
      <c r="G599" s="11"/>
      <c r="H599" s="11"/>
      <c r="I599" s="11"/>
      <c r="J599" s="11"/>
      <c r="K599" s="12"/>
      <c r="L599" s="13"/>
      <c r="M599" s="13"/>
    </row>
    <row r="600" spans="4:13" ht="15.75" customHeight="1">
      <c r="D600" s="11"/>
      <c r="E600" s="11"/>
      <c r="F600" s="11"/>
      <c r="G600" s="11"/>
      <c r="H600" s="11"/>
      <c r="I600" s="11"/>
      <c r="J600" s="11"/>
      <c r="K600" s="12"/>
      <c r="L600" s="13"/>
      <c r="M600" s="13"/>
    </row>
    <row r="601" spans="4:13" ht="15.75" customHeight="1">
      <c r="D601" s="11"/>
      <c r="E601" s="11"/>
      <c r="F601" s="11"/>
      <c r="G601" s="11"/>
      <c r="H601" s="11"/>
      <c r="I601" s="11"/>
      <c r="J601" s="11"/>
      <c r="K601" s="12"/>
      <c r="L601" s="13"/>
      <c r="M601" s="13"/>
    </row>
    <row r="602" spans="4:13" ht="15.75" customHeight="1">
      <c r="D602" s="11"/>
      <c r="E602" s="11"/>
      <c r="F602" s="11"/>
      <c r="G602" s="11"/>
      <c r="H602" s="11"/>
      <c r="I602" s="11"/>
      <c r="J602" s="11"/>
      <c r="K602" s="12"/>
      <c r="L602" s="13"/>
      <c r="M602" s="13"/>
    </row>
    <row r="603" spans="4:13" ht="15.75" customHeight="1">
      <c r="D603" s="11"/>
      <c r="E603" s="11"/>
      <c r="F603" s="11"/>
      <c r="G603" s="11"/>
      <c r="H603" s="11"/>
      <c r="I603" s="11"/>
      <c r="J603" s="11"/>
      <c r="K603" s="12"/>
      <c r="L603" s="13"/>
      <c r="M603" s="13"/>
    </row>
    <row r="604" spans="4:13" ht="15.75" customHeight="1">
      <c r="D604" s="11"/>
      <c r="E604" s="11"/>
      <c r="F604" s="11"/>
      <c r="G604" s="11"/>
      <c r="H604" s="11"/>
      <c r="I604" s="11"/>
      <c r="J604" s="11"/>
      <c r="K604" s="12"/>
      <c r="L604" s="13"/>
      <c r="M604" s="13"/>
    </row>
    <row r="605" spans="4:13" ht="15.75" customHeight="1">
      <c r="D605" s="11"/>
      <c r="E605" s="11"/>
      <c r="F605" s="11"/>
      <c r="G605" s="11"/>
      <c r="H605" s="11"/>
      <c r="I605" s="11"/>
      <c r="J605" s="11"/>
      <c r="K605" s="12"/>
      <c r="L605" s="13"/>
      <c r="M605" s="13"/>
    </row>
    <row r="606" spans="4:13" ht="15.75" customHeight="1">
      <c r="D606" s="11"/>
      <c r="E606" s="11"/>
      <c r="F606" s="11"/>
      <c r="G606" s="11"/>
      <c r="H606" s="11"/>
      <c r="I606" s="11"/>
      <c r="J606" s="11"/>
      <c r="K606" s="12"/>
      <c r="L606" s="13"/>
      <c r="M606" s="13"/>
    </row>
    <row r="607" spans="4:13" ht="15.75" customHeight="1">
      <c r="D607" s="11"/>
      <c r="E607" s="11"/>
      <c r="F607" s="11"/>
      <c r="G607" s="11"/>
      <c r="H607" s="11"/>
      <c r="I607" s="11"/>
      <c r="J607" s="11"/>
      <c r="K607" s="12"/>
      <c r="L607" s="13"/>
      <c r="M607" s="13"/>
    </row>
    <row r="608" spans="4:13" ht="15.75" customHeight="1">
      <c r="D608" s="11"/>
      <c r="E608" s="11"/>
      <c r="F608" s="11"/>
      <c r="G608" s="11"/>
      <c r="H608" s="11"/>
      <c r="I608" s="11"/>
      <c r="J608" s="11"/>
      <c r="K608" s="12"/>
      <c r="L608" s="13"/>
      <c r="M608" s="13"/>
    </row>
    <row r="609" spans="4:13" ht="15.75" customHeight="1">
      <c r="D609" s="11"/>
      <c r="E609" s="11"/>
      <c r="F609" s="11"/>
      <c r="G609" s="11"/>
      <c r="H609" s="11"/>
      <c r="I609" s="11"/>
      <c r="J609" s="11"/>
      <c r="K609" s="12"/>
      <c r="L609" s="13"/>
      <c r="M609" s="13"/>
    </row>
    <row r="610" spans="4:13" ht="15.75" customHeight="1">
      <c r="D610" s="11"/>
      <c r="E610" s="11"/>
      <c r="F610" s="11"/>
      <c r="G610" s="11"/>
      <c r="H610" s="11"/>
      <c r="I610" s="11"/>
      <c r="J610" s="11"/>
      <c r="K610" s="12"/>
      <c r="L610" s="13"/>
      <c r="M610" s="13"/>
    </row>
    <row r="611" spans="4:13" ht="15.75" customHeight="1">
      <c r="D611" s="11"/>
      <c r="E611" s="11"/>
      <c r="F611" s="11"/>
      <c r="G611" s="11"/>
      <c r="H611" s="11"/>
      <c r="I611" s="11"/>
      <c r="J611" s="11"/>
      <c r="K611" s="12"/>
      <c r="L611" s="13"/>
      <c r="M611" s="13"/>
    </row>
    <row r="612" spans="4:13" ht="15.75" customHeight="1">
      <c r="D612" s="11"/>
      <c r="E612" s="11"/>
      <c r="F612" s="11"/>
      <c r="G612" s="11"/>
      <c r="H612" s="11"/>
      <c r="I612" s="11"/>
      <c r="J612" s="11"/>
      <c r="K612" s="12"/>
      <c r="L612" s="13"/>
      <c r="M612" s="13"/>
    </row>
    <row r="613" spans="4:13" ht="15.75" customHeight="1">
      <c r="D613" s="11"/>
      <c r="E613" s="11"/>
      <c r="F613" s="11"/>
      <c r="G613" s="11"/>
      <c r="H613" s="11"/>
      <c r="I613" s="11"/>
      <c r="J613" s="11"/>
      <c r="K613" s="12"/>
      <c r="L613" s="13"/>
      <c r="M613" s="13"/>
    </row>
    <row r="614" spans="4:13" ht="15.75" customHeight="1">
      <c r="D614" s="11"/>
      <c r="E614" s="11"/>
      <c r="F614" s="11"/>
      <c r="G614" s="11"/>
      <c r="H614" s="11"/>
      <c r="I614" s="11"/>
      <c r="J614" s="11"/>
      <c r="K614" s="12"/>
      <c r="L614" s="13"/>
      <c r="M614" s="13"/>
    </row>
    <row r="615" spans="4:13" ht="15.75" customHeight="1">
      <c r="D615" s="11"/>
      <c r="E615" s="11"/>
      <c r="F615" s="11"/>
      <c r="G615" s="11"/>
      <c r="H615" s="11"/>
      <c r="I615" s="11"/>
      <c r="J615" s="11"/>
      <c r="K615" s="12"/>
      <c r="L615" s="13"/>
      <c r="M615" s="13"/>
    </row>
    <row r="616" spans="4:13" ht="15.75" customHeight="1">
      <c r="D616" s="11"/>
      <c r="E616" s="11"/>
      <c r="F616" s="11"/>
      <c r="G616" s="11"/>
      <c r="H616" s="11"/>
      <c r="I616" s="11"/>
      <c r="J616" s="11"/>
      <c r="K616" s="12"/>
      <c r="L616" s="13"/>
      <c r="M616" s="13"/>
    </row>
    <row r="617" spans="4:13" ht="15.75" customHeight="1">
      <c r="D617" s="11"/>
      <c r="E617" s="11"/>
      <c r="F617" s="11"/>
      <c r="G617" s="11"/>
      <c r="H617" s="11"/>
      <c r="I617" s="11"/>
      <c r="J617" s="11"/>
      <c r="K617" s="12"/>
      <c r="L617" s="13"/>
      <c r="M617" s="13"/>
    </row>
    <row r="618" spans="4:13" ht="15.75" customHeight="1">
      <c r="D618" s="11"/>
      <c r="E618" s="11"/>
      <c r="F618" s="11"/>
      <c r="G618" s="11"/>
      <c r="H618" s="11"/>
      <c r="I618" s="11"/>
      <c r="J618" s="11"/>
      <c r="K618" s="12"/>
      <c r="L618" s="13"/>
      <c r="M618" s="13"/>
    </row>
    <row r="619" spans="4:13" ht="15.75" customHeight="1">
      <c r="D619" s="11"/>
      <c r="E619" s="11"/>
      <c r="F619" s="11"/>
      <c r="G619" s="11"/>
      <c r="H619" s="11"/>
      <c r="I619" s="11"/>
      <c r="J619" s="11"/>
      <c r="K619" s="12"/>
      <c r="L619" s="13"/>
      <c r="M619" s="13"/>
    </row>
    <row r="620" spans="4:13" ht="15.75" customHeight="1">
      <c r="D620" s="11"/>
      <c r="E620" s="11"/>
      <c r="F620" s="11"/>
      <c r="G620" s="11"/>
      <c r="H620" s="11"/>
      <c r="I620" s="11"/>
      <c r="J620" s="11"/>
      <c r="K620" s="12"/>
      <c r="L620" s="13"/>
      <c r="M620" s="13"/>
    </row>
    <row r="621" spans="4:13" ht="15.75" customHeight="1">
      <c r="D621" s="11"/>
      <c r="E621" s="11"/>
      <c r="F621" s="11"/>
      <c r="G621" s="11"/>
      <c r="H621" s="11"/>
      <c r="I621" s="11"/>
      <c r="J621" s="11"/>
      <c r="K621" s="12"/>
      <c r="L621" s="13"/>
      <c r="M621" s="13"/>
    </row>
    <row r="622" spans="4:13" ht="15.75" customHeight="1">
      <c r="D622" s="11"/>
      <c r="E622" s="11"/>
      <c r="F622" s="11"/>
      <c r="G622" s="11"/>
      <c r="H622" s="11"/>
      <c r="I622" s="11"/>
      <c r="J622" s="11"/>
      <c r="K622" s="12"/>
      <c r="L622" s="13"/>
      <c r="M622" s="13"/>
    </row>
    <row r="623" spans="4:13" ht="15.75" customHeight="1">
      <c r="D623" s="11"/>
      <c r="E623" s="11"/>
      <c r="F623" s="11"/>
      <c r="G623" s="11"/>
      <c r="H623" s="11"/>
      <c r="I623" s="11"/>
      <c r="J623" s="11"/>
      <c r="K623" s="12"/>
      <c r="L623" s="13"/>
      <c r="M623" s="13"/>
    </row>
    <row r="624" spans="4:13" ht="15.75" customHeight="1">
      <c r="D624" s="11"/>
      <c r="E624" s="11"/>
      <c r="F624" s="11"/>
      <c r="G624" s="11"/>
      <c r="H624" s="11"/>
      <c r="I624" s="11"/>
      <c r="J624" s="11"/>
      <c r="K624" s="12"/>
      <c r="L624" s="13"/>
      <c r="M624" s="13"/>
    </row>
    <row r="625" spans="4:13" ht="15.75" customHeight="1">
      <c r="D625" s="11"/>
      <c r="E625" s="11"/>
      <c r="F625" s="11"/>
      <c r="G625" s="11"/>
      <c r="H625" s="11"/>
      <c r="I625" s="11"/>
      <c r="J625" s="11"/>
      <c r="K625" s="12"/>
      <c r="L625" s="13"/>
      <c r="M625" s="13"/>
    </row>
    <row r="626" spans="4:13" ht="15.75" customHeight="1">
      <c r="D626" s="11"/>
      <c r="E626" s="11"/>
      <c r="F626" s="11"/>
      <c r="G626" s="11"/>
      <c r="H626" s="11"/>
      <c r="I626" s="11"/>
      <c r="J626" s="11"/>
      <c r="K626" s="12"/>
      <c r="L626" s="13"/>
      <c r="M626" s="13"/>
    </row>
    <row r="627" spans="4:13" ht="15.75" customHeight="1">
      <c r="D627" s="11"/>
      <c r="E627" s="11"/>
      <c r="F627" s="11"/>
      <c r="G627" s="11"/>
      <c r="H627" s="11"/>
      <c r="I627" s="11"/>
      <c r="J627" s="11"/>
      <c r="K627" s="12"/>
      <c r="L627" s="13"/>
      <c r="M627" s="13"/>
    </row>
    <row r="628" spans="4:13" ht="15.75" customHeight="1">
      <c r="D628" s="11"/>
      <c r="E628" s="11"/>
      <c r="F628" s="11"/>
      <c r="G628" s="11"/>
      <c r="H628" s="11"/>
      <c r="I628" s="11"/>
      <c r="J628" s="11"/>
      <c r="K628" s="12"/>
      <c r="L628" s="13"/>
      <c r="M628" s="13"/>
    </row>
    <row r="629" spans="4:13" ht="15.75" customHeight="1">
      <c r="D629" s="11"/>
      <c r="E629" s="11"/>
      <c r="F629" s="11"/>
      <c r="G629" s="11"/>
      <c r="H629" s="11"/>
      <c r="I629" s="11"/>
      <c r="J629" s="11"/>
      <c r="K629" s="12"/>
      <c r="L629" s="13"/>
      <c r="M629" s="13"/>
    </row>
    <row r="630" spans="4:13" ht="15.75" customHeight="1">
      <c r="D630" s="11"/>
      <c r="E630" s="11"/>
      <c r="F630" s="11"/>
      <c r="G630" s="11"/>
      <c r="H630" s="11"/>
      <c r="I630" s="11"/>
      <c r="J630" s="11"/>
      <c r="K630" s="12"/>
      <c r="L630" s="13"/>
      <c r="M630" s="13"/>
    </row>
    <row r="631" spans="4:13" ht="15.75" customHeight="1">
      <c r="D631" s="11"/>
      <c r="E631" s="11"/>
      <c r="F631" s="11"/>
      <c r="G631" s="11"/>
      <c r="H631" s="11"/>
      <c r="I631" s="11"/>
      <c r="J631" s="11"/>
      <c r="K631" s="12"/>
      <c r="L631" s="13"/>
      <c r="M631" s="13"/>
    </row>
    <row r="632" spans="4:13" ht="15.75" customHeight="1">
      <c r="D632" s="11"/>
      <c r="E632" s="11"/>
      <c r="F632" s="11"/>
      <c r="G632" s="11"/>
      <c r="H632" s="11"/>
      <c r="I632" s="11"/>
      <c r="J632" s="11"/>
      <c r="K632" s="12"/>
      <c r="L632" s="13"/>
      <c r="M632" s="13"/>
    </row>
    <row r="633" spans="4:13" ht="15.75" customHeight="1">
      <c r="D633" s="11"/>
      <c r="E633" s="11"/>
      <c r="F633" s="11"/>
      <c r="G633" s="11"/>
      <c r="H633" s="11"/>
      <c r="I633" s="11"/>
      <c r="J633" s="11"/>
      <c r="K633" s="12"/>
      <c r="L633" s="13"/>
      <c r="M633" s="13"/>
    </row>
    <row r="634" spans="4:13" ht="15.75" customHeight="1">
      <c r="D634" s="11"/>
      <c r="E634" s="11"/>
      <c r="F634" s="11"/>
      <c r="G634" s="11"/>
      <c r="H634" s="11"/>
      <c r="I634" s="11"/>
      <c r="J634" s="11"/>
      <c r="K634" s="12"/>
      <c r="L634" s="13"/>
      <c r="M634" s="13"/>
    </row>
    <row r="635" spans="4:13" ht="15.75" customHeight="1">
      <c r="D635" s="11"/>
      <c r="E635" s="11"/>
      <c r="F635" s="11"/>
      <c r="G635" s="11"/>
      <c r="H635" s="11"/>
      <c r="I635" s="11"/>
      <c r="J635" s="11"/>
      <c r="K635" s="12"/>
      <c r="L635" s="13"/>
      <c r="M635" s="13"/>
    </row>
    <row r="636" spans="4:13" ht="15.75" customHeight="1">
      <c r="D636" s="11"/>
      <c r="E636" s="11"/>
      <c r="F636" s="11"/>
      <c r="G636" s="11"/>
      <c r="H636" s="11"/>
      <c r="I636" s="11"/>
      <c r="J636" s="11"/>
      <c r="K636" s="12"/>
      <c r="L636" s="13"/>
      <c r="M636" s="13"/>
    </row>
    <row r="637" spans="4:13" ht="15.75" customHeight="1">
      <c r="D637" s="11"/>
      <c r="E637" s="11"/>
      <c r="F637" s="11"/>
      <c r="G637" s="11"/>
      <c r="H637" s="11"/>
      <c r="I637" s="11"/>
      <c r="J637" s="11"/>
      <c r="K637" s="12"/>
      <c r="L637" s="13"/>
      <c r="M637" s="13"/>
    </row>
    <row r="638" spans="4:13" ht="15.75" customHeight="1">
      <c r="D638" s="11"/>
      <c r="E638" s="11"/>
      <c r="F638" s="11"/>
      <c r="G638" s="11"/>
      <c r="H638" s="11"/>
      <c r="I638" s="11"/>
      <c r="J638" s="11"/>
      <c r="K638" s="12"/>
      <c r="L638" s="13"/>
      <c r="M638" s="13"/>
    </row>
    <row r="639" spans="4:13" ht="15.75" customHeight="1">
      <c r="D639" s="11"/>
      <c r="E639" s="11"/>
      <c r="F639" s="11"/>
      <c r="G639" s="11"/>
      <c r="H639" s="11"/>
      <c r="I639" s="11"/>
      <c r="J639" s="11"/>
      <c r="K639" s="12"/>
      <c r="L639" s="13"/>
      <c r="M639" s="13"/>
    </row>
    <row r="640" spans="4:13" ht="15.75" customHeight="1">
      <c r="D640" s="11"/>
      <c r="E640" s="11"/>
      <c r="F640" s="11"/>
      <c r="G640" s="11"/>
      <c r="H640" s="11"/>
      <c r="I640" s="11"/>
      <c r="J640" s="11"/>
      <c r="K640" s="12"/>
      <c r="L640" s="13"/>
      <c r="M640" s="13"/>
    </row>
    <row r="641" spans="4:13" ht="15.75" customHeight="1">
      <c r="D641" s="11"/>
      <c r="E641" s="11"/>
      <c r="F641" s="11"/>
      <c r="G641" s="11"/>
      <c r="H641" s="11"/>
      <c r="I641" s="11"/>
      <c r="J641" s="11"/>
      <c r="K641" s="12"/>
      <c r="L641" s="13"/>
      <c r="M641" s="13"/>
    </row>
    <row r="642" spans="4:13" ht="15.75" customHeight="1">
      <c r="D642" s="11"/>
      <c r="E642" s="11"/>
      <c r="F642" s="11"/>
      <c r="G642" s="11"/>
      <c r="H642" s="11"/>
      <c r="I642" s="11"/>
      <c r="J642" s="11"/>
      <c r="K642" s="12"/>
      <c r="L642" s="13"/>
      <c r="M642" s="13"/>
    </row>
    <row r="643" spans="4:13" ht="15.75" customHeight="1">
      <c r="D643" s="11"/>
      <c r="E643" s="11"/>
      <c r="F643" s="11"/>
      <c r="G643" s="11"/>
      <c r="H643" s="11"/>
      <c r="I643" s="11"/>
      <c r="J643" s="11"/>
      <c r="K643" s="12"/>
      <c r="L643" s="13"/>
      <c r="M643" s="13"/>
    </row>
    <row r="644" spans="4:13" ht="15.75" customHeight="1">
      <c r="D644" s="11"/>
      <c r="E644" s="11"/>
      <c r="F644" s="11"/>
      <c r="G644" s="11"/>
      <c r="H644" s="11"/>
      <c r="I644" s="11"/>
      <c r="J644" s="11"/>
      <c r="K644" s="12"/>
      <c r="L644" s="13"/>
      <c r="M644" s="13"/>
    </row>
    <row r="645" spans="4:13" ht="15.75" customHeight="1">
      <c r="D645" s="11"/>
      <c r="E645" s="11"/>
      <c r="F645" s="11"/>
      <c r="G645" s="11"/>
      <c r="H645" s="11"/>
      <c r="I645" s="11"/>
      <c r="J645" s="11"/>
      <c r="K645" s="12"/>
      <c r="L645" s="13"/>
      <c r="M645" s="13"/>
    </row>
    <row r="646" spans="4:13" ht="15.75" customHeight="1">
      <c r="D646" s="11"/>
      <c r="E646" s="11"/>
      <c r="F646" s="11"/>
      <c r="G646" s="11"/>
      <c r="H646" s="11"/>
      <c r="I646" s="11"/>
      <c r="J646" s="11"/>
      <c r="K646" s="12"/>
      <c r="L646" s="13"/>
      <c r="M646" s="13"/>
    </row>
    <row r="647" spans="4:13" ht="15.75" customHeight="1">
      <c r="D647" s="11"/>
      <c r="E647" s="11"/>
      <c r="F647" s="11"/>
      <c r="G647" s="11"/>
      <c r="H647" s="11"/>
      <c r="I647" s="11"/>
      <c r="J647" s="11"/>
      <c r="K647" s="12"/>
      <c r="L647" s="13"/>
      <c r="M647" s="13"/>
    </row>
    <row r="648" spans="4:13" ht="15.75" customHeight="1">
      <c r="D648" s="11"/>
      <c r="E648" s="11"/>
      <c r="F648" s="11"/>
      <c r="G648" s="11"/>
      <c r="H648" s="11"/>
      <c r="I648" s="11"/>
      <c r="J648" s="11"/>
      <c r="K648" s="12"/>
      <c r="L648" s="13"/>
      <c r="M648" s="13"/>
    </row>
    <row r="649" spans="4:13" ht="15.75" customHeight="1">
      <c r="D649" s="11"/>
      <c r="E649" s="11"/>
      <c r="F649" s="11"/>
      <c r="G649" s="11"/>
      <c r="H649" s="11"/>
      <c r="I649" s="11"/>
      <c r="J649" s="11"/>
      <c r="K649" s="12"/>
      <c r="L649" s="13"/>
      <c r="M649" s="13"/>
    </row>
    <row r="650" spans="4:13" ht="15.75" customHeight="1">
      <c r="D650" s="11"/>
      <c r="E650" s="11"/>
      <c r="F650" s="11"/>
      <c r="G650" s="11"/>
      <c r="H650" s="11"/>
      <c r="I650" s="11"/>
      <c r="J650" s="11"/>
      <c r="K650" s="12"/>
      <c r="L650" s="13"/>
      <c r="M650" s="13"/>
    </row>
    <row r="651" spans="4:13" ht="15.75" customHeight="1">
      <c r="D651" s="11"/>
      <c r="E651" s="11"/>
      <c r="F651" s="11"/>
      <c r="G651" s="11"/>
      <c r="H651" s="11"/>
      <c r="I651" s="11"/>
      <c r="J651" s="11"/>
      <c r="K651" s="12"/>
      <c r="L651" s="13"/>
      <c r="M651" s="13"/>
    </row>
    <row r="652" spans="4:13" ht="15.75" customHeight="1">
      <c r="D652" s="11"/>
      <c r="E652" s="11"/>
      <c r="F652" s="11"/>
      <c r="G652" s="11"/>
      <c r="H652" s="11"/>
      <c r="I652" s="11"/>
      <c r="J652" s="11"/>
      <c r="K652" s="12"/>
      <c r="L652" s="13"/>
      <c r="M652" s="13"/>
    </row>
    <row r="653" spans="4:13" ht="15.75" customHeight="1">
      <c r="D653" s="11"/>
      <c r="E653" s="11"/>
      <c r="F653" s="11"/>
      <c r="G653" s="11"/>
      <c r="H653" s="11"/>
      <c r="I653" s="11"/>
      <c r="J653" s="11"/>
      <c r="K653" s="12"/>
      <c r="L653" s="13"/>
      <c r="M653" s="13"/>
    </row>
    <row r="654" spans="4:13" ht="15.75" customHeight="1">
      <c r="D654" s="11"/>
      <c r="E654" s="11"/>
      <c r="F654" s="11"/>
      <c r="G654" s="11"/>
      <c r="H654" s="11"/>
      <c r="I654" s="11"/>
      <c r="J654" s="11"/>
      <c r="K654" s="12"/>
      <c r="L654" s="13"/>
      <c r="M654" s="13"/>
    </row>
    <row r="655" spans="4:13" ht="15.75" customHeight="1">
      <c r="D655" s="11"/>
      <c r="E655" s="11"/>
      <c r="F655" s="11"/>
      <c r="G655" s="11"/>
      <c r="H655" s="11"/>
      <c r="I655" s="11"/>
      <c r="J655" s="11"/>
      <c r="K655" s="12"/>
      <c r="L655" s="13"/>
      <c r="M655" s="13"/>
    </row>
    <row r="656" spans="4:13" ht="15.75" customHeight="1">
      <c r="D656" s="11"/>
      <c r="E656" s="11"/>
      <c r="F656" s="11"/>
      <c r="G656" s="11"/>
      <c r="H656" s="11"/>
      <c r="I656" s="11"/>
      <c r="J656" s="11"/>
      <c r="K656" s="12"/>
      <c r="L656" s="13"/>
      <c r="M656" s="13"/>
    </row>
    <row r="657" spans="4:13" ht="15.75" customHeight="1">
      <c r="D657" s="11"/>
      <c r="E657" s="11"/>
      <c r="F657" s="11"/>
      <c r="G657" s="11"/>
      <c r="H657" s="11"/>
      <c r="I657" s="11"/>
      <c r="J657" s="11"/>
      <c r="K657" s="12"/>
      <c r="L657" s="13"/>
      <c r="M657" s="13"/>
    </row>
    <row r="658" spans="4:13" ht="15.75" customHeight="1">
      <c r="D658" s="11"/>
      <c r="E658" s="11"/>
      <c r="F658" s="11"/>
      <c r="G658" s="11"/>
      <c r="H658" s="11"/>
      <c r="I658" s="11"/>
      <c r="J658" s="11"/>
      <c r="K658" s="12"/>
      <c r="L658" s="13"/>
      <c r="M658" s="13"/>
    </row>
    <row r="659" spans="4:13" ht="15.75" customHeight="1">
      <c r="D659" s="11"/>
      <c r="E659" s="11"/>
      <c r="F659" s="11"/>
      <c r="G659" s="11"/>
      <c r="H659" s="11"/>
      <c r="I659" s="11"/>
      <c r="J659" s="11"/>
      <c r="K659" s="12"/>
      <c r="L659" s="13"/>
      <c r="M659" s="13"/>
    </row>
    <row r="660" spans="4:13" ht="15.75" customHeight="1">
      <c r="D660" s="11"/>
      <c r="E660" s="11"/>
      <c r="F660" s="11"/>
      <c r="G660" s="11"/>
      <c r="H660" s="11"/>
      <c r="I660" s="11"/>
      <c r="J660" s="11"/>
      <c r="K660" s="12"/>
      <c r="L660" s="13"/>
      <c r="M660" s="13"/>
    </row>
    <row r="661" spans="4:13" ht="15.75" customHeight="1">
      <c r="D661" s="11"/>
      <c r="E661" s="11"/>
      <c r="F661" s="11"/>
      <c r="G661" s="11"/>
      <c r="H661" s="11"/>
      <c r="I661" s="11"/>
      <c r="J661" s="11"/>
      <c r="K661" s="12"/>
      <c r="L661" s="13"/>
      <c r="M661" s="13"/>
    </row>
    <row r="662" spans="4:13" ht="15.75" customHeight="1">
      <c r="D662" s="11"/>
      <c r="E662" s="11"/>
      <c r="F662" s="11"/>
      <c r="G662" s="11"/>
      <c r="H662" s="11"/>
      <c r="I662" s="11"/>
      <c r="J662" s="11"/>
      <c r="K662" s="12"/>
      <c r="L662" s="13"/>
      <c r="M662" s="13"/>
    </row>
    <row r="663" spans="4:13" ht="15.75" customHeight="1">
      <c r="D663" s="11"/>
      <c r="E663" s="11"/>
      <c r="F663" s="11"/>
      <c r="G663" s="11"/>
      <c r="H663" s="11"/>
      <c r="I663" s="11"/>
      <c r="J663" s="11"/>
      <c r="K663" s="12"/>
      <c r="L663" s="13"/>
      <c r="M663" s="13"/>
    </row>
    <row r="664" spans="4:13" ht="15.75" customHeight="1">
      <c r="D664" s="11"/>
      <c r="E664" s="11"/>
      <c r="F664" s="11"/>
      <c r="G664" s="11"/>
      <c r="H664" s="11"/>
      <c r="I664" s="11"/>
      <c r="J664" s="11"/>
      <c r="K664" s="12"/>
      <c r="L664" s="13"/>
      <c r="M664" s="13"/>
    </row>
    <row r="665" spans="4:13" ht="15.75" customHeight="1">
      <c r="D665" s="11"/>
      <c r="E665" s="11"/>
      <c r="F665" s="11"/>
      <c r="G665" s="11"/>
      <c r="H665" s="11"/>
      <c r="I665" s="11"/>
      <c r="J665" s="11"/>
      <c r="K665" s="12"/>
      <c r="L665" s="13"/>
      <c r="M665" s="13"/>
    </row>
    <row r="666" spans="4:13" ht="15.75" customHeight="1">
      <c r="D666" s="11"/>
      <c r="E666" s="11"/>
      <c r="F666" s="11"/>
      <c r="G666" s="11"/>
      <c r="H666" s="11"/>
      <c r="I666" s="11"/>
      <c r="J666" s="11"/>
      <c r="K666" s="12"/>
      <c r="L666" s="13"/>
      <c r="M666" s="13"/>
    </row>
    <row r="667" spans="4:13" ht="15.75" customHeight="1">
      <c r="D667" s="11"/>
      <c r="E667" s="11"/>
      <c r="F667" s="11"/>
      <c r="G667" s="11"/>
      <c r="H667" s="11"/>
      <c r="I667" s="11"/>
      <c r="J667" s="11"/>
      <c r="K667" s="12"/>
      <c r="L667" s="13"/>
      <c r="M667" s="13"/>
    </row>
    <row r="668" spans="4:13" ht="15.75" customHeight="1">
      <c r="D668" s="11"/>
      <c r="E668" s="11"/>
      <c r="F668" s="11"/>
      <c r="G668" s="11"/>
      <c r="H668" s="11"/>
      <c r="I668" s="11"/>
      <c r="J668" s="11"/>
      <c r="K668" s="12"/>
      <c r="L668" s="13"/>
      <c r="M668" s="13"/>
    </row>
    <row r="669" spans="4:13" ht="15.75" customHeight="1">
      <c r="D669" s="11"/>
      <c r="E669" s="11"/>
      <c r="F669" s="11"/>
      <c r="G669" s="11"/>
      <c r="H669" s="11"/>
      <c r="I669" s="11"/>
      <c r="J669" s="11"/>
      <c r="K669" s="12"/>
      <c r="L669" s="13"/>
      <c r="M669" s="13"/>
    </row>
    <row r="670" spans="4:13" ht="15.75" customHeight="1">
      <c r="D670" s="11"/>
      <c r="E670" s="11"/>
      <c r="F670" s="11"/>
      <c r="G670" s="11"/>
      <c r="H670" s="11"/>
      <c r="I670" s="11"/>
      <c r="J670" s="11"/>
      <c r="K670" s="12"/>
      <c r="L670" s="13"/>
      <c r="M670" s="13"/>
    </row>
    <row r="671" spans="4:13" ht="15.75" customHeight="1">
      <c r="D671" s="11"/>
      <c r="E671" s="11"/>
      <c r="F671" s="11"/>
      <c r="G671" s="11"/>
      <c r="H671" s="11"/>
      <c r="I671" s="11"/>
      <c r="J671" s="11"/>
      <c r="K671" s="12"/>
      <c r="L671" s="13"/>
      <c r="M671" s="13"/>
    </row>
    <row r="672" spans="4:13" ht="15.75" customHeight="1">
      <c r="D672" s="11"/>
      <c r="E672" s="11"/>
      <c r="F672" s="11"/>
      <c r="G672" s="11"/>
      <c r="H672" s="11"/>
      <c r="I672" s="11"/>
      <c r="J672" s="11"/>
      <c r="K672" s="12"/>
      <c r="L672" s="13"/>
      <c r="M672" s="13"/>
    </row>
    <row r="673" spans="4:13" ht="15.75" customHeight="1">
      <c r="D673" s="11"/>
      <c r="E673" s="11"/>
      <c r="F673" s="11"/>
      <c r="G673" s="11"/>
      <c r="H673" s="11"/>
      <c r="I673" s="11"/>
      <c r="J673" s="11"/>
      <c r="K673" s="12"/>
      <c r="L673" s="13"/>
      <c r="M673" s="13"/>
    </row>
    <row r="674" spans="4:13" ht="15.75" customHeight="1">
      <c r="D674" s="11"/>
      <c r="E674" s="11"/>
      <c r="F674" s="11"/>
      <c r="G674" s="11"/>
      <c r="H674" s="11"/>
      <c r="I674" s="11"/>
      <c r="J674" s="11"/>
      <c r="K674" s="12"/>
      <c r="L674" s="13"/>
      <c r="M674" s="13"/>
    </row>
    <row r="675" spans="4:13" ht="15.75" customHeight="1">
      <c r="D675" s="11"/>
      <c r="E675" s="11"/>
      <c r="F675" s="11"/>
      <c r="G675" s="11"/>
      <c r="H675" s="11"/>
      <c r="I675" s="11"/>
      <c r="J675" s="11"/>
      <c r="K675" s="12"/>
      <c r="L675" s="13"/>
      <c r="M675" s="13"/>
    </row>
    <row r="676" spans="4:13" ht="15.75" customHeight="1">
      <c r="D676" s="11"/>
      <c r="E676" s="11"/>
      <c r="F676" s="11"/>
      <c r="G676" s="11"/>
      <c r="H676" s="11"/>
      <c r="I676" s="11"/>
      <c r="J676" s="11"/>
      <c r="K676" s="12"/>
      <c r="L676" s="13"/>
      <c r="M676" s="13"/>
    </row>
    <row r="677" spans="4:13" ht="15.75" customHeight="1">
      <c r="D677" s="11"/>
      <c r="E677" s="11"/>
      <c r="F677" s="11"/>
      <c r="G677" s="11"/>
      <c r="H677" s="11"/>
      <c r="I677" s="11"/>
      <c r="J677" s="11"/>
      <c r="K677" s="12"/>
      <c r="L677" s="13"/>
      <c r="M677" s="13"/>
    </row>
    <row r="678" spans="4:13" ht="15.75" customHeight="1">
      <c r="D678" s="11"/>
      <c r="E678" s="11"/>
      <c r="F678" s="11"/>
      <c r="G678" s="11"/>
      <c r="H678" s="11"/>
      <c r="I678" s="11"/>
      <c r="J678" s="11"/>
      <c r="K678" s="12"/>
      <c r="L678" s="13"/>
      <c r="M678" s="13"/>
    </row>
    <row r="679" spans="4:13" ht="15.75" customHeight="1">
      <c r="D679" s="11"/>
      <c r="E679" s="11"/>
      <c r="F679" s="11"/>
      <c r="G679" s="11"/>
      <c r="H679" s="11"/>
      <c r="I679" s="11"/>
      <c r="J679" s="11"/>
      <c r="K679" s="12"/>
      <c r="L679" s="13"/>
      <c r="M679" s="13"/>
    </row>
    <row r="680" spans="4:13" ht="15.75" customHeight="1">
      <c r="D680" s="11"/>
      <c r="E680" s="11"/>
      <c r="F680" s="11"/>
      <c r="G680" s="11"/>
      <c r="H680" s="11"/>
      <c r="I680" s="11"/>
      <c r="J680" s="11"/>
      <c r="K680" s="12"/>
      <c r="L680" s="13"/>
      <c r="M680" s="13"/>
    </row>
    <row r="681" spans="4:13" ht="15.75" customHeight="1">
      <c r="D681" s="11"/>
      <c r="E681" s="11"/>
      <c r="F681" s="11"/>
      <c r="G681" s="11"/>
      <c r="H681" s="11"/>
      <c r="I681" s="11"/>
      <c r="J681" s="11"/>
      <c r="K681" s="12"/>
      <c r="L681" s="13"/>
      <c r="M681" s="13"/>
    </row>
    <row r="682" spans="4:13" ht="15.75" customHeight="1">
      <c r="D682" s="11"/>
      <c r="E682" s="11"/>
      <c r="F682" s="11"/>
      <c r="G682" s="11"/>
      <c r="H682" s="11"/>
      <c r="I682" s="11"/>
      <c r="J682" s="11"/>
      <c r="K682" s="12"/>
      <c r="L682" s="13"/>
      <c r="M682" s="13"/>
    </row>
    <row r="683" spans="4:13" ht="15.75" customHeight="1">
      <c r="D683" s="11"/>
      <c r="E683" s="11"/>
      <c r="F683" s="11"/>
      <c r="G683" s="11"/>
      <c r="H683" s="11"/>
      <c r="I683" s="11"/>
      <c r="J683" s="11"/>
      <c r="K683" s="12"/>
      <c r="L683" s="13"/>
      <c r="M683" s="13"/>
    </row>
    <row r="684" spans="4:13" ht="15.75" customHeight="1">
      <c r="D684" s="11"/>
      <c r="E684" s="11"/>
      <c r="F684" s="11"/>
      <c r="G684" s="11"/>
      <c r="H684" s="11"/>
      <c r="I684" s="11"/>
      <c r="J684" s="11"/>
      <c r="K684" s="12"/>
      <c r="L684" s="13"/>
      <c r="M684" s="13"/>
    </row>
    <row r="685" spans="4:13" ht="15.75" customHeight="1">
      <c r="D685" s="11"/>
      <c r="E685" s="11"/>
      <c r="F685" s="11"/>
      <c r="G685" s="11"/>
      <c r="H685" s="11"/>
      <c r="I685" s="11"/>
      <c r="J685" s="11"/>
      <c r="K685" s="12"/>
      <c r="L685" s="13"/>
      <c r="M685" s="13"/>
    </row>
    <row r="686" spans="4:13" ht="15.75" customHeight="1">
      <c r="D686" s="11"/>
      <c r="E686" s="11"/>
      <c r="F686" s="11"/>
      <c r="G686" s="11"/>
      <c r="H686" s="11"/>
      <c r="I686" s="11"/>
      <c r="J686" s="11"/>
      <c r="K686" s="12"/>
      <c r="L686" s="13"/>
      <c r="M686" s="13"/>
    </row>
    <row r="687" spans="4:13" ht="15.75" customHeight="1">
      <c r="D687" s="11"/>
      <c r="E687" s="11"/>
      <c r="F687" s="11"/>
      <c r="G687" s="11"/>
      <c r="H687" s="11"/>
      <c r="I687" s="11"/>
      <c r="J687" s="11"/>
      <c r="K687" s="12"/>
      <c r="L687" s="13"/>
      <c r="M687" s="13"/>
    </row>
    <row r="688" spans="4:13" ht="15.75" customHeight="1">
      <c r="D688" s="11"/>
      <c r="E688" s="11"/>
      <c r="F688" s="11"/>
      <c r="G688" s="11"/>
      <c r="H688" s="11"/>
      <c r="I688" s="11"/>
      <c r="J688" s="11"/>
      <c r="K688" s="12"/>
      <c r="L688" s="13"/>
      <c r="M688" s="13"/>
    </row>
    <row r="689" spans="4:13" ht="15.75" customHeight="1">
      <c r="D689" s="11"/>
      <c r="E689" s="11"/>
      <c r="F689" s="11"/>
      <c r="G689" s="11"/>
      <c r="H689" s="11"/>
      <c r="I689" s="11"/>
      <c r="J689" s="11"/>
      <c r="K689" s="12"/>
      <c r="L689" s="13"/>
      <c r="M689" s="13"/>
    </row>
    <row r="690" spans="4:13" ht="15.75" customHeight="1">
      <c r="D690" s="11"/>
      <c r="E690" s="11"/>
      <c r="F690" s="11"/>
      <c r="G690" s="11"/>
      <c r="H690" s="11"/>
      <c r="I690" s="11"/>
      <c r="J690" s="11"/>
      <c r="K690" s="12"/>
      <c r="L690" s="13"/>
      <c r="M690" s="13"/>
    </row>
    <row r="691" spans="4:13" ht="15.75" customHeight="1">
      <c r="D691" s="11"/>
      <c r="E691" s="11"/>
      <c r="F691" s="11"/>
      <c r="G691" s="11"/>
      <c r="H691" s="11"/>
      <c r="I691" s="11"/>
      <c r="J691" s="11"/>
      <c r="K691" s="12"/>
      <c r="L691" s="13"/>
      <c r="M691" s="13"/>
    </row>
    <row r="692" spans="4:13" ht="15.75" customHeight="1">
      <c r="D692" s="11"/>
      <c r="E692" s="11"/>
      <c r="F692" s="11"/>
      <c r="G692" s="11"/>
      <c r="H692" s="11"/>
      <c r="I692" s="11"/>
      <c r="J692" s="11"/>
      <c r="K692" s="12"/>
      <c r="L692" s="13"/>
      <c r="M692" s="13"/>
    </row>
    <row r="693" spans="4:13" ht="15.75" customHeight="1">
      <c r="D693" s="11"/>
      <c r="E693" s="11"/>
      <c r="F693" s="11"/>
      <c r="G693" s="11"/>
      <c r="H693" s="11"/>
      <c r="I693" s="11"/>
      <c r="J693" s="11"/>
      <c r="K693" s="12"/>
      <c r="L693" s="13"/>
      <c r="M693" s="13"/>
    </row>
    <row r="694" spans="4:13" ht="15.75" customHeight="1">
      <c r="D694" s="11"/>
      <c r="E694" s="11"/>
      <c r="F694" s="11"/>
      <c r="G694" s="11"/>
      <c r="H694" s="11"/>
      <c r="I694" s="11"/>
      <c r="J694" s="11"/>
      <c r="K694" s="12"/>
      <c r="L694" s="13"/>
      <c r="M694" s="13"/>
    </row>
    <row r="695" spans="4:13" ht="15.75" customHeight="1">
      <c r="D695" s="11"/>
      <c r="E695" s="11"/>
      <c r="F695" s="11"/>
      <c r="G695" s="11"/>
      <c r="H695" s="11"/>
      <c r="I695" s="11"/>
      <c r="J695" s="11"/>
      <c r="K695" s="12"/>
      <c r="L695" s="13"/>
      <c r="M695" s="13"/>
    </row>
    <row r="696" spans="4:13" ht="15.75" customHeight="1">
      <c r="D696" s="11"/>
      <c r="E696" s="11"/>
      <c r="F696" s="11"/>
      <c r="G696" s="11"/>
      <c r="H696" s="11"/>
      <c r="I696" s="11"/>
      <c r="J696" s="11"/>
      <c r="K696" s="12"/>
      <c r="L696" s="13"/>
      <c r="M696" s="13"/>
    </row>
    <row r="697" spans="4:13" ht="15.75" customHeight="1">
      <c r="D697" s="11"/>
      <c r="E697" s="11"/>
      <c r="F697" s="11"/>
      <c r="G697" s="11"/>
      <c r="H697" s="11"/>
      <c r="I697" s="11"/>
      <c r="J697" s="11"/>
      <c r="K697" s="12"/>
      <c r="L697" s="13"/>
      <c r="M697" s="13"/>
    </row>
    <row r="698" spans="4:13" ht="15.75" customHeight="1">
      <c r="D698" s="11"/>
      <c r="E698" s="11"/>
      <c r="F698" s="11"/>
      <c r="G698" s="11"/>
      <c r="H698" s="11"/>
      <c r="I698" s="11"/>
      <c r="J698" s="11"/>
      <c r="K698" s="12"/>
      <c r="L698" s="13"/>
      <c r="M698" s="13"/>
    </row>
    <row r="699" spans="4:13" ht="15.75" customHeight="1">
      <c r="D699" s="11"/>
      <c r="E699" s="11"/>
      <c r="F699" s="11"/>
      <c r="G699" s="11"/>
      <c r="H699" s="11"/>
      <c r="I699" s="11"/>
      <c r="J699" s="11"/>
      <c r="K699" s="12"/>
      <c r="L699" s="13"/>
      <c r="M699" s="13"/>
    </row>
    <row r="700" spans="4:13" ht="15.75" customHeight="1">
      <c r="D700" s="11"/>
      <c r="E700" s="11"/>
      <c r="F700" s="11"/>
      <c r="G700" s="11"/>
      <c r="H700" s="11"/>
      <c r="I700" s="11"/>
      <c r="J700" s="11"/>
      <c r="K700" s="12"/>
      <c r="L700" s="13"/>
      <c r="M700" s="13"/>
    </row>
    <row r="701" spans="4:13" ht="15.75" customHeight="1">
      <c r="D701" s="11"/>
      <c r="E701" s="11"/>
      <c r="F701" s="11"/>
      <c r="G701" s="11"/>
      <c r="H701" s="11"/>
      <c r="I701" s="11"/>
      <c r="J701" s="11"/>
      <c r="K701" s="12"/>
      <c r="L701" s="13"/>
      <c r="M701" s="13"/>
    </row>
    <row r="702" spans="4:13" ht="15.75" customHeight="1">
      <c r="D702" s="11"/>
      <c r="E702" s="11"/>
      <c r="F702" s="11"/>
      <c r="G702" s="11"/>
      <c r="H702" s="11"/>
      <c r="I702" s="11"/>
      <c r="J702" s="11"/>
      <c r="K702" s="12"/>
      <c r="L702" s="13"/>
      <c r="M702" s="13"/>
    </row>
    <row r="703" spans="4:13" ht="15.75" customHeight="1">
      <c r="D703" s="11"/>
      <c r="E703" s="11"/>
      <c r="F703" s="11"/>
      <c r="G703" s="11"/>
      <c r="H703" s="11"/>
      <c r="I703" s="11"/>
      <c r="J703" s="11"/>
      <c r="K703" s="12"/>
      <c r="L703" s="13"/>
      <c r="M703" s="13"/>
    </row>
    <row r="704" spans="4:13" ht="15.75" customHeight="1">
      <c r="D704" s="11"/>
      <c r="E704" s="11"/>
      <c r="F704" s="11"/>
      <c r="G704" s="11"/>
      <c r="H704" s="11"/>
      <c r="I704" s="11"/>
      <c r="J704" s="11"/>
      <c r="K704" s="12"/>
      <c r="L704" s="13"/>
      <c r="M704" s="13"/>
    </row>
    <row r="705" spans="4:13" ht="15.75" customHeight="1">
      <c r="D705" s="11"/>
      <c r="E705" s="11"/>
      <c r="F705" s="11"/>
      <c r="G705" s="11"/>
      <c r="H705" s="11"/>
      <c r="I705" s="11"/>
      <c r="J705" s="11"/>
      <c r="K705" s="12"/>
      <c r="L705" s="13"/>
      <c r="M705" s="13"/>
    </row>
    <row r="706" spans="4:13" ht="15.75" customHeight="1">
      <c r="D706" s="11"/>
      <c r="E706" s="11"/>
      <c r="F706" s="11"/>
      <c r="G706" s="11"/>
      <c r="H706" s="11"/>
      <c r="I706" s="11"/>
      <c r="J706" s="11"/>
      <c r="K706" s="12"/>
      <c r="L706" s="13"/>
      <c r="M706" s="13"/>
    </row>
    <row r="707" spans="4:13" ht="15.75" customHeight="1">
      <c r="D707" s="11"/>
      <c r="E707" s="11"/>
      <c r="F707" s="11"/>
      <c r="G707" s="11"/>
      <c r="H707" s="11"/>
      <c r="I707" s="11"/>
      <c r="J707" s="11"/>
      <c r="K707" s="12"/>
      <c r="L707" s="13"/>
      <c r="M707" s="13"/>
    </row>
    <row r="708" spans="4:13" ht="15.75" customHeight="1">
      <c r="D708" s="11"/>
      <c r="E708" s="11"/>
      <c r="F708" s="11"/>
      <c r="G708" s="11"/>
      <c r="H708" s="11"/>
      <c r="I708" s="11"/>
      <c r="J708" s="11"/>
      <c r="K708" s="12"/>
      <c r="L708" s="13"/>
      <c r="M708" s="13"/>
    </row>
    <row r="709" spans="4:13" ht="15.75" customHeight="1">
      <c r="D709" s="11"/>
      <c r="E709" s="11"/>
      <c r="F709" s="11"/>
      <c r="G709" s="11"/>
      <c r="H709" s="11"/>
      <c r="I709" s="11"/>
      <c r="J709" s="11"/>
      <c r="K709" s="12"/>
      <c r="L709" s="13"/>
      <c r="M709" s="13"/>
    </row>
    <row r="710" spans="4:13" ht="15.75" customHeight="1">
      <c r="D710" s="11"/>
      <c r="E710" s="11"/>
      <c r="F710" s="11"/>
      <c r="G710" s="11"/>
      <c r="H710" s="11"/>
      <c r="I710" s="11"/>
      <c r="J710" s="11"/>
      <c r="K710" s="12"/>
      <c r="L710" s="13"/>
      <c r="M710" s="13"/>
    </row>
    <row r="711" spans="4:13" ht="15.75" customHeight="1">
      <c r="D711" s="11"/>
      <c r="E711" s="11"/>
      <c r="F711" s="11"/>
      <c r="G711" s="11"/>
      <c r="H711" s="11"/>
      <c r="I711" s="11"/>
      <c r="J711" s="11"/>
      <c r="K711" s="12"/>
      <c r="L711" s="13"/>
      <c r="M711" s="13"/>
    </row>
    <row r="712" spans="4:13" ht="15.75" customHeight="1">
      <c r="D712" s="11"/>
      <c r="E712" s="11"/>
      <c r="F712" s="11"/>
      <c r="G712" s="11"/>
      <c r="H712" s="11"/>
      <c r="I712" s="11"/>
      <c r="J712" s="11"/>
      <c r="K712" s="12"/>
      <c r="L712" s="13"/>
      <c r="M712" s="13"/>
    </row>
    <row r="713" spans="4:13" ht="15.75" customHeight="1">
      <c r="D713" s="11"/>
      <c r="E713" s="11"/>
      <c r="F713" s="11"/>
      <c r="G713" s="11"/>
      <c r="H713" s="11"/>
      <c r="I713" s="11"/>
      <c r="J713" s="11"/>
      <c r="K713" s="12"/>
      <c r="L713" s="13"/>
      <c r="M713" s="13"/>
    </row>
    <row r="714" spans="4:13" ht="15.75" customHeight="1">
      <c r="D714" s="11"/>
      <c r="E714" s="11"/>
      <c r="F714" s="11"/>
      <c r="G714" s="11"/>
      <c r="H714" s="11"/>
      <c r="I714" s="11"/>
      <c r="J714" s="11"/>
      <c r="K714" s="12"/>
      <c r="L714" s="13"/>
      <c r="M714" s="13"/>
    </row>
    <row r="715" spans="4:13" ht="15.75" customHeight="1">
      <c r="D715" s="11"/>
      <c r="E715" s="11"/>
      <c r="F715" s="11"/>
      <c r="G715" s="11"/>
      <c r="H715" s="11"/>
      <c r="I715" s="11"/>
      <c r="J715" s="11"/>
      <c r="K715" s="12"/>
      <c r="L715" s="13"/>
      <c r="M715" s="13"/>
    </row>
    <row r="716" spans="4:13" ht="15.75" customHeight="1">
      <c r="D716" s="11"/>
      <c r="E716" s="11"/>
      <c r="F716" s="11"/>
      <c r="G716" s="11"/>
      <c r="H716" s="11"/>
      <c r="I716" s="11"/>
      <c r="J716" s="11"/>
      <c r="K716" s="12"/>
      <c r="L716" s="13"/>
      <c r="M716" s="13"/>
    </row>
    <row r="717" spans="4:13" ht="15.75" customHeight="1">
      <c r="D717" s="11"/>
      <c r="E717" s="11"/>
      <c r="F717" s="11"/>
      <c r="G717" s="11"/>
      <c r="H717" s="11"/>
      <c r="I717" s="11"/>
      <c r="J717" s="11"/>
      <c r="K717" s="12"/>
      <c r="L717" s="13"/>
      <c r="M717" s="13"/>
    </row>
    <row r="718" spans="4:13" ht="15.75" customHeight="1">
      <c r="D718" s="11"/>
      <c r="E718" s="11"/>
      <c r="F718" s="11"/>
      <c r="G718" s="11"/>
      <c r="H718" s="11"/>
      <c r="I718" s="11"/>
      <c r="J718" s="11"/>
      <c r="K718" s="12"/>
      <c r="L718" s="13"/>
      <c r="M718" s="13"/>
    </row>
    <row r="719" spans="4:13" ht="15.75" customHeight="1">
      <c r="D719" s="11"/>
      <c r="E719" s="11"/>
      <c r="F719" s="11"/>
      <c r="G719" s="11"/>
      <c r="H719" s="11"/>
      <c r="I719" s="11"/>
      <c r="J719" s="11"/>
      <c r="K719" s="12"/>
      <c r="L719" s="13"/>
      <c r="M719" s="13"/>
    </row>
    <row r="720" spans="4:13" ht="15.75" customHeight="1">
      <c r="D720" s="11"/>
      <c r="E720" s="11"/>
      <c r="F720" s="11"/>
      <c r="G720" s="11"/>
      <c r="H720" s="11"/>
      <c r="I720" s="11"/>
      <c r="J720" s="11"/>
      <c r="K720" s="12"/>
      <c r="L720" s="13"/>
      <c r="M720" s="13"/>
    </row>
    <row r="721" spans="4:13" ht="15.75" customHeight="1">
      <c r="D721" s="11"/>
      <c r="E721" s="11"/>
      <c r="F721" s="11"/>
      <c r="G721" s="11"/>
      <c r="H721" s="11"/>
      <c r="I721" s="11"/>
      <c r="J721" s="11"/>
      <c r="K721" s="12"/>
      <c r="L721" s="13"/>
      <c r="M721" s="13"/>
    </row>
    <row r="722" spans="4:13" ht="15.75" customHeight="1">
      <c r="D722" s="11"/>
      <c r="E722" s="11"/>
      <c r="F722" s="11"/>
      <c r="G722" s="11"/>
      <c r="H722" s="11"/>
      <c r="I722" s="11"/>
      <c r="J722" s="11"/>
      <c r="K722" s="12"/>
      <c r="L722" s="13"/>
      <c r="M722" s="13"/>
    </row>
    <row r="723" spans="4:13" ht="15.75" customHeight="1">
      <c r="D723" s="11"/>
      <c r="E723" s="11"/>
      <c r="F723" s="11"/>
      <c r="G723" s="11"/>
      <c r="H723" s="11"/>
      <c r="I723" s="11"/>
      <c r="J723" s="11"/>
      <c r="K723" s="12"/>
      <c r="L723" s="13"/>
      <c r="M723" s="13"/>
    </row>
    <row r="724" spans="4:13" ht="15.75" customHeight="1">
      <c r="D724" s="11"/>
      <c r="E724" s="11"/>
      <c r="F724" s="11"/>
      <c r="G724" s="11"/>
      <c r="H724" s="11"/>
      <c r="I724" s="11"/>
      <c r="J724" s="11"/>
      <c r="K724" s="12"/>
      <c r="L724" s="13"/>
      <c r="M724" s="13"/>
    </row>
    <row r="725" spans="4:13" ht="15.75" customHeight="1">
      <c r="D725" s="11"/>
      <c r="E725" s="11"/>
      <c r="F725" s="11"/>
      <c r="G725" s="11"/>
      <c r="H725" s="11"/>
      <c r="I725" s="11"/>
      <c r="J725" s="11"/>
      <c r="K725" s="12"/>
      <c r="L725" s="13"/>
      <c r="M725" s="13"/>
    </row>
    <row r="726" spans="4:13" ht="15.75" customHeight="1">
      <c r="D726" s="11"/>
      <c r="E726" s="11"/>
      <c r="F726" s="11"/>
      <c r="G726" s="11"/>
      <c r="H726" s="11"/>
      <c r="I726" s="11"/>
      <c r="J726" s="11"/>
      <c r="K726" s="12"/>
      <c r="L726" s="13"/>
      <c r="M726" s="13"/>
    </row>
    <row r="727" spans="4:13" ht="15.75" customHeight="1">
      <c r="D727" s="11"/>
      <c r="E727" s="11"/>
      <c r="F727" s="11"/>
      <c r="G727" s="11"/>
      <c r="H727" s="11"/>
      <c r="I727" s="11"/>
      <c r="J727" s="11"/>
      <c r="K727" s="12"/>
      <c r="L727" s="13"/>
      <c r="M727" s="13"/>
    </row>
    <row r="728" spans="4:13" ht="15.75" customHeight="1">
      <c r="D728" s="11"/>
      <c r="E728" s="11"/>
      <c r="F728" s="11"/>
      <c r="G728" s="11"/>
      <c r="H728" s="11"/>
      <c r="I728" s="11"/>
      <c r="J728" s="11"/>
      <c r="K728" s="12"/>
      <c r="L728" s="13"/>
      <c r="M728" s="13"/>
    </row>
    <row r="729" spans="4:13" ht="15.75" customHeight="1">
      <c r="D729" s="11"/>
      <c r="E729" s="11"/>
      <c r="F729" s="11"/>
      <c r="G729" s="11"/>
      <c r="H729" s="11"/>
      <c r="I729" s="11"/>
      <c r="J729" s="11"/>
      <c r="K729" s="12"/>
      <c r="L729" s="13"/>
      <c r="M729" s="13"/>
    </row>
    <row r="730" spans="4:13" ht="15.75" customHeight="1">
      <c r="D730" s="11"/>
      <c r="E730" s="11"/>
      <c r="F730" s="11"/>
      <c r="G730" s="11"/>
      <c r="H730" s="11"/>
      <c r="I730" s="11"/>
      <c r="J730" s="11"/>
      <c r="K730" s="12"/>
      <c r="L730" s="13"/>
      <c r="M730" s="13"/>
    </row>
    <row r="731" spans="4:13" ht="15.75" customHeight="1">
      <c r="D731" s="11"/>
      <c r="E731" s="11"/>
      <c r="F731" s="11"/>
      <c r="G731" s="11"/>
      <c r="H731" s="11"/>
      <c r="I731" s="11"/>
      <c r="J731" s="11"/>
      <c r="K731" s="12"/>
      <c r="L731" s="13"/>
      <c r="M731" s="13"/>
    </row>
    <row r="732" spans="4:13" ht="15.75" customHeight="1">
      <c r="D732" s="11"/>
      <c r="E732" s="11"/>
      <c r="F732" s="11"/>
      <c r="G732" s="11"/>
      <c r="H732" s="11"/>
      <c r="I732" s="11"/>
      <c r="J732" s="11"/>
      <c r="K732" s="12"/>
      <c r="L732" s="13"/>
      <c r="M732" s="13"/>
    </row>
    <row r="733" spans="4:13" ht="15.75" customHeight="1">
      <c r="D733" s="11"/>
      <c r="E733" s="11"/>
      <c r="F733" s="11"/>
      <c r="G733" s="11"/>
      <c r="H733" s="11"/>
      <c r="I733" s="11"/>
      <c r="J733" s="11"/>
      <c r="K733" s="12"/>
      <c r="L733" s="13"/>
      <c r="M733" s="13"/>
    </row>
    <row r="734" spans="4:13" ht="15.75" customHeight="1">
      <c r="D734" s="11"/>
      <c r="E734" s="11"/>
      <c r="F734" s="11"/>
      <c r="G734" s="11"/>
      <c r="H734" s="11"/>
      <c r="I734" s="11"/>
      <c r="J734" s="11"/>
      <c r="K734" s="12"/>
      <c r="L734" s="13"/>
      <c r="M734" s="13"/>
    </row>
    <row r="735" spans="4:13" ht="15.75" customHeight="1">
      <c r="D735" s="11"/>
      <c r="E735" s="11"/>
      <c r="F735" s="11"/>
      <c r="G735" s="11"/>
      <c r="H735" s="11"/>
      <c r="I735" s="11"/>
      <c r="J735" s="11"/>
      <c r="K735" s="12"/>
      <c r="L735" s="13"/>
      <c r="M735" s="13"/>
    </row>
    <row r="736" spans="4:13" ht="15.75" customHeight="1">
      <c r="D736" s="11"/>
      <c r="E736" s="11"/>
      <c r="F736" s="11"/>
      <c r="G736" s="11"/>
      <c r="H736" s="11"/>
      <c r="I736" s="11"/>
      <c r="J736" s="11"/>
      <c r="K736" s="12"/>
      <c r="L736" s="13"/>
      <c r="M736" s="13"/>
    </row>
    <row r="737" spans="4:13" ht="15.75" customHeight="1">
      <c r="D737" s="11"/>
      <c r="E737" s="11"/>
      <c r="F737" s="11"/>
      <c r="G737" s="11"/>
      <c r="H737" s="11"/>
      <c r="I737" s="11"/>
      <c r="J737" s="11"/>
      <c r="K737" s="12"/>
      <c r="L737" s="13"/>
      <c r="M737" s="13"/>
    </row>
    <row r="738" spans="4:13" ht="15.75" customHeight="1">
      <c r="D738" s="11"/>
      <c r="E738" s="11"/>
      <c r="F738" s="11"/>
      <c r="G738" s="11"/>
      <c r="H738" s="11"/>
      <c r="I738" s="11"/>
      <c r="J738" s="11"/>
      <c r="K738" s="12"/>
      <c r="L738" s="13"/>
      <c r="M738" s="13"/>
    </row>
    <row r="739" spans="4:13" ht="15.75" customHeight="1">
      <c r="D739" s="11"/>
      <c r="E739" s="11"/>
      <c r="F739" s="11"/>
      <c r="G739" s="11"/>
      <c r="H739" s="11"/>
      <c r="I739" s="11"/>
      <c r="J739" s="11"/>
      <c r="K739" s="12"/>
      <c r="L739" s="13"/>
      <c r="M739" s="13"/>
    </row>
    <row r="740" spans="4:13" ht="15.75" customHeight="1">
      <c r="D740" s="11"/>
      <c r="E740" s="11"/>
      <c r="F740" s="11"/>
      <c r="G740" s="11"/>
      <c r="H740" s="11"/>
      <c r="I740" s="11"/>
      <c r="J740" s="11"/>
      <c r="K740" s="12"/>
      <c r="L740" s="13"/>
      <c r="M740" s="13"/>
    </row>
    <row r="741" spans="4:13" ht="15.75" customHeight="1">
      <c r="D741" s="11"/>
      <c r="E741" s="11"/>
      <c r="F741" s="11"/>
      <c r="G741" s="11"/>
      <c r="H741" s="11"/>
      <c r="I741" s="11"/>
      <c r="J741" s="11"/>
      <c r="K741" s="12"/>
      <c r="L741" s="13"/>
      <c r="M741" s="13"/>
    </row>
    <row r="742" spans="4:13" ht="15.75" customHeight="1">
      <c r="D742" s="11"/>
      <c r="E742" s="11"/>
      <c r="F742" s="11"/>
      <c r="G742" s="11"/>
      <c r="H742" s="11"/>
      <c r="I742" s="11"/>
      <c r="J742" s="11"/>
      <c r="K742" s="12"/>
      <c r="L742" s="13"/>
      <c r="M742" s="13"/>
    </row>
    <row r="743" spans="4:13" ht="15.75" customHeight="1">
      <c r="D743" s="11"/>
      <c r="E743" s="11"/>
      <c r="F743" s="11"/>
      <c r="G743" s="11"/>
      <c r="H743" s="11"/>
      <c r="I743" s="11"/>
      <c r="J743" s="11"/>
      <c r="K743" s="12"/>
      <c r="L743" s="13"/>
      <c r="M743" s="13"/>
    </row>
    <row r="744" spans="4:13" ht="15.75" customHeight="1">
      <c r="D744" s="11"/>
      <c r="E744" s="11"/>
      <c r="F744" s="11"/>
      <c r="G744" s="11"/>
      <c r="H744" s="11"/>
      <c r="I744" s="11"/>
      <c r="J744" s="11"/>
      <c r="K744" s="12"/>
      <c r="L744" s="13"/>
      <c r="M744" s="13"/>
    </row>
    <row r="745" spans="4:13" ht="15.75" customHeight="1">
      <c r="D745" s="11"/>
      <c r="E745" s="11"/>
      <c r="F745" s="11"/>
      <c r="G745" s="11"/>
      <c r="H745" s="11"/>
      <c r="I745" s="11"/>
      <c r="J745" s="11"/>
      <c r="K745" s="12"/>
      <c r="L745" s="13"/>
      <c r="M745" s="13"/>
    </row>
    <row r="746" spans="4:13" ht="15.75" customHeight="1">
      <c r="D746" s="11"/>
      <c r="E746" s="11"/>
      <c r="F746" s="11"/>
      <c r="G746" s="11"/>
      <c r="H746" s="11"/>
      <c r="I746" s="11"/>
      <c r="J746" s="11"/>
      <c r="K746" s="12"/>
      <c r="L746" s="13"/>
      <c r="M746" s="13"/>
    </row>
    <row r="747" spans="4:13" ht="15.75" customHeight="1">
      <c r="D747" s="11"/>
      <c r="E747" s="11"/>
      <c r="F747" s="11"/>
      <c r="G747" s="11"/>
      <c r="H747" s="11"/>
      <c r="I747" s="11"/>
      <c r="J747" s="11"/>
      <c r="K747" s="12"/>
      <c r="L747" s="13"/>
      <c r="M747" s="13"/>
    </row>
    <row r="748" spans="4:13" ht="15.75" customHeight="1">
      <c r="D748" s="11"/>
      <c r="E748" s="11"/>
      <c r="F748" s="11"/>
      <c r="G748" s="11"/>
      <c r="H748" s="11"/>
      <c r="I748" s="11"/>
      <c r="J748" s="11"/>
      <c r="K748" s="12"/>
      <c r="L748" s="13"/>
      <c r="M748" s="13"/>
    </row>
    <row r="749" spans="4:13" ht="15.75" customHeight="1">
      <c r="D749" s="11"/>
      <c r="E749" s="11"/>
      <c r="F749" s="11"/>
      <c r="G749" s="11"/>
      <c r="H749" s="11"/>
      <c r="I749" s="11"/>
      <c r="J749" s="11"/>
      <c r="K749" s="12"/>
      <c r="L749" s="13"/>
      <c r="M749" s="13"/>
    </row>
    <row r="750" spans="4:13" ht="15.75" customHeight="1">
      <c r="D750" s="11"/>
      <c r="E750" s="11"/>
      <c r="F750" s="11"/>
      <c r="G750" s="11"/>
      <c r="H750" s="11"/>
      <c r="I750" s="11"/>
      <c r="J750" s="11"/>
      <c r="K750" s="12"/>
      <c r="L750" s="13"/>
      <c r="M750" s="13"/>
    </row>
    <row r="751" spans="4:13" ht="15.75" customHeight="1">
      <c r="D751" s="11"/>
      <c r="E751" s="11"/>
      <c r="F751" s="11"/>
      <c r="G751" s="11"/>
      <c r="H751" s="11"/>
      <c r="I751" s="11"/>
      <c r="J751" s="11"/>
      <c r="K751" s="12"/>
      <c r="L751" s="13"/>
      <c r="M751" s="13"/>
    </row>
    <row r="752" spans="4:13" ht="15.75" customHeight="1">
      <c r="D752" s="11"/>
      <c r="E752" s="11"/>
      <c r="F752" s="11"/>
      <c r="G752" s="11"/>
      <c r="H752" s="11"/>
      <c r="I752" s="11"/>
      <c r="J752" s="11"/>
      <c r="K752" s="12"/>
      <c r="L752" s="13"/>
      <c r="M752" s="13"/>
    </row>
    <row r="753" spans="4:13" ht="15.75" customHeight="1">
      <c r="D753" s="11"/>
      <c r="E753" s="11"/>
      <c r="F753" s="11"/>
      <c r="G753" s="11"/>
      <c r="H753" s="11"/>
      <c r="I753" s="11"/>
      <c r="J753" s="11"/>
      <c r="K753" s="12"/>
      <c r="L753" s="13"/>
      <c r="M753" s="13"/>
    </row>
    <row r="754" spans="4:13" ht="15.75" customHeight="1">
      <c r="D754" s="11"/>
      <c r="E754" s="11"/>
      <c r="F754" s="11"/>
      <c r="G754" s="11"/>
      <c r="H754" s="11"/>
      <c r="I754" s="11"/>
      <c r="J754" s="11"/>
      <c r="K754" s="12"/>
      <c r="L754" s="13"/>
      <c r="M754" s="13"/>
    </row>
    <row r="755" spans="4:13" ht="15.75" customHeight="1">
      <c r="D755" s="11"/>
      <c r="E755" s="11"/>
      <c r="F755" s="11"/>
      <c r="G755" s="11"/>
      <c r="H755" s="11"/>
      <c r="I755" s="11"/>
      <c r="J755" s="11"/>
      <c r="K755" s="12"/>
      <c r="L755" s="13"/>
      <c r="M755" s="13"/>
    </row>
    <row r="756" spans="4:13" ht="15.75" customHeight="1">
      <c r="D756" s="11"/>
      <c r="E756" s="11"/>
      <c r="F756" s="11"/>
      <c r="G756" s="11"/>
      <c r="H756" s="11"/>
      <c r="I756" s="11"/>
      <c r="J756" s="11"/>
      <c r="K756" s="12"/>
      <c r="L756" s="13"/>
      <c r="M756" s="13"/>
    </row>
    <row r="757" spans="4:13" ht="15.75" customHeight="1">
      <c r="D757" s="11"/>
      <c r="E757" s="11"/>
      <c r="F757" s="11"/>
      <c r="G757" s="11"/>
      <c r="H757" s="11"/>
      <c r="I757" s="11"/>
      <c r="J757" s="11"/>
      <c r="K757" s="12"/>
      <c r="L757" s="13"/>
      <c r="M757" s="13"/>
    </row>
    <row r="758" spans="4:13" ht="15.75" customHeight="1">
      <c r="D758" s="11"/>
      <c r="E758" s="11"/>
      <c r="F758" s="11"/>
      <c r="G758" s="11"/>
      <c r="H758" s="11"/>
      <c r="I758" s="11"/>
      <c r="J758" s="11"/>
      <c r="K758" s="12"/>
      <c r="L758" s="13"/>
      <c r="M758" s="13"/>
    </row>
    <row r="759" spans="4:13" ht="15.75" customHeight="1">
      <c r="D759" s="11"/>
      <c r="E759" s="11"/>
      <c r="F759" s="11"/>
      <c r="G759" s="11"/>
      <c r="H759" s="11"/>
      <c r="I759" s="11"/>
      <c r="J759" s="11"/>
      <c r="K759" s="12"/>
      <c r="L759" s="13"/>
      <c r="M759" s="13"/>
    </row>
    <row r="760" spans="4:13" ht="15.75" customHeight="1">
      <c r="D760" s="11"/>
      <c r="E760" s="11"/>
      <c r="F760" s="11"/>
      <c r="G760" s="11"/>
      <c r="H760" s="11"/>
      <c r="I760" s="11"/>
      <c r="J760" s="11"/>
      <c r="K760" s="12"/>
      <c r="L760" s="13"/>
      <c r="M760" s="13"/>
    </row>
    <row r="761" spans="4:13" ht="15.75" customHeight="1">
      <c r="D761" s="11"/>
      <c r="E761" s="11"/>
      <c r="F761" s="11"/>
      <c r="G761" s="11"/>
      <c r="H761" s="11"/>
      <c r="I761" s="11"/>
      <c r="J761" s="11"/>
      <c r="K761" s="12"/>
      <c r="L761" s="13"/>
      <c r="M761" s="13"/>
    </row>
    <row r="762" spans="4:13" ht="15.75" customHeight="1">
      <c r="D762" s="11"/>
      <c r="E762" s="11"/>
      <c r="F762" s="11"/>
      <c r="G762" s="11"/>
      <c r="H762" s="11"/>
      <c r="I762" s="11"/>
      <c r="J762" s="11"/>
      <c r="K762" s="12"/>
      <c r="L762" s="13"/>
      <c r="M762" s="13"/>
    </row>
    <row r="763" spans="4:13" ht="15.75" customHeight="1">
      <c r="D763" s="11"/>
      <c r="E763" s="11"/>
      <c r="F763" s="11"/>
      <c r="G763" s="11"/>
      <c r="H763" s="11"/>
      <c r="I763" s="11"/>
      <c r="J763" s="11"/>
      <c r="K763" s="12"/>
      <c r="L763" s="13"/>
      <c r="M763" s="13"/>
    </row>
    <row r="764" spans="4:13" ht="15.75" customHeight="1">
      <c r="D764" s="11"/>
      <c r="E764" s="11"/>
      <c r="F764" s="11"/>
      <c r="G764" s="11"/>
      <c r="H764" s="11"/>
      <c r="I764" s="11"/>
      <c r="J764" s="11"/>
      <c r="K764" s="12"/>
      <c r="L764" s="13"/>
      <c r="M764" s="13"/>
    </row>
    <row r="765" spans="4:13" ht="15.75" customHeight="1">
      <c r="D765" s="11"/>
      <c r="E765" s="11"/>
      <c r="F765" s="11"/>
      <c r="G765" s="11"/>
      <c r="H765" s="11"/>
      <c r="I765" s="11"/>
      <c r="J765" s="11"/>
      <c r="K765" s="12"/>
      <c r="L765" s="13"/>
      <c r="M765" s="13"/>
    </row>
    <row r="766" spans="4:13" ht="15.75" customHeight="1">
      <c r="D766" s="11"/>
      <c r="E766" s="11"/>
      <c r="F766" s="11"/>
      <c r="G766" s="11"/>
      <c r="H766" s="11"/>
      <c r="I766" s="11"/>
      <c r="J766" s="11"/>
      <c r="K766" s="12"/>
      <c r="L766" s="13"/>
      <c r="M766" s="13"/>
    </row>
    <row r="767" spans="4:13" ht="15.75" customHeight="1">
      <c r="D767" s="11"/>
      <c r="E767" s="11"/>
      <c r="F767" s="11"/>
      <c r="G767" s="11"/>
      <c r="H767" s="11"/>
      <c r="I767" s="11"/>
      <c r="J767" s="11"/>
      <c r="K767" s="12"/>
      <c r="L767" s="13"/>
      <c r="M767" s="13"/>
    </row>
    <row r="768" spans="4:13" ht="15.75" customHeight="1">
      <c r="D768" s="11"/>
      <c r="E768" s="11"/>
      <c r="F768" s="11"/>
      <c r="G768" s="11"/>
      <c r="H768" s="11"/>
      <c r="I768" s="11"/>
      <c r="J768" s="11"/>
      <c r="K768" s="12"/>
      <c r="L768" s="13"/>
      <c r="M768" s="13"/>
    </row>
    <row r="769" spans="4:13" ht="15.75" customHeight="1">
      <c r="D769" s="11"/>
      <c r="E769" s="11"/>
      <c r="F769" s="11"/>
      <c r="G769" s="11"/>
      <c r="H769" s="11"/>
      <c r="I769" s="11"/>
      <c r="J769" s="11"/>
      <c r="K769" s="12"/>
      <c r="L769" s="13"/>
      <c r="M769" s="13"/>
    </row>
    <row r="770" spans="4:13" ht="15.75" customHeight="1">
      <c r="D770" s="11"/>
      <c r="E770" s="11"/>
      <c r="F770" s="11"/>
      <c r="G770" s="11"/>
      <c r="H770" s="11"/>
      <c r="I770" s="11"/>
      <c r="J770" s="11"/>
      <c r="K770" s="12"/>
      <c r="L770" s="13"/>
      <c r="M770" s="13"/>
    </row>
    <row r="771" spans="4:13" ht="15.75" customHeight="1">
      <c r="D771" s="11"/>
      <c r="E771" s="11"/>
      <c r="F771" s="11"/>
      <c r="G771" s="11"/>
      <c r="H771" s="11"/>
      <c r="I771" s="11"/>
      <c r="J771" s="11"/>
      <c r="K771" s="12"/>
      <c r="L771" s="13"/>
      <c r="M771" s="13"/>
    </row>
    <row r="772" spans="4:13" ht="15.75" customHeight="1">
      <c r="D772" s="11"/>
      <c r="E772" s="11"/>
      <c r="F772" s="11"/>
      <c r="G772" s="11"/>
      <c r="H772" s="11"/>
      <c r="I772" s="11"/>
      <c r="J772" s="11"/>
      <c r="K772" s="12"/>
      <c r="L772" s="13"/>
      <c r="M772" s="13"/>
    </row>
    <row r="773" spans="4:13" ht="15.75" customHeight="1">
      <c r="D773" s="11"/>
      <c r="E773" s="11"/>
      <c r="F773" s="11"/>
      <c r="G773" s="11"/>
      <c r="H773" s="11"/>
      <c r="I773" s="11"/>
      <c r="J773" s="11"/>
      <c r="K773" s="12"/>
      <c r="L773" s="13"/>
      <c r="M773" s="13"/>
    </row>
    <row r="774" spans="4:13" ht="15.75" customHeight="1">
      <c r="D774" s="11"/>
      <c r="E774" s="11"/>
      <c r="F774" s="11"/>
      <c r="G774" s="11"/>
      <c r="H774" s="11"/>
      <c r="I774" s="11"/>
      <c r="J774" s="11"/>
      <c r="K774" s="12"/>
      <c r="L774" s="13"/>
      <c r="M774" s="13"/>
    </row>
    <row r="775" spans="4:13" ht="15.75" customHeight="1">
      <c r="D775" s="11"/>
      <c r="E775" s="11"/>
      <c r="F775" s="11"/>
      <c r="G775" s="11"/>
      <c r="H775" s="11"/>
      <c r="I775" s="11"/>
      <c r="J775" s="11"/>
      <c r="K775" s="12"/>
      <c r="L775" s="13"/>
      <c r="M775" s="13"/>
    </row>
    <row r="776" spans="4:13" ht="15.75" customHeight="1">
      <c r="D776" s="11"/>
      <c r="E776" s="11"/>
      <c r="F776" s="11"/>
      <c r="G776" s="11"/>
      <c r="H776" s="11"/>
      <c r="I776" s="11"/>
      <c r="J776" s="11"/>
      <c r="K776" s="12"/>
      <c r="L776" s="13"/>
      <c r="M776" s="13"/>
    </row>
    <row r="777" spans="4:13" ht="15.75" customHeight="1">
      <c r="D777" s="11"/>
      <c r="E777" s="11"/>
      <c r="F777" s="11"/>
      <c r="G777" s="11"/>
      <c r="H777" s="11"/>
      <c r="I777" s="11"/>
      <c r="J777" s="11"/>
      <c r="K777" s="12"/>
      <c r="L777" s="13"/>
      <c r="M777" s="13"/>
    </row>
    <row r="778" spans="4:13" ht="15.75" customHeight="1">
      <c r="D778" s="11"/>
      <c r="E778" s="11"/>
      <c r="F778" s="11"/>
      <c r="G778" s="11"/>
      <c r="H778" s="11"/>
      <c r="I778" s="11"/>
      <c r="J778" s="11"/>
      <c r="K778" s="12"/>
      <c r="L778" s="13"/>
      <c r="M778" s="13"/>
    </row>
    <row r="779" spans="4:13" ht="15.75" customHeight="1">
      <c r="D779" s="11"/>
      <c r="E779" s="11"/>
      <c r="F779" s="11"/>
      <c r="G779" s="11"/>
      <c r="H779" s="11"/>
      <c r="I779" s="11"/>
      <c r="J779" s="11"/>
      <c r="K779" s="12"/>
      <c r="L779" s="13"/>
      <c r="M779" s="13"/>
    </row>
    <row r="780" spans="4:13" ht="15.75" customHeight="1">
      <c r="D780" s="11"/>
      <c r="E780" s="11"/>
      <c r="F780" s="11"/>
      <c r="G780" s="11"/>
      <c r="H780" s="11"/>
      <c r="I780" s="11"/>
      <c r="J780" s="11"/>
      <c r="K780" s="12"/>
      <c r="L780" s="13"/>
      <c r="M780" s="13"/>
    </row>
    <row r="781" spans="4:13" ht="15.75" customHeight="1">
      <c r="D781" s="11"/>
      <c r="E781" s="11"/>
      <c r="F781" s="11"/>
      <c r="G781" s="11"/>
      <c r="H781" s="11"/>
      <c r="I781" s="11"/>
      <c r="J781" s="11"/>
      <c r="K781" s="12"/>
      <c r="L781" s="13"/>
      <c r="M781" s="13"/>
    </row>
    <row r="782" spans="4:13" ht="15.75" customHeight="1">
      <c r="D782" s="11"/>
      <c r="E782" s="11"/>
      <c r="F782" s="11"/>
      <c r="G782" s="11"/>
      <c r="H782" s="11"/>
      <c r="I782" s="11"/>
      <c r="J782" s="11"/>
      <c r="K782" s="12"/>
      <c r="L782" s="13"/>
      <c r="M782" s="13"/>
    </row>
    <row r="783" spans="4:13" ht="15.75" customHeight="1">
      <c r="D783" s="11"/>
      <c r="E783" s="11"/>
      <c r="F783" s="11"/>
      <c r="G783" s="11"/>
      <c r="H783" s="11"/>
      <c r="I783" s="11"/>
      <c r="J783" s="11"/>
      <c r="K783" s="12"/>
      <c r="L783" s="13"/>
      <c r="M783" s="13"/>
    </row>
    <row r="784" spans="4:13" ht="15.75" customHeight="1">
      <c r="D784" s="11"/>
      <c r="E784" s="11"/>
      <c r="F784" s="11"/>
      <c r="G784" s="11"/>
      <c r="H784" s="11"/>
      <c r="I784" s="11"/>
      <c r="J784" s="11"/>
      <c r="K784" s="12"/>
      <c r="L784" s="13"/>
      <c r="M784" s="13"/>
    </row>
    <row r="785" spans="4:13" ht="15.75" customHeight="1">
      <c r="D785" s="11"/>
      <c r="E785" s="11"/>
      <c r="F785" s="11"/>
      <c r="G785" s="11"/>
      <c r="H785" s="11"/>
      <c r="I785" s="11"/>
      <c r="J785" s="11"/>
      <c r="K785" s="12"/>
      <c r="L785" s="13"/>
      <c r="M785" s="13"/>
    </row>
    <row r="786" spans="4:13" ht="15.75" customHeight="1">
      <c r="D786" s="11"/>
      <c r="E786" s="11"/>
      <c r="F786" s="11"/>
      <c r="G786" s="11"/>
      <c r="H786" s="11"/>
      <c r="I786" s="11"/>
      <c r="J786" s="11"/>
      <c r="K786" s="12"/>
      <c r="L786" s="13"/>
      <c r="M786" s="13"/>
    </row>
    <row r="787" spans="4:13" ht="15.75" customHeight="1">
      <c r="D787" s="11"/>
      <c r="E787" s="11"/>
      <c r="F787" s="11"/>
      <c r="G787" s="11"/>
      <c r="H787" s="11"/>
      <c r="I787" s="11"/>
      <c r="J787" s="11"/>
      <c r="K787" s="12"/>
      <c r="L787" s="13"/>
      <c r="M787" s="13"/>
    </row>
    <row r="788" spans="4:13" ht="15.75" customHeight="1">
      <c r="D788" s="11"/>
      <c r="E788" s="11"/>
      <c r="F788" s="11"/>
      <c r="G788" s="11"/>
      <c r="H788" s="11"/>
      <c r="I788" s="11"/>
      <c r="J788" s="11"/>
      <c r="K788" s="12"/>
      <c r="L788" s="13"/>
      <c r="M788" s="13"/>
    </row>
    <row r="789" spans="4:13" ht="15.75" customHeight="1">
      <c r="D789" s="11"/>
      <c r="E789" s="11"/>
      <c r="F789" s="11"/>
      <c r="G789" s="11"/>
      <c r="H789" s="11"/>
      <c r="I789" s="11"/>
      <c r="J789" s="11"/>
      <c r="K789" s="12"/>
      <c r="L789" s="13"/>
      <c r="M789" s="13"/>
    </row>
    <row r="790" spans="4:13" ht="15.75" customHeight="1">
      <c r="D790" s="11"/>
      <c r="E790" s="11"/>
      <c r="F790" s="11"/>
      <c r="G790" s="11"/>
      <c r="H790" s="11"/>
      <c r="I790" s="11"/>
      <c r="J790" s="11"/>
      <c r="K790" s="12"/>
      <c r="L790" s="13"/>
      <c r="M790" s="13"/>
    </row>
    <row r="791" spans="4:13" ht="15.75" customHeight="1">
      <c r="D791" s="11"/>
      <c r="E791" s="11"/>
      <c r="F791" s="11"/>
      <c r="G791" s="11"/>
      <c r="H791" s="11"/>
      <c r="I791" s="11"/>
      <c r="J791" s="11"/>
      <c r="K791" s="12"/>
      <c r="L791" s="13"/>
      <c r="M791" s="13"/>
    </row>
    <row r="792" spans="4:13" ht="15.75" customHeight="1">
      <c r="D792" s="11"/>
      <c r="E792" s="11"/>
      <c r="F792" s="11"/>
      <c r="G792" s="11"/>
      <c r="H792" s="11"/>
      <c r="I792" s="11"/>
      <c r="J792" s="11"/>
      <c r="K792" s="12"/>
      <c r="L792" s="13"/>
      <c r="M792" s="13"/>
    </row>
    <row r="793" spans="4:13" ht="15.75" customHeight="1">
      <c r="D793" s="11"/>
      <c r="E793" s="11"/>
      <c r="F793" s="11"/>
      <c r="G793" s="11"/>
      <c r="H793" s="11"/>
      <c r="I793" s="11"/>
      <c r="J793" s="11"/>
      <c r="K793" s="12"/>
      <c r="L793" s="13"/>
      <c r="M793" s="13"/>
    </row>
    <row r="794" spans="4:13" ht="15.75" customHeight="1">
      <c r="D794" s="11"/>
      <c r="E794" s="11"/>
      <c r="F794" s="11"/>
      <c r="G794" s="11"/>
      <c r="H794" s="11"/>
      <c r="I794" s="11"/>
      <c r="J794" s="11"/>
      <c r="K794" s="12"/>
      <c r="L794" s="13"/>
      <c r="M794" s="13"/>
    </row>
    <row r="795" spans="4:13" ht="15.75" customHeight="1">
      <c r="D795" s="11"/>
      <c r="E795" s="11"/>
      <c r="F795" s="11"/>
      <c r="G795" s="11"/>
      <c r="H795" s="11"/>
      <c r="I795" s="11"/>
      <c r="J795" s="11"/>
      <c r="K795" s="12"/>
      <c r="L795" s="13"/>
      <c r="M795" s="13"/>
    </row>
    <row r="796" spans="4:13" ht="15.75" customHeight="1">
      <c r="D796" s="11"/>
      <c r="E796" s="11"/>
      <c r="F796" s="11"/>
      <c r="G796" s="11"/>
      <c r="H796" s="11"/>
      <c r="I796" s="11"/>
      <c r="J796" s="11"/>
      <c r="K796" s="12"/>
      <c r="L796" s="13"/>
      <c r="M796" s="13"/>
    </row>
    <row r="797" spans="4:13" ht="15.75" customHeight="1">
      <c r="D797" s="11"/>
      <c r="E797" s="11"/>
      <c r="F797" s="11"/>
      <c r="G797" s="11"/>
      <c r="H797" s="11"/>
      <c r="I797" s="11"/>
      <c r="J797" s="11"/>
      <c r="K797" s="12"/>
      <c r="L797" s="13"/>
      <c r="M797" s="13"/>
    </row>
    <row r="798" spans="4:13" ht="15.75" customHeight="1">
      <c r="D798" s="11"/>
      <c r="E798" s="11"/>
      <c r="F798" s="11"/>
      <c r="G798" s="11"/>
      <c r="H798" s="11"/>
      <c r="I798" s="11"/>
      <c r="J798" s="11"/>
      <c r="K798" s="12"/>
      <c r="L798" s="13"/>
      <c r="M798" s="13"/>
    </row>
    <row r="799" spans="4:13" ht="15.75" customHeight="1">
      <c r="D799" s="11"/>
      <c r="E799" s="11"/>
      <c r="F799" s="11"/>
      <c r="G799" s="11"/>
      <c r="H799" s="11"/>
      <c r="I799" s="11"/>
      <c r="J799" s="11"/>
      <c r="K799" s="12"/>
      <c r="L799" s="13"/>
      <c r="M799" s="13"/>
    </row>
    <row r="800" spans="4:13" ht="15.75" customHeight="1">
      <c r="D800" s="11"/>
      <c r="E800" s="11"/>
      <c r="F800" s="11"/>
      <c r="G800" s="11"/>
      <c r="H800" s="11"/>
      <c r="I800" s="11"/>
      <c r="J800" s="11"/>
      <c r="K800" s="12"/>
      <c r="L800" s="13"/>
      <c r="M800" s="13"/>
    </row>
    <row r="801" spans="4:13" ht="15.75" customHeight="1">
      <c r="D801" s="11"/>
      <c r="E801" s="11"/>
      <c r="F801" s="11"/>
      <c r="G801" s="11"/>
      <c r="H801" s="11"/>
      <c r="I801" s="11"/>
      <c r="J801" s="11"/>
      <c r="K801" s="12"/>
      <c r="L801" s="13"/>
      <c r="M801" s="13"/>
    </row>
    <row r="802" spans="4:13" ht="15.75" customHeight="1">
      <c r="D802" s="11"/>
      <c r="E802" s="11"/>
      <c r="F802" s="11"/>
      <c r="G802" s="11"/>
      <c r="H802" s="11"/>
      <c r="I802" s="11"/>
      <c r="J802" s="11"/>
      <c r="K802" s="12"/>
      <c r="L802" s="13"/>
      <c r="M802" s="13"/>
    </row>
    <row r="803" spans="4:13" ht="15.75" customHeight="1">
      <c r="D803" s="11"/>
      <c r="E803" s="11"/>
      <c r="F803" s="11"/>
      <c r="G803" s="11"/>
      <c r="H803" s="11"/>
      <c r="I803" s="11"/>
      <c r="J803" s="11"/>
      <c r="K803" s="12"/>
      <c r="L803" s="13"/>
      <c r="M803" s="13"/>
    </row>
    <row r="804" spans="4:13" ht="15.75" customHeight="1">
      <c r="D804" s="11"/>
      <c r="E804" s="11"/>
      <c r="F804" s="11"/>
      <c r="G804" s="11"/>
      <c r="H804" s="11"/>
      <c r="I804" s="11"/>
      <c r="J804" s="11"/>
      <c r="K804" s="12"/>
      <c r="L804" s="13"/>
      <c r="M804" s="13"/>
    </row>
    <row r="805" spans="4:13" ht="15.75" customHeight="1">
      <c r="D805" s="11"/>
      <c r="E805" s="11"/>
      <c r="F805" s="11"/>
      <c r="G805" s="11"/>
      <c r="H805" s="11"/>
      <c r="I805" s="11"/>
      <c r="J805" s="11"/>
      <c r="K805" s="12"/>
      <c r="L805" s="13"/>
      <c r="M805" s="13"/>
    </row>
    <row r="806" spans="4:13" ht="15.75" customHeight="1">
      <c r="D806" s="11"/>
      <c r="E806" s="11"/>
      <c r="F806" s="11"/>
      <c r="G806" s="11"/>
      <c r="H806" s="11"/>
      <c r="I806" s="11"/>
      <c r="J806" s="11"/>
      <c r="K806" s="12"/>
      <c r="L806" s="13"/>
      <c r="M806" s="13"/>
    </row>
    <row r="807" spans="4:13" ht="15.75" customHeight="1">
      <c r="D807" s="11"/>
      <c r="E807" s="11"/>
      <c r="F807" s="11"/>
      <c r="G807" s="11"/>
      <c r="H807" s="11"/>
      <c r="I807" s="11"/>
      <c r="J807" s="11"/>
      <c r="K807" s="12"/>
      <c r="L807" s="13"/>
      <c r="M807" s="13"/>
    </row>
    <row r="808" spans="4:13" ht="15.75" customHeight="1">
      <c r="D808" s="11"/>
      <c r="E808" s="11"/>
      <c r="F808" s="11"/>
      <c r="G808" s="11"/>
      <c r="H808" s="11"/>
      <c r="I808" s="11"/>
      <c r="J808" s="11"/>
      <c r="K808" s="12"/>
      <c r="L808" s="13"/>
      <c r="M808" s="13"/>
    </row>
    <row r="809" spans="4:13" ht="15.75" customHeight="1">
      <c r="D809" s="11"/>
      <c r="E809" s="11"/>
      <c r="F809" s="11"/>
      <c r="G809" s="11"/>
      <c r="H809" s="11"/>
      <c r="I809" s="11"/>
      <c r="J809" s="11"/>
      <c r="K809" s="12"/>
      <c r="L809" s="13"/>
      <c r="M809" s="13"/>
    </row>
    <row r="810" spans="4:13" ht="15.75" customHeight="1">
      <c r="D810" s="11"/>
      <c r="E810" s="11"/>
      <c r="F810" s="11"/>
      <c r="G810" s="11"/>
      <c r="H810" s="11"/>
      <c r="I810" s="11"/>
      <c r="J810" s="11"/>
      <c r="K810" s="12"/>
      <c r="L810" s="13"/>
      <c r="M810" s="13"/>
    </row>
    <row r="811" spans="4:13" ht="15.75" customHeight="1">
      <c r="D811" s="11"/>
      <c r="E811" s="11"/>
      <c r="F811" s="11"/>
      <c r="G811" s="11"/>
      <c r="H811" s="11"/>
      <c r="I811" s="11"/>
      <c r="J811" s="11"/>
      <c r="K811" s="12"/>
      <c r="L811" s="13"/>
      <c r="M811" s="13"/>
    </row>
    <row r="812" spans="4:13" ht="15.75" customHeight="1">
      <c r="D812" s="11"/>
      <c r="E812" s="11"/>
      <c r="F812" s="11"/>
      <c r="G812" s="11"/>
      <c r="H812" s="11"/>
      <c r="I812" s="11"/>
      <c r="J812" s="11"/>
      <c r="K812" s="12"/>
      <c r="L812" s="13"/>
      <c r="M812" s="13"/>
    </row>
    <row r="813" spans="4:13" ht="15.75" customHeight="1">
      <c r="D813" s="11"/>
      <c r="E813" s="11"/>
      <c r="F813" s="11"/>
      <c r="G813" s="11"/>
      <c r="H813" s="11"/>
      <c r="I813" s="11"/>
      <c r="J813" s="11"/>
      <c r="K813" s="12"/>
      <c r="L813" s="13"/>
      <c r="M813" s="13"/>
    </row>
    <row r="814" spans="4:13" ht="15.75" customHeight="1">
      <c r="D814" s="11"/>
      <c r="E814" s="11"/>
      <c r="F814" s="11"/>
      <c r="G814" s="11"/>
      <c r="H814" s="11"/>
      <c r="I814" s="11"/>
      <c r="J814" s="11"/>
      <c r="K814" s="12"/>
      <c r="L814" s="13"/>
      <c r="M814" s="13"/>
    </row>
    <row r="815" spans="4:13" ht="15.75" customHeight="1">
      <c r="D815" s="11"/>
      <c r="E815" s="11"/>
      <c r="F815" s="11"/>
      <c r="G815" s="11"/>
      <c r="H815" s="11"/>
      <c r="I815" s="11"/>
      <c r="J815" s="11"/>
      <c r="K815" s="12"/>
      <c r="L815" s="13"/>
      <c r="M815" s="13"/>
    </row>
    <row r="816" spans="4:13" ht="15.75" customHeight="1">
      <c r="D816" s="11"/>
      <c r="E816" s="11"/>
      <c r="F816" s="11"/>
      <c r="G816" s="11"/>
      <c r="H816" s="11"/>
      <c r="I816" s="11"/>
      <c r="J816" s="11"/>
      <c r="K816" s="12"/>
      <c r="L816" s="13"/>
      <c r="M816" s="13"/>
    </row>
    <row r="817" spans="4:13" ht="15.75" customHeight="1">
      <c r="D817" s="11"/>
      <c r="E817" s="11"/>
      <c r="F817" s="11"/>
      <c r="G817" s="11"/>
      <c r="H817" s="11"/>
      <c r="I817" s="11"/>
      <c r="J817" s="11"/>
      <c r="K817" s="12"/>
      <c r="L817" s="13"/>
      <c r="M817" s="13"/>
    </row>
    <row r="818" spans="4:13" ht="15.75" customHeight="1">
      <c r="D818" s="11"/>
      <c r="E818" s="11"/>
      <c r="F818" s="11"/>
      <c r="G818" s="11"/>
      <c r="H818" s="11"/>
      <c r="I818" s="11"/>
      <c r="J818" s="11"/>
      <c r="K818" s="12"/>
      <c r="L818" s="13"/>
      <c r="M818" s="13"/>
    </row>
    <row r="819" spans="4:13" ht="15.75" customHeight="1">
      <c r="D819" s="11"/>
      <c r="E819" s="11"/>
      <c r="F819" s="11"/>
      <c r="G819" s="11"/>
      <c r="H819" s="11"/>
      <c r="I819" s="11"/>
      <c r="J819" s="11"/>
      <c r="K819" s="12"/>
      <c r="L819" s="13"/>
      <c r="M819" s="13"/>
    </row>
    <row r="820" spans="4:13" ht="15.75" customHeight="1">
      <c r="D820" s="11"/>
      <c r="E820" s="11"/>
      <c r="F820" s="11"/>
      <c r="G820" s="11"/>
      <c r="H820" s="11"/>
      <c r="I820" s="11"/>
      <c r="J820" s="11"/>
      <c r="K820" s="12"/>
      <c r="L820" s="13"/>
      <c r="M820" s="13"/>
    </row>
    <row r="821" spans="4:13" ht="15.75" customHeight="1">
      <c r="D821" s="11"/>
      <c r="E821" s="11"/>
      <c r="F821" s="11"/>
      <c r="G821" s="11"/>
      <c r="H821" s="11"/>
      <c r="I821" s="11"/>
      <c r="J821" s="11"/>
      <c r="K821" s="12"/>
      <c r="L821" s="13"/>
      <c r="M821" s="13"/>
    </row>
    <row r="822" spans="4:13" ht="15.75" customHeight="1">
      <c r="D822" s="11"/>
      <c r="E822" s="11"/>
      <c r="F822" s="11"/>
      <c r="G822" s="11"/>
      <c r="H822" s="11"/>
      <c r="I822" s="11"/>
      <c r="J822" s="11"/>
      <c r="K822" s="12"/>
      <c r="L822" s="13"/>
      <c r="M822" s="13"/>
    </row>
    <row r="823" spans="4:13" ht="15.75" customHeight="1">
      <c r="D823" s="11"/>
      <c r="E823" s="11"/>
      <c r="F823" s="11"/>
      <c r="G823" s="11"/>
      <c r="H823" s="11"/>
      <c r="I823" s="11"/>
      <c r="J823" s="11"/>
      <c r="K823" s="12"/>
      <c r="L823" s="13"/>
      <c r="M823" s="13"/>
    </row>
    <row r="824" spans="4:13" ht="15.75" customHeight="1">
      <c r="D824" s="11"/>
      <c r="E824" s="11"/>
      <c r="F824" s="11"/>
      <c r="G824" s="11"/>
      <c r="H824" s="11"/>
      <c r="I824" s="11"/>
      <c r="J824" s="11"/>
      <c r="K824" s="12"/>
      <c r="L824" s="13"/>
      <c r="M824" s="13"/>
    </row>
    <row r="825" spans="4:13" ht="15.75" customHeight="1">
      <c r="D825" s="11"/>
      <c r="E825" s="11"/>
      <c r="F825" s="11"/>
      <c r="G825" s="11"/>
      <c r="H825" s="11"/>
      <c r="I825" s="11"/>
      <c r="J825" s="11"/>
      <c r="K825" s="12"/>
      <c r="L825" s="13"/>
      <c r="M825" s="13"/>
    </row>
    <row r="826" spans="4:13" ht="15.75" customHeight="1">
      <c r="D826" s="11"/>
      <c r="E826" s="11"/>
      <c r="F826" s="11"/>
      <c r="G826" s="11"/>
      <c r="H826" s="11"/>
      <c r="I826" s="11"/>
      <c r="J826" s="11"/>
      <c r="K826" s="12"/>
      <c r="L826" s="13"/>
      <c r="M826" s="13"/>
    </row>
    <row r="827" spans="4:13" ht="15.75" customHeight="1">
      <c r="D827" s="11"/>
      <c r="E827" s="11"/>
      <c r="F827" s="11"/>
      <c r="G827" s="11"/>
      <c r="H827" s="11"/>
      <c r="I827" s="11"/>
      <c r="J827" s="11"/>
      <c r="K827" s="12"/>
      <c r="L827" s="13"/>
      <c r="M827" s="13"/>
    </row>
    <row r="828" spans="4:13" ht="15.75" customHeight="1">
      <c r="D828" s="11"/>
      <c r="E828" s="11"/>
      <c r="F828" s="11"/>
      <c r="G828" s="11"/>
      <c r="H828" s="11"/>
      <c r="I828" s="11"/>
      <c r="J828" s="11"/>
      <c r="K828" s="12"/>
      <c r="L828" s="13"/>
      <c r="M828" s="13"/>
    </row>
    <row r="829" spans="4:13" ht="15.75" customHeight="1">
      <c r="D829" s="11"/>
      <c r="E829" s="11"/>
      <c r="F829" s="11"/>
      <c r="G829" s="11"/>
      <c r="H829" s="11"/>
      <c r="I829" s="11"/>
      <c r="J829" s="11"/>
      <c r="K829" s="12"/>
      <c r="L829" s="13"/>
      <c r="M829" s="13"/>
    </row>
    <row r="830" spans="4:13" ht="15.75" customHeight="1">
      <c r="D830" s="11"/>
      <c r="E830" s="11"/>
      <c r="F830" s="11"/>
      <c r="G830" s="11"/>
      <c r="H830" s="11"/>
      <c r="I830" s="11"/>
      <c r="J830" s="11"/>
      <c r="K830" s="12"/>
      <c r="L830" s="13"/>
      <c r="M830" s="13"/>
    </row>
    <row r="831" spans="4:13" ht="15.75" customHeight="1">
      <c r="D831" s="11"/>
      <c r="E831" s="11"/>
      <c r="F831" s="11"/>
      <c r="G831" s="11"/>
      <c r="H831" s="11"/>
      <c r="I831" s="11"/>
      <c r="J831" s="11"/>
      <c r="K831" s="12"/>
      <c r="L831" s="13"/>
      <c r="M831" s="13"/>
    </row>
    <row r="832" spans="4:13" ht="15.75" customHeight="1">
      <c r="D832" s="11"/>
      <c r="E832" s="11"/>
      <c r="F832" s="11"/>
      <c r="G832" s="11"/>
      <c r="H832" s="11"/>
      <c r="I832" s="11"/>
      <c r="J832" s="11"/>
      <c r="K832" s="12"/>
      <c r="L832" s="13"/>
      <c r="M832" s="13"/>
    </row>
    <row r="833" spans="4:13" ht="15.75" customHeight="1">
      <c r="D833" s="11"/>
      <c r="E833" s="11"/>
      <c r="F833" s="11"/>
      <c r="G833" s="11"/>
      <c r="H833" s="11"/>
      <c r="I833" s="11"/>
      <c r="J833" s="11"/>
      <c r="K833" s="12"/>
      <c r="L833" s="13"/>
      <c r="M833" s="13"/>
    </row>
    <row r="834" spans="4:13" ht="15.75" customHeight="1">
      <c r="D834" s="11"/>
      <c r="E834" s="11"/>
      <c r="F834" s="11"/>
      <c r="G834" s="11"/>
      <c r="H834" s="11"/>
      <c r="I834" s="11"/>
      <c r="J834" s="11"/>
      <c r="K834" s="12"/>
      <c r="L834" s="13"/>
      <c r="M834" s="13"/>
    </row>
    <row r="835" spans="4:13" ht="15.75" customHeight="1">
      <c r="D835" s="11"/>
      <c r="E835" s="11"/>
      <c r="F835" s="11"/>
      <c r="G835" s="11"/>
      <c r="H835" s="11"/>
      <c r="I835" s="11"/>
      <c r="J835" s="11"/>
      <c r="K835" s="12"/>
      <c r="L835" s="13"/>
      <c r="M835" s="13"/>
    </row>
    <row r="836" spans="4:13" ht="15.75" customHeight="1">
      <c r="D836" s="11"/>
      <c r="E836" s="11"/>
      <c r="F836" s="11"/>
      <c r="G836" s="11"/>
      <c r="H836" s="11"/>
      <c r="I836" s="11"/>
      <c r="J836" s="11"/>
      <c r="K836" s="12"/>
      <c r="L836" s="13"/>
      <c r="M836" s="13"/>
    </row>
    <row r="837" spans="4:13" ht="15.75" customHeight="1">
      <c r="D837" s="11"/>
      <c r="E837" s="11"/>
      <c r="F837" s="11"/>
      <c r="G837" s="11"/>
      <c r="H837" s="11"/>
      <c r="I837" s="11"/>
      <c r="J837" s="11"/>
      <c r="K837" s="12"/>
      <c r="L837" s="13"/>
      <c r="M837" s="13"/>
    </row>
    <row r="838" spans="4:13" ht="15.75" customHeight="1">
      <c r="D838" s="11"/>
      <c r="E838" s="11"/>
      <c r="F838" s="11"/>
      <c r="G838" s="11"/>
      <c r="H838" s="11"/>
      <c r="I838" s="11"/>
      <c r="J838" s="11"/>
      <c r="K838" s="12"/>
      <c r="L838" s="13"/>
      <c r="M838" s="13"/>
    </row>
    <row r="839" spans="4:13" ht="15.75" customHeight="1">
      <c r="D839" s="11"/>
      <c r="E839" s="11"/>
      <c r="F839" s="11"/>
      <c r="G839" s="11"/>
      <c r="H839" s="11"/>
      <c r="I839" s="11"/>
      <c r="J839" s="11"/>
      <c r="K839" s="12"/>
      <c r="L839" s="13"/>
      <c r="M839" s="13"/>
    </row>
    <row r="840" spans="4:13" ht="15.75" customHeight="1">
      <c r="D840" s="11"/>
      <c r="E840" s="11"/>
      <c r="F840" s="11"/>
      <c r="G840" s="11"/>
      <c r="H840" s="11"/>
      <c r="I840" s="11"/>
      <c r="J840" s="11"/>
      <c r="K840" s="12"/>
      <c r="L840" s="13"/>
      <c r="M840" s="13"/>
    </row>
    <row r="841" spans="4:13" ht="15.75" customHeight="1">
      <c r="D841" s="11"/>
      <c r="E841" s="11"/>
      <c r="F841" s="11"/>
      <c r="G841" s="11"/>
      <c r="H841" s="11"/>
      <c r="I841" s="11"/>
      <c r="J841" s="11"/>
      <c r="K841" s="12"/>
      <c r="L841" s="13"/>
      <c r="M841" s="13"/>
    </row>
    <row r="842" spans="4:13" ht="15.75" customHeight="1">
      <c r="D842" s="11"/>
      <c r="E842" s="11"/>
      <c r="F842" s="11"/>
      <c r="G842" s="11"/>
      <c r="H842" s="11"/>
      <c r="I842" s="11"/>
      <c r="J842" s="11"/>
      <c r="K842" s="12"/>
      <c r="L842" s="13"/>
      <c r="M842" s="13"/>
    </row>
    <row r="843" spans="4:13" ht="15.75" customHeight="1">
      <c r="D843" s="11"/>
      <c r="E843" s="11"/>
      <c r="F843" s="11"/>
      <c r="G843" s="11"/>
      <c r="H843" s="11"/>
      <c r="I843" s="11"/>
      <c r="J843" s="11"/>
      <c r="K843" s="12"/>
      <c r="L843" s="13"/>
      <c r="M843" s="13"/>
    </row>
    <row r="844" spans="4:13" ht="15.75" customHeight="1">
      <c r="D844" s="11"/>
      <c r="E844" s="11"/>
      <c r="F844" s="11"/>
      <c r="G844" s="11"/>
      <c r="H844" s="11"/>
      <c r="I844" s="11"/>
      <c r="J844" s="11"/>
      <c r="K844" s="12"/>
      <c r="L844" s="13"/>
      <c r="M844" s="13"/>
    </row>
    <row r="845" spans="4:13" ht="15.75" customHeight="1">
      <c r="D845" s="11"/>
      <c r="E845" s="11"/>
      <c r="F845" s="11"/>
      <c r="G845" s="11"/>
      <c r="H845" s="11"/>
      <c r="I845" s="11"/>
      <c r="J845" s="11"/>
      <c r="K845" s="12"/>
      <c r="L845" s="13"/>
      <c r="M845" s="13"/>
    </row>
    <row r="846" spans="4:13" ht="15.75" customHeight="1">
      <c r="D846" s="11"/>
      <c r="E846" s="11"/>
      <c r="F846" s="11"/>
      <c r="G846" s="11"/>
      <c r="H846" s="11"/>
      <c r="I846" s="11"/>
      <c r="J846" s="11"/>
      <c r="K846" s="12"/>
      <c r="L846" s="13"/>
      <c r="M846" s="13"/>
    </row>
    <row r="847" spans="4:13" ht="15.75" customHeight="1">
      <c r="D847" s="11"/>
      <c r="E847" s="11"/>
      <c r="F847" s="11"/>
      <c r="G847" s="11"/>
      <c r="H847" s="11"/>
      <c r="I847" s="11"/>
      <c r="J847" s="11"/>
      <c r="K847" s="12"/>
      <c r="L847" s="13"/>
      <c r="M847" s="13"/>
    </row>
    <row r="848" spans="4:13" ht="15.75" customHeight="1">
      <c r="D848" s="11"/>
      <c r="E848" s="11"/>
      <c r="F848" s="11"/>
      <c r="G848" s="11"/>
      <c r="H848" s="11"/>
      <c r="I848" s="11"/>
      <c r="J848" s="11"/>
      <c r="K848" s="12"/>
      <c r="L848" s="13"/>
      <c r="M848" s="13"/>
    </row>
    <row r="849" spans="4:13" ht="15.75" customHeight="1">
      <c r="D849" s="11"/>
      <c r="E849" s="11"/>
      <c r="F849" s="11"/>
      <c r="G849" s="11"/>
      <c r="H849" s="11"/>
      <c r="I849" s="11"/>
      <c r="J849" s="11"/>
      <c r="K849" s="12"/>
      <c r="L849" s="13"/>
      <c r="M849" s="13"/>
    </row>
    <row r="850" spans="4:13" ht="15.75" customHeight="1">
      <c r="D850" s="11"/>
      <c r="E850" s="11"/>
      <c r="F850" s="11"/>
      <c r="G850" s="11"/>
      <c r="H850" s="11"/>
      <c r="I850" s="11"/>
      <c r="J850" s="11"/>
      <c r="K850" s="12"/>
      <c r="L850" s="13"/>
      <c r="M850" s="13"/>
    </row>
    <row r="851" spans="4:13" ht="15.75" customHeight="1">
      <c r="D851" s="11"/>
      <c r="E851" s="11"/>
      <c r="F851" s="11"/>
      <c r="G851" s="11"/>
      <c r="H851" s="11"/>
      <c r="I851" s="11"/>
      <c r="J851" s="11"/>
      <c r="K851" s="12"/>
      <c r="L851" s="13"/>
      <c r="M851" s="13"/>
    </row>
    <row r="852" spans="4:13" ht="15.75" customHeight="1">
      <c r="D852" s="11"/>
      <c r="E852" s="11"/>
      <c r="F852" s="11"/>
      <c r="G852" s="11"/>
      <c r="H852" s="11"/>
      <c r="I852" s="11"/>
      <c r="J852" s="11"/>
      <c r="K852" s="12"/>
      <c r="L852" s="13"/>
      <c r="M852" s="13"/>
    </row>
    <row r="853" spans="4:13" ht="15.75" customHeight="1">
      <c r="D853" s="11"/>
      <c r="E853" s="11"/>
      <c r="F853" s="11"/>
      <c r="G853" s="11"/>
      <c r="H853" s="11"/>
      <c r="I853" s="11"/>
      <c r="J853" s="11"/>
      <c r="K853" s="12"/>
      <c r="L853" s="13"/>
      <c r="M853" s="13"/>
    </row>
    <row r="854" spans="4:13" ht="15.75" customHeight="1">
      <c r="D854" s="11"/>
      <c r="E854" s="11"/>
      <c r="F854" s="11"/>
      <c r="G854" s="11"/>
      <c r="H854" s="11"/>
      <c r="I854" s="11"/>
      <c r="J854" s="11"/>
      <c r="K854" s="12"/>
      <c r="L854" s="13"/>
      <c r="M854" s="13"/>
    </row>
    <row r="855" spans="4:13" ht="15.75" customHeight="1">
      <c r="D855" s="11"/>
      <c r="E855" s="11"/>
      <c r="F855" s="11"/>
      <c r="G855" s="11"/>
      <c r="H855" s="11"/>
      <c r="I855" s="11"/>
      <c r="J855" s="11"/>
      <c r="K855" s="12"/>
      <c r="L855" s="13"/>
      <c r="M855" s="13"/>
    </row>
    <row r="856" spans="4:13" ht="15.75" customHeight="1">
      <c r="D856" s="11"/>
      <c r="E856" s="11"/>
      <c r="F856" s="11"/>
      <c r="G856" s="11"/>
      <c r="H856" s="11"/>
      <c r="I856" s="11"/>
      <c r="J856" s="11"/>
      <c r="K856" s="12"/>
      <c r="L856" s="13"/>
      <c r="M856" s="13"/>
    </row>
    <row r="857" spans="4:13" ht="15.75" customHeight="1">
      <c r="D857" s="11"/>
      <c r="E857" s="11"/>
      <c r="F857" s="11"/>
      <c r="G857" s="11"/>
      <c r="H857" s="11"/>
      <c r="I857" s="11"/>
      <c r="J857" s="11"/>
      <c r="K857" s="12"/>
      <c r="L857" s="13"/>
      <c r="M857" s="13"/>
    </row>
    <row r="858" spans="4:13" ht="15.75" customHeight="1">
      <c r="D858" s="11"/>
      <c r="E858" s="11"/>
      <c r="F858" s="11"/>
      <c r="G858" s="11"/>
      <c r="H858" s="11"/>
      <c r="I858" s="11"/>
      <c r="J858" s="11"/>
      <c r="K858" s="12"/>
      <c r="L858" s="13"/>
      <c r="M858" s="13"/>
    </row>
    <row r="859" spans="4:13" ht="15.75" customHeight="1">
      <c r="D859" s="11"/>
      <c r="E859" s="11"/>
      <c r="F859" s="11"/>
      <c r="G859" s="11"/>
      <c r="H859" s="11"/>
      <c r="I859" s="11"/>
      <c r="J859" s="11"/>
      <c r="K859" s="12"/>
      <c r="L859" s="13"/>
      <c r="M859" s="13"/>
    </row>
    <row r="860" spans="4:13" ht="15.75" customHeight="1">
      <c r="D860" s="11"/>
      <c r="E860" s="11"/>
      <c r="F860" s="11"/>
      <c r="G860" s="11"/>
      <c r="H860" s="11"/>
      <c r="I860" s="11"/>
      <c r="J860" s="11"/>
      <c r="K860" s="12"/>
      <c r="L860" s="13"/>
      <c r="M860" s="13"/>
    </row>
    <row r="861" spans="4:13" ht="15.75" customHeight="1">
      <c r="D861" s="11"/>
      <c r="E861" s="11"/>
      <c r="F861" s="11"/>
      <c r="G861" s="11"/>
      <c r="H861" s="11"/>
      <c r="I861" s="11"/>
      <c r="J861" s="11"/>
      <c r="K861" s="12"/>
      <c r="L861" s="13"/>
      <c r="M861" s="13"/>
    </row>
    <row r="862" spans="4:13" ht="15.75" customHeight="1">
      <c r="D862" s="11"/>
      <c r="E862" s="11"/>
      <c r="F862" s="11"/>
      <c r="G862" s="11"/>
      <c r="H862" s="11"/>
      <c r="I862" s="11"/>
      <c r="J862" s="11"/>
      <c r="K862" s="12"/>
      <c r="L862" s="13"/>
      <c r="M862" s="13"/>
    </row>
    <row r="863" spans="4:13" ht="15.75" customHeight="1">
      <c r="D863" s="11"/>
      <c r="E863" s="11"/>
      <c r="F863" s="11"/>
      <c r="G863" s="11"/>
      <c r="H863" s="11"/>
      <c r="I863" s="11"/>
      <c r="J863" s="11"/>
      <c r="K863" s="12"/>
      <c r="L863" s="13"/>
      <c r="M863" s="13"/>
    </row>
    <row r="864" spans="4:13" ht="15.75" customHeight="1">
      <c r="D864" s="11"/>
      <c r="E864" s="11"/>
      <c r="F864" s="11"/>
      <c r="G864" s="11"/>
      <c r="H864" s="11"/>
      <c r="I864" s="11"/>
      <c r="J864" s="11"/>
      <c r="K864" s="12"/>
      <c r="L864" s="13"/>
      <c r="M864" s="13"/>
    </row>
    <row r="865" spans="4:13" ht="15.75" customHeight="1">
      <c r="D865" s="11"/>
      <c r="E865" s="11"/>
      <c r="F865" s="11"/>
      <c r="G865" s="11"/>
      <c r="H865" s="11"/>
      <c r="I865" s="11"/>
      <c r="J865" s="11"/>
      <c r="K865" s="12"/>
      <c r="L865" s="13"/>
      <c r="M865" s="13"/>
    </row>
    <row r="866" spans="4:13" ht="15.75" customHeight="1">
      <c r="D866" s="11"/>
      <c r="E866" s="11"/>
      <c r="F866" s="11"/>
      <c r="G866" s="11"/>
      <c r="H866" s="11"/>
      <c r="I866" s="11"/>
      <c r="J866" s="11"/>
      <c r="K866" s="12"/>
      <c r="L866" s="13"/>
      <c r="M866" s="13"/>
    </row>
    <row r="867" spans="4:13" ht="15.75" customHeight="1">
      <c r="D867" s="11"/>
      <c r="E867" s="11"/>
      <c r="F867" s="11"/>
      <c r="G867" s="11"/>
      <c r="H867" s="11"/>
      <c r="I867" s="11"/>
      <c r="J867" s="11"/>
      <c r="K867" s="12"/>
      <c r="L867" s="13"/>
      <c r="M867" s="13"/>
    </row>
    <row r="868" spans="4:13" ht="15.75" customHeight="1">
      <c r="D868" s="11"/>
      <c r="E868" s="11"/>
      <c r="F868" s="11"/>
      <c r="G868" s="11"/>
      <c r="H868" s="11"/>
      <c r="I868" s="11"/>
      <c r="J868" s="11"/>
      <c r="K868" s="12"/>
      <c r="L868" s="13"/>
      <c r="M868" s="13"/>
    </row>
    <row r="869" spans="4:13" ht="15.75" customHeight="1">
      <c r="D869" s="11"/>
      <c r="E869" s="11"/>
      <c r="F869" s="11"/>
      <c r="G869" s="11"/>
      <c r="H869" s="11"/>
      <c r="I869" s="11"/>
      <c r="J869" s="11"/>
      <c r="K869" s="12"/>
      <c r="L869" s="13"/>
      <c r="M869" s="13"/>
    </row>
    <row r="870" spans="4:13" ht="15.75" customHeight="1">
      <c r="D870" s="11"/>
      <c r="E870" s="11"/>
      <c r="F870" s="11"/>
      <c r="G870" s="11"/>
      <c r="H870" s="11"/>
      <c r="I870" s="11"/>
      <c r="J870" s="11"/>
      <c r="K870" s="12"/>
      <c r="L870" s="13"/>
      <c r="M870" s="13"/>
    </row>
    <row r="871" spans="4:13" ht="15.75" customHeight="1">
      <c r="D871" s="11"/>
      <c r="E871" s="11"/>
      <c r="F871" s="11"/>
      <c r="G871" s="11"/>
      <c r="H871" s="11"/>
      <c r="I871" s="11"/>
      <c r="J871" s="11"/>
      <c r="K871" s="12"/>
      <c r="L871" s="13"/>
      <c r="M871" s="13"/>
    </row>
    <row r="872" spans="4:13" ht="15.75" customHeight="1">
      <c r="D872" s="11"/>
      <c r="E872" s="11"/>
      <c r="F872" s="11"/>
      <c r="G872" s="11"/>
      <c r="H872" s="11"/>
      <c r="I872" s="11"/>
      <c r="J872" s="11"/>
      <c r="K872" s="12"/>
      <c r="L872" s="13"/>
      <c r="M872" s="13"/>
    </row>
    <row r="873" spans="4:13" ht="15.75" customHeight="1">
      <c r="D873" s="11"/>
      <c r="E873" s="11"/>
      <c r="F873" s="11"/>
      <c r="G873" s="11"/>
      <c r="H873" s="11"/>
      <c r="I873" s="11"/>
      <c r="J873" s="11"/>
      <c r="K873" s="12"/>
      <c r="L873" s="13"/>
      <c r="M873" s="13"/>
    </row>
    <row r="874" spans="4:13" ht="15.75" customHeight="1">
      <c r="D874" s="11"/>
      <c r="E874" s="11"/>
      <c r="F874" s="11"/>
      <c r="G874" s="11"/>
      <c r="H874" s="11"/>
      <c r="I874" s="11"/>
      <c r="J874" s="11"/>
      <c r="K874" s="12"/>
      <c r="L874" s="13"/>
      <c r="M874" s="13"/>
    </row>
    <row r="875" spans="4:13" ht="15.75" customHeight="1">
      <c r="D875" s="11"/>
      <c r="E875" s="11"/>
      <c r="F875" s="11"/>
      <c r="G875" s="11"/>
      <c r="H875" s="11"/>
      <c r="I875" s="11"/>
      <c r="J875" s="11"/>
      <c r="K875" s="12"/>
      <c r="L875" s="13"/>
      <c r="M875" s="13"/>
    </row>
    <row r="876" spans="4:13" ht="15.75" customHeight="1">
      <c r="D876" s="11"/>
      <c r="E876" s="11"/>
      <c r="F876" s="11"/>
      <c r="G876" s="11"/>
      <c r="H876" s="11"/>
      <c r="I876" s="11"/>
      <c r="J876" s="11"/>
      <c r="K876" s="12"/>
      <c r="L876" s="13"/>
      <c r="M876" s="13"/>
    </row>
    <row r="877" spans="4:13" ht="15.75" customHeight="1">
      <c r="D877" s="11"/>
      <c r="E877" s="11"/>
      <c r="F877" s="11"/>
      <c r="G877" s="11"/>
      <c r="H877" s="11"/>
      <c r="I877" s="11"/>
      <c r="J877" s="11"/>
      <c r="K877" s="12"/>
      <c r="L877" s="13"/>
      <c r="M877" s="13"/>
    </row>
    <row r="878" spans="4:13" ht="15.75" customHeight="1">
      <c r="D878" s="11"/>
      <c r="E878" s="11"/>
      <c r="F878" s="11"/>
      <c r="G878" s="11"/>
      <c r="H878" s="11"/>
      <c r="I878" s="11"/>
      <c r="J878" s="11"/>
      <c r="K878" s="12"/>
      <c r="L878" s="13"/>
      <c r="M878" s="13"/>
    </row>
    <row r="879" spans="4:13" ht="15.75" customHeight="1">
      <c r="D879" s="11"/>
      <c r="E879" s="11"/>
      <c r="F879" s="11"/>
      <c r="G879" s="11"/>
      <c r="H879" s="11"/>
      <c r="I879" s="11"/>
      <c r="J879" s="11"/>
      <c r="K879" s="12"/>
      <c r="L879" s="13"/>
      <c r="M879" s="13"/>
    </row>
    <row r="880" spans="4:13" ht="15.75" customHeight="1">
      <c r="D880" s="11"/>
      <c r="E880" s="11"/>
      <c r="F880" s="11"/>
      <c r="G880" s="11"/>
      <c r="H880" s="11"/>
      <c r="I880" s="11"/>
      <c r="J880" s="11"/>
      <c r="K880" s="12"/>
      <c r="L880" s="13"/>
      <c r="M880" s="13"/>
    </row>
    <row r="881" spans="4:13" ht="15.75" customHeight="1">
      <c r="D881" s="11"/>
      <c r="E881" s="11"/>
      <c r="F881" s="11"/>
      <c r="G881" s="11"/>
      <c r="H881" s="11"/>
      <c r="I881" s="11"/>
      <c r="J881" s="11"/>
      <c r="K881" s="12"/>
      <c r="L881" s="13"/>
      <c r="M881" s="13"/>
    </row>
    <row r="882" spans="4:13" ht="15.75" customHeight="1">
      <c r="D882" s="11"/>
      <c r="E882" s="11"/>
      <c r="F882" s="11"/>
      <c r="G882" s="11"/>
      <c r="H882" s="11"/>
      <c r="I882" s="11"/>
      <c r="J882" s="11"/>
      <c r="K882" s="12"/>
      <c r="L882" s="13"/>
      <c r="M882" s="13"/>
    </row>
    <row r="883" spans="4:13" ht="15.75" customHeight="1">
      <c r="D883" s="11"/>
      <c r="E883" s="11"/>
      <c r="F883" s="11"/>
      <c r="G883" s="11"/>
      <c r="H883" s="11"/>
      <c r="I883" s="11"/>
      <c r="J883" s="11"/>
      <c r="K883" s="12"/>
      <c r="L883" s="13"/>
      <c r="M883" s="13"/>
    </row>
    <row r="884" spans="4:13" ht="15.75" customHeight="1">
      <c r="D884" s="11"/>
      <c r="E884" s="11"/>
      <c r="F884" s="11"/>
      <c r="G884" s="11"/>
      <c r="H884" s="11"/>
      <c r="I884" s="11"/>
      <c r="J884" s="11"/>
      <c r="K884" s="12"/>
      <c r="L884" s="13"/>
      <c r="M884" s="13"/>
    </row>
    <row r="885" spans="4:13" ht="15.75" customHeight="1">
      <c r="D885" s="11"/>
      <c r="E885" s="11"/>
      <c r="F885" s="11"/>
      <c r="G885" s="11"/>
      <c r="H885" s="11"/>
      <c r="I885" s="11"/>
      <c r="J885" s="11"/>
      <c r="K885" s="12"/>
      <c r="L885" s="13"/>
      <c r="M885" s="13"/>
    </row>
    <row r="886" spans="4:13" ht="15.75" customHeight="1">
      <c r="D886" s="11"/>
      <c r="E886" s="11"/>
      <c r="F886" s="11"/>
      <c r="G886" s="11"/>
      <c r="H886" s="11"/>
      <c r="I886" s="11"/>
      <c r="J886" s="11"/>
      <c r="K886" s="12"/>
      <c r="L886" s="13"/>
      <c r="M886" s="13"/>
    </row>
    <row r="887" spans="4:13" ht="15.75" customHeight="1">
      <c r="D887" s="11"/>
      <c r="E887" s="11"/>
      <c r="F887" s="11"/>
      <c r="G887" s="11"/>
      <c r="H887" s="11"/>
      <c r="I887" s="11"/>
      <c r="J887" s="11"/>
      <c r="K887" s="12"/>
      <c r="L887" s="13"/>
      <c r="M887" s="13"/>
    </row>
    <row r="888" spans="4:13" ht="15.75" customHeight="1">
      <c r="D888" s="11"/>
      <c r="E888" s="11"/>
      <c r="F888" s="11"/>
      <c r="G888" s="11"/>
      <c r="H888" s="11"/>
      <c r="I888" s="11"/>
      <c r="J888" s="11"/>
      <c r="K888" s="12"/>
      <c r="L888" s="13"/>
      <c r="M888" s="13"/>
    </row>
    <row r="889" spans="4:13" ht="15.75" customHeight="1">
      <c r="D889" s="11"/>
      <c r="E889" s="11"/>
      <c r="F889" s="11"/>
      <c r="G889" s="11"/>
      <c r="H889" s="11"/>
      <c r="I889" s="11"/>
      <c r="J889" s="11"/>
      <c r="K889" s="12"/>
      <c r="L889" s="13"/>
      <c r="M889" s="13"/>
    </row>
    <row r="890" spans="4:13" ht="15.75" customHeight="1">
      <c r="D890" s="11"/>
      <c r="E890" s="11"/>
      <c r="F890" s="11"/>
      <c r="G890" s="11"/>
      <c r="H890" s="11"/>
      <c r="I890" s="11"/>
      <c r="J890" s="11"/>
      <c r="K890" s="12"/>
      <c r="L890" s="13"/>
      <c r="M890" s="13"/>
    </row>
    <row r="891" spans="4:13" ht="15.75" customHeight="1">
      <c r="D891" s="11"/>
      <c r="E891" s="11"/>
      <c r="F891" s="11"/>
      <c r="G891" s="11"/>
      <c r="H891" s="11"/>
      <c r="I891" s="11"/>
      <c r="J891" s="11"/>
      <c r="K891" s="12"/>
      <c r="L891" s="13"/>
      <c r="M891" s="13"/>
    </row>
    <row r="892" spans="4:13" ht="15.75" customHeight="1">
      <c r="D892" s="11"/>
      <c r="E892" s="11"/>
      <c r="F892" s="11"/>
      <c r="G892" s="11"/>
      <c r="H892" s="11"/>
      <c r="I892" s="11"/>
      <c r="J892" s="11"/>
      <c r="K892" s="12"/>
      <c r="L892" s="13"/>
      <c r="M892" s="13"/>
    </row>
    <row r="893" spans="4:13" ht="15.75" customHeight="1">
      <c r="D893" s="11"/>
      <c r="E893" s="11"/>
      <c r="F893" s="11"/>
      <c r="G893" s="11"/>
      <c r="H893" s="11"/>
      <c r="I893" s="11"/>
      <c r="J893" s="11"/>
      <c r="K893" s="12"/>
      <c r="L893" s="13"/>
      <c r="M893" s="13"/>
    </row>
    <row r="894" spans="4:13" ht="15.75" customHeight="1">
      <c r="D894" s="11"/>
      <c r="E894" s="11"/>
      <c r="F894" s="11"/>
      <c r="G894" s="11"/>
      <c r="H894" s="11"/>
      <c r="I894" s="11"/>
      <c r="J894" s="11"/>
      <c r="K894" s="12"/>
      <c r="L894" s="13"/>
      <c r="M894" s="13"/>
    </row>
    <row r="895" spans="4:13" ht="15.75" customHeight="1">
      <c r="D895" s="11"/>
      <c r="E895" s="11"/>
      <c r="F895" s="11"/>
      <c r="G895" s="11"/>
      <c r="H895" s="11"/>
      <c r="I895" s="11"/>
      <c r="J895" s="11"/>
      <c r="K895" s="12"/>
      <c r="L895" s="13"/>
      <c r="M895" s="13"/>
    </row>
    <row r="896" spans="4:13" ht="15.75" customHeight="1">
      <c r="D896" s="11"/>
      <c r="E896" s="11"/>
      <c r="F896" s="11"/>
      <c r="G896" s="11"/>
      <c r="H896" s="11"/>
      <c r="I896" s="11"/>
      <c r="J896" s="11"/>
      <c r="K896" s="12"/>
      <c r="L896" s="13"/>
      <c r="M896" s="13"/>
    </row>
    <row r="897" spans="4:13" ht="15.75" customHeight="1">
      <c r="D897" s="11"/>
      <c r="E897" s="11"/>
      <c r="F897" s="11"/>
      <c r="G897" s="11"/>
      <c r="H897" s="11"/>
      <c r="I897" s="11"/>
      <c r="J897" s="11"/>
      <c r="K897" s="12"/>
      <c r="L897" s="13"/>
      <c r="M897" s="13"/>
    </row>
    <row r="898" spans="4:13" ht="15.75" customHeight="1">
      <c r="D898" s="11"/>
      <c r="E898" s="11"/>
      <c r="F898" s="11"/>
      <c r="G898" s="11"/>
      <c r="H898" s="11"/>
      <c r="I898" s="11"/>
      <c r="J898" s="11"/>
      <c r="K898" s="12"/>
      <c r="L898" s="13"/>
      <c r="M898" s="13"/>
    </row>
    <row r="899" spans="4:13" ht="15.75" customHeight="1">
      <c r="D899" s="11"/>
      <c r="E899" s="11"/>
      <c r="F899" s="11"/>
      <c r="G899" s="11"/>
      <c r="H899" s="11"/>
      <c r="I899" s="11"/>
      <c r="J899" s="11"/>
      <c r="K899" s="12"/>
      <c r="L899" s="13"/>
      <c r="M899" s="13"/>
    </row>
    <row r="900" spans="4:13" ht="15.75" customHeight="1">
      <c r="D900" s="11"/>
      <c r="E900" s="11"/>
      <c r="F900" s="11"/>
      <c r="G900" s="11"/>
      <c r="H900" s="11"/>
      <c r="I900" s="11"/>
      <c r="J900" s="11"/>
      <c r="K900" s="12"/>
      <c r="L900" s="13"/>
      <c r="M900" s="13"/>
    </row>
    <row r="901" spans="4:13" ht="15.75" customHeight="1">
      <c r="D901" s="11"/>
      <c r="E901" s="11"/>
      <c r="F901" s="11"/>
      <c r="G901" s="11"/>
      <c r="H901" s="11"/>
      <c r="I901" s="11"/>
      <c r="J901" s="11"/>
      <c r="K901" s="12"/>
      <c r="L901" s="13"/>
      <c r="M901" s="13"/>
    </row>
    <row r="902" spans="4:13" ht="15.75" customHeight="1">
      <c r="D902" s="11"/>
      <c r="E902" s="11"/>
      <c r="F902" s="11"/>
      <c r="G902" s="11"/>
      <c r="H902" s="11"/>
      <c r="I902" s="11"/>
      <c r="J902" s="11"/>
      <c r="K902" s="12"/>
      <c r="L902" s="13"/>
      <c r="M902" s="13"/>
    </row>
    <row r="903" spans="4:13" ht="15.75" customHeight="1">
      <c r="D903" s="11"/>
      <c r="E903" s="11"/>
      <c r="F903" s="11"/>
      <c r="G903" s="11"/>
      <c r="H903" s="11"/>
      <c r="I903" s="11"/>
      <c r="J903" s="11"/>
      <c r="K903" s="12"/>
      <c r="L903" s="13"/>
      <c r="M903" s="13"/>
    </row>
    <row r="904" spans="4:13" ht="15.75" customHeight="1">
      <c r="D904" s="11"/>
      <c r="E904" s="11"/>
      <c r="F904" s="11"/>
      <c r="G904" s="11"/>
      <c r="H904" s="11"/>
      <c r="I904" s="11"/>
      <c r="J904" s="11"/>
      <c r="K904" s="12"/>
      <c r="L904" s="13"/>
      <c r="M904" s="13"/>
    </row>
    <row r="905" spans="4:13" ht="15.75" customHeight="1">
      <c r="D905" s="11"/>
      <c r="E905" s="11"/>
      <c r="F905" s="11"/>
      <c r="G905" s="11"/>
      <c r="H905" s="11"/>
      <c r="I905" s="11"/>
      <c r="J905" s="11"/>
      <c r="K905" s="12"/>
      <c r="L905" s="13"/>
      <c r="M905" s="13"/>
    </row>
    <row r="906" spans="4:13" ht="15.75" customHeight="1">
      <c r="D906" s="11"/>
      <c r="E906" s="11"/>
      <c r="F906" s="11"/>
      <c r="G906" s="11"/>
      <c r="H906" s="11"/>
      <c r="I906" s="11"/>
      <c r="J906" s="11"/>
      <c r="K906" s="12"/>
      <c r="L906" s="13"/>
      <c r="M906" s="13"/>
    </row>
    <row r="907" spans="4:13" ht="15.75" customHeight="1">
      <c r="D907" s="11"/>
      <c r="E907" s="11"/>
      <c r="F907" s="11"/>
      <c r="G907" s="11"/>
      <c r="H907" s="11"/>
      <c r="I907" s="11"/>
      <c r="J907" s="11"/>
      <c r="K907" s="12"/>
      <c r="L907" s="13"/>
      <c r="M907" s="13"/>
    </row>
    <row r="908" spans="4:13" ht="15.75" customHeight="1">
      <c r="D908" s="11"/>
      <c r="E908" s="11"/>
      <c r="F908" s="11"/>
      <c r="G908" s="11"/>
      <c r="H908" s="11"/>
      <c r="I908" s="11"/>
      <c r="J908" s="11"/>
      <c r="K908" s="12"/>
      <c r="L908" s="13"/>
      <c r="M908" s="13"/>
    </row>
    <row r="909" spans="4:13" ht="15.75" customHeight="1">
      <c r="D909" s="11"/>
      <c r="E909" s="11"/>
      <c r="F909" s="11"/>
      <c r="G909" s="11"/>
      <c r="H909" s="11"/>
      <c r="I909" s="11"/>
      <c r="J909" s="11"/>
      <c r="K909" s="12"/>
      <c r="L909" s="13"/>
      <c r="M909" s="13"/>
    </row>
    <row r="910" spans="4:13" ht="15.75" customHeight="1">
      <c r="D910" s="11"/>
      <c r="E910" s="11"/>
      <c r="F910" s="11"/>
      <c r="G910" s="11"/>
      <c r="H910" s="11"/>
      <c r="I910" s="11"/>
      <c r="J910" s="11"/>
      <c r="K910" s="12"/>
      <c r="L910" s="13"/>
      <c r="M910" s="13"/>
    </row>
    <row r="911" spans="4:13" ht="15.75" customHeight="1">
      <c r="D911" s="11"/>
      <c r="E911" s="11"/>
      <c r="F911" s="11"/>
      <c r="G911" s="11"/>
      <c r="H911" s="11"/>
      <c r="I911" s="11"/>
      <c r="J911" s="11"/>
      <c r="K911" s="12"/>
      <c r="L911" s="13"/>
      <c r="M911" s="13"/>
    </row>
    <row r="912" spans="4:13" ht="15.75" customHeight="1">
      <c r="D912" s="11"/>
      <c r="E912" s="11"/>
      <c r="F912" s="11"/>
      <c r="G912" s="11"/>
      <c r="H912" s="11"/>
      <c r="I912" s="11"/>
      <c r="J912" s="11"/>
      <c r="K912" s="12"/>
      <c r="L912" s="13"/>
      <c r="M912" s="13"/>
    </row>
    <row r="913" spans="4:13" ht="15.75" customHeight="1">
      <c r="D913" s="11"/>
      <c r="E913" s="11"/>
      <c r="F913" s="11"/>
      <c r="G913" s="11"/>
      <c r="H913" s="11"/>
      <c r="I913" s="11"/>
      <c r="J913" s="11"/>
      <c r="K913" s="12"/>
      <c r="L913" s="13"/>
      <c r="M913" s="13"/>
    </row>
    <row r="914" spans="4:13" ht="15.75" customHeight="1">
      <c r="D914" s="11"/>
      <c r="E914" s="11"/>
      <c r="F914" s="11"/>
      <c r="G914" s="11"/>
      <c r="H914" s="11"/>
      <c r="I914" s="11"/>
      <c r="J914" s="11"/>
      <c r="K914" s="12"/>
      <c r="L914" s="13"/>
      <c r="M914" s="13"/>
    </row>
    <row r="915" spans="4:13" ht="15.75" customHeight="1">
      <c r="D915" s="11"/>
      <c r="E915" s="11"/>
      <c r="F915" s="11"/>
      <c r="G915" s="11"/>
      <c r="H915" s="11"/>
      <c r="I915" s="11"/>
      <c r="J915" s="11"/>
      <c r="K915" s="12"/>
      <c r="L915" s="13"/>
      <c r="M915" s="13"/>
    </row>
    <row r="916" spans="4:13" ht="15.75" customHeight="1">
      <c r="D916" s="11"/>
      <c r="E916" s="11"/>
      <c r="F916" s="11"/>
      <c r="G916" s="11"/>
      <c r="H916" s="11"/>
      <c r="I916" s="11"/>
      <c r="J916" s="11"/>
      <c r="K916" s="12"/>
      <c r="L916" s="13"/>
      <c r="M916" s="13"/>
    </row>
    <row r="917" spans="4:13" ht="15.75" customHeight="1">
      <c r="D917" s="11"/>
      <c r="E917" s="11"/>
      <c r="F917" s="11"/>
      <c r="G917" s="11"/>
      <c r="H917" s="11"/>
      <c r="I917" s="11"/>
      <c r="J917" s="11"/>
      <c r="K917" s="12"/>
      <c r="L917" s="13"/>
      <c r="M917" s="13"/>
    </row>
    <row r="918" spans="4:13" ht="15.75" customHeight="1">
      <c r="D918" s="11"/>
      <c r="E918" s="11"/>
      <c r="F918" s="11"/>
      <c r="G918" s="11"/>
      <c r="H918" s="11"/>
      <c r="I918" s="11"/>
      <c r="J918" s="11"/>
      <c r="K918" s="12"/>
      <c r="L918" s="13"/>
      <c r="M918" s="13"/>
    </row>
    <row r="919" spans="4:13" ht="15.75" customHeight="1">
      <c r="D919" s="11"/>
      <c r="E919" s="11"/>
      <c r="F919" s="11"/>
      <c r="G919" s="11"/>
      <c r="H919" s="11"/>
      <c r="I919" s="11"/>
      <c r="J919" s="11"/>
      <c r="K919" s="12"/>
      <c r="L919" s="13"/>
      <c r="M919" s="13"/>
    </row>
    <row r="920" spans="4:13" ht="15.75" customHeight="1">
      <c r="D920" s="11"/>
      <c r="E920" s="11"/>
      <c r="F920" s="11"/>
      <c r="G920" s="11"/>
      <c r="H920" s="11"/>
      <c r="I920" s="11"/>
      <c r="J920" s="11"/>
      <c r="K920" s="12"/>
      <c r="L920" s="13"/>
      <c r="M920" s="13"/>
    </row>
    <row r="921" spans="4:13" ht="15.75" customHeight="1">
      <c r="D921" s="11"/>
      <c r="E921" s="11"/>
      <c r="F921" s="11"/>
      <c r="G921" s="11"/>
      <c r="H921" s="11"/>
      <c r="I921" s="11"/>
      <c r="J921" s="11"/>
      <c r="K921" s="12"/>
      <c r="L921" s="13"/>
      <c r="M921" s="13"/>
    </row>
    <row r="922" spans="4:13" ht="15.75" customHeight="1">
      <c r="D922" s="11"/>
      <c r="E922" s="11"/>
      <c r="F922" s="11"/>
      <c r="G922" s="11"/>
      <c r="H922" s="11"/>
      <c r="I922" s="11"/>
      <c r="J922" s="11"/>
      <c r="K922" s="12"/>
      <c r="L922" s="13"/>
      <c r="M922" s="13"/>
    </row>
    <row r="923" spans="4:13" ht="15.75" customHeight="1">
      <c r="D923" s="11"/>
      <c r="E923" s="11"/>
      <c r="F923" s="11"/>
      <c r="G923" s="11"/>
      <c r="H923" s="11"/>
      <c r="I923" s="11"/>
      <c r="J923" s="11"/>
      <c r="K923" s="12"/>
      <c r="L923" s="13"/>
      <c r="M923" s="13"/>
    </row>
    <row r="924" spans="4:13" ht="15.75" customHeight="1">
      <c r="D924" s="11"/>
      <c r="E924" s="11"/>
      <c r="F924" s="11"/>
      <c r="G924" s="11"/>
      <c r="H924" s="11"/>
      <c r="I924" s="11"/>
      <c r="J924" s="11"/>
      <c r="K924" s="12"/>
      <c r="L924" s="13"/>
      <c r="M924" s="13"/>
    </row>
    <row r="925" spans="4:13" ht="15.75" customHeight="1">
      <c r="D925" s="11"/>
      <c r="E925" s="11"/>
      <c r="F925" s="11"/>
      <c r="G925" s="11"/>
      <c r="H925" s="11"/>
      <c r="I925" s="11"/>
      <c r="J925" s="11"/>
      <c r="K925" s="12"/>
      <c r="L925" s="13"/>
      <c r="M925" s="13"/>
    </row>
    <row r="926" spans="4:13" ht="15.75" customHeight="1">
      <c r="D926" s="11"/>
      <c r="E926" s="11"/>
      <c r="F926" s="11"/>
      <c r="G926" s="11"/>
      <c r="H926" s="11"/>
      <c r="I926" s="11"/>
      <c r="J926" s="11"/>
      <c r="K926" s="12"/>
      <c r="L926" s="13"/>
      <c r="M926" s="13"/>
    </row>
    <row r="927" spans="4:13" ht="15.75" customHeight="1">
      <c r="D927" s="11"/>
      <c r="E927" s="11"/>
      <c r="F927" s="11"/>
      <c r="G927" s="11"/>
      <c r="H927" s="11"/>
      <c r="I927" s="11"/>
      <c r="J927" s="11"/>
      <c r="K927" s="12"/>
      <c r="L927" s="13"/>
      <c r="M927" s="13"/>
    </row>
    <row r="928" spans="4:13" ht="15.75" customHeight="1">
      <c r="D928" s="11"/>
      <c r="E928" s="11"/>
      <c r="F928" s="11"/>
      <c r="G928" s="11"/>
      <c r="H928" s="11"/>
      <c r="I928" s="11"/>
      <c r="J928" s="11"/>
      <c r="K928" s="12"/>
      <c r="L928" s="13"/>
      <c r="M928" s="13"/>
    </row>
    <row r="929" spans="4:13" ht="15.75" customHeight="1">
      <c r="D929" s="11"/>
      <c r="E929" s="11"/>
      <c r="F929" s="11"/>
      <c r="G929" s="11"/>
      <c r="H929" s="11"/>
      <c r="I929" s="11"/>
      <c r="J929" s="11"/>
      <c r="K929" s="12"/>
      <c r="L929" s="13"/>
      <c r="M929" s="13"/>
    </row>
    <row r="930" spans="4:13" ht="15.75" customHeight="1">
      <c r="D930" s="11"/>
      <c r="E930" s="11"/>
      <c r="F930" s="11"/>
      <c r="G930" s="11"/>
      <c r="H930" s="11"/>
      <c r="I930" s="11"/>
      <c r="J930" s="11"/>
      <c r="K930" s="12"/>
      <c r="L930" s="13"/>
      <c r="M930" s="13"/>
    </row>
    <row r="931" spans="4:13" ht="15.75" customHeight="1">
      <c r="D931" s="11"/>
      <c r="E931" s="11"/>
      <c r="F931" s="11"/>
      <c r="G931" s="11"/>
      <c r="H931" s="11"/>
      <c r="I931" s="11"/>
      <c r="J931" s="11"/>
      <c r="K931" s="12"/>
      <c r="L931" s="13"/>
      <c r="M931" s="13"/>
    </row>
    <row r="932" spans="4:13" ht="15.75" customHeight="1">
      <c r="D932" s="11"/>
      <c r="E932" s="11"/>
      <c r="F932" s="11"/>
      <c r="G932" s="11"/>
      <c r="H932" s="11"/>
      <c r="I932" s="11"/>
      <c r="J932" s="11"/>
      <c r="K932" s="12"/>
      <c r="L932" s="13"/>
      <c r="M932" s="13"/>
    </row>
    <row r="933" spans="4:13" ht="15.75" customHeight="1">
      <c r="D933" s="11"/>
      <c r="E933" s="11"/>
      <c r="F933" s="11"/>
      <c r="G933" s="11"/>
      <c r="H933" s="11"/>
      <c r="I933" s="11"/>
      <c r="J933" s="11"/>
      <c r="K933" s="12"/>
      <c r="L933" s="13"/>
      <c r="M933" s="13"/>
    </row>
    <row r="934" spans="4:13" ht="15.75" customHeight="1">
      <c r="D934" s="11"/>
      <c r="E934" s="11"/>
      <c r="F934" s="11"/>
      <c r="G934" s="11"/>
      <c r="H934" s="11"/>
      <c r="I934" s="11"/>
      <c r="J934" s="11"/>
      <c r="K934" s="12"/>
      <c r="L934" s="13"/>
      <c r="M934" s="13"/>
    </row>
    <row r="935" spans="4:13" ht="15.75" customHeight="1">
      <c r="D935" s="11"/>
      <c r="E935" s="11"/>
      <c r="F935" s="11"/>
      <c r="G935" s="11"/>
      <c r="H935" s="11"/>
      <c r="I935" s="11"/>
      <c r="J935" s="11"/>
      <c r="K935" s="12"/>
      <c r="L935" s="13"/>
      <c r="M935" s="13"/>
    </row>
    <row r="936" spans="4:13" ht="15.75" customHeight="1">
      <c r="D936" s="11"/>
      <c r="E936" s="11"/>
      <c r="F936" s="11"/>
      <c r="G936" s="11"/>
      <c r="H936" s="11"/>
      <c r="I936" s="11"/>
      <c r="J936" s="11"/>
      <c r="K936" s="12"/>
      <c r="L936" s="13"/>
      <c r="M936" s="13"/>
    </row>
    <row r="937" spans="4:13" ht="15.75" customHeight="1">
      <c r="D937" s="11"/>
      <c r="E937" s="11"/>
      <c r="F937" s="11"/>
      <c r="G937" s="11"/>
      <c r="H937" s="11"/>
      <c r="I937" s="11"/>
      <c r="J937" s="11"/>
      <c r="K937" s="12"/>
      <c r="L937" s="13"/>
      <c r="M937" s="13"/>
    </row>
    <row r="938" spans="4:13" ht="15.75" customHeight="1">
      <c r="D938" s="11"/>
      <c r="E938" s="11"/>
      <c r="F938" s="11"/>
      <c r="G938" s="11"/>
      <c r="H938" s="11"/>
      <c r="I938" s="11"/>
      <c r="J938" s="11"/>
      <c r="K938" s="12"/>
      <c r="L938" s="13"/>
      <c r="M938" s="13"/>
    </row>
    <row r="939" spans="4:13" ht="15.75" customHeight="1">
      <c r="D939" s="11"/>
      <c r="E939" s="11"/>
      <c r="F939" s="11"/>
      <c r="G939" s="11"/>
      <c r="H939" s="11"/>
      <c r="I939" s="11"/>
      <c r="J939" s="11"/>
      <c r="K939" s="12"/>
      <c r="L939" s="13"/>
      <c r="M939" s="13"/>
    </row>
    <row r="940" spans="4:13" ht="15.75" customHeight="1">
      <c r="D940" s="11"/>
      <c r="E940" s="11"/>
      <c r="F940" s="11"/>
      <c r="G940" s="11"/>
      <c r="H940" s="11"/>
      <c r="I940" s="11"/>
      <c r="J940" s="11"/>
      <c r="K940" s="12"/>
      <c r="L940" s="13"/>
      <c r="M940" s="13"/>
    </row>
    <row r="941" spans="4:13" ht="15.75" customHeight="1">
      <c r="D941" s="11"/>
      <c r="E941" s="11"/>
      <c r="F941" s="11"/>
      <c r="G941" s="11"/>
      <c r="H941" s="11"/>
      <c r="I941" s="11"/>
      <c r="J941" s="11"/>
      <c r="K941" s="12"/>
      <c r="L941" s="13"/>
      <c r="M941" s="13"/>
    </row>
    <row r="942" spans="4:13" ht="15.75" customHeight="1">
      <c r="D942" s="11"/>
      <c r="E942" s="11"/>
      <c r="F942" s="11"/>
      <c r="G942" s="11"/>
      <c r="H942" s="11"/>
      <c r="I942" s="11"/>
      <c r="J942" s="11"/>
      <c r="K942" s="12"/>
      <c r="L942" s="13"/>
      <c r="M942" s="13"/>
    </row>
    <row r="943" spans="4:13" ht="15.75" customHeight="1">
      <c r="D943" s="11"/>
      <c r="E943" s="11"/>
      <c r="F943" s="11"/>
      <c r="G943" s="11"/>
      <c r="H943" s="11"/>
      <c r="I943" s="11"/>
      <c r="J943" s="11"/>
      <c r="K943" s="12"/>
      <c r="L943" s="13"/>
      <c r="M943" s="13"/>
    </row>
    <row r="944" spans="4:13" ht="15.75" customHeight="1">
      <c r="D944" s="11"/>
      <c r="E944" s="11"/>
      <c r="F944" s="11"/>
      <c r="G944" s="11"/>
      <c r="H944" s="11"/>
      <c r="I944" s="11"/>
      <c r="J944" s="11"/>
      <c r="K944" s="12"/>
      <c r="L944" s="13"/>
      <c r="M944" s="13"/>
    </row>
    <row r="945" spans="4:13" ht="15.75" customHeight="1">
      <c r="D945" s="11"/>
      <c r="E945" s="11"/>
      <c r="F945" s="11"/>
      <c r="G945" s="11"/>
      <c r="H945" s="11"/>
      <c r="I945" s="11"/>
      <c r="J945" s="11"/>
      <c r="K945" s="12"/>
      <c r="L945" s="13"/>
      <c r="M945" s="13"/>
    </row>
    <row r="946" spans="4:13" ht="15.75" customHeight="1">
      <c r="D946" s="11"/>
      <c r="E946" s="11"/>
      <c r="F946" s="11"/>
      <c r="G946" s="11"/>
      <c r="H946" s="11"/>
      <c r="I946" s="11"/>
      <c r="J946" s="11"/>
      <c r="K946" s="12"/>
      <c r="L946" s="13"/>
      <c r="M946" s="13"/>
    </row>
    <row r="947" spans="4:13" ht="15.75" customHeight="1">
      <c r="D947" s="11"/>
      <c r="E947" s="11"/>
      <c r="F947" s="11"/>
      <c r="G947" s="11"/>
      <c r="H947" s="11"/>
      <c r="I947" s="11"/>
      <c r="J947" s="11"/>
      <c r="K947" s="12"/>
      <c r="L947" s="13"/>
      <c r="M947" s="13"/>
    </row>
    <row r="948" spans="4:13" ht="15.75" customHeight="1">
      <c r="D948" s="11"/>
      <c r="E948" s="11"/>
      <c r="F948" s="11"/>
      <c r="G948" s="11"/>
      <c r="H948" s="11"/>
      <c r="I948" s="11"/>
      <c r="J948" s="11"/>
      <c r="K948" s="12"/>
      <c r="L948" s="13"/>
      <c r="M948" s="13"/>
    </row>
    <row r="949" spans="4:13" ht="15.75" customHeight="1">
      <c r="D949" s="11"/>
      <c r="E949" s="11"/>
      <c r="F949" s="11"/>
      <c r="G949" s="11"/>
      <c r="H949" s="11"/>
      <c r="I949" s="11"/>
      <c r="J949" s="11"/>
      <c r="K949" s="12"/>
      <c r="L949" s="13"/>
      <c r="M949" s="13"/>
    </row>
    <row r="950" spans="4:13" ht="15.75" customHeight="1">
      <c r="D950" s="11"/>
      <c r="E950" s="11"/>
      <c r="F950" s="11"/>
      <c r="G950" s="11"/>
      <c r="H950" s="11"/>
      <c r="I950" s="11"/>
      <c r="J950" s="11"/>
      <c r="K950" s="12"/>
      <c r="L950" s="13"/>
      <c r="M950" s="13"/>
    </row>
    <row r="951" spans="4:13" ht="15.75" customHeight="1">
      <c r="D951" s="11"/>
      <c r="E951" s="11"/>
      <c r="F951" s="11"/>
      <c r="G951" s="11"/>
      <c r="H951" s="11"/>
      <c r="I951" s="11"/>
      <c r="J951" s="11"/>
      <c r="K951" s="12"/>
      <c r="L951" s="13"/>
      <c r="M951" s="13"/>
    </row>
    <row r="952" spans="4:13" ht="15.75" customHeight="1">
      <c r="D952" s="11"/>
      <c r="E952" s="11"/>
      <c r="F952" s="11"/>
      <c r="G952" s="11"/>
      <c r="H952" s="11"/>
      <c r="I952" s="11"/>
      <c r="J952" s="11"/>
      <c r="K952" s="12"/>
      <c r="L952" s="13"/>
      <c r="M952" s="13"/>
    </row>
    <row r="953" spans="4:13" ht="15.75" customHeight="1">
      <c r="D953" s="11"/>
      <c r="E953" s="11"/>
      <c r="F953" s="11"/>
      <c r="G953" s="11"/>
      <c r="H953" s="11"/>
      <c r="I953" s="11"/>
      <c r="J953" s="11"/>
      <c r="K953" s="12"/>
      <c r="L953" s="13"/>
      <c r="M953" s="13"/>
    </row>
    <row r="954" spans="4:13" ht="15.75" customHeight="1">
      <c r="D954" s="11"/>
      <c r="E954" s="11"/>
      <c r="F954" s="11"/>
      <c r="G954" s="11"/>
      <c r="H954" s="11"/>
      <c r="I954" s="11"/>
      <c r="J954" s="11"/>
      <c r="K954" s="12"/>
      <c r="L954" s="13"/>
      <c r="M954" s="13"/>
    </row>
    <row r="955" spans="4:13" ht="15.75" customHeight="1">
      <c r="D955" s="11"/>
      <c r="E955" s="11"/>
      <c r="F955" s="11"/>
      <c r="G955" s="11"/>
      <c r="H955" s="11"/>
      <c r="I955" s="11"/>
      <c r="J955" s="11"/>
      <c r="K955" s="12"/>
      <c r="L955" s="13"/>
      <c r="M955" s="13"/>
    </row>
    <row r="956" spans="4:13" ht="15.75" customHeight="1">
      <c r="D956" s="11"/>
      <c r="E956" s="11"/>
      <c r="F956" s="11"/>
      <c r="G956" s="11"/>
      <c r="H956" s="11"/>
      <c r="I956" s="11"/>
      <c r="J956" s="11"/>
      <c r="K956" s="12"/>
      <c r="L956" s="13"/>
      <c r="M956" s="13"/>
    </row>
    <row r="957" spans="4:13" ht="15.75" customHeight="1">
      <c r="D957" s="11"/>
      <c r="E957" s="11"/>
      <c r="F957" s="11"/>
      <c r="G957" s="11"/>
      <c r="H957" s="11"/>
      <c r="I957" s="11"/>
      <c r="J957" s="11"/>
      <c r="K957" s="12"/>
      <c r="L957" s="13"/>
      <c r="M957" s="13"/>
    </row>
    <row r="958" spans="4:13" ht="15.75" customHeight="1">
      <c r="D958" s="11"/>
      <c r="E958" s="11"/>
      <c r="F958" s="11"/>
      <c r="G958" s="11"/>
      <c r="H958" s="11"/>
      <c r="I958" s="11"/>
      <c r="J958" s="11"/>
      <c r="K958" s="12"/>
      <c r="L958" s="13"/>
      <c r="M958" s="13"/>
    </row>
    <row r="959" spans="4:13" ht="15.75" customHeight="1">
      <c r="D959" s="11"/>
      <c r="E959" s="11"/>
      <c r="F959" s="11"/>
      <c r="G959" s="11"/>
      <c r="H959" s="11"/>
      <c r="I959" s="11"/>
      <c r="J959" s="11"/>
      <c r="K959" s="12"/>
      <c r="L959" s="13"/>
      <c r="M959" s="13"/>
    </row>
    <row r="960" spans="4:13" ht="15.75" customHeight="1">
      <c r="D960" s="11"/>
      <c r="E960" s="11"/>
      <c r="F960" s="11"/>
      <c r="G960" s="11"/>
      <c r="H960" s="11"/>
      <c r="I960" s="11"/>
      <c r="J960" s="11"/>
      <c r="K960" s="12"/>
      <c r="L960" s="13"/>
      <c r="M960" s="13"/>
    </row>
    <row r="961" spans="4:13" ht="15.75" customHeight="1">
      <c r="D961" s="11"/>
      <c r="E961" s="11"/>
      <c r="F961" s="11"/>
      <c r="G961" s="11"/>
      <c r="H961" s="11"/>
      <c r="I961" s="11"/>
      <c r="J961" s="11"/>
      <c r="K961" s="12"/>
      <c r="L961" s="13"/>
      <c r="M961" s="13"/>
    </row>
    <row r="962" spans="4:13" ht="15.75" customHeight="1">
      <c r="D962" s="11"/>
      <c r="E962" s="11"/>
      <c r="F962" s="11"/>
      <c r="G962" s="11"/>
      <c r="H962" s="11"/>
      <c r="I962" s="11"/>
      <c r="J962" s="11"/>
      <c r="K962" s="12"/>
      <c r="L962" s="13"/>
      <c r="M962" s="13"/>
    </row>
    <row r="963" spans="4:13" ht="15.75" customHeight="1">
      <c r="D963" s="11"/>
      <c r="E963" s="11"/>
      <c r="F963" s="11"/>
      <c r="G963" s="11"/>
      <c r="H963" s="11"/>
      <c r="I963" s="11"/>
      <c r="J963" s="11"/>
      <c r="K963" s="12"/>
      <c r="L963" s="13"/>
      <c r="M963" s="13"/>
    </row>
    <row r="964" spans="4:13" ht="15.75" customHeight="1">
      <c r="D964" s="11"/>
      <c r="E964" s="11"/>
      <c r="F964" s="11"/>
      <c r="G964" s="11"/>
      <c r="H964" s="11"/>
      <c r="I964" s="11"/>
      <c r="J964" s="11"/>
      <c r="K964" s="12"/>
      <c r="L964" s="13"/>
      <c r="M964" s="13"/>
    </row>
    <row r="965" spans="4:13" ht="15.75" customHeight="1">
      <c r="D965" s="11"/>
      <c r="E965" s="11"/>
      <c r="F965" s="11"/>
      <c r="G965" s="11"/>
      <c r="H965" s="11"/>
      <c r="I965" s="11"/>
      <c r="J965" s="11"/>
      <c r="K965" s="12"/>
      <c r="L965" s="13"/>
      <c r="M965" s="13"/>
    </row>
    <row r="966" spans="4:13" ht="15.75" customHeight="1">
      <c r="D966" s="11"/>
      <c r="E966" s="11"/>
      <c r="F966" s="11"/>
      <c r="G966" s="11"/>
      <c r="H966" s="11"/>
      <c r="I966" s="11"/>
      <c r="J966" s="11"/>
      <c r="K966" s="12"/>
      <c r="L966" s="13"/>
      <c r="M966" s="13"/>
    </row>
    <row r="967" spans="4:13" ht="15.75" customHeight="1">
      <c r="D967" s="11"/>
      <c r="E967" s="11"/>
      <c r="F967" s="11"/>
      <c r="G967" s="11"/>
      <c r="H967" s="11"/>
      <c r="I967" s="11"/>
      <c r="J967" s="11"/>
      <c r="K967" s="12"/>
      <c r="L967" s="13"/>
      <c r="M967" s="13"/>
    </row>
    <row r="968" spans="4:13" ht="15.75" customHeight="1">
      <c r="D968" s="11"/>
      <c r="E968" s="11"/>
      <c r="F968" s="11"/>
      <c r="G968" s="11"/>
      <c r="H968" s="11"/>
      <c r="I968" s="11"/>
      <c r="J968" s="11"/>
      <c r="K968" s="12"/>
      <c r="L968" s="13"/>
      <c r="M968" s="13"/>
    </row>
    <row r="969" spans="4:13" ht="15.75" customHeight="1">
      <c r="D969" s="11"/>
      <c r="E969" s="11"/>
      <c r="F969" s="11"/>
      <c r="G969" s="11"/>
      <c r="H969" s="11"/>
      <c r="I969" s="11"/>
      <c r="J969" s="11"/>
      <c r="K969" s="12"/>
      <c r="L969" s="13"/>
      <c r="M969" s="13"/>
    </row>
    <row r="970" spans="4:13" ht="15.75" customHeight="1">
      <c r="D970" s="11"/>
      <c r="E970" s="11"/>
      <c r="F970" s="11"/>
      <c r="G970" s="11"/>
      <c r="H970" s="11"/>
      <c r="I970" s="11"/>
      <c r="J970" s="11"/>
      <c r="K970" s="12"/>
      <c r="L970" s="13"/>
      <c r="M970" s="13"/>
    </row>
    <row r="971" spans="4:13" ht="15.75" customHeight="1">
      <c r="D971" s="11"/>
      <c r="E971" s="11"/>
      <c r="F971" s="11"/>
      <c r="G971" s="11"/>
      <c r="H971" s="11"/>
      <c r="I971" s="11"/>
      <c r="J971" s="11"/>
      <c r="K971" s="12"/>
      <c r="L971" s="13"/>
      <c r="M971" s="13"/>
    </row>
    <row r="972" spans="4:13" ht="15.75" customHeight="1">
      <c r="D972" s="11"/>
      <c r="E972" s="11"/>
      <c r="F972" s="11"/>
      <c r="G972" s="11"/>
      <c r="H972" s="11"/>
      <c r="I972" s="11"/>
      <c r="J972" s="11"/>
      <c r="K972" s="12"/>
      <c r="L972" s="13"/>
      <c r="M972" s="13"/>
    </row>
    <row r="973" spans="4:13" ht="15.75" customHeight="1">
      <c r="D973" s="11"/>
      <c r="E973" s="11"/>
      <c r="F973" s="11"/>
      <c r="G973" s="11"/>
      <c r="H973" s="11"/>
      <c r="I973" s="11"/>
      <c r="J973" s="11"/>
      <c r="K973" s="12"/>
      <c r="L973" s="13"/>
      <c r="M973" s="13"/>
    </row>
    <row r="974" spans="4:13" ht="15.75" customHeight="1">
      <c r="D974" s="11"/>
      <c r="E974" s="11"/>
      <c r="F974" s="11"/>
      <c r="G974" s="11"/>
      <c r="H974" s="11"/>
      <c r="I974" s="11"/>
      <c r="J974" s="11"/>
      <c r="K974" s="12"/>
      <c r="L974" s="13"/>
      <c r="M974" s="13"/>
    </row>
    <row r="975" spans="4:13" ht="15.75" customHeight="1">
      <c r="D975" s="11"/>
      <c r="E975" s="11"/>
      <c r="F975" s="11"/>
      <c r="G975" s="11"/>
      <c r="H975" s="11"/>
      <c r="I975" s="11"/>
      <c r="J975" s="11"/>
      <c r="K975" s="12"/>
      <c r="L975" s="13"/>
      <c r="M975" s="13"/>
    </row>
    <row r="976" spans="4:13" ht="15.75" customHeight="1">
      <c r="D976" s="11"/>
      <c r="E976" s="11"/>
      <c r="F976" s="11"/>
      <c r="G976" s="11"/>
      <c r="H976" s="11"/>
      <c r="I976" s="11"/>
      <c r="J976" s="11"/>
      <c r="K976" s="12"/>
      <c r="L976" s="13"/>
      <c r="M976" s="13"/>
    </row>
    <row r="977" spans="4:13" ht="15.75" customHeight="1">
      <c r="D977" s="11"/>
      <c r="E977" s="11"/>
      <c r="F977" s="11"/>
      <c r="G977" s="11"/>
      <c r="H977" s="11"/>
      <c r="I977" s="11"/>
      <c r="J977" s="11"/>
      <c r="K977" s="12"/>
      <c r="L977" s="13"/>
      <c r="M977" s="13"/>
    </row>
    <row r="978" spans="4:13" ht="15.75" customHeight="1">
      <c r="D978" s="11"/>
      <c r="E978" s="11"/>
      <c r="F978" s="11"/>
      <c r="G978" s="11"/>
      <c r="H978" s="11"/>
      <c r="I978" s="11"/>
      <c r="J978" s="11"/>
      <c r="K978" s="12"/>
      <c r="L978" s="13"/>
      <c r="M978" s="13"/>
    </row>
    <row r="979" spans="4:13" ht="15.75" customHeight="1">
      <c r="D979" s="11"/>
      <c r="E979" s="11"/>
      <c r="F979" s="11"/>
      <c r="G979" s="11"/>
      <c r="H979" s="11"/>
      <c r="I979" s="11"/>
      <c r="J979" s="11"/>
      <c r="K979" s="12"/>
      <c r="L979" s="13"/>
      <c r="M979" s="13"/>
    </row>
    <row r="980" spans="4:13" ht="15.75" customHeight="1">
      <c r="D980" s="11"/>
      <c r="E980" s="11"/>
      <c r="F980" s="11"/>
      <c r="G980" s="11"/>
      <c r="H980" s="11"/>
      <c r="I980" s="11"/>
      <c r="J980" s="11"/>
      <c r="K980" s="12"/>
      <c r="L980" s="13"/>
      <c r="M980" s="13"/>
    </row>
    <row r="981" spans="4:13" ht="15.75" customHeight="1">
      <c r="D981" s="11"/>
      <c r="E981" s="11"/>
      <c r="F981" s="11"/>
      <c r="G981" s="11"/>
      <c r="H981" s="11"/>
      <c r="I981" s="11"/>
      <c r="J981" s="11"/>
      <c r="K981" s="12"/>
      <c r="L981" s="13"/>
      <c r="M981" s="13"/>
    </row>
    <row r="982" spans="4:13" ht="15.75" customHeight="1">
      <c r="D982" s="11"/>
      <c r="E982" s="11"/>
      <c r="F982" s="11"/>
      <c r="G982" s="11"/>
      <c r="H982" s="11"/>
      <c r="I982" s="11"/>
      <c r="J982" s="11"/>
      <c r="K982" s="12"/>
      <c r="L982" s="13"/>
      <c r="M982" s="13"/>
    </row>
    <row r="983" spans="4:13" ht="15.75" customHeight="1">
      <c r="D983" s="11"/>
      <c r="E983" s="11"/>
      <c r="F983" s="11"/>
      <c r="G983" s="11"/>
      <c r="H983" s="11"/>
      <c r="I983" s="11"/>
      <c r="J983" s="11"/>
      <c r="K983" s="12"/>
      <c r="L983" s="13"/>
      <c r="M983" s="13"/>
    </row>
    <row r="984" spans="4:13" ht="15.75" customHeight="1">
      <c r="D984" s="11"/>
      <c r="E984" s="11"/>
      <c r="F984" s="11"/>
      <c r="G984" s="11"/>
      <c r="H984" s="11"/>
      <c r="I984" s="11"/>
      <c r="J984" s="11"/>
      <c r="K984" s="12"/>
      <c r="L984" s="13"/>
      <c r="M984" s="13"/>
    </row>
    <row r="985" spans="4:13" ht="15.75" customHeight="1">
      <c r="D985" s="11"/>
      <c r="E985" s="11"/>
      <c r="F985" s="11"/>
      <c r="G985" s="11"/>
      <c r="H985" s="11"/>
      <c r="I985" s="11"/>
      <c r="J985" s="11"/>
      <c r="K985" s="12"/>
      <c r="L985" s="13"/>
      <c r="M985" s="13"/>
    </row>
    <row r="986" spans="4:13" ht="15.75" customHeight="1">
      <c r="D986" s="11"/>
      <c r="E986" s="11"/>
      <c r="F986" s="11"/>
      <c r="G986" s="11"/>
      <c r="H986" s="11"/>
      <c r="I986" s="11"/>
      <c r="J986" s="11"/>
      <c r="K986" s="12"/>
      <c r="L986" s="13"/>
      <c r="M986" s="13"/>
    </row>
    <row r="987" spans="4:13" ht="15.75" customHeight="1">
      <c r="D987" s="11"/>
      <c r="E987" s="11"/>
      <c r="F987" s="11"/>
      <c r="G987" s="11"/>
      <c r="H987" s="11"/>
      <c r="I987" s="11"/>
      <c r="J987" s="11"/>
      <c r="K987" s="12"/>
      <c r="L987" s="13"/>
      <c r="M987" s="13"/>
    </row>
    <row r="988" spans="4:13" ht="15.75" customHeight="1">
      <c r="D988" s="11"/>
      <c r="E988" s="11"/>
      <c r="F988" s="11"/>
      <c r="G988" s="11"/>
      <c r="H988" s="11"/>
      <c r="I988" s="11"/>
      <c r="J988" s="11"/>
      <c r="K988" s="12"/>
      <c r="L988" s="13"/>
      <c r="M988" s="13"/>
    </row>
    <row r="989" spans="4:13" ht="15.75" customHeight="1">
      <c r="D989" s="11"/>
      <c r="E989" s="11"/>
      <c r="F989" s="11"/>
      <c r="G989" s="11"/>
      <c r="H989" s="11"/>
      <c r="I989" s="11"/>
      <c r="J989" s="11"/>
      <c r="K989" s="12"/>
      <c r="L989" s="13"/>
      <c r="M989" s="13"/>
    </row>
    <row r="990" spans="4:13" ht="15.75" customHeight="1">
      <c r="D990" s="11"/>
      <c r="E990" s="11"/>
      <c r="F990" s="11"/>
      <c r="G990" s="11"/>
      <c r="H990" s="11"/>
      <c r="I990" s="11"/>
      <c r="J990" s="11"/>
      <c r="K990" s="12"/>
      <c r="L990" s="13"/>
      <c r="M990" s="13"/>
    </row>
    <row r="991" spans="4:13" ht="15.75" customHeight="1">
      <c r="D991" s="11"/>
      <c r="E991" s="11"/>
      <c r="F991" s="11"/>
      <c r="G991" s="11"/>
      <c r="H991" s="11"/>
      <c r="I991" s="11"/>
      <c r="J991" s="11"/>
      <c r="K991" s="12"/>
      <c r="L991" s="13"/>
      <c r="M991" s="13"/>
    </row>
    <row r="992" spans="4:13" ht="15.75" customHeight="1">
      <c r="D992" s="11"/>
      <c r="E992" s="11"/>
      <c r="F992" s="11"/>
      <c r="G992" s="11"/>
      <c r="H992" s="11"/>
      <c r="I992" s="11"/>
      <c r="J992" s="11"/>
      <c r="K992" s="12"/>
      <c r="L992" s="13"/>
      <c r="M992" s="13"/>
    </row>
    <row r="993" spans="4:13" ht="15.75" customHeight="1">
      <c r="D993" s="11"/>
      <c r="E993" s="11"/>
      <c r="F993" s="11"/>
      <c r="G993" s="11"/>
      <c r="H993" s="11"/>
      <c r="I993" s="11"/>
      <c r="J993" s="11"/>
      <c r="K993" s="12"/>
      <c r="L993" s="13"/>
      <c r="M993" s="13"/>
    </row>
    <row r="994" spans="4:13" ht="15.75" customHeight="1">
      <c r="D994" s="11"/>
      <c r="E994" s="11"/>
      <c r="F994" s="11"/>
      <c r="G994" s="11"/>
      <c r="H994" s="11"/>
      <c r="I994" s="11"/>
      <c r="J994" s="11"/>
      <c r="K994" s="12"/>
      <c r="L994" s="13"/>
      <c r="M994" s="13"/>
    </row>
    <row r="995" spans="4:13" ht="15.75" customHeight="1">
      <c r="D995" s="11"/>
      <c r="E995" s="11"/>
      <c r="F995" s="11"/>
      <c r="G995" s="11"/>
      <c r="H995" s="11"/>
      <c r="I995" s="11"/>
      <c r="J995" s="11"/>
      <c r="K995" s="12"/>
      <c r="L995" s="13"/>
      <c r="M995" s="13"/>
    </row>
    <row r="996" spans="4:13" ht="15.75" customHeight="1">
      <c r="D996" s="11"/>
      <c r="E996" s="11"/>
      <c r="F996" s="11"/>
      <c r="G996" s="11"/>
      <c r="H996" s="11"/>
      <c r="I996" s="11"/>
      <c r="J996" s="11"/>
      <c r="K996" s="12"/>
      <c r="L996" s="13"/>
      <c r="M996" s="13"/>
    </row>
    <row r="997" spans="4:13" ht="15.75" customHeight="1">
      <c r="D997" s="11"/>
      <c r="E997" s="11"/>
      <c r="F997" s="11"/>
      <c r="G997" s="11"/>
      <c r="H997" s="11"/>
      <c r="I997" s="11"/>
      <c r="J997" s="11"/>
      <c r="K997" s="12"/>
      <c r="L997" s="13"/>
      <c r="M997" s="13"/>
    </row>
    <row r="998" spans="4:13" ht="15.75" customHeight="1">
      <c r="D998" s="11"/>
      <c r="E998" s="11"/>
      <c r="F998" s="11"/>
      <c r="G998" s="11"/>
      <c r="H998" s="11"/>
      <c r="I998" s="11"/>
      <c r="J998" s="11"/>
      <c r="K998" s="12"/>
      <c r="L998" s="13"/>
      <c r="M998" s="13"/>
    </row>
    <row r="999" spans="4:13" ht="15.75" customHeight="1">
      <c r="D999" s="11"/>
      <c r="E999" s="11"/>
      <c r="F999" s="11"/>
      <c r="G999" s="11"/>
      <c r="H999" s="11"/>
      <c r="I999" s="11"/>
      <c r="J999" s="11"/>
      <c r="K999" s="12"/>
      <c r="L999" s="13"/>
      <c r="M999" s="13"/>
    </row>
    <row r="1000" spans="4:13" ht="15.75" customHeight="1">
      <c r="D1000" s="11"/>
      <c r="E1000" s="11"/>
      <c r="F1000" s="11"/>
      <c r="G1000" s="11"/>
      <c r="H1000" s="11"/>
      <c r="I1000" s="11"/>
      <c r="J1000" s="11"/>
      <c r="K1000" s="12"/>
      <c r="L1000" s="13"/>
      <c r="M1000" s="13"/>
    </row>
  </sheetData>
  <conditionalFormatting sqref="D4:J36">
    <cfRule type="expression" dxfId="245" priority="4">
      <formula>D4=D$39</formula>
    </cfRule>
    <cfRule type="expression" dxfId="244" priority="5">
      <formula>D4=D$38</formula>
    </cfRule>
  </conditionalFormatting>
  <conditionalFormatting sqref="E4:E36">
    <cfRule type="expression" dxfId="243" priority="1">
      <formula>E4=E$39</formula>
    </cfRule>
    <cfRule type="expression" dxfId="242" priority="2">
      <formula>E4=E$38</formula>
    </cfRule>
  </conditionalFormatting>
  <conditionalFormatting sqref="E38">
    <cfRule type="colorScale" priority="3">
      <colorScale>
        <cfvo type="min"/>
        <cfvo type="max"/>
        <color rgb="FF57BB8A"/>
        <color rgb="FFFFFFFF"/>
      </colorScale>
    </cfRule>
  </conditionalFormatting>
  <conditionalFormatting sqref="M4:M36">
    <cfRule type="expression" dxfId="241" priority="6">
      <formula>M4=M$39</formula>
    </cfRule>
    <cfRule type="expression" dxfId="240" priority="7">
      <formula>M4=M$38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2"/>
  <sheetViews>
    <sheetView workbookViewId="0">
      <pane xSplit="2" topLeftCell="C1" activePane="topRight" state="frozen"/>
      <selection pane="topRight" activeCell="I4" sqref="I4"/>
    </sheetView>
  </sheetViews>
  <sheetFormatPr baseColWidth="10" defaultColWidth="12.625" defaultRowHeight="15" customHeight="1"/>
  <cols>
    <col min="1" max="30" width="20.625" customWidth="1"/>
  </cols>
  <sheetData>
    <row r="1" spans="1:30" ht="22.5">
      <c r="A1" s="118" t="s">
        <v>469</v>
      </c>
    </row>
    <row r="2" spans="1:30" ht="17.25">
      <c r="A2" s="129" t="s">
        <v>479</v>
      </c>
    </row>
    <row r="3" spans="1:30" ht="75">
      <c r="A3" s="196" t="s">
        <v>0</v>
      </c>
      <c r="B3" s="148" t="s">
        <v>1</v>
      </c>
      <c r="C3" s="195" t="s">
        <v>2</v>
      </c>
      <c r="D3" s="146" t="s">
        <v>290</v>
      </c>
      <c r="E3" s="149" t="s">
        <v>291</v>
      </c>
      <c r="F3" s="149" t="s">
        <v>292</v>
      </c>
      <c r="G3" s="149" t="s">
        <v>293</v>
      </c>
      <c r="H3" s="149" t="s">
        <v>294</v>
      </c>
      <c r="I3" s="149" t="s">
        <v>295</v>
      </c>
      <c r="J3" s="149" t="s">
        <v>296</v>
      </c>
      <c r="K3" s="149" t="s">
        <v>297</v>
      </c>
      <c r="L3" s="149" t="s">
        <v>298</v>
      </c>
      <c r="M3" s="149" t="s">
        <v>299</v>
      </c>
      <c r="N3" s="148" t="s">
        <v>300</v>
      </c>
      <c r="O3" s="149" t="s">
        <v>301</v>
      </c>
      <c r="P3" s="149" t="s">
        <v>302</v>
      </c>
      <c r="Q3" s="149" t="s">
        <v>303</v>
      </c>
      <c r="R3" s="149" t="s">
        <v>304</v>
      </c>
      <c r="S3" s="149" t="s">
        <v>305</v>
      </c>
      <c r="T3" s="149" t="s">
        <v>306</v>
      </c>
      <c r="U3" s="149" t="s">
        <v>307</v>
      </c>
      <c r="V3" s="149" t="s">
        <v>308</v>
      </c>
      <c r="W3" s="149" t="s">
        <v>309</v>
      </c>
      <c r="X3" s="149" t="s">
        <v>310</v>
      </c>
      <c r="Y3" s="149" t="s">
        <v>311</v>
      </c>
      <c r="Z3" s="149" t="s">
        <v>312</v>
      </c>
      <c r="AA3" s="149" t="s">
        <v>313</v>
      </c>
      <c r="AB3" s="149" t="s">
        <v>314</v>
      </c>
      <c r="AC3" s="150" t="s">
        <v>59</v>
      </c>
      <c r="AD3" s="200" t="s">
        <v>60</v>
      </c>
    </row>
    <row r="4" spans="1:30">
      <c r="A4" s="120">
        <v>1</v>
      </c>
      <c r="B4" s="3" t="s">
        <v>13</v>
      </c>
      <c r="C4" s="4">
        <v>17623</v>
      </c>
      <c r="D4" s="51">
        <v>17704</v>
      </c>
      <c r="E4" s="16">
        <v>13.83776643</v>
      </c>
      <c r="F4" s="25">
        <f t="shared" ref="F4:F36" si="0">E4*100/E$38</f>
        <v>90.773709045413838</v>
      </c>
      <c r="G4" s="26">
        <f t="shared" ref="G4:G36" si="1">(F4-F$40)/F$41</f>
        <v>1.5631015861345925</v>
      </c>
      <c r="H4" s="16">
        <v>1765557.37</v>
      </c>
      <c r="I4" s="25">
        <f t="shared" ref="I4:I36" si="2">H4*100/H$38</f>
        <v>3.9628175838033144</v>
      </c>
      <c r="J4" s="26">
        <f t="shared" ref="J4:J36" si="3">(I4-I$40)/I$41</f>
        <v>-4.3891297208372107E-2</v>
      </c>
      <c r="K4" s="16">
        <v>99.726466900000005</v>
      </c>
      <c r="L4" s="25">
        <f t="shared" ref="L4:L36" si="4">K4*100/K$38</f>
        <v>100.00000000000001</v>
      </c>
      <c r="M4" s="26">
        <f t="shared" ref="M4:M36" si="5">(L4-L$40)/L$41</f>
        <v>3.1469878396983737</v>
      </c>
      <c r="N4" s="4">
        <v>10404069</v>
      </c>
      <c r="O4" s="25">
        <f t="shared" ref="O4:O36" si="6">N4*100/N$38</f>
        <v>5.6348800052028594</v>
      </c>
      <c r="P4" s="26">
        <f t="shared" ref="P4:P36" si="7">(O4-O$40)/O$41</f>
        <v>2.0846515047696589E-2</v>
      </c>
      <c r="Q4" s="16">
        <v>224.1676506</v>
      </c>
      <c r="R4" s="25">
        <f t="shared" ref="R4:R36" si="8">Q4*100/Q$38</f>
        <v>69.486706742157921</v>
      </c>
      <c r="S4" s="26">
        <f t="shared" ref="S4:S36" si="9">(R4-R$40)/R$41</f>
        <v>0.70266615255844944</v>
      </c>
      <c r="T4" s="27">
        <v>290.49331999999998</v>
      </c>
      <c r="U4" s="25">
        <f t="shared" ref="U4:U36" si="10">T4*100/T$38</f>
        <v>98.692943787595993</v>
      </c>
      <c r="V4" s="26">
        <f t="shared" ref="V4:V36" si="11">(U4-U$40)/U$41</f>
        <v>1.1705781158993234</v>
      </c>
      <c r="W4" s="16">
        <v>616.06714628297357</v>
      </c>
      <c r="X4" s="25">
        <f t="shared" ref="X4:X36" si="12">W4*100/W$38</f>
        <v>82.513030543722934</v>
      </c>
      <c r="Y4" s="26">
        <f t="shared" ref="Y4:Y36" si="13">(X4-X$40)/X$41</f>
        <v>5.0921202525378718E-2</v>
      </c>
      <c r="Z4" s="16">
        <v>945.87403130271207</v>
      </c>
      <c r="AA4" s="25">
        <f t="shared" ref="AA4:AA36" si="14">Z4*100/Z$38</f>
        <v>92.419649793494116</v>
      </c>
      <c r="AB4" s="26">
        <f t="shared" ref="AB4:AB36" si="15">(AA4-AA$40)/AA$41</f>
        <v>0.4904088486332806</v>
      </c>
      <c r="AC4" s="7">
        <f>(G4+J4+M4+P4+S4+(2*V4)+Y4+AB4)/9</f>
        <v>0.91913300879867188</v>
      </c>
      <c r="AD4" s="141">
        <f t="shared" ref="AD4:AD36" si="16">(AC4-AC$40)/AC$41</f>
        <v>1.3892180341218048</v>
      </c>
    </row>
    <row r="5" spans="1:30">
      <c r="A5" s="120">
        <v>2</v>
      </c>
      <c r="B5" s="3" t="s">
        <v>14</v>
      </c>
      <c r="C5" s="4">
        <v>13474</v>
      </c>
      <c r="D5" s="51">
        <v>13462</v>
      </c>
      <c r="E5" s="16">
        <v>15.24424481</v>
      </c>
      <c r="F5" s="25">
        <f t="shared" si="0"/>
        <v>100</v>
      </c>
      <c r="G5" s="26">
        <f t="shared" si="1"/>
        <v>2.2587820181330347</v>
      </c>
      <c r="H5" s="16">
        <v>1192132</v>
      </c>
      <c r="I5" s="25">
        <f t="shared" si="2"/>
        <v>2.675756524306323</v>
      </c>
      <c r="J5" s="26">
        <f t="shared" si="3"/>
        <v>-0.11887294554106535</v>
      </c>
      <c r="K5" s="16">
        <v>88.555340959999995</v>
      </c>
      <c r="L5" s="25">
        <f t="shared" si="4"/>
        <v>88.798233520894939</v>
      </c>
      <c r="M5" s="26">
        <f t="shared" si="5"/>
        <v>2.5042430249964389</v>
      </c>
      <c r="N5" s="4">
        <v>7087056</v>
      </c>
      <c r="O5" s="25">
        <f t="shared" si="6"/>
        <v>3.8383742120657751</v>
      </c>
      <c r="P5" s="26">
        <f t="shared" si="7"/>
        <v>-8.4067401336034506E-2</v>
      </c>
      <c r="Q5" s="16">
        <v>209.67621299999999</v>
      </c>
      <c r="R5" s="25">
        <f t="shared" si="8"/>
        <v>64.994701441266926</v>
      </c>
      <c r="S5" s="26">
        <f t="shared" si="9"/>
        <v>0.48162043861816817</v>
      </c>
      <c r="T5" s="27">
        <v>294.34051599999998</v>
      </c>
      <c r="U5" s="25">
        <f t="shared" si="10"/>
        <v>100</v>
      </c>
      <c r="V5" s="26">
        <f t="shared" si="11"/>
        <v>1.9727343433792459</v>
      </c>
      <c r="W5" s="16">
        <v>633.50698555529243</v>
      </c>
      <c r="X5" s="25">
        <f t="shared" si="12"/>
        <v>84.848837605074479</v>
      </c>
      <c r="Y5" s="26">
        <f t="shared" si="13"/>
        <v>0.29315515520919821</v>
      </c>
      <c r="Z5" s="16">
        <v>942.13956974620999</v>
      </c>
      <c r="AA5" s="25">
        <f t="shared" si="14"/>
        <v>92.054762273806276</v>
      </c>
      <c r="AB5" s="26">
        <f t="shared" si="15"/>
        <v>0.3751119920308148</v>
      </c>
      <c r="AC5" s="7">
        <f t="shared" ref="AC5:AC36" si="17">(G5+J5+M5+P5+S5+(2*V5)+Y5+AB5)/9</f>
        <v>1.0728267743187831</v>
      </c>
      <c r="AD5" s="141">
        <f t="shared" si="16"/>
        <v>1.6215175476293164</v>
      </c>
    </row>
    <row r="6" spans="1:30">
      <c r="A6" s="120">
        <v>3</v>
      </c>
      <c r="B6" s="3" t="s">
        <v>15</v>
      </c>
      <c r="C6" s="4">
        <v>7382</v>
      </c>
      <c r="D6" s="51">
        <v>7441</v>
      </c>
      <c r="E6" s="16">
        <v>11.640223239999999</v>
      </c>
      <c r="F6" s="25">
        <f t="shared" si="0"/>
        <v>76.358149485792737</v>
      </c>
      <c r="G6" s="26">
        <f t="shared" si="1"/>
        <v>0.47614012444868065</v>
      </c>
      <c r="H6" s="16">
        <v>492286.76</v>
      </c>
      <c r="I6" s="25">
        <f t="shared" si="2"/>
        <v>1.1049443433274344</v>
      </c>
      <c r="J6" s="26">
        <f t="shared" si="3"/>
        <v>-0.21038537665828172</v>
      </c>
      <c r="K6" s="16">
        <v>66.158682970000001</v>
      </c>
      <c r="L6" s="25">
        <f t="shared" si="4"/>
        <v>66.340145225780574</v>
      </c>
      <c r="M6" s="26">
        <f t="shared" si="5"/>
        <v>1.215623071462451</v>
      </c>
      <c r="N6" s="4">
        <v>2713527</v>
      </c>
      <c r="O6" s="25">
        <f t="shared" si="6"/>
        <v>1.469655673744388</v>
      </c>
      <c r="P6" s="26">
        <f t="shared" si="7"/>
        <v>-0.22239789802321153</v>
      </c>
      <c r="Q6" s="16">
        <v>216.04514330000001</v>
      </c>
      <c r="R6" s="25">
        <f t="shared" si="8"/>
        <v>66.968920249524103</v>
      </c>
      <c r="S6" s="26">
        <f t="shared" si="9"/>
        <v>0.57876916768555819</v>
      </c>
      <c r="T6" s="27">
        <v>287.11301300000002</v>
      </c>
      <c r="U6" s="25">
        <f t="shared" si="10"/>
        <v>97.544509638625499</v>
      </c>
      <c r="V6" s="26">
        <f t="shared" si="11"/>
        <v>0.46577016984096337</v>
      </c>
      <c r="W6" s="16">
        <v>525.82431412031224</v>
      </c>
      <c r="X6" s="25">
        <f t="shared" si="12"/>
        <v>70.426345494022968</v>
      </c>
      <c r="Y6" s="26">
        <f t="shared" si="13"/>
        <v>-1.2025237171672447</v>
      </c>
      <c r="Z6" s="16">
        <v>919.90874816886412</v>
      </c>
      <c r="AA6" s="25">
        <f t="shared" si="14"/>
        <v>89.882628694908576</v>
      </c>
      <c r="AB6" s="26">
        <f t="shared" si="15"/>
        <v>-0.31123697924071336</v>
      </c>
      <c r="AC6" s="7">
        <f t="shared" si="17"/>
        <v>0.13950319246546281</v>
      </c>
      <c r="AD6" s="141">
        <f t="shared" si="16"/>
        <v>0.21085125758227918</v>
      </c>
    </row>
    <row r="7" spans="1:30">
      <c r="A7" s="120">
        <v>4</v>
      </c>
      <c r="B7" s="3" t="s">
        <v>16</v>
      </c>
      <c r="C7" s="4">
        <v>11991</v>
      </c>
      <c r="D7" s="51">
        <v>12015</v>
      </c>
      <c r="E7" s="16">
        <v>12.10558582</v>
      </c>
      <c r="F7" s="25">
        <f t="shared" si="0"/>
        <v>79.410859448143427</v>
      </c>
      <c r="G7" s="26">
        <f t="shared" si="1"/>
        <v>0.7063204423930689</v>
      </c>
      <c r="H7" s="16">
        <v>890636.56</v>
      </c>
      <c r="I7" s="25">
        <f t="shared" si="2"/>
        <v>1.9990458994521914</v>
      </c>
      <c r="J7" s="26">
        <f t="shared" si="3"/>
        <v>-0.15829677685147742</v>
      </c>
      <c r="K7" s="16">
        <v>74.127054520000002</v>
      </c>
      <c r="L7" s="25">
        <f t="shared" si="4"/>
        <v>74.330372692667808</v>
      </c>
      <c r="M7" s="26">
        <f t="shared" si="5"/>
        <v>1.6740933745356712</v>
      </c>
      <c r="N7" s="4">
        <v>4898972</v>
      </c>
      <c r="O7" s="25">
        <f t="shared" si="6"/>
        <v>2.6533002971095891</v>
      </c>
      <c r="P7" s="26">
        <f t="shared" si="7"/>
        <v>-0.15327438418975856</v>
      </c>
      <c r="Q7" s="16">
        <v>204.27704109999999</v>
      </c>
      <c r="R7" s="25">
        <f t="shared" si="8"/>
        <v>63.32108496064793</v>
      </c>
      <c r="S7" s="26">
        <f t="shared" si="9"/>
        <v>0.39926395748327997</v>
      </c>
      <c r="T7" s="27">
        <v>286.33927299999999</v>
      </c>
      <c r="U7" s="25">
        <f t="shared" si="10"/>
        <v>97.281637231348753</v>
      </c>
      <c r="V7" s="26">
        <f t="shared" si="11"/>
        <v>0.3044421898133513</v>
      </c>
      <c r="W7" s="16">
        <v>581.74706649282916</v>
      </c>
      <c r="X7" s="25">
        <f t="shared" si="12"/>
        <v>77.91636635042336</v>
      </c>
      <c r="Y7" s="26">
        <f t="shared" si="13"/>
        <v>-0.42577404988937395</v>
      </c>
      <c r="Z7" s="16">
        <v>937.10275854630697</v>
      </c>
      <c r="AA7" s="25">
        <f t="shared" si="14"/>
        <v>91.562624513633423</v>
      </c>
      <c r="AB7" s="26">
        <f t="shared" si="15"/>
        <v>0.21960670971299132</v>
      </c>
      <c r="AC7" s="7">
        <f t="shared" si="17"/>
        <v>0.31898040586901161</v>
      </c>
      <c r="AD7" s="141">
        <f t="shared" si="16"/>
        <v>0.48212100764818328</v>
      </c>
    </row>
    <row r="8" spans="1:30">
      <c r="A8" s="120">
        <v>5</v>
      </c>
      <c r="B8" s="3" t="s">
        <v>17</v>
      </c>
      <c r="C8" s="4">
        <v>30470</v>
      </c>
      <c r="D8" s="51">
        <v>30622</v>
      </c>
      <c r="E8" s="16">
        <v>10.744260300000001</v>
      </c>
      <c r="F8" s="25">
        <f t="shared" si="0"/>
        <v>70.480764602730105</v>
      </c>
      <c r="G8" s="26">
        <f t="shared" si="1"/>
        <v>3.2973777907474612E-2</v>
      </c>
      <c r="H8" s="16">
        <v>1254517.6399999999</v>
      </c>
      <c r="I8" s="25">
        <f t="shared" si="2"/>
        <v>2.8157819436835605</v>
      </c>
      <c r="J8" s="26">
        <f t="shared" si="3"/>
        <v>-0.11071533974924282</v>
      </c>
      <c r="K8" s="16">
        <v>40.96785448</v>
      </c>
      <c r="L8" s="25">
        <f t="shared" si="4"/>
        <v>41.080222486052989</v>
      </c>
      <c r="M8" s="26">
        <f t="shared" si="5"/>
        <v>-0.23376300447621493</v>
      </c>
      <c r="N8" s="4">
        <v>6365586</v>
      </c>
      <c r="O8" s="25">
        <f t="shared" si="6"/>
        <v>3.4476235473639449</v>
      </c>
      <c r="P8" s="26">
        <f t="shared" si="7"/>
        <v>-0.10688680037166398</v>
      </c>
      <c r="Q8" s="16">
        <v>202.96483119999999</v>
      </c>
      <c r="R8" s="25">
        <f t="shared" si="8"/>
        <v>62.914330711043213</v>
      </c>
      <c r="S8" s="26">
        <f t="shared" si="9"/>
        <v>0.37924811211366655</v>
      </c>
      <c r="T8" s="27">
        <v>289.41940699999998</v>
      </c>
      <c r="U8" s="25">
        <f t="shared" si="10"/>
        <v>98.328089837282207</v>
      </c>
      <c r="V8" s="26">
        <f t="shared" si="11"/>
        <v>0.94666282779816313</v>
      </c>
      <c r="W8" s="16">
        <v>580.34916768168898</v>
      </c>
      <c r="X8" s="25">
        <f t="shared" si="12"/>
        <v>77.729138597739947</v>
      </c>
      <c r="Y8" s="26">
        <f t="shared" si="13"/>
        <v>-0.4451904303494833</v>
      </c>
      <c r="Z8" s="16">
        <v>929.46769054714582</v>
      </c>
      <c r="AA8" s="25">
        <f t="shared" si="14"/>
        <v>90.816615756357194</v>
      </c>
      <c r="AB8" s="26">
        <f t="shared" si="15"/>
        <v>-1.611652024413161E-2</v>
      </c>
      <c r="AC8" s="7">
        <f t="shared" si="17"/>
        <v>0.15476393893630341</v>
      </c>
      <c r="AD8" s="141">
        <f t="shared" si="16"/>
        <v>0.23391702065302566</v>
      </c>
    </row>
    <row r="9" spans="1:30">
      <c r="A9" s="120">
        <v>6</v>
      </c>
      <c r="B9" s="3" t="s">
        <v>18</v>
      </c>
      <c r="C9" s="4">
        <v>67446</v>
      </c>
      <c r="D9" s="51">
        <v>68076</v>
      </c>
      <c r="E9" s="16">
        <v>13.051127080000001</v>
      </c>
      <c r="F9" s="25">
        <f t="shared" si="0"/>
        <v>85.613470805970351</v>
      </c>
      <c r="G9" s="26">
        <f t="shared" si="1"/>
        <v>1.1740095029452491</v>
      </c>
      <c r="H9" s="16">
        <v>2753248.68</v>
      </c>
      <c r="I9" s="25">
        <f t="shared" si="2"/>
        <v>6.1797041926127072</v>
      </c>
      <c r="J9" s="26">
        <f t="shared" si="3"/>
        <v>8.5260160578849817E-2</v>
      </c>
      <c r="K9" s="16">
        <v>40.443749339999997</v>
      </c>
      <c r="L9" s="25">
        <f t="shared" si="4"/>
        <v>40.554679812887258</v>
      </c>
      <c r="M9" s="26">
        <f t="shared" si="5"/>
        <v>-0.26391805445980054</v>
      </c>
      <c r="N9" s="4">
        <v>18558874</v>
      </c>
      <c r="O9" s="25">
        <f t="shared" si="6"/>
        <v>10.051550794374702</v>
      </c>
      <c r="P9" s="26">
        <f t="shared" si="7"/>
        <v>0.27877511825052764</v>
      </c>
      <c r="Q9" s="16">
        <v>242.40320259999999</v>
      </c>
      <c r="R9" s="25">
        <f t="shared" si="8"/>
        <v>75.139299570399714</v>
      </c>
      <c r="S9" s="26">
        <f t="shared" si="9"/>
        <v>0.9808228628999498</v>
      </c>
      <c r="T9" s="27">
        <v>287.66516300000001</v>
      </c>
      <c r="U9" s="25">
        <f t="shared" si="10"/>
        <v>97.732098492346196</v>
      </c>
      <c r="V9" s="26">
        <f t="shared" si="11"/>
        <v>0.58089572128233191</v>
      </c>
      <c r="W9" s="16">
        <v>722.51760424084182</v>
      </c>
      <c r="X9" s="25">
        <f t="shared" si="12"/>
        <v>96.770485988094876</v>
      </c>
      <c r="Y9" s="26">
        <f t="shared" si="13"/>
        <v>1.5294850122885499</v>
      </c>
      <c r="Z9" s="16">
        <v>961.18817682365602</v>
      </c>
      <c r="AA9" s="25">
        <f t="shared" si="14"/>
        <v>93.915967399320522</v>
      </c>
      <c r="AB9" s="26">
        <f t="shared" si="15"/>
        <v>0.96321404783083753</v>
      </c>
      <c r="AC9" s="7">
        <f t="shared" si="17"/>
        <v>0.65660445476653639</v>
      </c>
      <c r="AD9" s="141">
        <f t="shared" si="16"/>
        <v>0.99242083693480831</v>
      </c>
    </row>
    <row r="10" spans="1:30">
      <c r="A10" s="120">
        <v>7</v>
      </c>
      <c r="B10" s="3" t="s">
        <v>19</v>
      </c>
      <c r="C10" s="4">
        <v>23591</v>
      </c>
      <c r="D10" s="51">
        <v>23648</v>
      </c>
      <c r="E10" s="16">
        <v>11.486486490000001</v>
      </c>
      <c r="F10" s="25">
        <f t="shared" si="0"/>
        <v>75.349659056019846</v>
      </c>
      <c r="G10" s="26">
        <f t="shared" si="1"/>
        <v>0.40009796825568117</v>
      </c>
      <c r="H10" s="16">
        <v>891247.86</v>
      </c>
      <c r="I10" s="25">
        <f t="shared" si="2"/>
        <v>2.0004179706350036</v>
      </c>
      <c r="J10" s="26">
        <f t="shared" si="3"/>
        <v>-0.1582168426803999</v>
      </c>
      <c r="K10" s="16">
        <v>37.6880861</v>
      </c>
      <c r="L10" s="25">
        <f t="shared" si="4"/>
        <v>37.791458247278989</v>
      </c>
      <c r="M10" s="26">
        <f t="shared" si="5"/>
        <v>-0.4224686131132217</v>
      </c>
      <c r="N10" s="4">
        <v>5928225</v>
      </c>
      <c r="O10" s="25">
        <f t="shared" si="6"/>
        <v>3.2107473065435959</v>
      </c>
      <c r="P10" s="26">
        <f t="shared" si="7"/>
        <v>-0.12072010623555569</v>
      </c>
      <c r="Q10" s="16">
        <v>232.46117949999999</v>
      </c>
      <c r="R10" s="25">
        <f t="shared" si="8"/>
        <v>72.057505914069793</v>
      </c>
      <c r="S10" s="26">
        <f t="shared" si="9"/>
        <v>0.82917182213983387</v>
      </c>
      <c r="T10" s="27">
        <v>280.86779300000001</v>
      </c>
      <c r="U10" s="25">
        <f t="shared" si="10"/>
        <v>95.42274261692198</v>
      </c>
      <c r="V10" s="26">
        <f t="shared" si="11"/>
        <v>-0.8363839483745179</v>
      </c>
      <c r="W10" s="16">
        <v>602.54804892253924</v>
      </c>
      <c r="X10" s="25">
        <f t="shared" si="12"/>
        <v>80.70234854232838</v>
      </c>
      <c r="Y10" s="26">
        <f t="shared" si="13"/>
        <v>-0.13685486233396121</v>
      </c>
      <c r="Z10" s="16">
        <v>917.36833438112762</v>
      </c>
      <c r="AA10" s="25">
        <f t="shared" si="14"/>
        <v>89.634409434390534</v>
      </c>
      <c r="AB10" s="26">
        <f t="shared" si="15"/>
        <v>-0.38966909582941456</v>
      </c>
      <c r="AC10" s="7">
        <f t="shared" si="17"/>
        <v>-0.18571418072734153</v>
      </c>
      <c r="AD10" s="141">
        <f t="shared" si="16"/>
        <v>-0.28069657665302483</v>
      </c>
    </row>
    <row r="11" spans="1:30">
      <c r="A11" s="120">
        <v>8</v>
      </c>
      <c r="B11" s="3" t="s">
        <v>20</v>
      </c>
      <c r="C11" s="4">
        <v>23656</v>
      </c>
      <c r="D11" s="51">
        <v>23829</v>
      </c>
      <c r="E11" s="16">
        <v>12.252810139999999</v>
      </c>
      <c r="F11" s="25">
        <f t="shared" si="0"/>
        <v>80.376629296600754</v>
      </c>
      <c r="G11" s="26">
        <f t="shared" si="1"/>
        <v>0.77914138297395263</v>
      </c>
      <c r="H11" s="16">
        <v>701791.4</v>
      </c>
      <c r="I11" s="25">
        <f t="shared" si="2"/>
        <v>1.5751803636275752</v>
      </c>
      <c r="J11" s="26">
        <f t="shared" si="3"/>
        <v>-0.18299035009964254</v>
      </c>
      <c r="K11" s="16">
        <v>29.451147760000001</v>
      </c>
      <c r="L11" s="25">
        <f t="shared" si="4"/>
        <v>29.531927356387676</v>
      </c>
      <c r="M11" s="26">
        <f t="shared" si="5"/>
        <v>-0.8963912450385898</v>
      </c>
      <c r="N11" s="4">
        <v>5191036</v>
      </c>
      <c r="O11" s="25">
        <f t="shared" si="6"/>
        <v>2.8114831766963708</v>
      </c>
      <c r="P11" s="26">
        <f t="shared" si="7"/>
        <v>-0.14403668205392189</v>
      </c>
      <c r="Q11" s="16">
        <v>238.08815300000001</v>
      </c>
      <c r="R11" s="25">
        <f t="shared" si="8"/>
        <v>73.801735540395711</v>
      </c>
      <c r="S11" s="26">
        <f t="shared" si="9"/>
        <v>0.91500308394856933</v>
      </c>
      <c r="T11" s="27">
        <v>282.091542</v>
      </c>
      <c r="U11" s="25">
        <f t="shared" si="10"/>
        <v>95.838502233243361</v>
      </c>
      <c r="V11" s="26">
        <f t="shared" si="11"/>
        <v>-0.58122723651936314</v>
      </c>
      <c r="W11" s="16">
        <v>746.63012886979709</v>
      </c>
      <c r="X11" s="25">
        <f t="shared" si="12"/>
        <v>100</v>
      </c>
      <c r="Y11" s="26">
        <f t="shared" si="13"/>
        <v>1.8644004928072639</v>
      </c>
      <c r="Z11" s="16">
        <v>970.436830818575</v>
      </c>
      <c r="AA11" s="25">
        <f t="shared" si="14"/>
        <v>94.819636741097867</v>
      </c>
      <c r="AB11" s="26">
        <f t="shared" si="15"/>
        <v>1.2487547388472948</v>
      </c>
      <c r="AC11" s="7">
        <f t="shared" si="17"/>
        <v>0.26904743870513337</v>
      </c>
      <c r="AD11" s="141">
        <f t="shared" si="16"/>
        <v>0.40665012604864526</v>
      </c>
    </row>
    <row r="12" spans="1:30">
      <c r="A12" s="120">
        <v>9</v>
      </c>
      <c r="B12" s="3" t="s">
        <v>21</v>
      </c>
      <c r="C12" s="4">
        <v>18216</v>
      </c>
      <c r="D12" s="51">
        <v>18293</v>
      </c>
      <c r="E12" s="16">
        <v>10.85904448</v>
      </c>
      <c r="F12" s="25">
        <f t="shared" si="0"/>
        <v>71.233731912233708</v>
      </c>
      <c r="G12" s="26">
        <f t="shared" si="1"/>
        <v>8.9748989716266644E-2</v>
      </c>
      <c r="H12" s="16">
        <v>657111.76</v>
      </c>
      <c r="I12" s="25">
        <f t="shared" si="2"/>
        <v>1.4748963026060962</v>
      </c>
      <c r="J12" s="26">
        <f t="shared" si="3"/>
        <v>-0.18883270244291495</v>
      </c>
      <c r="K12" s="16">
        <v>35.921486909999999</v>
      </c>
      <c r="L12" s="25">
        <f t="shared" si="4"/>
        <v>36.020013569737721</v>
      </c>
      <c r="M12" s="26">
        <f t="shared" si="5"/>
        <v>-0.52411212470979218</v>
      </c>
      <c r="N12" s="4">
        <v>4019383</v>
      </c>
      <c r="O12" s="25">
        <f t="shared" si="6"/>
        <v>2.176911831318332</v>
      </c>
      <c r="P12" s="26">
        <f t="shared" si="7"/>
        <v>-0.18109493442518113</v>
      </c>
      <c r="Q12" s="16">
        <v>230.69408250000001</v>
      </c>
      <c r="R12" s="25">
        <f t="shared" si="8"/>
        <v>71.509747347232476</v>
      </c>
      <c r="S12" s="26">
        <f t="shared" si="9"/>
        <v>0.80221733848206889</v>
      </c>
      <c r="T12" s="27">
        <v>288.20316000000003</v>
      </c>
      <c r="U12" s="25">
        <f t="shared" si="10"/>
        <v>97.914878969635311</v>
      </c>
      <c r="V12" s="26">
        <f t="shared" si="11"/>
        <v>0.69307031387276619</v>
      </c>
      <c r="W12" s="16">
        <v>707.92853979034408</v>
      </c>
      <c r="X12" s="25">
        <f t="shared" si="12"/>
        <v>94.816497810229393</v>
      </c>
      <c r="Y12" s="26">
        <f t="shared" si="13"/>
        <v>1.3268474367569749</v>
      </c>
      <c r="Z12" s="16">
        <v>1023.4555458890052</v>
      </c>
      <c r="AA12" s="25">
        <f t="shared" si="14"/>
        <v>100</v>
      </c>
      <c r="AB12" s="26">
        <f t="shared" si="15"/>
        <v>2.885641635722505</v>
      </c>
      <c r="AC12" s="7">
        <f t="shared" si="17"/>
        <v>0.621839585205051</v>
      </c>
      <c r="AD12" s="141">
        <f t="shared" si="16"/>
        <v>0.9398756848334473</v>
      </c>
    </row>
    <row r="13" spans="1:30">
      <c r="A13" s="120">
        <v>10</v>
      </c>
      <c r="B13" s="3" t="s">
        <v>22</v>
      </c>
      <c r="C13" s="4">
        <v>18615</v>
      </c>
      <c r="D13" s="51">
        <v>18447</v>
      </c>
      <c r="E13" s="16">
        <v>9.1146401259999994</v>
      </c>
      <c r="F13" s="25">
        <f t="shared" si="0"/>
        <v>59.790696355262739</v>
      </c>
      <c r="G13" s="26">
        <f t="shared" si="1"/>
        <v>-0.7730783326423496</v>
      </c>
      <c r="H13" s="16">
        <v>602527.46</v>
      </c>
      <c r="I13" s="25">
        <f t="shared" si="2"/>
        <v>1.3523810972012471</v>
      </c>
      <c r="J13" s="26">
        <f t="shared" si="3"/>
        <v>-0.1959701975751694</v>
      </c>
      <c r="K13" s="16">
        <v>32.662625900000002</v>
      </c>
      <c r="L13" s="25">
        <f t="shared" si="4"/>
        <v>32.75221404639975</v>
      </c>
      <c r="M13" s="26">
        <f t="shared" si="5"/>
        <v>-0.71161480145535616</v>
      </c>
      <c r="N13" s="4">
        <v>3355277</v>
      </c>
      <c r="O13" s="25">
        <f t="shared" si="6"/>
        <v>1.8172297088011464</v>
      </c>
      <c r="P13" s="26">
        <f t="shared" si="7"/>
        <v>-0.20209996556432172</v>
      </c>
      <c r="Q13" s="16">
        <v>175.0914262</v>
      </c>
      <c r="R13" s="25">
        <f t="shared" si="8"/>
        <v>54.274229813539321</v>
      </c>
      <c r="S13" s="26">
        <f t="shared" si="9"/>
        <v>-4.5919968392825777E-2</v>
      </c>
      <c r="T13" s="27">
        <v>281.79333500000001</v>
      </c>
      <c r="U13" s="25">
        <f t="shared" si="10"/>
        <v>95.737188624076481</v>
      </c>
      <c r="V13" s="26">
        <f t="shared" si="11"/>
        <v>-0.64340462548735922</v>
      </c>
      <c r="W13" s="16">
        <v>668.15936087459272</v>
      </c>
      <c r="X13" s="25">
        <f t="shared" si="12"/>
        <v>89.49000784176917</v>
      </c>
      <c r="Y13" s="26">
        <f t="shared" si="13"/>
        <v>0.77446588935114402</v>
      </c>
      <c r="Z13" s="16">
        <v>988.89977402204352</v>
      </c>
      <c r="AA13" s="25">
        <f t="shared" si="14"/>
        <v>96.623617703205142</v>
      </c>
      <c r="AB13" s="26">
        <f t="shared" si="15"/>
        <v>1.8187751508350709</v>
      </c>
      <c r="AC13" s="7">
        <f t="shared" si="17"/>
        <v>-6.9139052935391784E-2</v>
      </c>
      <c r="AD13" s="141">
        <f t="shared" si="16"/>
        <v>-0.10449980392444988</v>
      </c>
    </row>
    <row r="14" spans="1:30">
      <c r="A14" s="120">
        <v>11</v>
      </c>
      <c r="B14" s="3" t="s">
        <v>23</v>
      </c>
      <c r="C14" s="4">
        <v>24425</v>
      </c>
      <c r="D14" s="51">
        <v>24589</v>
      </c>
      <c r="E14" s="16">
        <v>12.17972544</v>
      </c>
      <c r="F14" s="25">
        <f t="shared" si="0"/>
        <v>79.89720443226075</v>
      </c>
      <c r="G14" s="26">
        <f t="shared" si="1"/>
        <v>0.74299180798476805</v>
      </c>
      <c r="H14" s="16">
        <v>809935.1</v>
      </c>
      <c r="I14" s="25">
        <f t="shared" si="2"/>
        <v>1.8179103724165564</v>
      </c>
      <c r="J14" s="26">
        <f t="shared" si="3"/>
        <v>-0.16884937673671602</v>
      </c>
      <c r="K14" s="16">
        <v>32.938919839999997</v>
      </c>
      <c r="L14" s="25">
        <f t="shared" si="4"/>
        <v>33.029265814690156</v>
      </c>
      <c r="M14" s="26">
        <f t="shared" si="5"/>
        <v>-0.69571788128612888</v>
      </c>
      <c r="N14" s="4">
        <v>3893272</v>
      </c>
      <c r="O14" s="25">
        <f t="shared" si="6"/>
        <v>2.1086096745048644</v>
      </c>
      <c r="P14" s="26">
        <f t="shared" si="7"/>
        <v>-0.18508370351021899</v>
      </c>
      <c r="Q14" s="16">
        <v>205.11416679999999</v>
      </c>
      <c r="R14" s="25">
        <f t="shared" si="8"/>
        <v>63.580574266381966</v>
      </c>
      <c r="S14" s="26">
        <f t="shared" si="9"/>
        <v>0.41203308730475874</v>
      </c>
      <c r="T14" s="27">
        <v>287.30236300000001</v>
      </c>
      <c r="U14" s="25">
        <f t="shared" si="10"/>
        <v>97.608839892092874</v>
      </c>
      <c r="V14" s="26">
        <f t="shared" si="11"/>
        <v>0.50525042550594812</v>
      </c>
      <c r="W14" s="16">
        <v>698.79380603096979</v>
      </c>
      <c r="X14" s="25">
        <f t="shared" si="12"/>
        <v>93.593036097908467</v>
      </c>
      <c r="Y14" s="26">
        <f t="shared" si="13"/>
        <v>1.1999688210371773</v>
      </c>
      <c r="Z14" s="16">
        <v>941.49921757196694</v>
      </c>
      <c r="AA14" s="25">
        <f t="shared" si="14"/>
        <v>91.992194614974849</v>
      </c>
      <c r="AB14" s="26">
        <f t="shared" si="15"/>
        <v>0.35534191495497958</v>
      </c>
      <c r="AC14" s="7">
        <f t="shared" si="17"/>
        <v>0.29679839119561291</v>
      </c>
      <c r="AD14" s="141">
        <f t="shared" si="16"/>
        <v>0.4485941355606311</v>
      </c>
    </row>
    <row r="15" spans="1:30">
      <c r="A15" s="120">
        <v>12</v>
      </c>
      <c r="B15" s="3" t="s">
        <v>24</v>
      </c>
      <c r="C15" s="4">
        <v>13796</v>
      </c>
      <c r="D15" s="51">
        <v>13792</v>
      </c>
      <c r="E15" s="16">
        <v>10.725627599999999</v>
      </c>
      <c r="F15" s="25">
        <f t="shared" si="0"/>
        <v>70.358536835909035</v>
      </c>
      <c r="G15" s="26">
        <f t="shared" si="1"/>
        <v>2.3757564583742459E-2</v>
      </c>
      <c r="H15" s="16">
        <v>429782.12</v>
      </c>
      <c r="I15" s="25">
        <f t="shared" si="2"/>
        <v>0.96465182682807193</v>
      </c>
      <c r="J15" s="26">
        <f t="shared" si="3"/>
        <v>-0.21855854300361033</v>
      </c>
      <c r="K15" s="16">
        <v>31.161696639999999</v>
      </c>
      <c r="L15" s="25">
        <f t="shared" si="4"/>
        <v>31.247167987257754</v>
      </c>
      <c r="M15" s="26">
        <f t="shared" si="5"/>
        <v>-0.7979726586920286</v>
      </c>
      <c r="N15" s="4">
        <v>2768501</v>
      </c>
      <c r="O15" s="25">
        <f t="shared" si="6"/>
        <v>1.499429783605253</v>
      </c>
      <c r="P15" s="26">
        <f t="shared" si="7"/>
        <v>-0.22065912351757069</v>
      </c>
      <c r="Q15" s="16">
        <v>159.77959250000001</v>
      </c>
      <c r="R15" s="25">
        <f t="shared" si="8"/>
        <v>49.527920989992275</v>
      </c>
      <c r="S15" s="26">
        <f t="shared" si="9"/>
        <v>-0.2794796265423638</v>
      </c>
      <c r="T15" s="27">
        <v>274.97625799999997</v>
      </c>
      <c r="U15" s="25">
        <f t="shared" si="10"/>
        <v>93.421137442050281</v>
      </c>
      <c r="V15" s="26">
        <f t="shared" si="11"/>
        <v>-2.0647932858935745</v>
      </c>
      <c r="W15" s="16">
        <v>549.95251661918326</v>
      </c>
      <c r="X15" s="25">
        <f t="shared" si="12"/>
        <v>73.657959323402551</v>
      </c>
      <c r="Y15" s="26">
        <f t="shared" si="13"/>
        <v>-0.86739047590314688</v>
      </c>
      <c r="Z15" s="16">
        <v>884.28890448988295</v>
      </c>
      <c r="AA15" s="25">
        <f t="shared" si="14"/>
        <v>86.402277855826384</v>
      </c>
      <c r="AB15" s="26">
        <f t="shared" si="15"/>
        <v>-1.4109553581077634</v>
      </c>
      <c r="AC15" s="7">
        <f t="shared" si="17"/>
        <v>-0.87787164366332116</v>
      </c>
      <c r="AD15" s="141">
        <f t="shared" si="16"/>
        <v>-1.3268537930274398</v>
      </c>
    </row>
    <row r="16" spans="1:30">
      <c r="A16" s="120">
        <v>13</v>
      </c>
      <c r="B16" s="3" t="s">
        <v>25</v>
      </c>
      <c r="C16" s="4">
        <v>13824</v>
      </c>
      <c r="D16" s="51">
        <v>13776</v>
      </c>
      <c r="E16" s="16">
        <v>10.08398474</v>
      </c>
      <c r="F16" s="25">
        <f t="shared" si="0"/>
        <v>66.149454208351827</v>
      </c>
      <c r="G16" s="26">
        <f t="shared" si="1"/>
        <v>-0.29361552012269776</v>
      </c>
      <c r="H16" s="16">
        <v>414758.73</v>
      </c>
      <c r="I16" s="25">
        <f t="shared" si="2"/>
        <v>0.93093162318476863</v>
      </c>
      <c r="J16" s="26">
        <f t="shared" si="3"/>
        <v>-0.2205230158098011</v>
      </c>
      <c r="K16" s="16">
        <v>30.107341030000001</v>
      </c>
      <c r="L16" s="25">
        <f t="shared" si="4"/>
        <v>30.18992045530894</v>
      </c>
      <c r="M16" s="26">
        <f t="shared" si="5"/>
        <v>-0.85863633796833572</v>
      </c>
      <c r="N16" s="4">
        <v>2486235</v>
      </c>
      <c r="O16" s="25">
        <f t="shared" si="6"/>
        <v>1.3465535349424858</v>
      </c>
      <c r="P16" s="26">
        <f t="shared" si="7"/>
        <v>-0.22958692437996409</v>
      </c>
      <c r="Q16" s="16">
        <v>165.72690309999999</v>
      </c>
      <c r="R16" s="25">
        <f t="shared" si="8"/>
        <v>51.371447593677559</v>
      </c>
      <c r="S16" s="26">
        <f t="shared" si="9"/>
        <v>-0.18876209016753212</v>
      </c>
      <c r="T16" s="27">
        <v>288.47806300000002</v>
      </c>
      <c r="U16" s="25">
        <f t="shared" si="10"/>
        <v>98.008275218217008</v>
      </c>
      <c r="V16" s="26">
        <f t="shared" si="11"/>
        <v>0.75038872276145341</v>
      </c>
      <c r="W16" s="16">
        <v>557.50553313370654</v>
      </c>
      <c r="X16" s="25">
        <f t="shared" si="12"/>
        <v>74.66957353805482</v>
      </c>
      <c r="Y16" s="26">
        <f t="shared" si="13"/>
        <v>-0.76248142161483268</v>
      </c>
      <c r="Z16" s="16">
        <v>945.74391124757119</v>
      </c>
      <c r="AA16" s="25">
        <f t="shared" si="14"/>
        <v>92.406935997016731</v>
      </c>
      <c r="AB16" s="26">
        <f t="shared" si="15"/>
        <v>0.48639155374037762</v>
      </c>
      <c r="AC16" s="7">
        <f t="shared" si="17"/>
        <v>-6.2937367866653215E-2</v>
      </c>
      <c r="AD16" s="141">
        <f t="shared" si="16"/>
        <v>-9.5126304488610661E-2</v>
      </c>
    </row>
    <row r="17" spans="1:30">
      <c r="A17" s="120">
        <v>14</v>
      </c>
      <c r="B17" s="3" t="s">
        <v>26</v>
      </c>
      <c r="C17" s="4">
        <v>6669</v>
      </c>
      <c r="D17" s="51">
        <v>6544</v>
      </c>
      <c r="E17" s="16">
        <v>9.7339710410000002</v>
      </c>
      <c r="F17" s="25">
        <f t="shared" si="0"/>
        <v>63.85341591086663</v>
      </c>
      <c r="G17" s="26">
        <f t="shared" si="1"/>
        <v>-0.46674131059925827</v>
      </c>
      <c r="H17" s="16">
        <v>172634.07</v>
      </c>
      <c r="I17" s="25">
        <f t="shared" si="2"/>
        <v>0.38747952334142066</v>
      </c>
      <c r="J17" s="26">
        <f t="shared" si="3"/>
        <v>-0.25218346729766067</v>
      </c>
      <c r="K17" s="16">
        <v>26.38051192</v>
      </c>
      <c r="L17" s="25">
        <f t="shared" si="4"/>
        <v>26.452869273362374</v>
      </c>
      <c r="M17" s="26">
        <f t="shared" si="5"/>
        <v>-1.0730641493275839</v>
      </c>
      <c r="N17" s="4">
        <v>878737</v>
      </c>
      <c r="O17" s="25">
        <f t="shared" si="6"/>
        <v>0.47592701962395151</v>
      </c>
      <c r="P17" s="26">
        <f t="shared" si="7"/>
        <v>-0.28043053299983234</v>
      </c>
      <c r="Q17" s="16">
        <v>90.479509879999995</v>
      </c>
      <c r="R17" s="25">
        <f t="shared" si="8"/>
        <v>28.046523003554821</v>
      </c>
      <c r="S17" s="26">
        <f t="shared" si="9"/>
        <v>-1.3365511650388884</v>
      </c>
      <c r="T17" s="27">
        <v>284.28308800000002</v>
      </c>
      <c r="U17" s="25">
        <f t="shared" si="10"/>
        <v>96.583063678532127</v>
      </c>
      <c r="V17" s="26">
        <f t="shared" si="11"/>
        <v>-0.12428086006525958</v>
      </c>
      <c r="W17" s="16">
        <v>502.75735294117646</v>
      </c>
      <c r="X17" s="25">
        <f t="shared" si="12"/>
        <v>67.336869153970483</v>
      </c>
      <c r="Y17" s="26">
        <f t="shared" si="13"/>
        <v>-1.5229166459997434</v>
      </c>
      <c r="Z17" s="16">
        <v>936.41881946959961</v>
      </c>
      <c r="AA17" s="25">
        <f t="shared" si="14"/>
        <v>91.495798056983233</v>
      </c>
      <c r="AB17" s="26">
        <f t="shared" si="15"/>
        <v>0.19849094122565203</v>
      </c>
      <c r="AC17" s="7">
        <f t="shared" si="17"/>
        <v>-0.5535508944630928</v>
      </c>
      <c r="AD17" s="141">
        <f t="shared" si="16"/>
        <v>-0.83666115570965371</v>
      </c>
    </row>
    <row r="18" spans="1:30">
      <c r="A18" s="120">
        <v>15</v>
      </c>
      <c r="B18" s="3" t="s">
        <v>27</v>
      </c>
      <c r="C18" s="4">
        <v>27076</v>
      </c>
      <c r="D18" s="51">
        <v>27233</v>
      </c>
      <c r="E18" s="16">
        <v>12.507818650000001</v>
      </c>
      <c r="F18" s="25">
        <f t="shared" si="0"/>
        <v>82.049447551478949</v>
      </c>
      <c r="G18" s="26">
        <f t="shared" si="1"/>
        <v>0.90527516001791986</v>
      </c>
      <c r="H18" s="16">
        <v>1314997.67</v>
      </c>
      <c r="I18" s="25">
        <f t="shared" si="2"/>
        <v>2.9515301954398616</v>
      </c>
      <c r="J18" s="26">
        <f t="shared" si="3"/>
        <v>-0.10280691333865211</v>
      </c>
      <c r="K18" s="16">
        <v>48.286919179999998</v>
      </c>
      <c r="L18" s="25">
        <f t="shared" si="4"/>
        <v>48.41936216232282</v>
      </c>
      <c r="M18" s="26">
        <f t="shared" si="5"/>
        <v>0.18734861038334885</v>
      </c>
      <c r="N18" s="4">
        <v>7077633</v>
      </c>
      <c r="O18" s="25">
        <f t="shared" si="6"/>
        <v>3.8332706824477936</v>
      </c>
      <c r="P18" s="26">
        <f t="shared" si="7"/>
        <v>-8.4365441721792361E-2</v>
      </c>
      <c r="Q18" s="16">
        <v>322.60508679999998</v>
      </c>
      <c r="R18" s="25">
        <f t="shared" si="8"/>
        <v>100</v>
      </c>
      <c r="S18" s="26">
        <f t="shared" si="9"/>
        <v>2.2041854609864755</v>
      </c>
      <c r="T18" s="27">
        <v>284.86530900000002</v>
      </c>
      <c r="U18" s="25">
        <f t="shared" si="10"/>
        <v>96.780868930731927</v>
      </c>
      <c r="V18" s="26">
        <f t="shared" si="11"/>
        <v>-2.8853811451370098E-3</v>
      </c>
      <c r="W18" s="16">
        <v>702.37507711289334</v>
      </c>
      <c r="X18" s="25">
        <f t="shared" si="12"/>
        <v>94.072694089656636</v>
      </c>
      <c r="Y18" s="26">
        <f t="shared" si="13"/>
        <v>1.2497115644341052</v>
      </c>
      <c r="Z18" s="16">
        <v>913.05660787162697</v>
      </c>
      <c r="AA18" s="25">
        <f t="shared" si="14"/>
        <v>89.213118394753309</v>
      </c>
      <c r="AB18" s="26">
        <f t="shared" si="15"/>
        <v>-0.52278829000331029</v>
      </c>
      <c r="AC18" s="7">
        <f t="shared" si="17"/>
        <v>0.42564326538531344</v>
      </c>
      <c r="AD18" s="141">
        <f t="shared" si="16"/>
        <v>0.64333594236662994</v>
      </c>
    </row>
    <row r="19" spans="1:30">
      <c r="A19" s="120">
        <v>16</v>
      </c>
      <c r="B19" s="3" t="s">
        <v>28</v>
      </c>
      <c r="C19" s="4">
        <v>28639</v>
      </c>
      <c r="D19" s="51">
        <v>29095</v>
      </c>
      <c r="E19" s="16">
        <v>12.37377659</v>
      </c>
      <c r="F19" s="25">
        <f t="shared" si="0"/>
        <v>81.170151386462805</v>
      </c>
      <c r="G19" s="26">
        <f t="shared" si="1"/>
        <v>0.83897450475526114</v>
      </c>
      <c r="H19" s="16">
        <v>1316882.1000000001</v>
      </c>
      <c r="I19" s="25">
        <f t="shared" si="2"/>
        <v>2.9557598242620884</v>
      </c>
      <c r="J19" s="26">
        <f t="shared" si="3"/>
        <v>-0.10256050347442236</v>
      </c>
      <c r="K19" s="16">
        <v>45.261457299999996</v>
      </c>
      <c r="L19" s="25">
        <f t="shared" si="4"/>
        <v>45.385601943950938</v>
      </c>
      <c r="M19" s="26">
        <f t="shared" si="5"/>
        <v>1.3274846835001936E-2</v>
      </c>
      <c r="N19" s="4">
        <v>8333805</v>
      </c>
      <c r="O19" s="25">
        <f t="shared" si="6"/>
        <v>4.513617812584636</v>
      </c>
      <c r="P19" s="26">
        <f t="shared" si="7"/>
        <v>-4.4633935040454577E-2</v>
      </c>
      <c r="Q19" s="16">
        <v>302.71721760000003</v>
      </c>
      <c r="R19" s="25">
        <f t="shared" si="8"/>
        <v>93.835227647129599</v>
      </c>
      <c r="S19" s="26">
        <f t="shared" si="9"/>
        <v>1.9008250651852387</v>
      </c>
      <c r="T19" s="27">
        <v>284.90078999999997</v>
      </c>
      <c r="U19" s="25">
        <f t="shared" si="10"/>
        <v>96.792923336452944</v>
      </c>
      <c r="V19" s="26">
        <f t="shared" si="11"/>
        <v>4.5125536383246309E-3</v>
      </c>
      <c r="W19" s="16">
        <v>659.35634779803195</v>
      </c>
      <c r="X19" s="25">
        <f t="shared" si="12"/>
        <v>88.310975180726388</v>
      </c>
      <c r="Y19" s="26">
        <f t="shared" si="13"/>
        <v>0.65219477092132805</v>
      </c>
      <c r="Z19" s="16">
        <v>923.65943787983156</v>
      </c>
      <c r="AA19" s="25">
        <f t="shared" si="14"/>
        <v>90.249101838371729</v>
      </c>
      <c r="AB19" s="26">
        <f t="shared" si="15"/>
        <v>-0.19543909854949798</v>
      </c>
      <c r="AC19" s="7">
        <f t="shared" si="17"/>
        <v>0.34129563976767824</v>
      </c>
      <c r="AD19" s="141">
        <f t="shared" si="16"/>
        <v>0.51584923312905528</v>
      </c>
    </row>
    <row r="20" spans="1:30">
      <c r="A20" s="120">
        <v>17</v>
      </c>
      <c r="B20" s="3" t="s">
        <v>29</v>
      </c>
      <c r="C20" s="4">
        <v>747082</v>
      </c>
      <c r="D20" s="51">
        <v>756291</v>
      </c>
      <c r="E20" s="16">
        <v>13.543551069999999</v>
      </c>
      <c r="F20" s="25">
        <f t="shared" si="0"/>
        <v>88.843699630929763</v>
      </c>
      <c r="G20" s="26">
        <f t="shared" si="1"/>
        <v>1.4175750912691847</v>
      </c>
      <c r="H20" s="16">
        <v>44553082.060000002</v>
      </c>
      <c r="I20" s="25">
        <f t="shared" si="2"/>
        <v>100</v>
      </c>
      <c r="J20" s="26">
        <f t="shared" si="3"/>
        <v>5.5510462433681989</v>
      </c>
      <c r="K20" s="16">
        <v>58.90997256</v>
      </c>
      <c r="L20" s="25">
        <f t="shared" si="4"/>
        <v>59.071552809618282</v>
      </c>
      <c r="M20" s="26">
        <f t="shared" si="5"/>
        <v>0.79855937937561505</v>
      </c>
      <c r="N20" s="4">
        <v>184636922</v>
      </c>
      <c r="O20" s="25">
        <f t="shared" si="6"/>
        <v>100</v>
      </c>
      <c r="P20" s="26">
        <f t="shared" si="7"/>
        <v>5.5316633164714215</v>
      </c>
      <c r="Q20" s="16">
        <v>322.09470060000001</v>
      </c>
      <c r="R20" s="25">
        <f t="shared" si="8"/>
        <v>99.841792265254512</v>
      </c>
      <c r="S20" s="26">
        <f t="shared" si="9"/>
        <v>2.1964002649915475</v>
      </c>
      <c r="T20" s="27">
        <v>291.85991799999999</v>
      </c>
      <c r="U20" s="25">
        <f t="shared" si="10"/>
        <v>99.157235288668176</v>
      </c>
      <c r="V20" s="26">
        <f t="shared" si="11"/>
        <v>1.4555194332020056</v>
      </c>
      <c r="W20" s="16">
        <v>696.48575659900689</v>
      </c>
      <c r="X20" s="25">
        <f t="shared" si="12"/>
        <v>93.28390720761621</v>
      </c>
      <c r="Y20" s="26">
        <f t="shared" si="13"/>
        <v>1.1679107310419667</v>
      </c>
      <c r="Z20" s="16">
        <v>934.28434295544912</v>
      </c>
      <c r="AA20" s="25">
        <f t="shared" si="14"/>
        <v>91.287242197109876</v>
      </c>
      <c r="AB20" s="26">
        <f t="shared" si="15"/>
        <v>0.13259163315944722</v>
      </c>
      <c r="AC20" s="7">
        <f t="shared" si="17"/>
        <v>2.1896428362312661</v>
      </c>
      <c r="AD20" s="141">
        <f t="shared" si="16"/>
        <v>3.3095224382746493</v>
      </c>
    </row>
    <row r="21" spans="1:30">
      <c r="A21" s="120">
        <v>18</v>
      </c>
      <c r="B21" s="3" t="s">
        <v>30</v>
      </c>
      <c r="C21" s="4">
        <v>8464</v>
      </c>
      <c r="D21" s="51">
        <v>8450</v>
      </c>
      <c r="E21" s="16">
        <v>8.7262297659999994</v>
      </c>
      <c r="F21" s="25">
        <f t="shared" si="0"/>
        <v>57.242781618645488</v>
      </c>
      <c r="G21" s="26">
        <f t="shared" si="1"/>
        <v>-0.96519610059372807</v>
      </c>
      <c r="H21" s="16">
        <v>279350.03999999998</v>
      </c>
      <c r="I21" s="25">
        <f t="shared" si="2"/>
        <v>0.6270049726835889</v>
      </c>
      <c r="J21" s="26">
        <f t="shared" si="3"/>
        <v>-0.23822918527134879</v>
      </c>
      <c r="K21" s="16">
        <v>33.05917633</v>
      </c>
      <c r="L21" s="25">
        <f t="shared" si="4"/>
        <v>33.149852148226458</v>
      </c>
      <c r="M21" s="26">
        <f t="shared" si="5"/>
        <v>-0.68879877252333233</v>
      </c>
      <c r="N21" s="4">
        <v>1261444</v>
      </c>
      <c r="O21" s="25">
        <f t="shared" si="6"/>
        <v>0.68320246369791626</v>
      </c>
      <c r="P21" s="26">
        <f t="shared" si="7"/>
        <v>-0.26832588035075666</v>
      </c>
      <c r="Q21" s="16">
        <v>156.50669980000001</v>
      </c>
      <c r="R21" s="25">
        <f t="shared" si="8"/>
        <v>48.513401122229304</v>
      </c>
      <c r="S21" s="26">
        <f t="shared" si="9"/>
        <v>-0.32940282419125888</v>
      </c>
      <c r="T21" s="27">
        <v>287.971788</v>
      </c>
      <c r="U21" s="25">
        <f t="shared" si="10"/>
        <v>97.836272054371221</v>
      </c>
      <c r="V21" s="26">
        <f t="shared" si="11"/>
        <v>0.64482829795663232</v>
      </c>
      <c r="W21" s="16">
        <v>656.70987418985897</v>
      </c>
      <c r="X21" s="25">
        <f t="shared" si="12"/>
        <v>87.956519405926741</v>
      </c>
      <c r="Y21" s="26">
        <f t="shared" si="13"/>
        <v>0.61543607419419211</v>
      </c>
      <c r="Z21" s="16">
        <v>942.47047833588158</v>
      </c>
      <c r="AA21" s="25">
        <f t="shared" si="14"/>
        <v>92.087094756736363</v>
      </c>
      <c r="AB21" s="26">
        <f t="shared" si="15"/>
        <v>0.38532838323866181</v>
      </c>
      <c r="AC21" s="7">
        <f t="shared" si="17"/>
        <v>-2.21701899538118E-2</v>
      </c>
      <c r="AD21" s="141">
        <f t="shared" si="16"/>
        <v>-3.3508999686562339E-2</v>
      </c>
    </row>
    <row r="22" spans="1:30">
      <c r="A22" s="120">
        <v>19</v>
      </c>
      <c r="B22" s="3" t="s">
        <v>31</v>
      </c>
      <c r="C22" s="4">
        <v>14508</v>
      </c>
      <c r="D22" s="51">
        <v>14721</v>
      </c>
      <c r="E22" s="16">
        <v>11.177765620000001</v>
      </c>
      <c r="F22" s="25">
        <f t="shared" si="0"/>
        <v>73.324495633050645</v>
      </c>
      <c r="G22" s="26">
        <f t="shared" si="1"/>
        <v>0.24739667454042666</v>
      </c>
      <c r="H22" s="16">
        <v>412324.15</v>
      </c>
      <c r="I22" s="25">
        <f t="shared" si="2"/>
        <v>0.9254671751882837</v>
      </c>
      <c r="J22" s="26">
        <f t="shared" si="3"/>
        <v>-0.22084136381278155</v>
      </c>
      <c r="K22" s="16">
        <v>28.00924869</v>
      </c>
      <c r="L22" s="25">
        <f t="shared" si="4"/>
        <v>28.086073397231722</v>
      </c>
      <c r="M22" s="26">
        <f t="shared" si="5"/>
        <v>-0.97935272587263744</v>
      </c>
      <c r="N22" s="4">
        <v>2305001</v>
      </c>
      <c r="O22" s="25">
        <f t="shared" si="6"/>
        <v>1.2483965693492225</v>
      </c>
      <c r="P22" s="26">
        <f t="shared" si="7"/>
        <v>-0.23531918069668314</v>
      </c>
      <c r="Q22" s="16">
        <v>171.04489459999999</v>
      </c>
      <c r="R22" s="25">
        <f t="shared" si="8"/>
        <v>53.019900056950995</v>
      </c>
      <c r="S22" s="26">
        <f t="shared" si="9"/>
        <v>-0.10764389746000878</v>
      </c>
      <c r="T22" s="27">
        <v>285.27763599999997</v>
      </c>
      <c r="U22" s="25">
        <f t="shared" si="10"/>
        <v>96.920953960684102</v>
      </c>
      <c r="V22" s="26">
        <f t="shared" si="11"/>
        <v>8.3086498324508512E-2</v>
      </c>
      <c r="W22" s="16">
        <v>581.03243335031414</v>
      </c>
      <c r="X22" s="25">
        <f t="shared" si="12"/>
        <v>77.820651870805889</v>
      </c>
      <c r="Y22" s="26">
        <f t="shared" si="13"/>
        <v>-0.43570008235602775</v>
      </c>
      <c r="Z22" s="16">
        <v>901.28927011654037</v>
      </c>
      <c r="AA22" s="25">
        <f t="shared" si="14"/>
        <v>88.063352994355284</v>
      </c>
      <c r="AB22" s="26">
        <f t="shared" si="15"/>
        <v>-0.88609021002944821</v>
      </c>
      <c r="AC22" s="7">
        <f t="shared" si="17"/>
        <v>-0.27237530989312703</v>
      </c>
      <c r="AD22" s="141">
        <f t="shared" si="16"/>
        <v>-0.41168001685372291</v>
      </c>
    </row>
    <row r="23" spans="1:30" ht="15.75" customHeight="1">
      <c r="A23" s="120">
        <v>20</v>
      </c>
      <c r="B23" s="3" t="s">
        <v>32</v>
      </c>
      <c r="C23" s="4">
        <v>37230</v>
      </c>
      <c r="D23" s="51">
        <v>37036</v>
      </c>
      <c r="E23" s="16">
        <v>10.023888810000001</v>
      </c>
      <c r="F23" s="25">
        <f t="shared" si="0"/>
        <v>65.755233761560149</v>
      </c>
      <c r="G23" s="26">
        <f t="shared" si="1"/>
        <v>-0.3233405149311836</v>
      </c>
      <c r="H23" s="16">
        <v>1561962.51</v>
      </c>
      <c r="I23" s="25">
        <f t="shared" si="2"/>
        <v>3.5058461452711449</v>
      </c>
      <c r="J23" s="26">
        <f t="shared" si="3"/>
        <v>-7.0513555297273739E-2</v>
      </c>
      <c r="K23" s="16">
        <v>42.174168649999999</v>
      </c>
      <c r="L23" s="25">
        <f t="shared" si="4"/>
        <v>42.289845375039555</v>
      </c>
      <c r="M23" s="26">
        <f t="shared" si="5"/>
        <v>-0.16435619787199418</v>
      </c>
      <c r="N23" s="4">
        <v>7064924</v>
      </c>
      <c r="O23" s="25">
        <f t="shared" si="6"/>
        <v>3.8263874437854852</v>
      </c>
      <c r="P23" s="26">
        <f t="shared" si="7"/>
        <v>-8.4767415112707883E-2</v>
      </c>
      <c r="Q23" s="16">
        <v>133.25770979999999</v>
      </c>
      <c r="R23" s="25">
        <f t="shared" si="8"/>
        <v>41.306760262777111</v>
      </c>
      <c r="S23" s="26">
        <f t="shared" si="9"/>
        <v>-0.68403220843816515</v>
      </c>
      <c r="T23" s="27">
        <v>276.52070600000002</v>
      </c>
      <c r="U23" s="25">
        <f t="shared" si="10"/>
        <v>93.945852157166172</v>
      </c>
      <c r="V23" s="26">
        <f t="shared" si="11"/>
        <v>-1.7427695103388732</v>
      </c>
      <c r="W23" s="16">
        <v>575.59124238355878</v>
      </c>
      <c r="X23" s="25">
        <f t="shared" si="12"/>
        <v>77.091885275893375</v>
      </c>
      <c r="Y23" s="26">
        <f t="shared" si="13"/>
        <v>-0.51127653547602181</v>
      </c>
      <c r="Z23" s="16">
        <v>924.85502821636032</v>
      </c>
      <c r="AA23" s="25">
        <f t="shared" si="14"/>
        <v>90.36592081906231</v>
      </c>
      <c r="AB23" s="26">
        <f t="shared" si="15"/>
        <v>-0.15852673367428732</v>
      </c>
      <c r="AC23" s="7">
        <f t="shared" si="17"/>
        <v>-0.60915024238659776</v>
      </c>
      <c r="AD23" s="141">
        <f t="shared" si="16"/>
        <v>-0.92069645428053182</v>
      </c>
    </row>
    <row r="24" spans="1:30" ht="15.75" customHeight="1">
      <c r="A24" s="120">
        <v>21</v>
      </c>
      <c r="B24" s="3" t="s">
        <v>33</v>
      </c>
      <c r="C24" s="4">
        <v>9853</v>
      </c>
      <c r="D24" s="51">
        <v>9940</v>
      </c>
      <c r="E24" s="16">
        <v>9.7789291370000004</v>
      </c>
      <c r="F24" s="25">
        <f t="shared" si="0"/>
        <v>64.148334396894271</v>
      </c>
      <c r="G24" s="26">
        <f t="shared" si="1"/>
        <v>-0.44450387837715272</v>
      </c>
      <c r="H24" s="16">
        <v>384381.31</v>
      </c>
      <c r="I24" s="25">
        <f t="shared" si="2"/>
        <v>0.86274908991110988</v>
      </c>
      <c r="J24" s="26">
        <f t="shared" si="3"/>
        <v>-0.22449519622395778</v>
      </c>
      <c r="K24" s="16">
        <v>38.670151910000001</v>
      </c>
      <c r="L24" s="25">
        <f t="shared" si="4"/>
        <v>38.776217700338485</v>
      </c>
      <c r="M24" s="26">
        <f t="shared" si="5"/>
        <v>-0.36596421861764289</v>
      </c>
      <c r="N24" s="4">
        <v>2278715</v>
      </c>
      <c r="O24" s="25">
        <f t="shared" si="6"/>
        <v>1.2341599802015764</v>
      </c>
      <c r="P24" s="26">
        <f t="shared" si="7"/>
        <v>-0.23615058147987653</v>
      </c>
      <c r="Q24" s="16">
        <v>193.39005349999999</v>
      </c>
      <c r="R24" s="25">
        <f t="shared" si="8"/>
        <v>59.946374503354548</v>
      </c>
      <c r="S24" s="26">
        <f t="shared" si="9"/>
        <v>0.23319886352041541</v>
      </c>
      <c r="T24" s="27">
        <v>286.73218700000001</v>
      </c>
      <c r="U24" s="25">
        <f t="shared" si="10"/>
        <v>97.415126839011194</v>
      </c>
      <c r="V24" s="26">
        <f t="shared" si="11"/>
        <v>0.38636637874577051</v>
      </c>
      <c r="W24" s="16">
        <v>598.99829899829911</v>
      </c>
      <c r="X24" s="25">
        <f t="shared" si="12"/>
        <v>80.226912340789951</v>
      </c>
      <c r="Y24" s="26">
        <f t="shared" si="13"/>
        <v>-0.18615978663751084</v>
      </c>
      <c r="Z24" s="16">
        <v>920.87481835042536</v>
      </c>
      <c r="AA24" s="25">
        <f t="shared" si="14"/>
        <v>89.977021674207151</v>
      </c>
      <c r="AB24" s="26">
        <f t="shared" si="15"/>
        <v>-0.28141076373249885</v>
      </c>
      <c r="AC24" s="7">
        <f t="shared" si="17"/>
        <v>-8.1416978228520356E-2</v>
      </c>
      <c r="AD24" s="141">
        <f t="shared" si="16"/>
        <v>-0.12305719994388782</v>
      </c>
    </row>
    <row r="25" spans="1:30" ht="15.75" customHeight="1">
      <c r="A25" s="120">
        <v>22</v>
      </c>
      <c r="B25" s="3" t="s">
        <v>34</v>
      </c>
      <c r="C25" s="4">
        <v>4569</v>
      </c>
      <c r="D25" s="51">
        <v>4595</v>
      </c>
      <c r="E25" s="16">
        <v>7.1887066849999997</v>
      </c>
      <c r="F25" s="25">
        <f t="shared" si="0"/>
        <v>47.156856732478566</v>
      </c>
      <c r="G25" s="26">
        <f t="shared" si="1"/>
        <v>-1.7256946168934633</v>
      </c>
      <c r="H25" s="16">
        <v>147491.19</v>
      </c>
      <c r="I25" s="25">
        <f t="shared" si="2"/>
        <v>0.33104598645133548</v>
      </c>
      <c r="J25" s="26">
        <f t="shared" si="3"/>
        <v>-0.25547117426854532</v>
      </c>
      <c r="K25" s="16">
        <v>32.098191509999999</v>
      </c>
      <c r="L25" s="25">
        <f t="shared" si="4"/>
        <v>32.186231506813762</v>
      </c>
      <c r="M25" s="26">
        <f t="shared" si="5"/>
        <v>-0.74409024568188054</v>
      </c>
      <c r="N25" s="4">
        <v>586003</v>
      </c>
      <c r="O25" s="25">
        <f t="shared" si="6"/>
        <v>0.31738126570372527</v>
      </c>
      <c r="P25" s="26">
        <f t="shared" si="7"/>
        <v>-0.28968942658833358</v>
      </c>
      <c r="Q25" s="16">
        <v>84.780526620000003</v>
      </c>
      <c r="R25" s="25">
        <f t="shared" si="8"/>
        <v>26.279972042895885</v>
      </c>
      <c r="S25" s="26">
        <f t="shared" si="9"/>
        <v>-1.4234808305567117</v>
      </c>
      <c r="T25" s="27">
        <v>281.65577300000001</v>
      </c>
      <c r="U25" s="25">
        <f t="shared" si="10"/>
        <v>95.69045295823291</v>
      </c>
      <c r="V25" s="26">
        <f t="shared" si="11"/>
        <v>-0.67208686963727871</v>
      </c>
      <c r="W25" s="16">
        <v>556.12200435729847</v>
      </c>
      <c r="X25" s="25">
        <f t="shared" si="12"/>
        <v>74.484270437776445</v>
      </c>
      <c r="Y25" s="26">
        <f t="shared" si="13"/>
        <v>-0.78169820675419455</v>
      </c>
      <c r="Z25" s="16">
        <v>849.05708564733641</v>
      </c>
      <c r="AA25" s="25">
        <f t="shared" si="14"/>
        <v>82.959840225382635</v>
      </c>
      <c r="AB25" s="26">
        <f t="shared" si="15"/>
        <v>-2.4986939526745293</v>
      </c>
      <c r="AC25" s="7">
        <f t="shared" si="17"/>
        <v>-1.0069991325213572</v>
      </c>
      <c r="AD25" s="141">
        <f t="shared" si="16"/>
        <v>-1.5220227560667594</v>
      </c>
    </row>
    <row r="26" spans="1:30" ht="15.75" customHeight="1">
      <c r="A26" s="120">
        <v>23</v>
      </c>
      <c r="B26" s="3" t="s">
        <v>35</v>
      </c>
      <c r="C26" s="4">
        <v>6383</v>
      </c>
      <c r="D26" s="51">
        <v>6307</v>
      </c>
      <c r="E26" s="16">
        <v>7.80939535</v>
      </c>
      <c r="F26" s="25">
        <f t="shared" si="0"/>
        <v>51.228482928043455</v>
      </c>
      <c r="G26" s="26">
        <f t="shared" si="1"/>
        <v>-1.4186860167301696</v>
      </c>
      <c r="H26" s="16">
        <v>233878.66</v>
      </c>
      <c r="I26" s="25">
        <f t="shared" si="2"/>
        <v>0.52494384043966624</v>
      </c>
      <c r="J26" s="26">
        <f t="shared" si="3"/>
        <v>-0.24417506629220814</v>
      </c>
      <c r="K26" s="16">
        <v>37.082394170000001</v>
      </c>
      <c r="L26" s="25">
        <f t="shared" si="4"/>
        <v>37.184105005127783</v>
      </c>
      <c r="M26" s="26">
        <f t="shared" si="5"/>
        <v>-0.45731786191815516</v>
      </c>
      <c r="N26" s="4">
        <v>1217943</v>
      </c>
      <c r="O26" s="25">
        <f t="shared" si="6"/>
        <v>0.65964217059467667</v>
      </c>
      <c r="P26" s="26">
        <f t="shared" si="7"/>
        <v>-0.26970177495129288</v>
      </c>
      <c r="Q26" s="16">
        <v>141.50609969999999</v>
      </c>
      <c r="R26" s="25">
        <f t="shared" si="8"/>
        <v>43.863567404852219</v>
      </c>
      <c r="S26" s="26">
        <f t="shared" si="9"/>
        <v>-0.55821506837034285</v>
      </c>
      <c r="T26" s="27">
        <v>272.13817999999998</v>
      </c>
      <c r="U26" s="25">
        <f t="shared" si="10"/>
        <v>92.456921560876793</v>
      </c>
      <c r="V26" s="26">
        <f t="shared" si="11"/>
        <v>-2.6565442499135385</v>
      </c>
      <c r="W26" s="16">
        <v>697.17769248137267</v>
      </c>
      <c r="X26" s="25">
        <f t="shared" si="12"/>
        <v>93.376581726847462</v>
      </c>
      <c r="Y26" s="26">
        <f t="shared" si="13"/>
        <v>1.1775215056123072</v>
      </c>
      <c r="Z26" s="16">
        <v>885.89012951140455</v>
      </c>
      <c r="AA26" s="25">
        <f t="shared" si="14"/>
        <v>86.558730671774597</v>
      </c>
      <c r="AB26" s="26">
        <f t="shared" si="15"/>
        <v>-1.3615195267565978</v>
      </c>
      <c r="AC26" s="7">
        <f t="shared" si="17"/>
        <v>-0.93835358991483753</v>
      </c>
      <c r="AD26" s="141">
        <f t="shared" si="16"/>
        <v>-1.4182688653478344</v>
      </c>
    </row>
    <row r="27" spans="1:30" ht="15.75" customHeight="1">
      <c r="A27" s="120">
        <v>24</v>
      </c>
      <c r="B27" s="3" t="s">
        <v>36</v>
      </c>
      <c r="C27" s="4">
        <v>5557</v>
      </c>
      <c r="D27" s="51">
        <v>5555</v>
      </c>
      <c r="E27" s="16">
        <v>6.8349828930000003</v>
      </c>
      <c r="F27" s="25">
        <f t="shared" si="0"/>
        <v>44.836480771525999</v>
      </c>
      <c r="G27" s="26">
        <f t="shared" si="1"/>
        <v>-1.9006555149249613</v>
      </c>
      <c r="H27" s="16">
        <v>241514.98</v>
      </c>
      <c r="I27" s="25">
        <f t="shared" si="2"/>
        <v>0.54208366477261838</v>
      </c>
      <c r="J27" s="26">
        <f t="shared" si="3"/>
        <v>-0.24317653380524146</v>
      </c>
      <c r="K27" s="16">
        <v>43.477044100000001</v>
      </c>
      <c r="L27" s="25">
        <f t="shared" si="4"/>
        <v>43.596294395545264</v>
      </c>
      <c r="M27" s="26">
        <f t="shared" si="5"/>
        <v>-8.9393616285527083E-2</v>
      </c>
      <c r="N27" s="4">
        <v>1157305</v>
      </c>
      <c r="O27" s="25">
        <f t="shared" si="6"/>
        <v>0.62680041860749824</v>
      </c>
      <c r="P27" s="26">
        <f t="shared" si="7"/>
        <v>-0.27161969630453353</v>
      </c>
      <c r="Q27" s="16">
        <v>101.40234820000001</v>
      </c>
      <c r="R27" s="25">
        <f t="shared" si="8"/>
        <v>31.43234634203543</v>
      </c>
      <c r="S27" s="26">
        <f t="shared" si="9"/>
        <v>-1.169939220707108</v>
      </c>
      <c r="T27" s="27">
        <v>285.04741100000001</v>
      </c>
      <c r="U27" s="25">
        <f t="shared" si="10"/>
        <v>96.842736730134703</v>
      </c>
      <c r="V27" s="26">
        <f t="shared" si="11"/>
        <v>3.5083636637302421E-2</v>
      </c>
      <c r="W27" s="16">
        <v>497.4835886214442</v>
      </c>
      <c r="X27" s="25">
        <f t="shared" si="12"/>
        <v>66.630526868036299</v>
      </c>
      <c r="Y27" s="26">
        <f t="shared" si="13"/>
        <v>-1.5961675949760514</v>
      </c>
      <c r="Z27" s="16">
        <v>918.81753402389847</v>
      </c>
      <c r="AA27" s="25">
        <f t="shared" si="14"/>
        <v>89.776008124103242</v>
      </c>
      <c r="AB27" s="26">
        <f t="shared" si="15"/>
        <v>-0.34492685899744541</v>
      </c>
      <c r="AC27" s="7">
        <f t="shared" si="17"/>
        <v>-0.61619019585847368</v>
      </c>
      <c r="AD27" s="141">
        <f t="shared" si="16"/>
        <v>-0.93133694943072909</v>
      </c>
    </row>
    <row r="28" spans="1:30" ht="15.75" customHeight="1">
      <c r="A28" s="120">
        <v>25</v>
      </c>
      <c r="B28" s="3" t="s">
        <v>37</v>
      </c>
      <c r="C28" s="4">
        <v>12267</v>
      </c>
      <c r="D28" s="51">
        <v>12153</v>
      </c>
      <c r="E28" s="16">
        <v>9.0762078870000007</v>
      </c>
      <c r="F28" s="25">
        <f t="shared" si="0"/>
        <v>59.538586529692452</v>
      </c>
      <c r="G28" s="26">
        <f t="shared" si="1"/>
        <v>-0.79208790791231309</v>
      </c>
      <c r="H28" s="16">
        <v>531728.16</v>
      </c>
      <c r="I28" s="25">
        <f t="shared" si="2"/>
        <v>1.1934711032649039</v>
      </c>
      <c r="J28" s="26">
        <f t="shared" si="3"/>
        <v>-0.2052279815738105</v>
      </c>
      <c r="K28" s="16">
        <v>43.752831399999998</v>
      </c>
      <c r="L28" s="25">
        <f t="shared" si="4"/>
        <v>43.872838134206468</v>
      </c>
      <c r="M28" s="26">
        <f t="shared" si="5"/>
        <v>-7.3525846287435151E-2</v>
      </c>
      <c r="N28" s="4">
        <v>2580720</v>
      </c>
      <c r="O28" s="25">
        <f t="shared" si="6"/>
        <v>1.397726940010406</v>
      </c>
      <c r="P28" s="26">
        <f t="shared" si="7"/>
        <v>-0.22659845511875928</v>
      </c>
      <c r="Q28" s="16">
        <v>114.2315864</v>
      </c>
      <c r="R28" s="25">
        <f t="shared" si="8"/>
        <v>35.409108868397425</v>
      </c>
      <c r="S28" s="26">
        <f t="shared" si="9"/>
        <v>-0.97424793075331295</v>
      </c>
      <c r="T28" s="27">
        <v>287.46987999999999</v>
      </c>
      <c r="U28" s="25">
        <f t="shared" si="10"/>
        <v>97.665752546278739</v>
      </c>
      <c r="V28" s="26">
        <f t="shared" si="11"/>
        <v>0.54017841065636174</v>
      </c>
      <c r="W28" s="16">
        <v>586.45783132530119</v>
      </c>
      <c r="X28" s="25">
        <f t="shared" si="12"/>
        <v>78.547303229384141</v>
      </c>
      <c r="Y28" s="26">
        <f t="shared" si="13"/>
        <v>-0.36034298898820954</v>
      </c>
      <c r="Z28" s="16">
        <v>963.18780152038266</v>
      </c>
      <c r="AA28" s="25">
        <f t="shared" si="14"/>
        <v>94.111347130737158</v>
      </c>
      <c r="AB28" s="26">
        <f t="shared" si="15"/>
        <v>1.0249499737277925</v>
      </c>
      <c r="AC28" s="7">
        <f t="shared" si="17"/>
        <v>-5.852492395481379E-2</v>
      </c>
      <c r="AD28" s="141">
        <f t="shared" si="16"/>
        <v>-8.8457142791447632E-2</v>
      </c>
    </row>
    <row r="29" spans="1:30" ht="15.75" customHeight="1">
      <c r="A29" s="120">
        <v>26</v>
      </c>
      <c r="B29" s="3" t="s">
        <v>38</v>
      </c>
      <c r="C29" s="4">
        <v>8067</v>
      </c>
      <c r="D29" s="51">
        <v>7960</v>
      </c>
      <c r="E29" s="16">
        <v>8.8936520310000002</v>
      </c>
      <c r="F29" s="25">
        <f t="shared" si="0"/>
        <v>58.341047010514394</v>
      </c>
      <c r="G29" s="26">
        <f t="shared" si="1"/>
        <v>-0.88238473619766888</v>
      </c>
      <c r="H29" s="16">
        <v>252992.51</v>
      </c>
      <c r="I29" s="25">
        <f t="shared" si="2"/>
        <v>0.56784513731124797</v>
      </c>
      <c r="J29" s="26">
        <f t="shared" si="3"/>
        <v>-0.24167572103480553</v>
      </c>
      <c r="K29" s="16">
        <v>31.78297864</v>
      </c>
      <c r="L29" s="25">
        <f t="shared" si="4"/>
        <v>31.870154060376123</v>
      </c>
      <c r="M29" s="26">
        <f t="shared" si="5"/>
        <v>-0.76222641555481752</v>
      </c>
      <c r="N29" s="4">
        <v>1248916</v>
      </c>
      <c r="O29" s="25">
        <f t="shared" si="6"/>
        <v>0.67641725526598628</v>
      </c>
      <c r="P29" s="26">
        <f t="shared" si="7"/>
        <v>-0.26872212888654934</v>
      </c>
      <c r="Q29" s="16">
        <v>86.65205023</v>
      </c>
      <c r="R29" s="25">
        <f t="shared" si="8"/>
        <v>26.860100406203518</v>
      </c>
      <c r="S29" s="26">
        <f t="shared" si="9"/>
        <v>-1.3949334714921739</v>
      </c>
      <c r="T29" s="27">
        <v>277.346743</v>
      </c>
      <c r="U29" s="25">
        <f t="shared" si="10"/>
        <v>94.226492081029036</v>
      </c>
      <c r="V29" s="26">
        <f t="shared" si="11"/>
        <v>-1.5705373901976585</v>
      </c>
      <c r="W29" s="16">
        <v>446.48786717752233</v>
      </c>
      <c r="X29" s="25">
        <f t="shared" si="12"/>
        <v>59.800408517318786</v>
      </c>
      <c r="Y29" s="26">
        <f t="shared" si="13"/>
        <v>-2.3044823324249886</v>
      </c>
      <c r="Z29" s="16">
        <v>916.55825711404736</v>
      </c>
      <c r="AA29" s="25">
        <f t="shared" si="14"/>
        <v>89.555258242105324</v>
      </c>
      <c r="AB29" s="26">
        <f t="shared" si="15"/>
        <v>-0.41467922408655294</v>
      </c>
      <c r="AC29" s="7">
        <f t="shared" si="17"/>
        <v>-1.0455754233414305</v>
      </c>
      <c r="AD29" s="141">
        <f t="shared" si="16"/>
        <v>-1.5803286578065063</v>
      </c>
    </row>
    <row r="30" spans="1:30" ht="15.75" customHeight="1">
      <c r="A30" s="120">
        <v>27</v>
      </c>
      <c r="B30" s="3" t="s">
        <v>39</v>
      </c>
      <c r="C30" s="4">
        <v>10098</v>
      </c>
      <c r="D30" s="51">
        <v>9890</v>
      </c>
      <c r="E30" s="16">
        <v>10.20993228</v>
      </c>
      <c r="F30" s="25">
        <f t="shared" si="0"/>
        <v>66.975651514743689</v>
      </c>
      <c r="G30" s="26">
        <f t="shared" si="1"/>
        <v>-0.2313186229344581</v>
      </c>
      <c r="H30" s="16">
        <v>368407.96</v>
      </c>
      <c r="I30" s="25">
        <f t="shared" si="2"/>
        <v>0.82689668809861905</v>
      </c>
      <c r="J30" s="26">
        <f t="shared" si="3"/>
        <v>-0.22658388670585083</v>
      </c>
      <c r="K30" s="16">
        <v>37.250552069999998</v>
      </c>
      <c r="L30" s="25">
        <f t="shared" si="4"/>
        <v>37.352724134258885</v>
      </c>
      <c r="M30" s="26">
        <f t="shared" si="5"/>
        <v>-0.44764268514039124</v>
      </c>
      <c r="N30" s="4">
        <v>1760656</v>
      </c>
      <c r="O30" s="25">
        <f t="shared" si="6"/>
        <v>0.95357742153002312</v>
      </c>
      <c r="P30" s="26">
        <f t="shared" si="7"/>
        <v>-0.2525362871155914</v>
      </c>
      <c r="Q30" s="16">
        <v>147.2489755</v>
      </c>
      <c r="R30" s="25">
        <f t="shared" si="8"/>
        <v>45.643724022023079</v>
      </c>
      <c r="S30" s="26">
        <f t="shared" si="9"/>
        <v>-0.47061588626563822</v>
      </c>
      <c r="T30" s="27">
        <v>281.27520600000003</v>
      </c>
      <c r="U30" s="25">
        <f t="shared" si="10"/>
        <v>95.561158151941285</v>
      </c>
      <c r="V30" s="26">
        <f t="shared" si="11"/>
        <v>-0.75143665816464444</v>
      </c>
      <c r="W30" s="16">
        <v>607.35548300364894</v>
      </c>
      <c r="X30" s="25">
        <f t="shared" si="12"/>
        <v>81.346232829235859</v>
      </c>
      <c r="Y30" s="26">
        <f t="shared" si="13"/>
        <v>-7.0081095583571562E-2</v>
      </c>
      <c r="Z30" s="16">
        <v>885.04653853018317</v>
      </c>
      <c r="AA30" s="25">
        <f t="shared" si="14"/>
        <v>86.47630491477814</v>
      </c>
      <c r="AB30" s="26">
        <f t="shared" si="15"/>
        <v>-1.3875643492621754</v>
      </c>
      <c r="AC30" s="7">
        <f t="shared" si="17"/>
        <v>-0.50991290325966276</v>
      </c>
      <c r="AD30" s="141">
        <f t="shared" si="16"/>
        <v>-0.77070477750070543</v>
      </c>
    </row>
    <row r="31" spans="1:30" ht="15.75" customHeight="1">
      <c r="A31" s="120">
        <v>28</v>
      </c>
      <c r="B31" s="3" t="s">
        <v>40</v>
      </c>
      <c r="C31" s="4">
        <v>28587</v>
      </c>
      <c r="D31" s="51">
        <v>28563</v>
      </c>
      <c r="E31" s="16">
        <v>11.97037328</v>
      </c>
      <c r="F31" s="25">
        <f t="shared" si="0"/>
        <v>78.523885106775595</v>
      </c>
      <c r="G31" s="26">
        <f t="shared" si="1"/>
        <v>0.63944083757553538</v>
      </c>
      <c r="H31" s="16">
        <v>1074467.49</v>
      </c>
      <c r="I31" s="25">
        <f t="shared" si="2"/>
        <v>2.4116569276913453</v>
      </c>
      <c r="J31" s="26">
        <f t="shared" si="3"/>
        <v>-0.13425886910084553</v>
      </c>
      <c r="K31" s="16">
        <v>37.6174593</v>
      </c>
      <c r="L31" s="25">
        <f t="shared" si="4"/>
        <v>37.720637729721879</v>
      </c>
      <c r="M31" s="26">
        <f t="shared" si="5"/>
        <v>-0.42653221509236028</v>
      </c>
      <c r="N31" s="4">
        <v>5860192</v>
      </c>
      <c r="O31" s="25">
        <f t="shared" si="6"/>
        <v>3.173900396801459</v>
      </c>
      <c r="P31" s="26">
        <f t="shared" si="7"/>
        <v>-0.1228719242939517</v>
      </c>
      <c r="Q31" s="16">
        <v>181.6832119</v>
      </c>
      <c r="R31" s="25">
        <f t="shared" si="8"/>
        <v>56.317528561673008</v>
      </c>
      <c r="S31" s="26">
        <f t="shared" si="9"/>
        <v>5.4628094291985813E-2</v>
      </c>
      <c r="T31" s="27">
        <v>283.243561</v>
      </c>
      <c r="U31" s="25">
        <f t="shared" si="10"/>
        <v>96.229892115837714</v>
      </c>
      <c r="V31" s="26">
        <f t="shared" si="11"/>
        <v>-0.34102652539749623</v>
      </c>
      <c r="W31" s="16">
        <v>619.85114092645188</v>
      </c>
      <c r="X31" s="25">
        <f t="shared" si="12"/>
        <v>83.019840341126397</v>
      </c>
      <c r="Y31" s="26">
        <f t="shared" si="13"/>
        <v>0.1034797132496726</v>
      </c>
      <c r="Z31" s="16">
        <v>940.84730009979899</v>
      </c>
      <c r="AA31" s="25">
        <f t="shared" si="14"/>
        <v>91.928496931691342</v>
      </c>
      <c r="AB31" s="26">
        <f t="shared" si="15"/>
        <v>0.3352147736876358</v>
      </c>
      <c r="AC31" s="7">
        <f t="shared" si="17"/>
        <v>-2.5883626719702253E-2</v>
      </c>
      <c r="AD31" s="141">
        <f t="shared" si="16"/>
        <v>-3.9121651255336495E-2</v>
      </c>
    </row>
    <row r="32" spans="1:30" ht="15.75" customHeight="1">
      <c r="A32" s="120">
        <v>29</v>
      </c>
      <c r="B32" s="3" t="s">
        <v>41</v>
      </c>
      <c r="C32" s="4">
        <v>45962</v>
      </c>
      <c r="D32" s="51">
        <v>46151</v>
      </c>
      <c r="E32" s="16">
        <v>12.97198783</v>
      </c>
      <c r="F32" s="25">
        <f t="shared" si="0"/>
        <v>85.094328985654755</v>
      </c>
      <c r="G32" s="26">
        <f t="shared" si="1"/>
        <v>1.134865191585104</v>
      </c>
      <c r="H32" s="16">
        <v>2424015.27</v>
      </c>
      <c r="I32" s="25">
        <f t="shared" si="2"/>
        <v>5.4407353159890457</v>
      </c>
      <c r="J32" s="26">
        <f t="shared" si="3"/>
        <v>4.220928585387311E-2</v>
      </c>
      <c r="K32" s="16">
        <v>52.523569799999997</v>
      </c>
      <c r="L32" s="25">
        <f t="shared" si="4"/>
        <v>52.667633209815428</v>
      </c>
      <c r="M32" s="26">
        <f t="shared" si="5"/>
        <v>0.43110964506636945</v>
      </c>
      <c r="N32" s="4">
        <v>9759584</v>
      </c>
      <c r="O32" s="25">
        <f t="shared" si="6"/>
        <v>5.2858246846207715</v>
      </c>
      <c r="P32" s="26">
        <f t="shared" si="7"/>
        <v>4.6207718128820019E-4</v>
      </c>
      <c r="Q32" s="16">
        <v>177.50830289999999</v>
      </c>
      <c r="R32" s="25">
        <f t="shared" si="8"/>
        <v>55.023404826237844</v>
      </c>
      <c r="S32" s="26">
        <f t="shared" si="9"/>
        <v>-9.0540445001454171E-3</v>
      </c>
      <c r="T32" s="27">
        <v>287.52995900000002</v>
      </c>
      <c r="U32" s="25">
        <f t="shared" si="10"/>
        <v>97.686163939455767</v>
      </c>
      <c r="V32" s="26">
        <f t="shared" si="11"/>
        <v>0.55270512985413811</v>
      </c>
      <c r="W32" s="16">
        <v>608.75511067249408</v>
      </c>
      <c r="X32" s="25">
        <f t="shared" si="12"/>
        <v>81.533692136692935</v>
      </c>
      <c r="Y32" s="26">
        <f t="shared" si="13"/>
        <v>-5.0640701826724116E-2</v>
      </c>
      <c r="Z32" s="16">
        <v>959.71784768812017</v>
      </c>
      <c r="AA32" s="25">
        <f t="shared" si="14"/>
        <v>93.772304184885684</v>
      </c>
      <c r="AB32" s="26">
        <f t="shared" si="15"/>
        <v>0.91781946418513449</v>
      </c>
      <c r="AC32" s="7">
        <f t="shared" si="17"/>
        <v>0.3969090196947973</v>
      </c>
      <c r="AD32" s="141">
        <f t="shared" si="16"/>
        <v>0.59990574028703558</v>
      </c>
    </row>
    <row r="33" spans="1:30" ht="15.75" customHeight="1">
      <c r="A33" s="120">
        <v>30</v>
      </c>
      <c r="B33" s="3" t="s">
        <v>42</v>
      </c>
      <c r="C33" s="4">
        <v>3196</v>
      </c>
      <c r="D33" s="51">
        <v>3177</v>
      </c>
      <c r="E33" s="16">
        <v>8.0176861329999998</v>
      </c>
      <c r="F33" s="25">
        <f t="shared" si="0"/>
        <v>52.594839776782621</v>
      </c>
      <c r="G33" s="26">
        <f t="shared" si="1"/>
        <v>-1.3156600307219568</v>
      </c>
      <c r="H33" s="16">
        <v>152106.82999999999</v>
      </c>
      <c r="I33" s="25">
        <f t="shared" si="2"/>
        <v>0.34140585334849888</v>
      </c>
      <c r="J33" s="26">
        <f t="shared" si="3"/>
        <v>-0.25486762877960001</v>
      </c>
      <c r="K33" s="16">
        <v>47.877503930000003</v>
      </c>
      <c r="L33" s="25">
        <f t="shared" si="4"/>
        <v>48.00882395443611</v>
      </c>
      <c r="M33" s="26">
        <f t="shared" si="5"/>
        <v>0.16379238781359498</v>
      </c>
      <c r="N33" s="4">
        <v>652834</v>
      </c>
      <c r="O33" s="25">
        <f t="shared" si="6"/>
        <v>0.35357716805959322</v>
      </c>
      <c r="P33" s="26">
        <f t="shared" si="7"/>
        <v>-0.28757562662859831</v>
      </c>
      <c r="Q33" s="16">
        <v>88.042346589999994</v>
      </c>
      <c r="R33" s="25">
        <f t="shared" si="8"/>
        <v>27.291059624420033</v>
      </c>
      <c r="S33" s="26">
        <f t="shared" si="9"/>
        <v>-1.37372653123079</v>
      </c>
      <c r="T33" s="27">
        <v>286.85179900000003</v>
      </c>
      <c r="U33" s="25">
        <f t="shared" si="10"/>
        <v>97.455764125928226</v>
      </c>
      <c r="V33" s="26">
        <f t="shared" si="11"/>
        <v>0.41130597389021434</v>
      </c>
      <c r="W33" s="16">
        <v>511.73136865967695</v>
      </c>
      <c r="X33" s="25">
        <f t="shared" si="12"/>
        <v>68.538805075319488</v>
      </c>
      <c r="Y33" s="26">
        <f t="shared" si="13"/>
        <v>-1.3982703539671417</v>
      </c>
      <c r="Z33" s="16">
        <v>906.08477736698069</v>
      </c>
      <c r="AA33" s="25">
        <f t="shared" si="14"/>
        <v>88.531913379777279</v>
      </c>
      <c r="AB33" s="26">
        <f t="shared" si="15"/>
        <v>-0.73803488708002885</v>
      </c>
      <c r="AC33" s="7">
        <f t="shared" si="17"/>
        <v>-0.48685896920156579</v>
      </c>
      <c r="AD33" s="141">
        <f t="shared" si="16"/>
        <v>-0.73586004812598393</v>
      </c>
    </row>
    <row r="34" spans="1:30" ht="15.75" customHeight="1">
      <c r="A34" s="120">
        <v>31</v>
      </c>
      <c r="B34" s="3" t="s">
        <v>43</v>
      </c>
      <c r="C34" s="4">
        <v>4423</v>
      </c>
      <c r="D34" s="51">
        <v>4377</v>
      </c>
      <c r="E34" s="16">
        <v>8.4498000809999994</v>
      </c>
      <c r="F34" s="25">
        <f t="shared" si="0"/>
        <v>55.429443611775739</v>
      </c>
      <c r="G34" s="26">
        <f t="shared" si="1"/>
        <v>-1.1019253425163751</v>
      </c>
      <c r="H34" s="16">
        <v>236551.33</v>
      </c>
      <c r="I34" s="25">
        <f t="shared" si="2"/>
        <v>0.53094268468662698</v>
      </c>
      <c r="J34" s="26">
        <f t="shared" si="3"/>
        <v>-0.24382558541372987</v>
      </c>
      <c r="K34" s="16">
        <v>54.044169519999997</v>
      </c>
      <c r="L34" s="25">
        <f t="shared" si="4"/>
        <v>54.192403681755209</v>
      </c>
      <c r="M34" s="26">
        <f t="shared" si="5"/>
        <v>0.518599267018229</v>
      </c>
      <c r="N34" s="4">
        <v>1058766</v>
      </c>
      <c r="O34" s="25">
        <f t="shared" si="6"/>
        <v>0.57343135302049719</v>
      </c>
      <c r="P34" s="26">
        <f t="shared" si="7"/>
        <v>-0.27473638966887559</v>
      </c>
      <c r="Q34" s="16">
        <v>95.980962739999995</v>
      </c>
      <c r="R34" s="25">
        <f t="shared" si="8"/>
        <v>29.751844179538214</v>
      </c>
      <c r="S34" s="26">
        <f t="shared" si="9"/>
        <v>-1.2526345372539744</v>
      </c>
      <c r="T34" s="27">
        <v>285.77099900000002</v>
      </c>
      <c r="U34" s="25">
        <f t="shared" si="10"/>
        <v>97.088570368613489</v>
      </c>
      <c r="V34" s="26">
        <f t="shared" si="11"/>
        <v>0.18595471789486417</v>
      </c>
      <c r="W34" s="16">
        <v>608.33681571249474</v>
      </c>
      <c r="X34" s="25">
        <f t="shared" si="12"/>
        <v>81.477667748736266</v>
      </c>
      <c r="Y34" s="26">
        <f t="shared" si="13"/>
        <v>-5.6450688946800338E-2</v>
      </c>
      <c r="Z34" s="16">
        <v>934.3884814901254</v>
      </c>
      <c r="AA34" s="25">
        <f t="shared" si="14"/>
        <v>91.297417385968302</v>
      </c>
      <c r="AB34" s="26">
        <f t="shared" si="15"/>
        <v>0.13580678091708112</v>
      </c>
      <c r="AC34" s="7">
        <f t="shared" si="17"/>
        <v>-0.21147300667496854</v>
      </c>
      <c r="AD34" s="141">
        <f t="shared" si="16"/>
        <v>-0.31962959853526529</v>
      </c>
    </row>
    <row r="35" spans="1:30" ht="15.75" customHeight="1">
      <c r="A35" s="120">
        <v>32</v>
      </c>
      <c r="B35" s="3" t="s">
        <v>44</v>
      </c>
      <c r="C35" s="4">
        <v>7367</v>
      </c>
      <c r="D35" s="51">
        <v>7363</v>
      </c>
      <c r="E35" s="16">
        <v>10.61744341</v>
      </c>
      <c r="F35" s="25">
        <f t="shared" si="0"/>
        <v>69.648864488420671</v>
      </c>
      <c r="G35" s="26">
        <f t="shared" si="1"/>
        <v>-2.9753122181738902E-2</v>
      </c>
      <c r="H35" s="16">
        <v>512771.04</v>
      </c>
      <c r="I35" s="25">
        <f t="shared" si="2"/>
        <v>1.1509215890147555</v>
      </c>
      <c r="J35" s="26">
        <f t="shared" si="3"/>
        <v>-0.20770683266691906</v>
      </c>
      <c r="K35" s="16">
        <v>69.641591739999996</v>
      </c>
      <c r="L35" s="25">
        <f t="shared" si="4"/>
        <v>69.832607034833188</v>
      </c>
      <c r="M35" s="26">
        <f t="shared" si="5"/>
        <v>1.4160166185427543</v>
      </c>
      <c r="N35" s="4">
        <v>2506641</v>
      </c>
      <c r="O35" s="25">
        <f t="shared" si="6"/>
        <v>1.357605495611544</v>
      </c>
      <c r="P35" s="26">
        <f t="shared" si="7"/>
        <v>-0.22894150231567723</v>
      </c>
      <c r="Q35" s="16">
        <v>113.1104643</v>
      </c>
      <c r="R35" s="25">
        <f t="shared" si="8"/>
        <v>35.061587348783249</v>
      </c>
      <c r="S35" s="26">
        <f t="shared" si="9"/>
        <v>-0.99134901084275318</v>
      </c>
      <c r="T35" s="27">
        <v>288.873178</v>
      </c>
      <c r="U35" s="25">
        <f t="shared" si="10"/>
        <v>98.142512599250878</v>
      </c>
      <c r="V35" s="26">
        <f t="shared" si="11"/>
        <v>0.8327718292682994</v>
      </c>
      <c r="W35" s="16">
        <v>648.5098977594082</v>
      </c>
      <c r="X35" s="25">
        <f t="shared" si="12"/>
        <v>86.858254533751904</v>
      </c>
      <c r="Y35" s="26">
        <f t="shared" si="13"/>
        <v>0.50154094754500456</v>
      </c>
      <c r="Z35" s="16">
        <v>913.23205404783425</v>
      </c>
      <c r="AA35" s="25">
        <f t="shared" si="14"/>
        <v>89.230260924969883</v>
      </c>
      <c r="AB35" s="26">
        <f t="shared" si="15"/>
        <v>-0.517371607487354</v>
      </c>
      <c r="AC35" s="7">
        <f t="shared" si="17"/>
        <v>0.17866434990332392</v>
      </c>
      <c r="AD35" s="141">
        <f t="shared" si="16"/>
        <v>0.27004115243859217</v>
      </c>
    </row>
    <row r="36" spans="1:30" ht="15.75" customHeight="1">
      <c r="A36" s="120">
        <v>33</v>
      </c>
      <c r="B36" s="3" t="s">
        <v>45</v>
      </c>
      <c r="C36" s="4">
        <v>8222</v>
      </c>
      <c r="D36" s="51">
        <v>8196</v>
      </c>
      <c r="E36" s="16">
        <v>9.1290495570000001</v>
      </c>
      <c r="F36" s="25">
        <f t="shared" si="0"/>
        <v>59.8852200996633</v>
      </c>
      <c r="G36" s="26">
        <f t="shared" si="1"/>
        <v>-0.76595105694051335</v>
      </c>
      <c r="H36" s="16">
        <v>313119.48</v>
      </c>
      <c r="I36" s="25">
        <f t="shared" si="2"/>
        <v>0.70280094108488256</v>
      </c>
      <c r="J36" s="26">
        <f t="shared" si="3"/>
        <v>-0.23381346108657478</v>
      </c>
      <c r="K36" s="16">
        <v>38.20393851</v>
      </c>
      <c r="L36" s="25">
        <f t="shared" si="4"/>
        <v>38.308725554579929</v>
      </c>
      <c r="M36" s="26">
        <f t="shared" si="5"/>
        <v>-0.39278839435462881</v>
      </c>
      <c r="N36" s="4">
        <v>1687412</v>
      </c>
      <c r="O36" s="25">
        <f t="shared" si="6"/>
        <v>0.91390821603925998</v>
      </c>
      <c r="P36" s="26">
        <f t="shared" si="7"/>
        <v>-0.25485292406926324</v>
      </c>
      <c r="Q36" s="16">
        <v>146.62947510000001</v>
      </c>
      <c r="R36" s="25">
        <f t="shared" si="8"/>
        <v>45.451693448003006</v>
      </c>
      <c r="S36" s="26">
        <f t="shared" si="9"/>
        <v>-0.48006546000594735</v>
      </c>
      <c r="T36" s="27">
        <v>282.31455</v>
      </c>
      <c r="U36" s="25">
        <f t="shared" si="10"/>
        <v>95.914267541747463</v>
      </c>
      <c r="V36" s="26">
        <f t="shared" si="11"/>
        <v>-0.53472914908690161</v>
      </c>
      <c r="W36" s="16">
        <v>656.12862145813426</v>
      </c>
      <c r="X36" s="25">
        <f t="shared" si="12"/>
        <v>87.878669248365526</v>
      </c>
      <c r="Y36" s="26">
        <f t="shared" si="13"/>
        <v>0.6073626542207976</v>
      </c>
      <c r="Z36" s="16">
        <v>912.55013251896673</v>
      </c>
      <c r="AA36" s="25">
        <f t="shared" si="14"/>
        <v>89.163631599289189</v>
      </c>
      <c r="AB36" s="26">
        <f t="shared" si="15"/>
        <v>-0.53842508669403655</v>
      </c>
      <c r="AC36" s="7">
        <f t="shared" si="17"/>
        <v>-0.3475546696782188</v>
      </c>
      <c r="AD36" s="141">
        <f t="shared" si="16"/>
        <v>-0.52530940607964949</v>
      </c>
    </row>
    <row r="37" spans="1:30" ht="15.75" customHeight="1">
      <c r="D37" s="44"/>
      <c r="E37" s="11"/>
      <c r="F37" s="11"/>
      <c r="G37" s="11"/>
      <c r="H37" s="11"/>
      <c r="I37" s="11"/>
      <c r="J37" s="11"/>
      <c r="K37" s="11"/>
      <c r="L37" s="11"/>
      <c r="M37" s="11"/>
      <c r="N37" s="44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2"/>
      <c r="AD37" s="11"/>
    </row>
    <row r="38" spans="1:30" ht="15.75" customHeight="1">
      <c r="B38" s="45" t="s">
        <v>46</v>
      </c>
      <c r="D38" s="15"/>
      <c r="E38" s="18">
        <f>MAX(E4:E36)</f>
        <v>15.24424481</v>
      </c>
      <c r="F38" s="11"/>
      <c r="G38" s="11"/>
      <c r="H38" s="18">
        <f>MAX(H4:H36)</f>
        <v>44553082.060000002</v>
      </c>
      <c r="I38" s="11"/>
      <c r="J38" s="11"/>
      <c r="K38" s="18">
        <f>MAX(K4:K36)</f>
        <v>99.726466900000005</v>
      </c>
      <c r="L38" s="11"/>
      <c r="M38" s="11"/>
      <c r="N38" s="15">
        <f>MAX(N4:N36)</f>
        <v>184636922</v>
      </c>
      <c r="O38" s="11"/>
      <c r="P38" s="11"/>
      <c r="Q38" s="18">
        <f>MAX(Q4:Q36)</f>
        <v>322.60508679999998</v>
      </c>
      <c r="R38" s="11"/>
      <c r="S38" s="11"/>
      <c r="T38" s="18">
        <f>MAX(T4:T36)</f>
        <v>294.34051599999998</v>
      </c>
      <c r="U38" s="11"/>
      <c r="V38" s="11"/>
      <c r="W38" s="18">
        <f>MAX(W4:W36)</f>
        <v>746.63012886979709</v>
      </c>
      <c r="X38" s="11"/>
      <c r="Y38" s="11"/>
      <c r="Z38" s="18">
        <f>MAX(Z4:Z36)</f>
        <v>1023.4555458890052</v>
      </c>
      <c r="AA38" s="11"/>
      <c r="AB38" s="11"/>
      <c r="AC38" s="12"/>
      <c r="AD38" s="11"/>
    </row>
    <row r="39" spans="1:30" ht="15.75" customHeight="1">
      <c r="B39" s="47" t="s">
        <v>47</v>
      </c>
      <c r="D39" s="15"/>
      <c r="E39" s="18">
        <f>MIN(E4:E36)</f>
        <v>6.8349828930000003</v>
      </c>
      <c r="F39" s="11"/>
      <c r="G39" s="11"/>
      <c r="H39" s="18">
        <f>MIN(H4:H36)</f>
        <v>147491.19</v>
      </c>
      <c r="I39" s="11"/>
      <c r="J39" s="11"/>
      <c r="K39" s="18">
        <f>MIN(K4:K36)</f>
        <v>26.38051192</v>
      </c>
      <c r="L39" s="11"/>
      <c r="M39" s="11"/>
      <c r="N39" s="15">
        <f>MIN(N4:N36)</f>
        <v>586003</v>
      </c>
      <c r="O39" s="11"/>
      <c r="P39" s="11"/>
      <c r="Q39" s="18">
        <f>MIN(Q4:Q36)</f>
        <v>84.780526620000003</v>
      </c>
      <c r="R39" s="11"/>
      <c r="S39" s="11"/>
      <c r="T39" s="18">
        <f>MIN(T4:T36)</f>
        <v>272.13817999999998</v>
      </c>
      <c r="U39" s="11"/>
      <c r="V39" s="11"/>
      <c r="W39" s="18">
        <f>MIN(W4:W36)</f>
        <v>446.48786717752233</v>
      </c>
      <c r="X39" s="11"/>
      <c r="Y39" s="11"/>
      <c r="Z39" s="18">
        <f>MIN(Z4:Z36)</f>
        <v>849.05708564733641</v>
      </c>
      <c r="AA39" s="11"/>
      <c r="AB39" s="11"/>
      <c r="AC39" s="12"/>
      <c r="AD39" s="11"/>
    </row>
    <row r="40" spans="1:30" ht="15.75" customHeight="1">
      <c r="B40" s="48" t="s">
        <v>79</v>
      </c>
      <c r="D40" s="15"/>
      <c r="E40" s="18"/>
      <c r="F40" s="18">
        <f t="shared" ref="F40:G40" si="18">AVERAGE(F4:F36)</f>
        <v>70.043457967595444</v>
      </c>
      <c r="G40" s="18">
        <f t="shared" si="18"/>
        <v>-1.3625464393126922E-15</v>
      </c>
      <c r="H40" s="18"/>
      <c r="I40" s="18">
        <f t="shared" ref="I40:J40" si="19">AVERAGE(I4:I36)</f>
        <v>4.7162123243010878</v>
      </c>
      <c r="J40" s="18">
        <f t="shared" si="19"/>
        <v>0</v>
      </c>
      <c r="K40" s="18"/>
      <c r="L40" s="18">
        <f t="shared" ref="L40:M40" si="20">AVERAGE(L4:L36)</f>
        <v>45.154247709906222</v>
      </c>
      <c r="M40" s="18">
        <f t="shared" si="20"/>
        <v>-1.7326207808544109E-16</v>
      </c>
      <c r="N40" s="15"/>
      <c r="O40" s="18">
        <f t="shared" ref="O40:P40" si="21">AVERAGE(O4:O36)</f>
        <v>5.2779122516311912</v>
      </c>
      <c r="P40" s="18">
        <f t="shared" si="21"/>
        <v>5.8875463427091632E-17</v>
      </c>
      <c r="Q40" s="18"/>
      <c r="R40" s="18">
        <f>AVERAGE(R4:R36)</f>
        <v>55.207397608383097</v>
      </c>
      <c r="S40" s="18"/>
      <c r="T40" s="18"/>
      <c r="U40" s="18">
        <f t="shared" ref="U40:V40" si="22">AVERAGE(U4:U36)</f>
        <v>96.785570452981219</v>
      </c>
      <c r="V40" s="18">
        <f t="shared" si="22"/>
        <v>1.1065222812097394E-14</v>
      </c>
      <c r="W40" s="18"/>
      <c r="X40" s="18">
        <f t="shared" ref="X40:Y40" si="23">AVERAGE(X4:X36)</f>
        <v>82.022008937901461</v>
      </c>
      <c r="Y40" s="18">
        <f t="shared" si="23"/>
        <v>9.7901484898763806E-16</v>
      </c>
      <c r="Z40" s="18"/>
      <c r="AA40" s="18">
        <f t="shared" ref="AA40:AD40" si="24">AVERAGE(AA4:AA36)</f>
        <v>90.867620764396193</v>
      </c>
      <c r="AB40" s="18">
        <f t="shared" si="24"/>
        <v>-6.9775834941593175E-15</v>
      </c>
      <c r="AC40" s="13">
        <f t="shared" si="24"/>
        <v>1.6771096296231531E-15</v>
      </c>
      <c r="AD40" s="18">
        <f t="shared" si="24"/>
        <v>9.0836429287512813E-17</v>
      </c>
    </row>
    <row r="41" spans="1:30" ht="15.75" customHeight="1">
      <c r="B41" s="48" t="s">
        <v>80</v>
      </c>
      <c r="D41" s="15"/>
      <c r="E41" s="18"/>
      <c r="F41" s="11">
        <f t="shared" ref="F41:G41" si="25">STDEVA(F4:F36)</f>
        <v>13.262254521206399</v>
      </c>
      <c r="G41" s="11">
        <f t="shared" si="25"/>
        <v>1.0000000000000084</v>
      </c>
      <c r="H41" s="18"/>
      <c r="I41" s="11">
        <f t="shared" ref="I41:J41" si="26">STDEVA(I4:I36)</f>
        <v>17.165014215029082</v>
      </c>
      <c r="J41" s="11">
        <f t="shared" si="26"/>
        <v>1</v>
      </c>
      <c r="K41" s="18"/>
      <c r="L41" s="11">
        <f t="shared" ref="L41:M41" si="27">STDEVA(L4:L36)</f>
        <v>17.428015322534751</v>
      </c>
      <c r="M41" s="11">
        <f t="shared" si="27"/>
        <v>1.0000000000000007</v>
      </c>
      <c r="N41" s="15"/>
      <c r="O41" s="11">
        <f t="shared" ref="O41:P41" si="28">STDEVA(O4:O36)</f>
        <v>17.123617676860139</v>
      </c>
      <c r="P41" s="11">
        <f t="shared" si="28"/>
        <v>1</v>
      </c>
      <c r="Q41" s="18"/>
      <c r="R41" s="11">
        <f>STDEVA(R4:R36)</f>
        <v>20.321612307328319</v>
      </c>
      <c r="S41" s="11"/>
      <c r="T41" s="18"/>
      <c r="U41" s="11">
        <f t="shared" ref="U41:V41" si="29">STDEVA(U4:U36)</f>
        <v>1.6294284923901825</v>
      </c>
      <c r="V41" s="11">
        <f t="shared" si="29"/>
        <v>1</v>
      </c>
      <c r="W41" s="18"/>
      <c r="X41" s="11">
        <f t="shared" ref="X41:Y41" si="30">STDEVA(X4:X36)</f>
        <v>9.6427731763944831</v>
      </c>
      <c r="Y41" s="11">
        <f t="shared" si="30"/>
        <v>0.99999999999998301</v>
      </c>
      <c r="Z41" s="18"/>
      <c r="AA41" s="11">
        <f t="shared" ref="AA41:AD41" si="31">STDEVA(AA4:AA36)</f>
        <v>3.1647655490378481</v>
      </c>
      <c r="AB41" s="11">
        <f t="shared" si="31"/>
        <v>1</v>
      </c>
      <c r="AC41" s="12">
        <f t="shared" si="31"/>
        <v>0.66161897284878024</v>
      </c>
      <c r="AD41" s="11">
        <f t="shared" si="31"/>
        <v>0.99999999999999989</v>
      </c>
    </row>
    <row r="42" spans="1:30" ht="15.75" customHeight="1">
      <c r="D42" s="44"/>
      <c r="E42" s="11"/>
      <c r="F42" s="11"/>
      <c r="G42" s="11"/>
      <c r="H42" s="11"/>
      <c r="I42" s="11"/>
      <c r="J42" s="11"/>
      <c r="K42" s="11"/>
      <c r="L42" s="11"/>
      <c r="M42" s="11"/>
      <c r="N42" s="44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1"/>
    </row>
    <row r="43" spans="1:30" ht="15.75" customHeight="1">
      <c r="D43" s="44"/>
      <c r="E43" s="11"/>
      <c r="F43" s="11"/>
      <c r="G43" s="11"/>
      <c r="H43" s="11"/>
      <c r="I43" s="11"/>
      <c r="J43" s="11"/>
      <c r="K43" s="11"/>
      <c r="L43" s="11"/>
      <c r="M43" s="11"/>
      <c r="N43" s="44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2"/>
      <c r="AD43" s="11"/>
    </row>
    <row r="44" spans="1:30" ht="15.75" customHeight="1">
      <c r="D44" s="44"/>
      <c r="E44" s="11"/>
      <c r="F44" s="11"/>
      <c r="G44" s="11"/>
      <c r="H44" s="11"/>
      <c r="I44" s="11"/>
      <c r="J44" s="11"/>
      <c r="K44" s="11"/>
      <c r="L44" s="11"/>
      <c r="M44" s="11"/>
      <c r="N44" s="44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2"/>
      <c r="AD44" s="11"/>
    </row>
    <row r="45" spans="1:30" ht="15.75" customHeight="1">
      <c r="D45" s="44"/>
      <c r="E45" s="11"/>
      <c r="F45" s="11"/>
      <c r="G45" s="11"/>
      <c r="H45" s="11"/>
      <c r="I45" s="11"/>
      <c r="J45" s="11"/>
      <c r="K45" s="11"/>
      <c r="L45" s="11"/>
      <c r="M45" s="11"/>
      <c r="N45" s="44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2"/>
      <c r="AD45" s="11"/>
    </row>
    <row r="46" spans="1:30" ht="15.75" customHeight="1">
      <c r="D46" s="44"/>
      <c r="E46" s="11"/>
      <c r="F46" s="11"/>
      <c r="G46" s="11"/>
      <c r="H46" s="11"/>
      <c r="I46" s="11"/>
      <c r="J46" s="11"/>
      <c r="K46" s="11"/>
      <c r="L46" s="11"/>
      <c r="M46" s="11"/>
      <c r="N46" s="44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2"/>
      <c r="AD46" s="11"/>
    </row>
    <row r="47" spans="1:30" ht="15.75" customHeight="1">
      <c r="D47" s="44"/>
      <c r="E47" s="11"/>
      <c r="F47" s="11"/>
      <c r="G47" s="11"/>
      <c r="H47" s="11"/>
      <c r="I47" s="11"/>
      <c r="J47" s="11"/>
      <c r="K47" s="11"/>
      <c r="L47" s="11"/>
      <c r="M47" s="11"/>
      <c r="N47" s="44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2"/>
      <c r="AD47" s="11"/>
    </row>
    <row r="48" spans="1:30" ht="15.75" customHeight="1">
      <c r="D48" s="44"/>
      <c r="E48" s="11"/>
      <c r="F48" s="11"/>
      <c r="G48" s="11"/>
      <c r="H48" s="11"/>
      <c r="I48" s="11"/>
      <c r="J48" s="11"/>
      <c r="K48" s="11"/>
      <c r="L48" s="11"/>
      <c r="M48" s="11"/>
      <c r="N48" s="44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2"/>
      <c r="AD48" s="11"/>
    </row>
    <row r="49" spans="4:30" ht="15.75" customHeight="1">
      <c r="D49" s="44"/>
      <c r="E49" s="11"/>
      <c r="F49" s="11"/>
      <c r="G49" s="11"/>
      <c r="H49" s="11"/>
      <c r="I49" s="11"/>
      <c r="J49" s="11"/>
      <c r="K49" s="11"/>
      <c r="L49" s="11"/>
      <c r="M49" s="11"/>
      <c r="N49" s="44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2"/>
      <c r="AD49" s="11"/>
    </row>
    <row r="50" spans="4:30" ht="15.75" customHeight="1">
      <c r="D50" s="44"/>
      <c r="E50" s="11"/>
      <c r="F50" s="11"/>
      <c r="G50" s="11"/>
      <c r="H50" s="11"/>
      <c r="I50" s="11"/>
      <c r="J50" s="11"/>
      <c r="K50" s="11"/>
      <c r="L50" s="11"/>
      <c r="M50" s="11"/>
      <c r="N50" s="44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2"/>
      <c r="AD50" s="11"/>
    </row>
    <row r="51" spans="4:30" ht="15.75" customHeight="1">
      <c r="D51" s="44"/>
      <c r="E51" s="11"/>
      <c r="F51" s="11"/>
      <c r="G51" s="11"/>
      <c r="H51" s="11"/>
      <c r="I51" s="11"/>
      <c r="J51" s="11"/>
      <c r="K51" s="11"/>
      <c r="L51" s="11"/>
      <c r="M51" s="11"/>
      <c r="N51" s="44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2"/>
      <c r="AD51" s="11"/>
    </row>
    <row r="52" spans="4:30" ht="15.75" customHeight="1">
      <c r="D52" s="44"/>
      <c r="E52" s="11"/>
      <c r="F52" s="11"/>
      <c r="G52" s="11"/>
      <c r="H52" s="11"/>
      <c r="I52" s="11"/>
      <c r="J52" s="11"/>
      <c r="K52" s="11"/>
      <c r="L52" s="11"/>
      <c r="M52" s="11"/>
      <c r="N52" s="44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2"/>
      <c r="AD52" s="11"/>
    </row>
    <row r="53" spans="4:30" ht="15.75" customHeight="1">
      <c r="D53" s="44"/>
      <c r="E53" s="11"/>
      <c r="F53" s="11"/>
      <c r="G53" s="11"/>
      <c r="H53" s="11"/>
      <c r="I53" s="11"/>
      <c r="J53" s="11"/>
      <c r="K53" s="11"/>
      <c r="L53" s="11"/>
      <c r="M53" s="11"/>
      <c r="N53" s="44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2"/>
      <c r="AD53" s="11"/>
    </row>
    <row r="54" spans="4:30" ht="15.75" customHeight="1">
      <c r="D54" s="44"/>
      <c r="E54" s="11"/>
      <c r="F54" s="11"/>
      <c r="G54" s="11"/>
      <c r="H54" s="11"/>
      <c r="I54" s="11"/>
      <c r="J54" s="11"/>
      <c r="K54" s="11"/>
      <c r="L54" s="11"/>
      <c r="M54" s="11"/>
      <c r="N54" s="44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2"/>
      <c r="AD54" s="11"/>
    </row>
    <row r="55" spans="4:30" ht="15.75" customHeight="1">
      <c r="D55" s="44"/>
      <c r="E55" s="11"/>
      <c r="F55" s="11"/>
      <c r="G55" s="11"/>
      <c r="H55" s="11"/>
      <c r="I55" s="11"/>
      <c r="J55" s="11"/>
      <c r="K55" s="11"/>
      <c r="L55" s="11"/>
      <c r="M55" s="11"/>
      <c r="N55" s="44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2"/>
      <c r="AD55" s="11"/>
    </row>
    <row r="56" spans="4:30" ht="15.75" customHeight="1">
      <c r="D56" s="44"/>
      <c r="E56" s="11"/>
      <c r="F56" s="11"/>
      <c r="G56" s="11"/>
      <c r="H56" s="11"/>
      <c r="I56" s="11"/>
      <c r="J56" s="11"/>
      <c r="K56" s="11"/>
      <c r="L56" s="11"/>
      <c r="M56" s="11"/>
      <c r="N56" s="44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2"/>
      <c r="AD56" s="11"/>
    </row>
    <row r="57" spans="4:30" ht="15.75" customHeight="1">
      <c r="D57" s="44"/>
      <c r="E57" s="11"/>
      <c r="F57" s="11"/>
      <c r="G57" s="11"/>
      <c r="H57" s="11"/>
      <c r="I57" s="11"/>
      <c r="J57" s="11"/>
      <c r="K57" s="11"/>
      <c r="L57" s="11"/>
      <c r="M57" s="11"/>
      <c r="N57" s="44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2"/>
      <c r="AD57" s="11"/>
    </row>
    <row r="58" spans="4:30" ht="15.75" customHeight="1">
      <c r="D58" s="44"/>
      <c r="E58" s="11"/>
      <c r="F58" s="11"/>
      <c r="G58" s="11"/>
      <c r="H58" s="11"/>
      <c r="I58" s="11"/>
      <c r="J58" s="11"/>
      <c r="K58" s="11"/>
      <c r="L58" s="11"/>
      <c r="M58" s="11"/>
      <c r="N58" s="44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2"/>
      <c r="AD58" s="11"/>
    </row>
    <row r="59" spans="4:30" ht="15.75" customHeight="1">
      <c r="D59" s="44"/>
      <c r="E59" s="11"/>
      <c r="F59" s="11"/>
      <c r="G59" s="11"/>
      <c r="H59" s="11"/>
      <c r="I59" s="11"/>
      <c r="J59" s="11"/>
      <c r="K59" s="11"/>
      <c r="L59" s="11"/>
      <c r="M59" s="11"/>
      <c r="N59" s="44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2"/>
      <c r="AD59" s="11"/>
    </row>
    <row r="60" spans="4:30" ht="15.75" customHeight="1">
      <c r="D60" s="44"/>
      <c r="E60" s="11"/>
      <c r="F60" s="11"/>
      <c r="G60" s="11"/>
      <c r="H60" s="11"/>
      <c r="I60" s="11"/>
      <c r="J60" s="11"/>
      <c r="K60" s="11"/>
      <c r="L60" s="11"/>
      <c r="M60" s="11"/>
      <c r="N60" s="44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2"/>
      <c r="AD60" s="11"/>
    </row>
    <row r="61" spans="4:30" ht="15.75" customHeight="1">
      <c r="D61" s="44"/>
      <c r="E61" s="11"/>
      <c r="F61" s="11"/>
      <c r="G61" s="11"/>
      <c r="H61" s="11"/>
      <c r="I61" s="11"/>
      <c r="J61" s="11"/>
      <c r="K61" s="11"/>
      <c r="L61" s="11"/>
      <c r="M61" s="11"/>
      <c r="N61" s="44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2"/>
      <c r="AD61" s="11"/>
    </row>
    <row r="62" spans="4:30" ht="15.75" customHeight="1">
      <c r="D62" s="44"/>
      <c r="E62" s="11"/>
      <c r="F62" s="11"/>
      <c r="G62" s="11"/>
      <c r="H62" s="11"/>
      <c r="I62" s="11"/>
      <c r="J62" s="11"/>
      <c r="K62" s="11"/>
      <c r="L62" s="11"/>
      <c r="M62" s="11"/>
      <c r="N62" s="44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2"/>
      <c r="AD62" s="11"/>
    </row>
    <row r="63" spans="4:30" ht="15.75" customHeight="1">
      <c r="D63" s="44"/>
      <c r="E63" s="11"/>
      <c r="F63" s="11"/>
      <c r="G63" s="11"/>
      <c r="H63" s="11"/>
      <c r="I63" s="11"/>
      <c r="J63" s="11"/>
      <c r="K63" s="11"/>
      <c r="L63" s="11"/>
      <c r="M63" s="11"/>
      <c r="N63" s="44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2"/>
      <c r="AD63" s="11"/>
    </row>
    <row r="64" spans="4:30" ht="15.75" customHeight="1">
      <c r="D64" s="44"/>
      <c r="E64" s="11"/>
      <c r="F64" s="11"/>
      <c r="G64" s="11"/>
      <c r="H64" s="11"/>
      <c r="I64" s="11"/>
      <c r="J64" s="11"/>
      <c r="K64" s="11"/>
      <c r="L64" s="11"/>
      <c r="M64" s="11"/>
      <c r="N64" s="44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2"/>
      <c r="AD64" s="11"/>
    </row>
    <row r="65" spans="4:30" ht="15.75" customHeight="1">
      <c r="D65" s="44"/>
      <c r="E65" s="11"/>
      <c r="F65" s="11"/>
      <c r="G65" s="11"/>
      <c r="H65" s="11"/>
      <c r="I65" s="11"/>
      <c r="J65" s="11"/>
      <c r="K65" s="11"/>
      <c r="L65" s="11"/>
      <c r="M65" s="11"/>
      <c r="N65" s="44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2"/>
      <c r="AD65" s="11"/>
    </row>
    <row r="66" spans="4:30" ht="15.75" customHeight="1">
      <c r="D66" s="44"/>
      <c r="E66" s="11"/>
      <c r="F66" s="11"/>
      <c r="G66" s="11"/>
      <c r="H66" s="11"/>
      <c r="I66" s="11"/>
      <c r="J66" s="11"/>
      <c r="K66" s="11"/>
      <c r="L66" s="11"/>
      <c r="M66" s="11"/>
      <c r="N66" s="44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2"/>
      <c r="AD66" s="11"/>
    </row>
    <row r="67" spans="4:30" ht="15.75" customHeight="1">
      <c r="D67" s="44"/>
      <c r="E67" s="11"/>
      <c r="F67" s="11"/>
      <c r="G67" s="11"/>
      <c r="H67" s="11"/>
      <c r="I67" s="11"/>
      <c r="J67" s="11"/>
      <c r="K67" s="11"/>
      <c r="L67" s="11"/>
      <c r="M67" s="11"/>
      <c r="N67" s="44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2"/>
      <c r="AD67" s="11"/>
    </row>
    <row r="68" spans="4:30" ht="15.75" customHeight="1">
      <c r="D68" s="44"/>
      <c r="E68" s="11"/>
      <c r="F68" s="11"/>
      <c r="G68" s="11"/>
      <c r="H68" s="11"/>
      <c r="I68" s="11"/>
      <c r="J68" s="11"/>
      <c r="K68" s="11"/>
      <c r="L68" s="11"/>
      <c r="M68" s="11"/>
      <c r="N68" s="44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2"/>
      <c r="AD68" s="11"/>
    </row>
    <row r="69" spans="4:30" ht="15.75" customHeight="1">
      <c r="D69" s="44"/>
      <c r="E69" s="11"/>
      <c r="F69" s="11"/>
      <c r="G69" s="11"/>
      <c r="H69" s="11"/>
      <c r="I69" s="11"/>
      <c r="J69" s="11"/>
      <c r="K69" s="11"/>
      <c r="L69" s="11"/>
      <c r="M69" s="11"/>
      <c r="N69" s="44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2"/>
      <c r="AD69" s="11"/>
    </row>
    <row r="70" spans="4:30" ht="15.75" customHeight="1">
      <c r="D70" s="44"/>
      <c r="E70" s="11"/>
      <c r="F70" s="11"/>
      <c r="G70" s="11"/>
      <c r="H70" s="11"/>
      <c r="I70" s="11"/>
      <c r="J70" s="11"/>
      <c r="K70" s="11"/>
      <c r="L70" s="11"/>
      <c r="M70" s="11"/>
      <c r="N70" s="44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2"/>
      <c r="AD70" s="11"/>
    </row>
    <row r="71" spans="4:30" ht="15.75" customHeight="1">
      <c r="D71" s="44"/>
      <c r="E71" s="11"/>
      <c r="F71" s="11"/>
      <c r="G71" s="11"/>
      <c r="H71" s="11"/>
      <c r="I71" s="11"/>
      <c r="J71" s="11"/>
      <c r="K71" s="11"/>
      <c r="L71" s="11"/>
      <c r="M71" s="11"/>
      <c r="N71" s="44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2"/>
      <c r="AD71" s="11"/>
    </row>
    <row r="72" spans="4:30" ht="15.75" customHeight="1">
      <c r="D72" s="44"/>
      <c r="E72" s="11"/>
      <c r="F72" s="11"/>
      <c r="G72" s="11"/>
      <c r="H72" s="11"/>
      <c r="I72" s="11"/>
      <c r="J72" s="11"/>
      <c r="K72" s="11"/>
      <c r="L72" s="11"/>
      <c r="M72" s="11"/>
      <c r="N72" s="44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2"/>
      <c r="AD72" s="11"/>
    </row>
    <row r="73" spans="4:30" ht="15.75" customHeight="1">
      <c r="D73" s="44"/>
      <c r="E73" s="11"/>
      <c r="F73" s="11"/>
      <c r="G73" s="11"/>
      <c r="H73" s="11"/>
      <c r="I73" s="11"/>
      <c r="J73" s="11"/>
      <c r="K73" s="11"/>
      <c r="L73" s="11"/>
      <c r="M73" s="11"/>
      <c r="N73" s="44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2"/>
      <c r="AD73" s="11"/>
    </row>
    <row r="74" spans="4:30" ht="15.75" customHeight="1">
      <c r="D74" s="44"/>
      <c r="E74" s="11"/>
      <c r="F74" s="11"/>
      <c r="G74" s="11"/>
      <c r="H74" s="11"/>
      <c r="I74" s="11"/>
      <c r="J74" s="11"/>
      <c r="K74" s="11"/>
      <c r="L74" s="11"/>
      <c r="M74" s="11"/>
      <c r="N74" s="44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2"/>
      <c r="AD74" s="11"/>
    </row>
    <row r="75" spans="4:30" ht="15.75" customHeight="1">
      <c r="D75" s="44"/>
      <c r="E75" s="11"/>
      <c r="F75" s="11"/>
      <c r="G75" s="11"/>
      <c r="H75" s="11"/>
      <c r="I75" s="11"/>
      <c r="J75" s="11"/>
      <c r="K75" s="11"/>
      <c r="L75" s="11"/>
      <c r="M75" s="11"/>
      <c r="N75" s="44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2"/>
      <c r="AD75" s="11"/>
    </row>
    <row r="76" spans="4:30" ht="15.75" customHeight="1">
      <c r="D76" s="44"/>
      <c r="E76" s="11"/>
      <c r="F76" s="11"/>
      <c r="G76" s="11"/>
      <c r="H76" s="11"/>
      <c r="I76" s="11"/>
      <c r="J76" s="11"/>
      <c r="K76" s="11"/>
      <c r="L76" s="11"/>
      <c r="M76" s="11"/>
      <c r="N76" s="44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2"/>
      <c r="AD76" s="11"/>
    </row>
    <row r="77" spans="4:30" ht="15.75" customHeight="1">
      <c r="D77" s="44"/>
      <c r="E77" s="11"/>
      <c r="F77" s="11"/>
      <c r="G77" s="11"/>
      <c r="H77" s="11"/>
      <c r="I77" s="11"/>
      <c r="J77" s="11"/>
      <c r="K77" s="11"/>
      <c r="L77" s="11"/>
      <c r="M77" s="11"/>
      <c r="N77" s="44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2"/>
      <c r="AD77" s="11"/>
    </row>
    <row r="78" spans="4:30" ht="15.75" customHeight="1">
      <c r="D78" s="44"/>
      <c r="E78" s="11"/>
      <c r="F78" s="11"/>
      <c r="G78" s="11"/>
      <c r="H78" s="11"/>
      <c r="I78" s="11"/>
      <c r="J78" s="11"/>
      <c r="K78" s="11"/>
      <c r="L78" s="11"/>
      <c r="M78" s="11"/>
      <c r="N78" s="44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2"/>
      <c r="AD78" s="11"/>
    </row>
    <row r="79" spans="4:30" ht="15.75" customHeight="1">
      <c r="D79" s="44"/>
      <c r="E79" s="11"/>
      <c r="F79" s="11"/>
      <c r="G79" s="11"/>
      <c r="H79" s="11"/>
      <c r="I79" s="11"/>
      <c r="J79" s="11"/>
      <c r="K79" s="11"/>
      <c r="L79" s="11"/>
      <c r="M79" s="11"/>
      <c r="N79" s="44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2"/>
      <c r="AD79" s="11"/>
    </row>
    <row r="80" spans="4:30" ht="15.75" customHeight="1">
      <c r="D80" s="44"/>
      <c r="E80" s="11"/>
      <c r="F80" s="11"/>
      <c r="G80" s="11"/>
      <c r="H80" s="11"/>
      <c r="I80" s="11"/>
      <c r="J80" s="11"/>
      <c r="K80" s="11"/>
      <c r="L80" s="11"/>
      <c r="M80" s="11"/>
      <c r="N80" s="44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2"/>
      <c r="AD80" s="11"/>
    </row>
    <row r="81" spans="4:30" ht="15.75" customHeight="1">
      <c r="D81" s="44"/>
      <c r="E81" s="11"/>
      <c r="F81" s="11"/>
      <c r="G81" s="11"/>
      <c r="H81" s="11"/>
      <c r="I81" s="11"/>
      <c r="J81" s="11"/>
      <c r="K81" s="11"/>
      <c r="L81" s="11"/>
      <c r="M81" s="11"/>
      <c r="N81" s="44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2"/>
      <c r="AD81" s="11"/>
    </row>
    <row r="82" spans="4:30" ht="15.75" customHeight="1">
      <c r="D82" s="44"/>
      <c r="E82" s="11"/>
      <c r="F82" s="11"/>
      <c r="G82" s="11"/>
      <c r="H82" s="11"/>
      <c r="I82" s="11"/>
      <c r="J82" s="11"/>
      <c r="K82" s="11"/>
      <c r="L82" s="11"/>
      <c r="M82" s="11"/>
      <c r="N82" s="44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2"/>
      <c r="AD82" s="11"/>
    </row>
    <row r="83" spans="4:30" ht="15.75" customHeight="1">
      <c r="D83" s="44"/>
      <c r="E83" s="11"/>
      <c r="F83" s="11"/>
      <c r="G83" s="11"/>
      <c r="H83" s="11"/>
      <c r="I83" s="11"/>
      <c r="J83" s="11"/>
      <c r="K83" s="11"/>
      <c r="L83" s="11"/>
      <c r="M83" s="11"/>
      <c r="N83" s="44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2"/>
      <c r="AD83" s="11"/>
    </row>
    <row r="84" spans="4:30" ht="15.75" customHeight="1">
      <c r="D84" s="44"/>
      <c r="E84" s="11"/>
      <c r="F84" s="11"/>
      <c r="G84" s="11"/>
      <c r="H84" s="11"/>
      <c r="I84" s="11"/>
      <c r="J84" s="11"/>
      <c r="K84" s="11"/>
      <c r="L84" s="11"/>
      <c r="M84" s="11"/>
      <c r="N84" s="44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2"/>
      <c r="AD84" s="11"/>
    </row>
    <row r="85" spans="4:30" ht="15.75" customHeight="1">
      <c r="D85" s="44"/>
      <c r="E85" s="11"/>
      <c r="F85" s="11"/>
      <c r="G85" s="11"/>
      <c r="H85" s="11"/>
      <c r="I85" s="11"/>
      <c r="J85" s="11"/>
      <c r="K85" s="11"/>
      <c r="L85" s="11"/>
      <c r="M85" s="11"/>
      <c r="N85" s="44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2"/>
      <c r="AD85" s="11"/>
    </row>
    <row r="86" spans="4:30" ht="15.75" customHeight="1">
      <c r="D86" s="44"/>
      <c r="E86" s="11"/>
      <c r="F86" s="11"/>
      <c r="G86" s="11"/>
      <c r="H86" s="11"/>
      <c r="I86" s="11"/>
      <c r="J86" s="11"/>
      <c r="K86" s="11"/>
      <c r="L86" s="11"/>
      <c r="M86" s="11"/>
      <c r="N86" s="44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2"/>
      <c r="AD86" s="11"/>
    </row>
    <row r="87" spans="4:30" ht="15.75" customHeight="1">
      <c r="D87" s="44"/>
      <c r="E87" s="11"/>
      <c r="F87" s="11"/>
      <c r="G87" s="11"/>
      <c r="H87" s="11"/>
      <c r="I87" s="11"/>
      <c r="J87" s="11"/>
      <c r="K87" s="11"/>
      <c r="L87" s="11"/>
      <c r="M87" s="11"/>
      <c r="N87" s="44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2"/>
      <c r="AD87" s="11"/>
    </row>
    <row r="88" spans="4:30" ht="15.75" customHeight="1">
      <c r="D88" s="44"/>
      <c r="E88" s="11"/>
      <c r="F88" s="11"/>
      <c r="G88" s="11"/>
      <c r="H88" s="11"/>
      <c r="I88" s="11"/>
      <c r="J88" s="11"/>
      <c r="K88" s="11"/>
      <c r="L88" s="11"/>
      <c r="M88" s="11"/>
      <c r="N88" s="44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2"/>
      <c r="AD88" s="11"/>
    </row>
    <row r="89" spans="4:30" ht="15.75" customHeight="1">
      <c r="D89" s="44"/>
      <c r="E89" s="11"/>
      <c r="F89" s="11"/>
      <c r="G89" s="11"/>
      <c r="H89" s="11"/>
      <c r="I89" s="11"/>
      <c r="J89" s="11"/>
      <c r="K89" s="11"/>
      <c r="L89" s="11"/>
      <c r="M89" s="11"/>
      <c r="N89" s="44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2"/>
      <c r="AD89" s="11"/>
    </row>
    <row r="90" spans="4:30" ht="15.75" customHeight="1">
      <c r="D90" s="44"/>
      <c r="E90" s="11"/>
      <c r="F90" s="11"/>
      <c r="G90" s="11"/>
      <c r="H90" s="11"/>
      <c r="I90" s="11"/>
      <c r="J90" s="11"/>
      <c r="K90" s="11"/>
      <c r="L90" s="11"/>
      <c r="M90" s="11"/>
      <c r="N90" s="44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2"/>
      <c r="AD90" s="11"/>
    </row>
    <row r="91" spans="4:30" ht="15.75" customHeight="1">
      <c r="D91" s="44"/>
      <c r="E91" s="11"/>
      <c r="F91" s="11"/>
      <c r="G91" s="11"/>
      <c r="H91" s="11"/>
      <c r="I91" s="11"/>
      <c r="J91" s="11"/>
      <c r="K91" s="11"/>
      <c r="L91" s="11"/>
      <c r="M91" s="11"/>
      <c r="N91" s="44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2"/>
      <c r="AD91" s="11"/>
    </row>
    <row r="92" spans="4:30" ht="15.75" customHeight="1">
      <c r="D92" s="44"/>
      <c r="E92" s="11"/>
      <c r="F92" s="11"/>
      <c r="G92" s="11"/>
      <c r="H92" s="11"/>
      <c r="I92" s="11"/>
      <c r="J92" s="11"/>
      <c r="K92" s="11"/>
      <c r="L92" s="11"/>
      <c r="M92" s="11"/>
      <c r="N92" s="44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2"/>
      <c r="AD92" s="11"/>
    </row>
    <row r="93" spans="4:30" ht="15.75" customHeight="1">
      <c r="D93" s="44"/>
      <c r="E93" s="11"/>
      <c r="F93" s="11"/>
      <c r="G93" s="11"/>
      <c r="H93" s="11"/>
      <c r="I93" s="11"/>
      <c r="J93" s="11"/>
      <c r="K93" s="11"/>
      <c r="L93" s="11"/>
      <c r="M93" s="11"/>
      <c r="N93" s="44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2"/>
      <c r="AD93" s="11"/>
    </row>
    <row r="94" spans="4:30" ht="15.75" customHeight="1">
      <c r="D94" s="44"/>
      <c r="E94" s="11"/>
      <c r="F94" s="11"/>
      <c r="G94" s="11"/>
      <c r="H94" s="11"/>
      <c r="I94" s="11"/>
      <c r="J94" s="11"/>
      <c r="K94" s="11"/>
      <c r="L94" s="11"/>
      <c r="M94" s="11"/>
      <c r="N94" s="44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2"/>
      <c r="AD94" s="11"/>
    </row>
    <row r="95" spans="4:30" ht="15.75" customHeight="1">
      <c r="D95" s="44"/>
      <c r="E95" s="11"/>
      <c r="F95" s="11"/>
      <c r="G95" s="11"/>
      <c r="H95" s="11"/>
      <c r="I95" s="11"/>
      <c r="J95" s="11"/>
      <c r="K95" s="11"/>
      <c r="L95" s="11"/>
      <c r="M95" s="11"/>
      <c r="N95" s="44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2"/>
      <c r="AD95" s="11"/>
    </row>
    <row r="96" spans="4:30" ht="15.75" customHeight="1">
      <c r="D96" s="44"/>
      <c r="E96" s="11"/>
      <c r="F96" s="11"/>
      <c r="G96" s="11"/>
      <c r="H96" s="11"/>
      <c r="I96" s="11"/>
      <c r="J96" s="11"/>
      <c r="K96" s="11"/>
      <c r="L96" s="11"/>
      <c r="M96" s="11"/>
      <c r="N96" s="44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2"/>
      <c r="AD96" s="11"/>
    </row>
    <row r="97" spans="4:30" ht="15.75" customHeight="1">
      <c r="D97" s="44"/>
      <c r="E97" s="11"/>
      <c r="F97" s="11"/>
      <c r="G97" s="11"/>
      <c r="H97" s="11"/>
      <c r="I97" s="11"/>
      <c r="J97" s="11"/>
      <c r="K97" s="11"/>
      <c r="L97" s="11"/>
      <c r="M97" s="11"/>
      <c r="N97" s="44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2"/>
      <c r="AD97" s="11"/>
    </row>
    <row r="98" spans="4:30" ht="15.75" customHeight="1">
      <c r="D98" s="44"/>
      <c r="E98" s="11"/>
      <c r="F98" s="11"/>
      <c r="G98" s="11"/>
      <c r="H98" s="11"/>
      <c r="I98" s="11"/>
      <c r="J98" s="11"/>
      <c r="K98" s="11"/>
      <c r="L98" s="11"/>
      <c r="M98" s="11"/>
      <c r="N98" s="44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2"/>
      <c r="AD98" s="11"/>
    </row>
    <row r="99" spans="4:30" ht="15.75" customHeight="1">
      <c r="D99" s="44"/>
      <c r="E99" s="11"/>
      <c r="F99" s="11"/>
      <c r="G99" s="11"/>
      <c r="H99" s="11"/>
      <c r="I99" s="11"/>
      <c r="J99" s="11"/>
      <c r="K99" s="11"/>
      <c r="L99" s="11"/>
      <c r="M99" s="11"/>
      <c r="N99" s="44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2"/>
      <c r="AD99" s="11"/>
    </row>
    <row r="100" spans="4:30" ht="15.75" customHeight="1">
      <c r="D100" s="44"/>
      <c r="E100" s="11"/>
      <c r="F100" s="11"/>
      <c r="G100" s="11"/>
      <c r="H100" s="11"/>
      <c r="I100" s="11"/>
      <c r="J100" s="11"/>
      <c r="K100" s="11"/>
      <c r="L100" s="11"/>
      <c r="M100" s="11"/>
      <c r="N100" s="44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2"/>
      <c r="AD100" s="11"/>
    </row>
    <row r="101" spans="4:30" ht="15.75" customHeight="1">
      <c r="D101" s="44"/>
      <c r="E101" s="11"/>
      <c r="F101" s="11"/>
      <c r="G101" s="11"/>
      <c r="H101" s="11"/>
      <c r="I101" s="11"/>
      <c r="J101" s="11"/>
      <c r="K101" s="11"/>
      <c r="L101" s="11"/>
      <c r="M101" s="11"/>
      <c r="N101" s="44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2"/>
      <c r="AD101" s="11"/>
    </row>
    <row r="102" spans="4:30" ht="15.75" customHeight="1">
      <c r="D102" s="44"/>
      <c r="E102" s="11"/>
      <c r="F102" s="11"/>
      <c r="G102" s="11"/>
      <c r="H102" s="11"/>
      <c r="I102" s="11"/>
      <c r="J102" s="11"/>
      <c r="K102" s="11"/>
      <c r="L102" s="11"/>
      <c r="M102" s="11"/>
      <c r="N102" s="44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2"/>
      <c r="AD102" s="11"/>
    </row>
    <row r="103" spans="4:30" ht="15.75" customHeight="1">
      <c r="D103" s="44"/>
      <c r="E103" s="11"/>
      <c r="F103" s="11"/>
      <c r="G103" s="11"/>
      <c r="H103" s="11"/>
      <c r="I103" s="11"/>
      <c r="J103" s="11"/>
      <c r="K103" s="11"/>
      <c r="L103" s="11"/>
      <c r="M103" s="11"/>
      <c r="N103" s="44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2"/>
      <c r="AD103" s="11"/>
    </row>
    <row r="104" spans="4:30" ht="15.75" customHeight="1">
      <c r="D104" s="44"/>
      <c r="E104" s="11"/>
      <c r="F104" s="11"/>
      <c r="G104" s="11"/>
      <c r="H104" s="11"/>
      <c r="I104" s="11"/>
      <c r="J104" s="11"/>
      <c r="K104" s="11"/>
      <c r="L104" s="11"/>
      <c r="M104" s="11"/>
      <c r="N104" s="44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2"/>
      <c r="AD104" s="11"/>
    </row>
    <row r="105" spans="4:30" ht="15.75" customHeight="1">
      <c r="D105" s="44"/>
      <c r="E105" s="11"/>
      <c r="F105" s="11"/>
      <c r="G105" s="11"/>
      <c r="H105" s="11"/>
      <c r="I105" s="11"/>
      <c r="J105" s="11"/>
      <c r="K105" s="11"/>
      <c r="L105" s="11"/>
      <c r="M105" s="11"/>
      <c r="N105" s="44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2"/>
      <c r="AD105" s="11"/>
    </row>
    <row r="106" spans="4:30" ht="15.75" customHeight="1">
      <c r="D106" s="44"/>
      <c r="E106" s="11"/>
      <c r="F106" s="11"/>
      <c r="G106" s="11"/>
      <c r="H106" s="11"/>
      <c r="I106" s="11"/>
      <c r="J106" s="11"/>
      <c r="K106" s="11"/>
      <c r="L106" s="11"/>
      <c r="M106" s="11"/>
      <c r="N106" s="44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2"/>
      <c r="AD106" s="11"/>
    </row>
    <row r="107" spans="4:30" ht="15.75" customHeight="1">
      <c r="D107" s="44"/>
      <c r="E107" s="11"/>
      <c r="F107" s="11"/>
      <c r="G107" s="11"/>
      <c r="H107" s="11"/>
      <c r="I107" s="11"/>
      <c r="J107" s="11"/>
      <c r="K107" s="11"/>
      <c r="L107" s="11"/>
      <c r="M107" s="11"/>
      <c r="N107" s="44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2"/>
      <c r="AD107" s="11"/>
    </row>
    <row r="108" spans="4:30" ht="15.75" customHeight="1">
      <c r="D108" s="44"/>
      <c r="E108" s="11"/>
      <c r="F108" s="11"/>
      <c r="G108" s="11"/>
      <c r="H108" s="11"/>
      <c r="I108" s="11"/>
      <c r="J108" s="11"/>
      <c r="K108" s="11"/>
      <c r="L108" s="11"/>
      <c r="M108" s="11"/>
      <c r="N108" s="44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2"/>
      <c r="AD108" s="11"/>
    </row>
    <row r="109" spans="4:30" ht="15.75" customHeight="1">
      <c r="D109" s="44"/>
      <c r="E109" s="11"/>
      <c r="F109" s="11"/>
      <c r="G109" s="11"/>
      <c r="H109" s="11"/>
      <c r="I109" s="11"/>
      <c r="J109" s="11"/>
      <c r="K109" s="11"/>
      <c r="L109" s="11"/>
      <c r="M109" s="11"/>
      <c r="N109" s="44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2"/>
      <c r="AD109" s="11"/>
    </row>
    <row r="110" spans="4:30" ht="15.75" customHeight="1">
      <c r="D110" s="44"/>
      <c r="E110" s="11"/>
      <c r="F110" s="11"/>
      <c r="G110" s="11"/>
      <c r="H110" s="11"/>
      <c r="I110" s="11"/>
      <c r="J110" s="11"/>
      <c r="K110" s="11"/>
      <c r="L110" s="11"/>
      <c r="M110" s="11"/>
      <c r="N110" s="44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2"/>
      <c r="AD110" s="11"/>
    </row>
    <row r="111" spans="4:30" ht="15.75" customHeight="1">
      <c r="D111" s="44"/>
      <c r="E111" s="11"/>
      <c r="F111" s="11"/>
      <c r="G111" s="11"/>
      <c r="H111" s="11"/>
      <c r="I111" s="11"/>
      <c r="J111" s="11"/>
      <c r="K111" s="11"/>
      <c r="L111" s="11"/>
      <c r="M111" s="11"/>
      <c r="N111" s="44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2"/>
      <c r="AD111" s="11"/>
    </row>
    <row r="112" spans="4:30" ht="15.75" customHeight="1">
      <c r="D112" s="44"/>
      <c r="E112" s="11"/>
      <c r="F112" s="11"/>
      <c r="G112" s="11"/>
      <c r="H112" s="11"/>
      <c r="I112" s="11"/>
      <c r="J112" s="11"/>
      <c r="K112" s="11"/>
      <c r="L112" s="11"/>
      <c r="M112" s="11"/>
      <c r="N112" s="44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2"/>
      <c r="AD112" s="11"/>
    </row>
    <row r="113" spans="4:30" ht="15.75" customHeight="1">
      <c r="D113" s="44"/>
      <c r="E113" s="11"/>
      <c r="F113" s="11"/>
      <c r="G113" s="11"/>
      <c r="H113" s="11"/>
      <c r="I113" s="11"/>
      <c r="J113" s="11"/>
      <c r="K113" s="11"/>
      <c r="L113" s="11"/>
      <c r="M113" s="11"/>
      <c r="N113" s="44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2"/>
      <c r="AD113" s="11"/>
    </row>
    <row r="114" spans="4:30" ht="15.75" customHeight="1">
      <c r="D114" s="44"/>
      <c r="E114" s="11"/>
      <c r="F114" s="11"/>
      <c r="G114" s="11"/>
      <c r="H114" s="11"/>
      <c r="I114" s="11"/>
      <c r="J114" s="11"/>
      <c r="K114" s="11"/>
      <c r="L114" s="11"/>
      <c r="M114" s="11"/>
      <c r="N114" s="44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2"/>
      <c r="AD114" s="11"/>
    </row>
    <row r="115" spans="4:30" ht="15.75" customHeight="1">
      <c r="D115" s="44"/>
      <c r="E115" s="11"/>
      <c r="F115" s="11"/>
      <c r="G115" s="11"/>
      <c r="H115" s="11"/>
      <c r="I115" s="11"/>
      <c r="J115" s="11"/>
      <c r="K115" s="11"/>
      <c r="L115" s="11"/>
      <c r="M115" s="11"/>
      <c r="N115" s="4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2"/>
      <c r="AD115" s="11"/>
    </row>
    <row r="116" spans="4:30" ht="15.75" customHeight="1">
      <c r="D116" s="44"/>
      <c r="E116" s="11"/>
      <c r="F116" s="11"/>
      <c r="G116" s="11"/>
      <c r="H116" s="11"/>
      <c r="I116" s="11"/>
      <c r="J116" s="11"/>
      <c r="K116" s="11"/>
      <c r="L116" s="11"/>
      <c r="M116" s="11"/>
      <c r="N116" s="4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2"/>
      <c r="AD116" s="11"/>
    </row>
    <row r="117" spans="4:30" ht="15.75" customHeight="1"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4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2"/>
      <c r="AD117" s="11"/>
    </row>
    <row r="118" spans="4:30" ht="15.75" customHeight="1"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44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2"/>
      <c r="AD118" s="11"/>
    </row>
    <row r="119" spans="4:30" ht="15.75" customHeight="1"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44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2"/>
      <c r="AD119" s="11"/>
    </row>
    <row r="120" spans="4:30" ht="15.75" customHeight="1">
      <c r="D120" s="44"/>
      <c r="E120" s="11"/>
      <c r="F120" s="11"/>
      <c r="G120" s="11"/>
      <c r="H120" s="11"/>
      <c r="I120" s="11"/>
      <c r="J120" s="11"/>
      <c r="K120" s="11"/>
      <c r="L120" s="11"/>
      <c r="M120" s="11"/>
      <c r="N120" s="44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2"/>
      <c r="AD120" s="11"/>
    </row>
    <row r="121" spans="4:30" ht="15.75" customHeight="1">
      <c r="D121" s="44"/>
      <c r="E121" s="11"/>
      <c r="F121" s="11"/>
      <c r="G121" s="11"/>
      <c r="H121" s="11"/>
      <c r="I121" s="11"/>
      <c r="J121" s="11"/>
      <c r="K121" s="11"/>
      <c r="L121" s="11"/>
      <c r="M121" s="11"/>
      <c r="N121" s="44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2"/>
      <c r="AD121" s="11"/>
    </row>
    <row r="122" spans="4:30" ht="15.75" customHeight="1">
      <c r="D122" s="44"/>
      <c r="E122" s="11"/>
      <c r="F122" s="11"/>
      <c r="G122" s="11"/>
      <c r="H122" s="11"/>
      <c r="I122" s="11"/>
      <c r="J122" s="11"/>
      <c r="K122" s="11"/>
      <c r="L122" s="11"/>
      <c r="M122" s="11"/>
      <c r="N122" s="44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2"/>
      <c r="AD122" s="11"/>
    </row>
    <row r="123" spans="4:30" ht="15.75" customHeight="1"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44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2"/>
      <c r="AD123" s="11"/>
    </row>
    <row r="124" spans="4:30" ht="15.75" customHeight="1"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44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2"/>
      <c r="AD124" s="11"/>
    </row>
    <row r="125" spans="4:30" ht="15.75" customHeight="1"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44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2"/>
      <c r="AD125" s="11"/>
    </row>
    <row r="126" spans="4:30" ht="15.75" customHeight="1"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44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2"/>
      <c r="AD126" s="11"/>
    </row>
    <row r="127" spans="4:30" ht="15.75" customHeight="1"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44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2"/>
      <c r="AD127" s="11"/>
    </row>
    <row r="128" spans="4:30" ht="15.75" customHeight="1"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44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2"/>
      <c r="AD128" s="11"/>
    </row>
    <row r="129" spans="4:30" ht="15.75" customHeight="1"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44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2"/>
      <c r="AD129" s="11"/>
    </row>
    <row r="130" spans="4:30" ht="15.75" customHeight="1"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44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2"/>
      <c r="AD130" s="11"/>
    </row>
    <row r="131" spans="4:30" ht="15.75" customHeight="1"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44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2"/>
      <c r="AD131" s="11"/>
    </row>
    <row r="132" spans="4:30" ht="15.75" customHeight="1"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44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2"/>
      <c r="AD132" s="11"/>
    </row>
    <row r="133" spans="4:30" ht="15.75" customHeight="1"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44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2"/>
      <c r="AD133" s="11"/>
    </row>
    <row r="134" spans="4:30" ht="15.75" customHeight="1"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44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2"/>
      <c r="AD134" s="11"/>
    </row>
    <row r="135" spans="4:30" ht="15.75" customHeight="1"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44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2"/>
      <c r="AD135" s="11"/>
    </row>
    <row r="136" spans="4:30" ht="15.75" customHeight="1"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44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2"/>
      <c r="AD136" s="11"/>
    </row>
    <row r="137" spans="4:30" ht="15.75" customHeight="1"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44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2"/>
      <c r="AD137" s="11"/>
    </row>
    <row r="138" spans="4:30" ht="15.75" customHeight="1"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44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2"/>
      <c r="AD138" s="11"/>
    </row>
    <row r="139" spans="4:30" ht="15.75" customHeight="1"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44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2"/>
      <c r="AD139" s="11"/>
    </row>
    <row r="140" spans="4:30" ht="15.75" customHeight="1"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44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2"/>
      <c r="AD140" s="11"/>
    </row>
    <row r="141" spans="4:30" ht="15.75" customHeight="1"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44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2"/>
      <c r="AD141" s="11"/>
    </row>
    <row r="142" spans="4:30" ht="15.75" customHeight="1"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44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2"/>
      <c r="AD142" s="11"/>
    </row>
    <row r="143" spans="4:30" ht="15.75" customHeight="1"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44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2"/>
      <c r="AD143" s="11"/>
    </row>
    <row r="144" spans="4:30" ht="15.75" customHeight="1"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44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2"/>
      <c r="AD144" s="11"/>
    </row>
    <row r="145" spans="4:30" ht="15.75" customHeight="1"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44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2"/>
      <c r="AD145" s="11"/>
    </row>
    <row r="146" spans="4:30" ht="15.75" customHeight="1"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44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2"/>
      <c r="AD146" s="11"/>
    </row>
    <row r="147" spans="4:30" ht="15.75" customHeight="1"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44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2"/>
      <c r="AD147" s="11"/>
    </row>
    <row r="148" spans="4:30" ht="15.75" customHeight="1"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44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2"/>
      <c r="AD148" s="11"/>
    </row>
    <row r="149" spans="4:30" ht="15.75" customHeight="1"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44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2"/>
      <c r="AD149" s="11"/>
    </row>
    <row r="150" spans="4:30" ht="15.75" customHeight="1"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44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2"/>
      <c r="AD150" s="11"/>
    </row>
    <row r="151" spans="4:30" ht="15.75" customHeight="1"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44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2"/>
      <c r="AD151" s="11"/>
    </row>
    <row r="152" spans="4:30" ht="15.75" customHeight="1"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44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2"/>
      <c r="AD152" s="11"/>
    </row>
    <row r="153" spans="4:30" ht="15.75" customHeight="1"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44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2"/>
      <c r="AD153" s="11"/>
    </row>
    <row r="154" spans="4:30" ht="15.75" customHeight="1"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44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2"/>
      <c r="AD154" s="11"/>
    </row>
    <row r="155" spans="4:30" ht="15.75" customHeight="1"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44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2"/>
      <c r="AD155" s="11"/>
    </row>
    <row r="156" spans="4:30" ht="15.75" customHeight="1"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44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2"/>
      <c r="AD156" s="11"/>
    </row>
    <row r="157" spans="4:30" ht="15.75" customHeight="1"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44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2"/>
      <c r="AD157" s="11"/>
    </row>
    <row r="158" spans="4:30" ht="15.75" customHeight="1"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44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2"/>
      <c r="AD158" s="11"/>
    </row>
    <row r="159" spans="4:30" ht="15.75" customHeight="1"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44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2"/>
      <c r="AD159" s="11"/>
    </row>
    <row r="160" spans="4:30" ht="15.75" customHeight="1"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44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2"/>
      <c r="AD160" s="11"/>
    </row>
    <row r="161" spans="4:30" ht="15.75" customHeight="1"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44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2"/>
      <c r="AD161" s="11"/>
    </row>
    <row r="162" spans="4:30" ht="15.75" customHeight="1"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44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2"/>
      <c r="AD162" s="11"/>
    </row>
    <row r="163" spans="4:30" ht="15.75" customHeight="1"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44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2"/>
      <c r="AD163" s="11"/>
    </row>
    <row r="164" spans="4:30" ht="15.75" customHeight="1"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44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2"/>
      <c r="AD164" s="11"/>
    </row>
    <row r="165" spans="4:30" ht="15.75" customHeight="1"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44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2"/>
      <c r="AD165" s="11"/>
    </row>
    <row r="166" spans="4:30" ht="15.75" customHeight="1"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44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2"/>
      <c r="AD166" s="11"/>
    </row>
    <row r="167" spans="4:30" ht="15.75" customHeight="1"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44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2"/>
      <c r="AD167" s="11"/>
    </row>
    <row r="168" spans="4:30" ht="15.75" customHeight="1"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44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2"/>
      <c r="AD168" s="11"/>
    </row>
    <row r="169" spans="4:30" ht="15.75" customHeight="1"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44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2"/>
      <c r="AD169" s="11"/>
    </row>
    <row r="170" spans="4:30" ht="15.75" customHeight="1"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44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2"/>
      <c r="AD170" s="11"/>
    </row>
    <row r="171" spans="4:30" ht="15.75" customHeight="1"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44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2"/>
      <c r="AD171" s="11"/>
    </row>
    <row r="172" spans="4:30" ht="15.75" customHeight="1"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44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2"/>
      <c r="AD172" s="11"/>
    </row>
    <row r="173" spans="4:30" ht="15.75" customHeight="1"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44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2"/>
      <c r="AD173" s="11"/>
    </row>
    <row r="174" spans="4:30" ht="15.75" customHeight="1"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44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2"/>
      <c r="AD174" s="11"/>
    </row>
    <row r="175" spans="4:30" ht="15.75" customHeight="1"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44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2"/>
      <c r="AD175" s="11"/>
    </row>
    <row r="176" spans="4:30" ht="15.75" customHeight="1"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44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2"/>
      <c r="AD176" s="11"/>
    </row>
    <row r="177" spans="4:30" ht="15.75" customHeight="1"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44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2"/>
      <c r="AD177" s="11"/>
    </row>
    <row r="178" spans="4:30" ht="15.75" customHeight="1"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44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2"/>
      <c r="AD178" s="11"/>
    </row>
    <row r="179" spans="4:30" ht="15.75" customHeight="1"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44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2"/>
      <c r="AD179" s="11"/>
    </row>
    <row r="180" spans="4:30" ht="15.75" customHeight="1"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44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2"/>
      <c r="AD180" s="11"/>
    </row>
    <row r="181" spans="4:30" ht="15.75" customHeight="1"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44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2"/>
      <c r="AD181" s="11"/>
    </row>
    <row r="182" spans="4:30" ht="15.75" customHeight="1"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44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2"/>
      <c r="AD182" s="11"/>
    </row>
    <row r="183" spans="4:30" ht="15.75" customHeight="1"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44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2"/>
      <c r="AD183" s="11"/>
    </row>
    <row r="184" spans="4:30" ht="15.75" customHeight="1"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44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2"/>
      <c r="AD184" s="11"/>
    </row>
    <row r="185" spans="4:30" ht="15.75" customHeight="1"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44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2"/>
      <c r="AD185" s="11"/>
    </row>
    <row r="186" spans="4:30" ht="15.75" customHeight="1"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44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2"/>
      <c r="AD186" s="11"/>
    </row>
    <row r="187" spans="4:30" ht="15.75" customHeight="1"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44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2"/>
      <c r="AD187" s="11"/>
    </row>
    <row r="188" spans="4:30" ht="15.75" customHeight="1"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44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2"/>
      <c r="AD188" s="11"/>
    </row>
    <row r="189" spans="4:30" ht="15.75" customHeight="1"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44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2"/>
      <c r="AD189" s="11"/>
    </row>
    <row r="190" spans="4:30" ht="15.75" customHeight="1"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44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2"/>
      <c r="AD190" s="11"/>
    </row>
    <row r="191" spans="4:30" ht="15.75" customHeight="1"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44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2"/>
      <c r="AD191" s="11"/>
    </row>
    <row r="192" spans="4:30" ht="15.75" customHeight="1"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44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2"/>
      <c r="AD192" s="11"/>
    </row>
    <row r="193" spans="4:30" ht="15.75" customHeight="1"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44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2"/>
      <c r="AD193" s="11"/>
    </row>
    <row r="194" spans="4:30" ht="15.75" customHeight="1"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44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2"/>
      <c r="AD194" s="11"/>
    </row>
    <row r="195" spans="4:30" ht="15.75" customHeight="1"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44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2"/>
      <c r="AD195" s="11"/>
    </row>
    <row r="196" spans="4:30" ht="15.75" customHeight="1"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44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2"/>
      <c r="AD196" s="11"/>
    </row>
    <row r="197" spans="4:30" ht="15.75" customHeight="1"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44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2"/>
      <c r="AD197" s="11"/>
    </row>
    <row r="198" spans="4:30" ht="15.75" customHeight="1"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44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2"/>
      <c r="AD198" s="11"/>
    </row>
    <row r="199" spans="4:30" ht="15.75" customHeight="1"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44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2"/>
      <c r="AD199" s="11"/>
    </row>
    <row r="200" spans="4:30" ht="15.75" customHeight="1"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44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2"/>
      <c r="AD200" s="11"/>
    </row>
    <row r="201" spans="4:30" ht="15.75" customHeight="1"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44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2"/>
      <c r="AD201" s="11"/>
    </row>
    <row r="202" spans="4:30" ht="15.75" customHeight="1"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44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2"/>
      <c r="AD202" s="11"/>
    </row>
    <row r="203" spans="4:30" ht="15.75" customHeight="1"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44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2"/>
      <c r="AD203" s="11"/>
    </row>
    <row r="204" spans="4:30" ht="15.75" customHeight="1"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44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2"/>
      <c r="AD204" s="11"/>
    </row>
    <row r="205" spans="4:30" ht="15.75" customHeight="1"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44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2"/>
      <c r="AD205" s="11"/>
    </row>
    <row r="206" spans="4:30" ht="15.75" customHeight="1"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44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2"/>
      <c r="AD206" s="11"/>
    </row>
    <row r="207" spans="4:30" ht="15.75" customHeight="1"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44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2"/>
      <c r="AD207" s="11"/>
    </row>
    <row r="208" spans="4:30" ht="15.75" customHeight="1"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44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2"/>
      <c r="AD208" s="11"/>
    </row>
    <row r="209" spans="4:30" ht="15.75" customHeight="1"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44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2"/>
      <c r="AD209" s="11"/>
    </row>
    <row r="210" spans="4:30" ht="15.75" customHeight="1"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44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2"/>
      <c r="AD210" s="11"/>
    </row>
    <row r="211" spans="4:30" ht="15.75" customHeight="1"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44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2"/>
      <c r="AD211" s="11"/>
    </row>
    <row r="212" spans="4:30" ht="15.75" customHeight="1"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44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2"/>
      <c r="AD212" s="11"/>
    </row>
    <row r="213" spans="4:30" ht="15.75" customHeight="1"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44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2"/>
      <c r="AD213" s="11"/>
    </row>
    <row r="214" spans="4:30" ht="15.75" customHeight="1"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44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2"/>
      <c r="AD214" s="11"/>
    </row>
    <row r="215" spans="4:30" ht="15.75" customHeight="1"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44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2"/>
      <c r="AD215" s="11"/>
    </row>
    <row r="216" spans="4:30" ht="15.75" customHeight="1"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4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2"/>
      <c r="AD216" s="11"/>
    </row>
    <row r="217" spans="4:30" ht="15.75" customHeight="1"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44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2"/>
      <c r="AD217" s="11"/>
    </row>
    <row r="218" spans="4:30" ht="15.75" customHeight="1"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44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2"/>
      <c r="AD218" s="11"/>
    </row>
    <row r="219" spans="4:30" ht="15.75" customHeight="1"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44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2"/>
      <c r="AD219" s="11"/>
    </row>
    <row r="220" spans="4:30" ht="15.75" customHeight="1"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44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2"/>
      <c r="AD220" s="11"/>
    </row>
    <row r="221" spans="4:30" ht="15.75" customHeight="1"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44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2"/>
      <c r="AD221" s="11"/>
    </row>
    <row r="222" spans="4:30" ht="15.75" customHeight="1"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44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2"/>
      <c r="AD222" s="11"/>
    </row>
    <row r="223" spans="4:30" ht="15.75" customHeight="1"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44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2"/>
      <c r="AD223" s="11"/>
    </row>
    <row r="224" spans="4:30" ht="15.75" customHeight="1"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44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2"/>
      <c r="AD224" s="11"/>
    </row>
    <row r="225" spans="4:30" ht="15.75" customHeight="1"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44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2"/>
      <c r="AD225" s="11"/>
    </row>
    <row r="226" spans="4:30" ht="15.75" customHeight="1"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44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2"/>
      <c r="AD226" s="11"/>
    </row>
    <row r="227" spans="4:30" ht="15.75" customHeight="1"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44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2"/>
      <c r="AD227" s="11"/>
    </row>
    <row r="228" spans="4:30" ht="15.75" customHeight="1"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44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2"/>
      <c r="AD228" s="11"/>
    </row>
    <row r="229" spans="4:30" ht="15.75" customHeight="1"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44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2"/>
      <c r="AD229" s="11"/>
    </row>
    <row r="230" spans="4:30" ht="15.75" customHeight="1"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44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2"/>
      <c r="AD230" s="11"/>
    </row>
    <row r="231" spans="4:30" ht="15.75" customHeight="1"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44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2"/>
      <c r="AD231" s="11"/>
    </row>
    <row r="232" spans="4:30" ht="15.75" customHeight="1"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44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2"/>
      <c r="AD232" s="11"/>
    </row>
    <row r="233" spans="4:30" ht="15.75" customHeight="1"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44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2"/>
      <c r="AD233" s="11"/>
    </row>
    <row r="234" spans="4:30" ht="15.75" customHeight="1"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44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2"/>
      <c r="AD234" s="11"/>
    </row>
    <row r="235" spans="4:30" ht="15.75" customHeight="1"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44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2"/>
      <c r="AD235" s="11"/>
    </row>
    <row r="236" spans="4:30" ht="15.75" customHeight="1"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44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2"/>
      <c r="AD236" s="11"/>
    </row>
    <row r="237" spans="4:30" ht="15.75" customHeight="1"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44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2"/>
      <c r="AD237" s="11"/>
    </row>
    <row r="238" spans="4:30" ht="15.75" customHeight="1"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44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2"/>
      <c r="AD238" s="11"/>
    </row>
    <row r="239" spans="4:30" ht="15.75" customHeight="1"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44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2"/>
      <c r="AD239" s="11"/>
    </row>
    <row r="240" spans="4:30" ht="15.75" customHeight="1"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44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2"/>
      <c r="AD240" s="11"/>
    </row>
    <row r="241" spans="4:30" ht="15.75" customHeight="1"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44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2"/>
      <c r="AD241" s="11"/>
    </row>
    <row r="242" spans="4:30" ht="15.75" customHeight="1"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44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2"/>
      <c r="AD242" s="11"/>
    </row>
    <row r="243" spans="4:30" ht="15.75" customHeight="1"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44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2"/>
      <c r="AD243" s="11"/>
    </row>
    <row r="244" spans="4:30" ht="15.75" customHeight="1"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44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2"/>
      <c r="AD244" s="11"/>
    </row>
    <row r="245" spans="4:30" ht="15.75" customHeight="1"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44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2"/>
      <c r="AD245" s="11"/>
    </row>
    <row r="246" spans="4:30" ht="15.75" customHeight="1"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44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2"/>
      <c r="AD246" s="11"/>
    </row>
    <row r="247" spans="4:30" ht="15.75" customHeight="1"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44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2"/>
      <c r="AD247" s="11"/>
    </row>
    <row r="248" spans="4:30" ht="15.75" customHeight="1"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44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2"/>
      <c r="AD248" s="11"/>
    </row>
    <row r="249" spans="4:30" ht="15.75" customHeight="1"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44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2"/>
      <c r="AD249" s="11"/>
    </row>
    <row r="250" spans="4:30" ht="15.75" customHeight="1"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44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2"/>
      <c r="AD250" s="11"/>
    </row>
    <row r="251" spans="4:30" ht="15.75" customHeight="1"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44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2"/>
      <c r="AD251" s="11"/>
    </row>
    <row r="252" spans="4:30" ht="15.75" customHeight="1"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44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2"/>
      <c r="AD252" s="11"/>
    </row>
    <row r="253" spans="4:30" ht="15.75" customHeight="1"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44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2"/>
      <c r="AD253" s="11"/>
    </row>
    <row r="254" spans="4:30" ht="15.75" customHeight="1"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44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2"/>
      <c r="AD254" s="11"/>
    </row>
    <row r="255" spans="4:30" ht="15.75" customHeight="1"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44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2"/>
      <c r="AD255" s="11"/>
    </row>
    <row r="256" spans="4:30" ht="15.75" customHeight="1"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44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2"/>
      <c r="AD256" s="11"/>
    </row>
    <row r="257" spans="4:30" ht="15.75" customHeight="1"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44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2"/>
      <c r="AD257" s="11"/>
    </row>
    <row r="258" spans="4:30" ht="15.75" customHeight="1"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44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2"/>
      <c r="AD258" s="11"/>
    </row>
    <row r="259" spans="4:30" ht="15.75" customHeight="1"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44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2"/>
      <c r="AD259" s="11"/>
    </row>
    <row r="260" spans="4:30" ht="15.75" customHeight="1"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44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2"/>
      <c r="AD260" s="11"/>
    </row>
    <row r="261" spans="4:30" ht="15.75" customHeight="1"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44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2"/>
      <c r="AD261" s="11"/>
    </row>
    <row r="262" spans="4:30" ht="15.75" customHeight="1"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44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2"/>
      <c r="AD262" s="11"/>
    </row>
    <row r="263" spans="4:30" ht="15.75" customHeight="1"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44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2"/>
      <c r="AD263" s="11"/>
    </row>
    <row r="264" spans="4:30" ht="15.75" customHeight="1"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44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2"/>
      <c r="AD264" s="11"/>
    </row>
    <row r="265" spans="4:30" ht="15.75" customHeight="1"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44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2"/>
      <c r="AD265" s="11"/>
    </row>
    <row r="266" spans="4:30" ht="15.75" customHeight="1"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44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2"/>
      <c r="AD266" s="11"/>
    </row>
    <row r="267" spans="4:30" ht="15.75" customHeight="1"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44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2"/>
      <c r="AD267" s="11"/>
    </row>
    <row r="268" spans="4:30" ht="15.75" customHeight="1"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44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2"/>
      <c r="AD268" s="11"/>
    </row>
    <row r="269" spans="4:30" ht="15.75" customHeight="1"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44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2"/>
      <c r="AD269" s="11"/>
    </row>
    <row r="270" spans="4:30" ht="15.75" customHeight="1"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44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2"/>
      <c r="AD270" s="11"/>
    </row>
    <row r="271" spans="4:30" ht="15.75" customHeight="1"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44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2"/>
      <c r="AD271" s="11"/>
    </row>
    <row r="272" spans="4:30" ht="15.75" customHeight="1"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44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2"/>
      <c r="AD272" s="11"/>
    </row>
    <row r="273" spans="4:30" ht="15.75" customHeight="1"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44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2"/>
      <c r="AD273" s="11"/>
    </row>
    <row r="274" spans="4:30" ht="15.75" customHeight="1"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44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2"/>
      <c r="AD274" s="11"/>
    </row>
    <row r="275" spans="4:30" ht="15.75" customHeight="1"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44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2"/>
      <c r="AD275" s="11"/>
    </row>
    <row r="276" spans="4:30" ht="15.75" customHeight="1"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44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2"/>
      <c r="AD276" s="11"/>
    </row>
    <row r="277" spans="4:30" ht="15.75" customHeight="1"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44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2"/>
      <c r="AD277" s="11"/>
    </row>
    <row r="278" spans="4:30" ht="15.75" customHeight="1"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44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2"/>
      <c r="AD278" s="11"/>
    </row>
    <row r="279" spans="4:30" ht="15.75" customHeight="1"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44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2"/>
      <c r="AD279" s="11"/>
    </row>
    <row r="280" spans="4:30" ht="15.75" customHeight="1"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44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2"/>
      <c r="AD280" s="11"/>
    </row>
    <row r="281" spans="4:30" ht="15.75" customHeight="1"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44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2"/>
      <c r="AD281" s="11"/>
    </row>
    <row r="282" spans="4:30" ht="15.75" customHeight="1"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44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2"/>
      <c r="AD282" s="11"/>
    </row>
    <row r="283" spans="4:30" ht="15.75" customHeight="1"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44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2"/>
      <c r="AD283" s="11"/>
    </row>
    <row r="284" spans="4:30" ht="15.75" customHeight="1"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44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2"/>
      <c r="AD284" s="11"/>
    </row>
    <row r="285" spans="4:30" ht="15.75" customHeight="1"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44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2"/>
      <c r="AD285" s="11"/>
    </row>
    <row r="286" spans="4:30" ht="15.75" customHeight="1"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44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2"/>
      <c r="AD286" s="11"/>
    </row>
    <row r="287" spans="4:30" ht="15.75" customHeight="1"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44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2"/>
      <c r="AD287" s="11"/>
    </row>
    <row r="288" spans="4:30" ht="15.75" customHeight="1"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44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2"/>
      <c r="AD288" s="11"/>
    </row>
    <row r="289" spans="4:30" ht="15.75" customHeight="1"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44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2"/>
      <c r="AD289" s="11"/>
    </row>
    <row r="290" spans="4:30" ht="15.75" customHeight="1"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44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2"/>
      <c r="AD290" s="11"/>
    </row>
    <row r="291" spans="4:30" ht="15.75" customHeight="1"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44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2"/>
      <c r="AD291" s="11"/>
    </row>
    <row r="292" spans="4:30" ht="15.75" customHeight="1"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44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2"/>
      <c r="AD292" s="11"/>
    </row>
    <row r="293" spans="4:30" ht="15.75" customHeight="1"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44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2"/>
      <c r="AD293" s="11"/>
    </row>
    <row r="294" spans="4:30" ht="15.75" customHeight="1"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44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2"/>
      <c r="AD294" s="11"/>
    </row>
    <row r="295" spans="4:30" ht="15.75" customHeight="1"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44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2"/>
      <c r="AD295" s="11"/>
    </row>
    <row r="296" spans="4:30" ht="15.75" customHeight="1"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44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2"/>
      <c r="AD296" s="11"/>
    </row>
    <row r="297" spans="4:30" ht="15.75" customHeight="1"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44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2"/>
      <c r="AD297" s="11"/>
    </row>
    <row r="298" spans="4:30" ht="15.75" customHeight="1"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44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2"/>
      <c r="AD298" s="11"/>
    </row>
    <row r="299" spans="4:30" ht="15.75" customHeight="1"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44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2"/>
      <c r="AD299" s="11"/>
    </row>
    <row r="300" spans="4:30" ht="15.75" customHeight="1"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44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2"/>
      <c r="AD300" s="11"/>
    </row>
    <row r="301" spans="4:30" ht="15.75" customHeight="1"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44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2"/>
      <c r="AD301" s="11"/>
    </row>
    <row r="302" spans="4:30" ht="15.75" customHeight="1"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44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2"/>
      <c r="AD302" s="11"/>
    </row>
    <row r="303" spans="4:30" ht="15.75" customHeight="1"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44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2"/>
      <c r="AD303" s="11"/>
    </row>
    <row r="304" spans="4:30" ht="15.75" customHeight="1"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44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2"/>
      <c r="AD304" s="11"/>
    </row>
    <row r="305" spans="4:30" ht="15.75" customHeight="1"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44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2"/>
      <c r="AD305" s="11"/>
    </row>
    <row r="306" spans="4:30" ht="15.75" customHeight="1"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44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2"/>
      <c r="AD306" s="11"/>
    </row>
    <row r="307" spans="4:30" ht="15.75" customHeight="1"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44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2"/>
      <c r="AD307" s="11"/>
    </row>
    <row r="308" spans="4:30" ht="15.75" customHeight="1"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44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2"/>
      <c r="AD308" s="11"/>
    </row>
    <row r="309" spans="4:30" ht="15.75" customHeight="1"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44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2"/>
      <c r="AD309" s="11"/>
    </row>
    <row r="310" spans="4:30" ht="15.75" customHeight="1"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44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2"/>
      <c r="AD310" s="11"/>
    </row>
    <row r="311" spans="4:30" ht="15.75" customHeight="1"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44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2"/>
      <c r="AD311" s="11"/>
    </row>
    <row r="312" spans="4:30" ht="15.75" customHeight="1"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44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2"/>
      <c r="AD312" s="11"/>
    </row>
    <row r="313" spans="4:30" ht="15.75" customHeight="1"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44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2"/>
      <c r="AD313" s="11"/>
    </row>
    <row r="314" spans="4:30" ht="15.75" customHeight="1"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44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2"/>
      <c r="AD314" s="11"/>
    </row>
    <row r="315" spans="4:30" ht="15.75" customHeight="1"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44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2"/>
      <c r="AD315" s="11"/>
    </row>
    <row r="316" spans="4:30" ht="15.75" customHeight="1"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44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2"/>
      <c r="AD316" s="11"/>
    </row>
    <row r="317" spans="4:30" ht="15.75" customHeight="1"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44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2"/>
      <c r="AD317" s="11"/>
    </row>
    <row r="318" spans="4:30" ht="15.75" customHeight="1"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44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2"/>
      <c r="AD318" s="11"/>
    </row>
    <row r="319" spans="4:30" ht="15.75" customHeight="1"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44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2"/>
      <c r="AD319" s="11"/>
    </row>
    <row r="320" spans="4:30" ht="15.75" customHeight="1"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44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2"/>
      <c r="AD320" s="11"/>
    </row>
    <row r="321" spans="4:30" ht="15.75" customHeight="1"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44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2"/>
      <c r="AD321" s="11"/>
    </row>
    <row r="322" spans="4:30" ht="15.75" customHeight="1"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44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2"/>
      <c r="AD322" s="11"/>
    </row>
    <row r="323" spans="4:30" ht="15.75" customHeight="1"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44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2"/>
      <c r="AD323" s="11"/>
    </row>
    <row r="324" spans="4:30" ht="15.75" customHeight="1"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44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2"/>
      <c r="AD324" s="11"/>
    </row>
    <row r="325" spans="4:30" ht="15.75" customHeight="1"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44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2"/>
      <c r="AD325" s="11"/>
    </row>
    <row r="326" spans="4:30" ht="15.75" customHeight="1"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44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2"/>
      <c r="AD326" s="11"/>
    </row>
    <row r="327" spans="4:30" ht="15.75" customHeight="1"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44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2"/>
      <c r="AD327" s="11"/>
    </row>
    <row r="328" spans="4:30" ht="15.75" customHeight="1"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44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2"/>
      <c r="AD328" s="11"/>
    </row>
    <row r="329" spans="4:30" ht="15.75" customHeight="1"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44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2"/>
      <c r="AD329" s="11"/>
    </row>
    <row r="330" spans="4:30" ht="15.75" customHeight="1"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44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2"/>
      <c r="AD330" s="11"/>
    </row>
    <row r="331" spans="4:30" ht="15.75" customHeight="1"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44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2"/>
      <c r="AD331" s="11"/>
    </row>
    <row r="332" spans="4:30" ht="15.75" customHeight="1"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44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2"/>
      <c r="AD332" s="11"/>
    </row>
    <row r="333" spans="4:30" ht="15.75" customHeight="1"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44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2"/>
      <c r="AD333" s="11"/>
    </row>
    <row r="334" spans="4:30" ht="15.75" customHeight="1"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44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2"/>
      <c r="AD334" s="11"/>
    </row>
    <row r="335" spans="4:30" ht="15.75" customHeight="1"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44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2"/>
      <c r="AD335" s="11"/>
    </row>
    <row r="336" spans="4:30" ht="15.75" customHeight="1"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44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2"/>
      <c r="AD336" s="11"/>
    </row>
    <row r="337" spans="4:30" ht="15.75" customHeight="1"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44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2"/>
      <c r="AD337" s="11"/>
    </row>
    <row r="338" spans="4:30" ht="15.75" customHeight="1"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44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2"/>
      <c r="AD338" s="11"/>
    </row>
    <row r="339" spans="4:30" ht="15.75" customHeight="1"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44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2"/>
      <c r="AD339" s="11"/>
    </row>
    <row r="340" spans="4:30" ht="15.75" customHeight="1"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44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2"/>
      <c r="AD340" s="11"/>
    </row>
    <row r="341" spans="4:30" ht="15.75" customHeight="1"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44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2"/>
      <c r="AD341" s="11"/>
    </row>
    <row r="342" spans="4:30" ht="15.75" customHeight="1"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44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2"/>
      <c r="AD342" s="11"/>
    </row>
    <row r="343" spans="4:30" ht="15.75" customHeight="1"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44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2"/>
      <c r="AD343" s="11"/>
    </row>
    <row r="344" spans="4:30" ht="15.75" customHeight="1"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44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2"/>
      <c r="AD344" s="11"/>
    </row>
    <row r="345" spans="4:30" ht="15.75" customHeight="1"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44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2"/>
      <c r="AD345" s="11"/>
    </row>
    <row r="346" spans="4:30" ht="15.75" customHeight="1"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44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2"/>
      <c r="AD346" s="11"/>
    </row>
    <row r="347" spans="4:30" ht="15.75" customHeight="1"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44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2"/>
      <c r="AD347" s="11"/>
    </row>
    <row r="348" spans="4:30" ht="15.75" customHeight="1"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44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2"/>
      <c r="AD348" s="11"/>
    </row>
    <row r="349" spans="4:30" ht="15.75" customHeight="1"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44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2"/>
      <c r="AD349" s="11"/>
    </row>
    <row r="350" spans="4:30" ht="15.75" customHeight="1"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44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2"/>
      <c r="AD350" s="11"/>
    </row>
    <row r="351" spans="4:30" ht="15.75" customHeight="1"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44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2"/>
      <c r="AD351" s="11"/>
    </row>
    <row r="352" spans="4:30" ht="15.75" customHeight="1"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44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2"/>
      <c r="AD352" s="11"/>
    </row>
    <row r="353" spans="4:30" ht="15.75" customHeight="1"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44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2"/>
      <c r="AD353" s="11"/>
    </row>
    <row r="354" spans="4:30" ht="15.75" customHeight="1"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44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2"/>
      <c r="AD354" s="11"/>
    </row>
    <row r="355" spans="4:30" ht="15.75" customHeight="1"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44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2"/>
      <c r="AD355" s="11"/>
    </row>
    <row r="356" spans="4:30" ht="15.75" customHeight="1"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44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2"/>
      <c r="AD356" s="11"/>
    </row>
    <row r="357" spans="4:30" ht="15.75" customHeight="1"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44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2"/>
      <c r="AD357" s="11"/>
    </row>
    <row r="358" spans="4:30" ht="15.75" customHeight="1"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44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2"/>
      <c r="AD358" s="11"/>
    </row>
    <row r="359" spans="4:30" ht="15.75" customHeight="1"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44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2"/>
      <c r="AD359" s="11"/>
    </row>
    <row r="360" spans="4:30" ht="15.75" customHeight="1"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44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2"/>
      <c r="AD360" s="11"/>
    </row>
    <row r="361" spans="4:30" ht="15.75" customHeight="1"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44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2"/>
      <c r="AD361" s="11"/>
    </row>
    <row r="362" spans="4:30" ht="15.75" customHeight="1"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44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2"/>
      <c r="AD362" s="11"/>
    </row>
    <row r="363" spans="4:30" ht="15.75" customHeight="1"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44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2"/>
      <c r="AD363" s="11"/>
    </row>
    <row r="364" spans="4:30" ht="15.75" customHeight="1"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44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2"/>
      <c r="AD364" s="11"/>
    </row>
    <row r="365" spans="4:30" ht="15.75" customHeight="1"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44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2"/>
      <c r="AD365" s="11"/>
    </row>
    <row r="366" spans="4:30" ht="15.75" customHeight="1"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44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2"/>
      <c r="AD366" s="11"/>
    </row>
    <row r="367" spans="4:30" ht="15.75" customHeight="1"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4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2"/>
      <c r="AD367" s="11"/>
    </row>
    <row r="368" spans="4:30" ht="15.75" customHeight="1"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44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2"/>
      <c r="AD368" s="11"/>
    </row>
    <row r="369" spans="4:30" ht="15.75" customHeight="1"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4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2"/>
      <c r="AD369" s="11"/>
    </row>
    <row r="370" spans="4:30" ht="15.75" customHeight="1"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4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2"/>
      <c r="AD370" s="11"/>
    </row>
    <row r="371" spans="4:30" ht="15.75" customHeight="1"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44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2"/>
      <c r="AD371" s="11"/>
    </row>
    <row r="372" spans="4:30" ht="15.75" customHeight="1"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44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2"/>
      <c r="AD372" s="11"/>
    </row>
    <row r="373" spans="4:30" ht="15.75" customHeight="1"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44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2"/>
      <c r="AD373" s="11"/>
    </row>
    <row r="374" spans="4:30" ht="15.75" customHeight="1"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44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2"/>
      <c r="AD374" s="11"/>
    </row>
    <row r="375" spans="4:30" ht="15.75" customHeight="1"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44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2"/>
      <c r="AD375" s="11"/>
    </row>
    <row r="376" spans="4:30" ht="15.75" customHeight="1"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44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2"/>
      <c r="AD376" s="11"/>
    </row>
    <row r="377" spans="4:30" ht="15.75" customHeight="1"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44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2"/>
      <c r="AD377" s="11"/>
    </row>
    <row r="378" spans="4:30" ht="15.75" customHeight="1"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44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2"/>
      <c r="AD378" s="11"/>
    </row>
    <row r="379" spans="4:30" ht="15.75" customHeight="1"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44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2"/>
      <c r="AD379" s="11"/>
    </row>
    <row r="380" spans="4:30" ht="15.75" customHeight="1"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44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2"/>
      <c r="AD380" s="11"/>
    </row>
    <row r="381" spans="4:30" ht="15.75" customHeight="1"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44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2"/>
      <c r="AD381" s="11"/>
    </row>
    <row r="382" spans="4:30" ht="15.75" customHeight="1"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44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2"/>
      <c r="AD382" s="11"/>
    </row>
    <row r="383" spans="4:30" ht="15.75" customHeight="1"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44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2"/>
      <c r="AD383" s="11"/>
    </row>
    <row r="384" spans="4:30" ht="15.75" customHeight="1"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44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2"/>
      <c r="AD384" s="11"/>
    </row>
    <row r="385" spans="4:30" ht="15.75" customHeight="1"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44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2"/>
      <c r="AD385" s="11"/>
    </row>
    <row r="386" spans="4:30" ht="15.75" customHeight="1"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44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2"/>
      <c r="AD386" s="11"/>
    </row>
    <row r="387" spans="4:30" ht="15.75" customHeight="1"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44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2"/>
      <c r="AD387" s="11"/>
    </row>
    <row r="388" spans="4:30" ht="15.75" customHeight="1"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44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2"/>
      <c r="AD388" s="11"/>
    </row>
    <row r="389" spans="4:30" ht="15.75" customHeight="1"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44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2"/>
      <c r="AD389" s="11"/>
    </row>
    <row r="390" spans="4:30" ht="15.75" customHeight="1"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44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2"/>
      <c r="AD390" s="11"/>
    </row>
    <row r="391" spans="4:30" ht="15.75" customHeight="1"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44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2"/>
      <c r="AD391" s="11"/>
    </row>
    <row r="392" spans="4:30" ht="15.75" customHeight="1"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44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2"/>
      <c r="AD392" s="11"/>
    </row>
    <row r="393" spans="4:30" ht="15.75" customHeight="1"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44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2"/>
      <c r="AD393" s="11"/>
    </row>
    <row r="394" spans="4:30" ht="15.75" customHeight="1"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44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2"/>
      <c r="AD394" s="11"/>
    </row>
    <row r="395" spans="4:30" ht="15.75" customHeight="1"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44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2"/>
      <c r="AD395" s="11"/>
    </row>
    <row r="396" spans="4:30" ht="15.75" customHeight="1"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44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2"/>
      <c r="AD396" s="11"/>
    </row>
    <row r="397" spans="4:30" ht="15.75" customHeight="1"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44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2"/>
      <c r="AD397" s="11"/>
    </row>
    <row r="398" spans="4:30" ht="15.75" customHeight="1"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44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2"/>
      <c r="AD398" s="11"/>
    </row>
    <row r="399" spans="4:30" ht="15.75" customHeight="1"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44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2"/>
      <c r="AD399" s="11"/>
    </row>
    <row r="400" spans="4:30" ht="15.75" customHeight="1"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44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2"/>
      <c r="AD400" s="11"/>
    </row>
    <row r="401" spans="4:30" ht="15.75" customHeight="1"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44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2"/>
      <c r="AD401" s="11"/>
    </row>
    <row r="402" spans="4:30" ht="15.75" customHeight="1"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44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2"/>
      <c r="AD402" s="11"/>
    </row>
    <row r="403" spans="4:30" ht="15.75" customHeight="1"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44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2"/>
      <c r="AD403" s="11"/>
    </row>
    <row r="404" spans="4:30" ht="15.75" customHeight="1"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44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2"/>
      <c r="AD404" s="11"/>
    </row>
    <row r="405" spans="4:30" ht="15.75" customHeight="1"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44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2"/>
      <c r="AD405" s="11"/>
    </row>
    <row r="406" spans="4:30" ht="15.75" customHeight="1"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44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2"/>
      <c r="AD406" s="11"/>
    </row>
    <row r="407" spans="4:30" ht="15.75" customHeight="1"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44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2"/>
      <c r="AD407" s="11"/>
    </row>
    <row r="408" spans="4:30" ht="15.75" customHeight="1"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44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2"/>
      <c r="AD408" s="11"/>
    </row>
    <row r="409" spans="4:30" ht="15.75" customHeight="1"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44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2"/>
      <c r="AD409" s="11"/>
    </row>
    <row r="410" spans="4:30" ht="15.75" customHeight="1"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44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2"/>
      <c r="AD410" s="11"/>
    </row>
    <row r="411" spans="4:30" ht="15.75" customHeight="1"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44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2"/>
      <c r="AD411" s="11"/>
    </row>
    <row r="412" spans="4:30" ht="15.75" customHeight="1"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44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2"/>
      <c r="AD412" s="11"/>
    </row>
    <row r="413" spans="4:30" ht="15.75" customHeight="1"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44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2"/>
      <c r="AD413" s="11"/>
    </row>
    <row r="414" spans="4:30" ht="15.75" customHeight="1"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44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2"/>
      <c r="AD414" s="11"/>
    </row>
    <row r="415" spans="4:30" ht="15.75" customHeight="1"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44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2"/>
      <c r="AD415" s="11"/>
    </row>
    <row r="416" spans="4:30" ht="15.75" customHeight="1"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44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2"/>
      <c r="AD416" s="11"/>
    </row>
    <row r="417" spans="4:30" ht="15.75" customHeight="1"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44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2"/>
      <c r="AD417" s="11"/>
    </row>
    <row r="418" spans="4:30" ht="15.75" customHeight="1"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44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2"/>
      <c r="AD418" s="11"/>
    </row>
    <row r="419" spans="4:30" ht="15.75" customHeight="1"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44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2"/>
      <c r="AD419" s="11"/>
    </row>
    <row r="420" spans="4:30" ht="15.75" customHeight="1"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44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2"/>
      <c r="AD420" s="11"/>
    </row>
    <row r="421" spans="4:30" ht="15.75" customHeight="1"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44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2"/>
      <c r="AD421" s="11"/>
    </row>
    <row r="422" spans="4:30" ht="15.75" customHeight="1"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44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2"/>
      <c r="AD422" s="11"/>
    </row>
    <row r="423" spans="4:30" ht="15.75" customHeight="1"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44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2"/>
      <c r="AD423" s="11"/>
    </row>
    <row r="424" spans="4:30" ht="15.75" customHeight="1"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44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2"/>
      <c r="AD424" s="11"/>
    </row>
    <row r="425" spans="4:30" ht="15.75" customHeight="1"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44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2"/>
      <c r="AD425" s="11"/>
    </row>
    <row r="426" spans="4:30" ht="15.75" customHeight="1"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44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2"/>
      <c r="AD426" s="11"/>
    </row>
    <row r="427" spans="4:30" ht="15.75" customHeight="1"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44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2"/>
      <c r="AD427" s="11"/>
    </row>
    <row r="428" spans="4:30" ht="15.75" customHeight="1"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44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2"/>
      <c r="AD428" s="11"/>
    </row>
    <row r="429" spans="4:30" ht="15.75" customHeight="1"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44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2"/>
      <c r="AD429" s="11"/>
    </row>
    <row r="430" spans="4:30" ht="15.75" customHeight="1"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44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2"/>
      <c r="AD430" s="11"/>
    </row>
    <row r="431" spans="4:30" ht="15.75" customHeight="1"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44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2"/>
      <c r="AD431" s="11"/>
    </row>
    <row r="432" spans="4:30" ht="15.75" customHeight="1"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44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2"/>
      <c r="AD432" s="11"/>
    </row>
    <row r="433" spans="4:30" ht="15.75" customHeight="1"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44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2"/>
      <c r="AD433" s="11"/>
    </row>
    <row r="434" spans="4:30" ht="15.75" customHeight="1"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44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2"/>
      <c r="AD434" s="11"/>
    </row>
    <row r="435" spans="4:30" ht="15.75" customHeight="1"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44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2"/>
      <c r="AD435" s="11"/>
    </row>
    <row r="436" spans="4:30" ht="15.75" customHeight="1"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44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2"/>
      <c r="AD436" s="11"/>
    </row>
    <row r="437" spans="4:30" ht="15.75" customHeight="1"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44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2"/>
      <c r="AD437" s="11"/>
    </row>
    <row r="438" spans="4:30" ht="15.75" customHeight="1"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44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2"/>
      <c r="AD438" s="11"/>
    </row>
    <row r="439" spans="4:30" ht="15.75" customHeight="1"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44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2"/>
      <c r="AD439" s="11"/>
    </row>
    <row r="440" spans="4:30" ht="15.75" customHeight="1"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44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2"/>
      <c r="AD440" s="11"/>
    </row>
    <row r="441" spans="4:30" ht="15.75" customHeight="1"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44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2"/>
      <c r="AD441" s="11"/>
    </row>
    <row r="442" spans="4:30" ht="15.75" customHeight="1"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44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2"/>
      <c r="AD442" s="11"/>
    </row>
    <row r="443" spans="4:30" ht="15.75" customHeight="1"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44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2"/>
      <c r="AD443" s="11"/>
    </row>
    <row r="444" spans="4:30" ht="15.75" customHeight="1"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44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2"/>
      <c r="AD444" s="11"/>
    </row>
    <row r="445" spans="4:30" ht="15.75" customHeight="1"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44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2"/>
      <c r="AD445" s="11"/>
    </row>
    <row r="446" spans="4:30" ht="15.75" customHeight="1"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44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2"/>
      <c r="AD446" s="11"/>
    </row>
    <row r="447" spans="4:30" ht="15.75" customHeight="1"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44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2"/>
      <c r="AD447" s="11"/>
    </row>
    <row r="448" spans="4:30" ht="15.75" customHeight="1"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44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2"/>
      <c r="AD448" s="11"/>
    </row>
    <row r="449" spans="4:30" ht="15.75" customHeight="1"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44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2"/>
      <c r="AD449" s="11"/>
    </row>
    <row r="450" spans="4:30" ht="15.75" customHeight="1"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44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2"/>
      <c r="AD450" s="11"/>
    </row>
    <row r="451" spans="4:30" ht="15.75" customHeight="1"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44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2"/>
      <c r="AD451" s="11"/>
    </row>
    <row r="452" spans="4:30" ht="15.75" customHeight="1"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44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2"/>
      <c r="AD452" s="11"/>
    </row>
    <row r="453" spans="4:30" ht="15.75" customHeight="1"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44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2"/>
      <c r="AD453" s="11"/>
    </row>
    <row r="454" spans="4:30" ht="15.75" customHeight="1"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44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2"/>
      <c r="AD454" s="11"/>
    </row>
    <row r="455" spans="4:30" ht="15.75" customHeight="1"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44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2"/>
      <c r="AD455" s="11"/>
    </row>
    <row r="456" spans="4:30" ht="15.75" customHeight="1"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44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2"/>
      <c r="AD456" s="11"/>
    </row>
    <row r="457" spans="4:30" ht="15.75" customHeight="1"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44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2"/>
      <c r="AD457" s="11"/>
    </row>
    <row r="458" spans="4:30" ht="15.75" customHeight="1"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44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2"/>
      <c r="AD458" s="11"/>
    </row>
    <row r="459" spans="4:30" ht="15.75" customHeight="1"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44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2"/>
      <c r="AD459" s="11"/>
    </row>
    <row r="460" spans="4:30" ht="15.75" customHeight="1"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44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2"/>
      <c r="AD460" s="11"/>
    </row>
    <row r="461" spans="4:30" ht="15.75" customHeight="1"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44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2"/>
      <c r="AD461" s="11"/>
    </row>
    <row r="462" spans="4:30" ht="15.75" customHeight="1"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44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2"/>
      <c r="AD462" s="11"/>
    </row>
    <row r="463" spans="4:30" ht="15.75" customHeight="1"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44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2"/>
      <c r="AD463" s="11"/>
    </row>
    <row r="464" spans="4:30" ht="15.75" customHeight="1"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44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2"/>
      <c r="AD464" s="11"/>
    </row>
    <row r="465" spans="4:30" ht="15.75" customHeight="1"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44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2"/>
      <c r="AD465" s="11"/>
    </row>
    <row r="466" spans="4:30" ht="15.75" customHeight="1"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44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2"/>
      <c r="AD466" s="11"/>
    </row>
    <row r="467" spans="4:30" ht="15.75" customHeight="1"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44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2"/>
      <c r="AD467" s="11"/>
    </row>
    <row r="468" spans="4:30" ht="15.75" customHeight="1"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44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2"/>
      <c r="AD468" s="11"/>
    </row>
    <row r="469" spans="4:30" ht="15.75" customHeight="1"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44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2"/>
      <c r="AD469" s="11"/>
    </row>
    <row r="470" spans="4:30" ht="15.75" customHeight="1"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44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2"/>
      <c r="AD470" s="11"/>
    </row>
    <row r="471" spans="4:30" ht="15.75" customHeight="1"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44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2"/>
      <c r="AD471" s="11"/>
    </row>
    <row r="472" spans="4:30" ht="15.75" customHeight="1"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44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2"/>
      <c r="AD472" s="11"/>
    </row>
    <row r="473" spans="4:30" ht="15.75" customHeight="1"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44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2"/>
      <c r="AD473" s="11"/>
    </row>
    <row r="474" spans="4:30" ht="15.75" customHeight="1"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44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2"/>
      <c r="AD474" s="11"/>
    </row>
    <row r="475" spans="4:30" ht="15.75" customHeight="1"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44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2"/>
      <c r="AD475" s="11"/>
    </row>
    <row r="476" spans="4:30" ht="15.75" customHeight="1"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44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2"/>
      <c r="AD476" s="11"/>
    </row>
    <row r="477" spans="4:30" ht="15.75" customHeight="1"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44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2"/>
      <c r="AD477" s="11"/>
    </row>
    <row r="478" spans="4:30" ht="15.75" customHeight="1"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44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2"/>
      <c r="AD478" s="11"/>
    </row>
    <row r="479" spans="4:30" ht="15.75" customHeight="1"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44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2"/>
      <c r="AD479" s="11"/>
    </row>
    <row r="480" spans="4:30" ht="15.75" customHeight="1"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44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2"/>
      <c r="AD480" s="11"/>
    </row>
    <row r="481" spans="4:30" ht="15.75" customHeight="1"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44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2"/>
      <c r="AD481" s="11"/>
    </row>
    <row r="482" spans="4:30" ht="15.75" customHeight="1"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44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2"/>
      <c r="AD482" s="11"/>
    </row>
    <row r="483" spans="4:30" ht="15.75" customHeight="1"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44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2"/>
      <c r="AD483" s="11"/>
    </row>
    <row r="484" spans="4:30" ht="15.75" customHeight="1"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44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2"/>
      <c r="AD484" s="11"/>
    </row>
    <row r="485" spans="4:30" ht="15.75" customHeight="1"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44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2"/>
      <c r="AD485" s="11"/>
    </row>
    <row r="486" spans="4:30" ht="15.75" customHeight="1"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44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2"/>
      <c r="AD486" s="11"/>
    </row>
    <row r="487" spans="4:30" ht="15.75" customHeight="1"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44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2"/>
      <c r="AD487" s="11"/>
    </row>
    <row r="488" spans="4:30" ht="15.75" customHeight="1"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44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2"/>
      <c r="AD488" s="11"/>
    </row>
    <row r="489" spans="4:30" ht="15.75" customHeight="1"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44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2"/>
      <c r="AD489" s="11"/>
    </row>
    <row r="490" spans="4:30" ht="15.75" customHeight="1"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44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2"/>
      <c r="AD490" s="11"/>
    </row>
    <row r="491" spans="4:30" ht="15.75" customHeight="1"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44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2"/>
      <c r="AD491" s="11"/>
    </row>
    <row r="492" spans="4:30" ht="15.75" customHeight="1"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44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2"/>
      <c r="AD492" s="11"/>
    </row>
    <row r="493" spans="4:30" ht="15.75" customHeight="1"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44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2"/>
      <c r="AD493" s="11"/>
    </row>
    <row r="494" spans="4:30" ht="15.75" customHeight="1"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44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2"/>
      <c r="AD494" s="11"/>
    </row>
    <row r="495" spans="4:30" ht="15.75" customHeight="1"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44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2"/>
      <c r="AD495" s="11"/>
    </row>
    <row r="496" spans="4:30" ht="15.75" customHeight="1"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44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2"/>
      <c r="AD496" s="11"/>
    </row>
    <row r="497" spans="4:30" ht="15.75" customHeight="1"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44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2"/>
      <c r="AD497" s="11"/>
    </row>
    <row r="498" spans="4:30" ht="15.75" customHeight="1"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44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2"/>
      <c r="AD498" s="11"/>
    </row>
    <row r="499" spans="4:30" ht="15.75" customHeight="1"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44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2"/>
      <c r="AD499" s="11"/>
    </row>
    <row r="500" spans="4:30" ht="15.75" customHeight="1"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44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2"/>
      <c r="AD500" s="11"/>
    </row>
    <row r="501" spans="4:30" ht="15.75" customHeight="1"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44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2"/>
      <c r="AD501" s="11"/>
    </row>
    <row r="502" spans="4:30" ht="15.75" customHeight="1"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44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2"/>
      <c r="AD502" s="11"/>
    </row>
    <row r="503" spans="4:30" ht="15.75" customHeight="1"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44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2"/>
      <c r="AD503" s="11"/>
    </row>
    <row r="504" spans="4:30" ht="15.75" customHeight="1"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44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2"/>
      <c r="AD504" s="11"/>
    </row>
    <row r="505" spans="4:30" ht="15.75" customHeight="1"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44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2"/>
      <c r="AD505" s="11"/>
    </row>
    <row r="506" spans="4:30" ht="15.75" customHeight="1"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44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2"/>
      <c r="AD506" s="11"/>
    </row>
    <row r="507" spans="4:30" ht="15.75" customHeight="1"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44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2"/>
      <c r="AD507" s="11"/>
    </row>
    <row r="508" spans="4:30" ht="15.75" customHeight="1"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44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2"/>
      <c r="AD508" s="11"/>
    </row>
    <row r="509" spans="4:30" ht="15.75" customHeight="1"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44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2"/>
      <c r="AD509" s="11"/>
    </row>
    <row r="510" spans="4:30" ht="15.75" customHeight="1"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44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2"/>
      <c r="AD510" s="11"/>
    </row>
    <row r="511" spans="4:30" ht="15.75" customHeight="1"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44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2"/>
      <c r="AD511" s="11"/>
    </row>
    <row r="512" spans="4:30" ht="15.75" customHeight="1"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44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2"/>
      <c r="AD512" s="11"/>
    </row>
    <row r="513" spans="4:30" ht="15.75" customHeight="1"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44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2"/>
      <c r="AD513" s="11"/>
    </row>
    <row r="514" spans="4:30" ht="15.75" customHeight="1"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44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2"/>
      <c r="AD514" s="11"/>
    </row>
    <row r="515" spans="4:30" ht="15.75" customHeight="1"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44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2"/>
      <c r="AD515" s="11"/>
    </row>
    <row r="516" spans="4:30" ht="15.75" customHeight="1"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44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2"/>
      <c r="AD516" s="11"/>
    </row>
    <row r="517" spans="4:30" ht="15.75" customHeight="1"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44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2"/>
      <c r="AD517" s="11"/>
    </row>
    <row r="518" spans="4:30" ht="15.75" customHeight="1"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44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2"/>
      <c r="AD518" s="11"/>
    </row>
    <row r="519" spans="4:30" ht="15.75" customHeight="1"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44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2"/>
      <c r="AD519" s="11"/>
    </row>
    <row r="520" spans="4:30" ht="15.75" customHeight="1"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44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2"/>
      <c r="AD520" s="11"/>
    </row>
    <row r="521" spans="4:30" ht="15.75" customHeight="1"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44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2"/>
      <c r="AD521" s="11"/>
    </row>
    <row r="522" spans="4:30" ht="15.75" customHeight="1"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44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2"/>
      <c r="AD522" s="11"/>
    </row>
    <row r="523" spans="4:30" ht="15.75" customHeight="1"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44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2"/>
      <c r="AD523" s="11"/>
    </row>
    <row r="524" spans="4:30" ht="15.75" customHeight="1"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44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2"/>
      <c r="AD524" s="11"/>
    </row>
    <row r="525" spans="4:30" ht="15.75" customHeight="1"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44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2"/>
      <c r="AD525" s="11"/>
    </row>
    <row r="526" spans="4:30" ht="15.75" customHeight="1"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44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2"/>
      <c r="AD526" s="11"/>
    </row>
    <row r="527" spans="4:30" ht="15.75" customHeight="1"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44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2"/>
      <c r="AD527" s="11"/>
    </row>
    <row r="528" spans="4:30" ht="15.75" customHeight="1"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44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2"/>
      <c r="AD528" s="11"/>
    </row>
    <row r="529" spans="4:30" ht="15.75" customHeight="1"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44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2"/>
      <c r="AD529" s="11"/>
    </row>
    <row r="530" spans="4:30" ht="15.75" customHeight="1"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44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2"/>
      <c r="AD530" s="11"/>
    </row>
    <row r="531" spans="4:30" ht="15.75" customHeight="1"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44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2"/>
      <c r="AD531" s="11"/>
    </row>
    <row r="532" spans="4:30" ht="15.75" customHeight="1"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44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2"/>
      <c r="AD532" s="11"/>
    </row>
    <row r="533" spans="4:30" ht="15.75" customHeight="1"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44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2"/>
      <c r="AD533" s="11"/>
    </row>
    <row r="534" spans="4:30" ht="15.75" customHeight="1"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44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2"/>
      <c r="AD534" s="11"/>
    </row>
    <row r="535" spans="4:30" ht="15.75" customHeight="1"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44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2"/>
      <c r="AD535" s="11"/>
    </row>
    <row r="536" spans="4:30" ht="15.75" customHeight="1"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44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2"/>
      <c r="AD536" s="11"/>
    </row>
    <row r="537" spans="4:30" ht="15.75" customHeight="1"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44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2"/>
      <c r="AD537" s="11"/>
    </row>
    <row r="538" spans="4:30" ht="15.75" customHeight="1"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44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2"/>
      <c r="AD538" s="11"/>
    </row>
    <row r="539" spans="4:30" ht="15.75" customHeight="1"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44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2"/>
      <c r="AD539" s="11"/>
    </row>
    <row r="540" spans="4:30" ht="15.75" customHeight="1"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44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2"/>
      <c r="AD540" s="11"/>
    </row>
    <row r="541" spans="4:30" ht="15.75" customHeight="1"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44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2"/>
      <c r="AD541" s="11"/>
    </row>
    <row r="542" spans="4:30" ht="15.75" customHeight="1"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44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2"/>
      <c r="AD542" s="11"/>
    </row>
    <row r="543" spans="4:30" ht="15.75" customHeight="1"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44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2"/>
      <c r="AD543" s="11"/>
    </row>
    <row r="544" spans="4:30" ht="15.75" customHeight="1"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44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2"/>
      <c r="AD544" s="11"/>
    </row>
    <row r="545" spans="4:30" ht="15.75" customHeight="1"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44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2"/>
      <c r="AD545" s="11"/>
    </row>
    <row r="546" spans="4:30" ht="15.75" customHeight="1"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44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2"/>
      <c r="AD546" s="11"/>
    </row>
    <row r="547" spans="4:30" ht="15.75" customHeight="1"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44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2"/>
      <c r="AD547" s="11"/>
    </row>
    <row r="548" spans="4:30" ht="15.75" customHeight="1"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44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2"/>
      <c r="AD548" s="11"/>
    </row>
    <row r="549" spans="4:30" ht="15.75" customHeight="1"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44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2"/>
      <c r="AD549" s="11"/>
    </row>
    <row r="550" spans="4:30" ht="15.75" customHeight="1"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44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2"/>
      <c r="AD550" s="11"/>
    </row>
    <row r="551" spans="4:30" ht="15.75" customHeight="1"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44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2"/>
      <c r="AD551" s="11"/>
    </row>
    <row r="552" spans="4:30" ht="15.75" customHeight="1"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44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2"/>
      <c r="AD552" s="11"/>
    </row>
    <row r="553" spans="4:30" ht="15.75" customHeight="1"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44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2"/>
      <c r="AD553" s="11"/>
    </row>
    <row r="554" spans="4:30" ht="15.75" customHeight="1"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44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2"/>
      <c r="AD554" s="11"/>
    </row>
    <row r="555" spans="4:30" ht="15.75" customHeight="1"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44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2"/>
      <c r="AD555" s="11"/>
    </row>
    <row r="556" spans="4:30" ht="15.75" customHeight="1"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44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2"/>
      <c r="AD556" s="11"/>
    </row>
    <row r="557" spans="4:30" ht="15.75" customHeight="1"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44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2"/>
      <c r="AD557" s="11"/>
    </row>
    <row r="558" spans="4:30" ht="15.75" customHeight="1"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44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2"/>
      <c r="AD558" s="11"/>
    </row>
    <row r="559" spans="4:30" ht="15.75" customHeight="1"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44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2"/>
      <c r="AD559" s="11"/>
    </row>
    <row r="560" spans="4:30" ht="15.75" customHeight="1"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44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2"/>
      <c r="AD560" s="11"/>
    </row>
    <row r="561" spans="4:30" ht="15.75" customHeight="1"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44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2"/>
      <c r="AD561" s="11"/>
    </row>
    <row r="562" spans="4:30" ht="15.75" customHeight="1"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44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2"/>
      <c r="AD562" s="11"/>
    </row>
    <row r="563" spans="4:30" ht="15.75" customHeight="1"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44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2"/>
      <c r="AD563" s="11"/>
    </row>
    <row r="564" spans="4:30" ht="15.75" customHeight="1"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44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2"/>
      <c r="AD564" s="11"/>
    </row>
    <row r="565" spans="4:30" ht="15.75" customHeight="1"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44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2"/>
      <c r="AD565" s="11"/>
    </row>
    <row r="566" spans="4:30" ht="15.75" customHeight="1"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44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2"/>
      <c r="AD566" s="11"/>
    </row>
    <row r="567" spans="4:30" ht="15.75" customHeight="1"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44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2"/>
      <c r="AD567" s="11"/>
    </row>
    <row r="568" spans="4:30" ht="15.75" customHeight="1"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44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2"/>
      <c r="AD568" s="11"/>
    </row>
    <row r="569" spans="4:30" ht="15.75" customHeight="1"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44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2"/>
      <c r="AD569" s="11"/>
    </row>
    <row r="570" spans="4:30" ht="15.75" customHeight="1"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44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2"/>
      <c r="AD570" s="11"/>
    </row>
    <row r="571" spans="4:30" ht="15.75" customHeight="1"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44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2"/>
      <c r="AD571" s="11"/>
    </row>
    <row r="572" spans="4:30" ht="15.75" customHeight="1"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44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2"/>
      <c r="AD572" s="11"/>
    </row>
    <row r="573" spans="4:30" ht="15.75" customHeight="1"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44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2"/>
      <c r="AD573" s="11"/>
    </row>
    <row r="574" spans="4:30" ht="15.75" customHeight="1"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44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2"/>
      <c r="AD574" s="11"/>
    </row>
    <row r="575" spans="4:30" ht="15.75" customHeight="1"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44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2"/>
      <c r="AD575" s="11"/>
    </row>
    <row r="576" spans="4:30" ht="15.75" customHeight="1"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44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2"/>
      <c r="AD576" s="11"/>
    </row>
    <row r="577" spans="4:30" ht="15.75" customHeight="1"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44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2"/>
      <c r="AD577" s="11"/>
    </row>
    <row r="578" spans="4:30" ht="15.75" customHeight="1"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44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2"/>
      <c r="AD578" s="11"/>
    </row>
    <row r="579" spans="4:30" ht="15.75" customHeight="1"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44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2"/>
      <c r="AD579" s="11"/>
    </row>
    <row r="580" spans="4:30" ht="15.75" customHeight="1"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44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2"/>
      <c r="AD580" s="11"/>
    </row>
    <row r="581" spans="4:30" ht="15.75" customHeight="1"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44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2"/>
      <c r="AD581" s="11"/>
    </row>
    <row r="582" spans="4:30" ht="15.75" customHeight="1"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44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2"/>
      <c r="AD582" s="11"/>
    </row>
    <row r="583" spans="4:30" ht="15.75" customHeight="1"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44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2"/>
      <c r="AD583" s="11"/>
    </row>
    <row r="584" spans="4:30" ht="15.75" customHeight="1"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44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2"/>
      <c r="AD584" s="11"/>
    </row>
    <row r="585" spans="4:30" ht="15.75" customHeight="1"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44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2"/>
      <c r="AD585" s="11"/>
    </row>
    <row r="586" spans="4:30" ht="15.75" customHeight="1"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44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2"/>
      <c r="AD586" s="11"/>
    </row>
    <row r="587" spans="4:30" ht="15.75" customHeight="1"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44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2"/>
      <c r="AD587" s="11"/>
    </row>
    <row r="588" spans="4:30" ht="15.75" customHeight="1"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44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2"/>
      <c r="AD588" s="11"/>
    </row>
    <row r="589" spans="4:30" ht="15.75" customHeight="1"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44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2"/>
      <c r="AD589" s="11"/>
    </row>
    <row r="590" spans="4:30" ht="15.75" customHeight="1"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44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2"/>
      <c r="AD590" s="11"/>
    </row>
    <row r="591" spans="4:30" ht="15.75" customHeight="1"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44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2"/>
      <c r="AD591" s="11"/>
    </row>
    <row r="592" spans="4:30" ht="15.75" customHeight="1"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44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2"/>
      <c r="AD592" s="11"/>
    </row>
    <row r="593" spans="4:30" ht="15.75" customHeight="1"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44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2"/>
      <c r="AD593" s="11"/>
    </row>
    <row r="594" spans="4:30" ht="15.75" customHeight="1"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44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2"/>
      <c r="AD594" s="11"/>
    </row>
    <row r="595" spans="4:30" ht="15.75" customHeight="1"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44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2"/>
      <c r="AD595" s="11"/>
    </row>
    <row r="596" spans="4:30" ht="15.75" customHeight="1"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44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2"/>
      <c r="AD596" s="11"/>
    </row>
    <row r="597" spans="4:30" ht="15.75" customHeight="1"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44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2"/>
      <c r="AD597" s="11"/>
    </row>
    <row r="598" spans="4:30" ht="15.75" customHeight="1"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44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2"/>
      <c r="AD598" s="11"/>
    </row>
    <row r="599" spans="4:30" ht="15.75" customHeight="1"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44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2"/>
      <c r="AD599" s="11"/>
    </row>
    <row r="600" spans="4:30" ht="15.75" customHeight="1"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44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2"/>
      <c r="AD600" s="11"/>
    </row>
    <row r="601" spans="4:30" ht="15.75" customHeight="1"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44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2"/>
      <c r="AD601" s="11"/>
    </row>
    <row r="602" spans="4:30" ht="15.75" customHeight="1"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44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2"/>
      <c r="AD602" s="11"/>
    </row>
    <row r="603" spans="4:30" ht="15.75" customHeight="1"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44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2"/>
      <c r="AD603" s="11"/>
    </row>
    <row r="604" spans="4:30" ht="15.75" customHeight="1"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44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2"/>
      <c r="AD604" s="11"/>
    </row>
    <row r="605" spans="4:30" ht="15.75" customHeight="1"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44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2"/>
      <c r="AD605" s="11"/>
    </row>
    <row r="606" spans="4:30" ht="15.75" customHeight="1"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44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2"/>
      <c r="AD606" s="11"/>
    </row>
    <row r="607" spans="4:30" ht="15.75" customHeight="1"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44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2"/>
      <c r="AD607" s="11"/>
    </row>
    <row r="608" spans="4:30" ht="15.75" customHeight="1"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44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2"/>
      <c r="AD608" s="11"/>
    </row>
    <row r="609" spans="4:30" ht="15.75" customHeight="1"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44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2"/>
      <c r="AD609" s="11"/>
    </row>
    <row r="610" spans="4:30" ht="15.75" customHeight="1"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44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2"/>
      <c r="AD610" s="11"/>
    </row>
    <row r="611" spans="4:30" ht="15.75" customHeight="1"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44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2"/>
      <c r="AD611" s="11"/>
    </row>
    <row r="612" spans="4:30" ht="15.75" customHeight="1"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44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2"/>
      <c r="AD612" s="11"/>
    </row>
    <row r="613" spans="4:30" ht="15.75" customHeight="1"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44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2"/>
      <c r="AD613" s="11"/>
    </row>
    <row r="614" spans="4:30" ht="15.75" customHeight="1"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44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2"/>
      <c r="AD614" s="11"/>
    </row>
    <row r="615" spans="4:30" ht="15.75" customHeight="1"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44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2"/>
      <c r="AD615" s="11"/>
    </row>
    <row r="616" spans="4:30" ht="15.75" customHeight="1"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44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2"/>
      <c r="AD616" s="11"/>
    </row>
    <row r="617" spans="4:30" ht="15.75" customHeight="1"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44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2"/>
      <c r="AD617" s="11"/>
    </row>
    <row r="618" spans="4:30" ht="15.75" customHeight="1"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44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2"/>
      <c r="AD618" s="11"/>
    </row>
    <row r="619" spans="4:30" ht="15.75" customHeight="1"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44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2"/>
      <c r="AD619" s="11"/>
    </row>
    <row r="620" spans="4:30" ht="15.75" customHeight="1"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44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2"/>
      <c r="AD620" s="11"/>
    </row>
    <row r="621" spans="4:30" ht="15.75" customHeight="1"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44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2"/>
      <c r="AD621" s="11"/>
    </row>
    <row r="622" spans="4:30" ht="15.75" customHeight="1"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44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2"/>
      <c r="AD622" s="11"/>
    </row>
    <row r="623" spans="4:30" ht="15.75" customHeight="1"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44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2"/>
      <c r="AD623" s="11"/>
    </row>
    <row r="624" spans="4:30" ht="15.75" customHeight="1"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44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2"/>
      <c r="AD624" s="11"/>
    </row>
    <row r="625" spans="4:30" ht="15.75" customHeight="1"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44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2"/>
      <c r="AD625" s="11"/>
    </row>
    <row r="626" spans="4:30" ht="15.75" customHeight="1"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44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2"/>
      <c r="AD626" s="11"/>
    </row>
    <row r="627" spans="4:30" ht="15.75" customHeight="1"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44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2"/>
      <c r="AD627" s="11"/>
    </row>
    <row r="628" spans="4:30" ht="15.75" customHeight="1"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44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2"/>
      <c r="AD628" s="11"/>
    </row>
    <row r="629" spans="4:30" ht="15.75" customHeight="1"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44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2"/>
      <c r="AD629" s="11"/>
    </row>
    <row r="630" spans="4:30" ht="15.75" customHeight="1"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44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2"/>
      <c r="AD630" s="11"/>
    </row>
    <row r="631" spans="4:30" ht="15.75" customHeight="1"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44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2"/>
      <c r="AD631" s="11"/>
    </row>
    <row r="632" spans="4:30" ht="15.75" customHeight="1"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44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2"/>
      <c r="AD632" s="11"/>
    </row>
    <row r="633" spans="4:30" ht="15.75" customHeight="1"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44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2"/>
      <c r="AD633" s="11"/>
    </row>
    <row r="634" spans="4:30" ht="15.75" customHeight="1"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44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2"/>
      <c r="AD634" s="11"/>
    </row>
    <row r="635" spans="4:30" ht="15.75" customHeight="1"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44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2"/>
      <c r="AD635" s="11"/>
    </row>
    <row r="636" spans="4:30" ht="15.75" customHeight="1"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44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2"/>
      <c r="AD636" s="11"/>
    </row>
    <row r="637" spans="4:30" ht="15.75" customHeight="1"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44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2"/>
      <c r="AD637" s="11"/>
    </row>
    <row r="638" spans="4:30" ht="15.75" customHeight="1"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44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2"/>
      <c r="AD638" s="11"/>
    </row>
    <row r="639" spans="4:30" ht="15.75" customHeight="1"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44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2"/>
      <c r="AD639" s="11"/>
    </row>
    <row r="640" spans="4:30" ht="15.75" customHeight="1"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44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2"/>
      <c r="AD640" s="11"/>
    </row>
    <row r="641" spans="4:30" ht="15.75" customHeight="1"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44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2"/>
      <c r="AD641" s="11"/>
    </row>
    <row r="642" spans="4:30" ht="15.75" customHeight="1"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44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2"/>
      <c r="AD642" s="11"/>
    </row>
    <row r="643" spans="4:30" ht="15.75" customHeight="1"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44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2"/>
      <c r="AD643" s="11"/>
    </row>
    <row r="644" spans="4:30" ht="15.75" customHeight="1"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44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2"/>
      <c r="AD644" s="11"/>
    </row>
    <row r="645" spans="4:30" ht="15.75" customHeight="1"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44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2"/>
      <c r="AD645" s="11"/>
    </row>
    <row r="646" spans="4:30" ht="15.75" customHeight="1"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44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2"/>
      <c r="AD646" s="11"/>
    </row>
    <row r="647" spans="4:30" ht="15.75" customHeight="1"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44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2"/>
      <c r="AD647" s="11"/>
    </row>
    <row r="648" spans="4:30" ht="15.75" customHeight="1"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44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2"/>
      <c r="AD648" s="11"/>
    </row>
    <row r="649" spans="4:30" ht="15.75" customHeight="1"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44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2"/>
      <c r="AD649" s="11"/>
    </row>
    <row r="650" spans="4:30" ht="15.75" customHeight="1"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44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2"/>
      <c r="AD650" s="11"/>
    </row>
    <row r="651" spans="4:30" ht="15.75" customHeight="1"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44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2"/>
      <c r="AD651" s="11"/>
    </row>
    <row r="652" spans="4:30" ht="15.75" customHeight="1"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44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2"/>
      <c r="AD652" s="11"/>
    </row>
    <row r="653" spans="4:30" ht="15.75" customHeight="1"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44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2"/>
      <c r="AD653" s="11"/>
    </row>
    <row r="654" spans="4:30" ht="15.75" customHeight="1"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44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2"/>
      <c r="AD654" s="11"/>
    </row>
    <row r="655" spans="4:30" ht="15.75" customHeight="1"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44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2"/>
      <c r="AD655" s="11"/>
    </row>
    <row r="656" spans="4:30" ht="15.75" customHeight="1"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44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2"/>
      <c r="AD656" s="11"/>
    </row>
    <row r="657" spans="4:30" ht="15.75" customHeight="1"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44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2"/>
      <c r="AD657" s="11"/>
    </row>
    <row r="658" spans="4:30" ht="15.75" customHeight="1"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44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2"/>
      <c r="AD658" s="11"/>
    </row>
    <row r="659" spans="4:30" ht="15.75" customHeight="1"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44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2"/>
      <c r="AD659" s="11"/>
    </row>
    <row r="660" spans="4:30" ht="15.75" customHeight="1"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44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2"/>
      <c r="AD660" s="11"/>
    </row>
    <row r="661" spans="4:30" ht="15.75" customHeight="1"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44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2"/>
      <c r="AD661" s="11"/>
    </row>
    <row r="662" spans="4:30" ht="15.75" customHeight="1"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44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2"/>
      <c r="AD662" s="11"/>
    </row>
    <row r="663" spans="4:30" ht="15.75" customHeight="1"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44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2"/>
      <c r="AD663" s="11"/>
    </row>
    <row r="664" spans="4:30" ht="15.75" customHeight="1"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44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2"/>
      <c r="AD664" s="11"/>
    </row>
    <row r="665" spans="4:30" ht="15.75" customHeight="1"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44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2"/>
      <c r="AD665" s="11"/>
    </row>
    <row r="666" spans="4:30" ht="15.75" customHeight="1"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44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2"/>
      <c r="AD666" s="11"/>
    </row>
    <row r="667" spans="4:30" ht="15.75" customHeight="1"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44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2"/>
      <c r="AD667" s="11"/>
    </row>
    <row r="668" spans="4:30" ht="15.75" customHeight="1"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44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2"/>
      <c r="AD668" s="11"/>
    </row>
    <row r="669" spans="4:30" ht="15.75" customHeight="1"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44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2"/>
      <c r="AD669" s="11"/>
    </row>
    <row r="670" spans="4:30" ht="15.75" customHeight="1"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44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2"/>
      <c r="AD670" s="11"/>
    </row>
    <row r="671" spans="4:30" ht="15.75" customHeight="1"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44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2"/>
      <c r="AD671" s="11"/>
    </row>
    <row r="672" spans="4:30" ht="15.75" customHeight="1"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44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2"/>
      <c r="AD672" s="11"/>
    </row>
    <row r="673" spans="4:30" ht="15.75" customHeight="1"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44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2"/>
      <c r="AD673" s="11"/>
    </row>
    <row r="674" spans="4:30" ht="15.75" customHeight="1"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44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2"/>
      <c r="AD674" s="11"/>
    </row>
    <row r="675" spans="4:30" ht="15.75" customHeight="1"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44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2"/>
      <c r="AD675" s="11"/>
    </row>
    <row r="676" spans="4:30" ht="15.75" customHeight="1"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44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2"/>
      <c r="AD676" s="11"/>
    </row>
    <row r="677" spans="4:30" ht="15.75" customHeight="1"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44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2"/>
      <c r="AD677" s="11"/>
    </row>
    <row r="678" spans="4:30" ht="15.75" customHeight="1"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44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2"/>
      <c r="AD678" s="11"/>
    </row>
    <row r="679" spans="4:30" ht="15.75" customHeight="1"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44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2"/>
      <c r="AD679" s="11"/>
    </row>
    <row r="680" spans="4:30" ht="15.75" customHeight="1"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44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2"/>
      <c r="AD680" s="11"/>
    </row>
    <row r="681" spans="4:30" ht="15.75" customHeight="1"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44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2"/>
      <c r="AD681" s="11"/>
    </row>
    <row r="682" spans="4:30" ht="15.75" customHeight="1"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44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2"/>
      <c r="AD682" s="11"/>
    </row>
    <row r="683" spans="4:30" ht="15.75" customHeight="1"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44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2"/>
      <c r="AD683" s="11"/>
    </row>
    <row r="684" spans="4:30" ht="15.75" customHeight="1"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44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2"/>
      <c r="AD684" s="11"/>
    </row>
    <row r="685" spans="4:30" ht="15.75" customHeight="1"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44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2"/>
      <c r="AD685" s="11"/>
    </row>
    <row r="686" spans="4:30" ht="15.75" customHeight="1"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44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2"/>
      <c r="AD686" s="11"/>
    </row>
    <row r="687" spans="4:30" ht="15.75" customHeight="1"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44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2"/>
      <c r="AD687" s="11"/>
    </row>
    <row r="688" spans="4:30" ht="15.75" customHeight="1"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44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2"/>
      <c r="AD688" s="11"/>
    </row>
    <row r="689" spans="4:30" ht="15.75" customHeight="1"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44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2"/>
      <c r="AD689" s="11"/>
    </row>
    <row r="690" spans="4:30" ht="15.75" customHeight="1"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44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2"/>
      <c r="AD690" s="11"/>
    </row>
    <row r="691" spans="4:30" ht="15.75" customHeight="1"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44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2"/>
      <c r="AD691" s="11"/>
    </row>
    <row r="692" spans="4:30" ht="15.75" customHeight="1"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44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2"/>
      <c r="AD692" s="11"/>
    </row>
    <row r="693" spans="4:30" ht="15.75" customHeight="1"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44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2"/>
      <c r="AD693" s="11"/>
    </row>
    <row r="694" spans="4:30" ht="15.75" customHeight="1"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44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2"/>
      <c r="AD694" s="11"/>
    </row>
    <row r="695" spans="4:30" ht="15.75" customHeight="1"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44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2"/>
      <c r="AD695" s="11"/>
    </row>
    <row r="696" spans="4:30" ht="15.75" customHeight="1"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44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2"/>
      <c r="AD696" s="11"/>
    </row>
    <row r="697" spans="4:30" ht="15.75" customHeight="1"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44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2"/>
      <c r="AD697" s="11"/>
    </row>
    <row r="698" spans="4:30" ht="15.75" customHeight="1"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44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2"/>
      <c r="AD698" s="11"/>
    </row>
    <row r="699" spans="4:30" ht="15.75" customHeight="1"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44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2"/>
      <c r="AD699" s="11"/>
    </row>
    <row r="700" spans="4:30" ht="15.75" customHeight="1"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44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2"/>
      <c r="AD700" s="11"/>
    </row>
    <row r="701" spans="4:30" ht="15.75" customHeight="1"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44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2"/>
      <c r="AD701" s="11"/>
    </row>
    <row r="702" spans="4:30" ht="15.75" customHeight="1"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44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2"/>
      <c r="AD702" s="11"/>
    </row>
    <row r="703" spans="4:30" ht="15.75" customHeight="1"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44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2"/>
      <c r="AD703" s="11"/>
    </row>
    <row r="704" spans="4:30" ht="15.75" customHeight="1"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44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2"/>
      <c r="AD704" s="11"/>
    </row>
    <row r="705" spans="4:30" ht="15.75" customHeight="1"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44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2"/>
      <c r="AD705" s="11"/>
    </row>
    <row r="706" spans="4:30" ht="15.75" customHeight="1"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44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2"/>
      <c r="AD706" s="11"/>
    </row>
    <row r="707" spans="4:30" ht="15.75" customHeight="1"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44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2"/>
      <c r="AD707" s="11"/>
    </row>
    <row r="708" spans="4:30" ht="15.75" customHeight="1"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44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2"/>
      <c r="AD708" s="11"/>
    </row>
    <row r="709" spans="4:30" ht="15.75" customHeight="1"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44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2"/>
      <c r="AD709" s="11"/>
    </row>
    <row r="710" spans="4:30" ht="15.75" customHeight="1"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44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2"/>
      <c r="AD710" s="11"/>
    </row>
    <row r="711" spans="4:30" ht="15.75" customHeight="1"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44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2"/>
      <c r="AD711" s="11"/>
    </row>
    <row r="712" spans="4:30" ht="15.75" customHeight="1"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44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2"/>
      <c r="AD712" s="11"/>
    </row>
    <row r="713" spans="4:30" ht="15.75" customHeight="1"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44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2"/>
      <c r="AD713" s="11"/>
    </row>
    <row r="714" spans="4:30" ht="15.75" customHeight="1"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44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2"/>
      <c r="AD714" s="11"/>
    </row>
    <row r="715" spans="4:30" ht="15.75" customHeight="1"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44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2"/>
      <c r="AD715" s="11"/>
    </row>
    <row r="716" spans="4:30" ht="15.75" customHeight="1"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44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2"/>
      <c r="AD716" s="11"/>
    </row>
    <row r="717" spans="4:30" ht="15.75" customHeight="1"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44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2"/>
      <c r="AD717" s="11"/>
    </row>
    <row r="718" spans="4:30" ht="15.75" customHeight="1"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44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2"/>
      <c r="AD718" s="11"/>
    </row>
    <row r="719" spans="4:30" ht="15.75" customHeight="1"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44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2"/>
      <c r="AD719" s="11"/>
    </row>
    <row r="720" spans="4:30" ht="15.75" customHeight="1"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44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2"/>
      <c r="AD720" s="11"/>
    </row>
    <row r="721" spans="4:30" ht="15.75" customHeight="1"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44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2"/>
      <c r="AD721" s="11"/>
    </row>
    <row r="722" spans="4:30" ht="15.75" customHeight="1"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44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2"/>
      <c r="AD722" s="11"/>
    </row>
    <row r="723" spans="4:30" ht="15.75" customHeight="1"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44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2"/>
      <c r="AD723" s="11"/>
    </row>
    <row r="724" spans="4:30" ht="15.75" customHeight="1"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44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2"/>
      <c r="AD724" s="11"/>
    </row>
    <row r="725" spans="4:30" ht="15.75" customHeight="1"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44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2"/>
      <c r="AD725" s="11"/>
    </row>
    <row r="726" spans="4:30" ht="15.75" customHeight="1"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44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2"/>
      <c r="AD726" s="11"/>
    </row>
    <row r="727" spans="4:30" ht="15.75" customHeight="1"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44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2"/>
      <c r="AD727" s="11"/>
    </row>
    <row r="728" spans="4:30" ht="15.75" customHeight="1"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44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2"/>
      <c r="AD728" s="11"/>
    </row>
    <row r="729" spans="4:30" ht="15.75" customHeight="1"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44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2"/>
      <c r="AD729" s="11"/>
    </row>
    <row r="730" spans="4:30" ht="15.75" customHeight="1"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44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2"/>
      <c r="AD730" s="11"/>
    </row>
    <row r="731" spans="4:30" ht="15.75" customHeight="1"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44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2"/>
      <c r="AD731" s="11"/>
    </row>
    <row r="732" spans="4:30" ht="15.75" customHeight="1"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44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2"/>
      <c r="AD732" s="11"/>
    </row>
    <row r="733" spans="4:30" ht="15.75" customHeight="1"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44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2"/>
      <c r="AD733" s="11"/>
    </row>
    <row r="734" spans="4:30" ht="15.75" customHeight="1"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44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2"/>
      <c r="AD734" s="11"/>
    </row>
    <row r="735" spans="4:30" ht="15.75" customHeight="1"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44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2"/>
      <c r="AD735" s="11"/>
    </row>
    <row r="736" spans="4:30" ht="15.75" customHeight="1"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44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2"/>
      <c r="AD736" s="11"/>
    </row>
    <row r="737" spans="4:30" ht="15.75" customHeight="1"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44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2"/>
      <c r="AD737" s="11"/>
    </row>
    <row r="738" spans="4:30" ht="15.75" customHeight="1"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44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2"/>
      <c r="AD738" s="11"/>
    </row>
    <row r="739" spans="4:30" ht="15.75" customHeight="1"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44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2"/>
      <c r="AD739" s="11"/>
    </row>
    <row r="740" spans="4:30" ht="15.75" customHeight="1"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44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2"/>
      <c r="AD740" s="11"/>
    </row>
    <row r="741" spans="4:30" ht="15.75" customHeight="1"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44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2"/>
      <c r="AD741" s="11"/>
    </row>
    <row r="742" spans="4:30" ht="15.75" customHeight="1"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44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2"/>
      <c r="AD742" s="11"/>
    </row>
    <row r="743" spans="4:30" ht="15.75" customHeight="1"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44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2"/>
      <c r="AD743" s="11"/>
    </row>
    <row r="744" spans="4:30" ht="15.75" customHeight="1"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44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2"/>
      <c r="AD744" s="11"/>
    </row>
    <row r="745" spans="4:30" ht="15.75" customHeight="1"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44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2"/>
      <c r="AD745" s="11"/>
    </row>
    <row r="746" spans="4:30" ht="15.75" customHeight="1"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44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2"/>
      <c r="AD746" s="11"/>
    </row>
    <row r="747" spans="4:30" ht="15.75" customHeight="1"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44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2"/>
      <c r="AD747" s="11"/>
    </row>
    <row r="748" spans="4:30" ht="15.75" customHeight="1"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44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2"/>
      <c r="AD748" s="11"/>
    </row>
    <row r="749" spans="4:30" ht="15.75" customHeight="1"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44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2"/>
      <c r="AD749" s="11"/>
    </row>
    <row r="750" spans="4:30" ht="15.75" customHeight="1"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44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2"/>
      <c r="AD750" s="11"/>
    </row>
    <row r="751" spans="4:30" ht="15.75" customHeight="1"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44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2"/>
      <c r="AD751" s="11"/>
    </row>
    <row r="752" spans="4:30" ht="15.75" customHeight="1"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44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2"/>
      <c r="AD752" s="11"/>
    </row>
    <row r="753" spans="4:30" ht="15.75" customHeight="1"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44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2"/>
      <c r="AD753" s="11"/>
    </row>
    <row r="754" spans="4:30" ht="15.75" customHeight="1"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44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2"/>
      <c r="AD754" s="11"/>
    </row>
    <row r="755" spans="4:30" ht="15.75" customHeight="1"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44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2"/>
      <c r="AD755" s="11"/>
    </row>
    <row r="756" spans="4:30" ht="15.75" customHeight="1"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44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2"/>
      <c r="AD756" s="11"/>
    </row>
    <row r="757" spans="4:30" ht="15.75" customHeight="1"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44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2"/>
      <c r="AD757" s="11"/>
    </row>
    <row r="758" spans="4:30" ht="15.75" customHeight="1"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44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2"/>
      <c r="AD758" s="11"/>
    </row>
    <row r="759" spans="4:30" ht="15.75" customHeight="1"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44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2"/>
      <c r="AD759" s="11"/>
    </row>
    <row r="760" spans="4:30" ht="15.75" customHeight="1"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44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2"/>
      <c r="AD760" s="11"/>
    </row>
    <row r="761" spans="4:30" ht="15.75" customHeight="1"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44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2"/>
      <c r="AD761" s="11"/>
    </row>
    <row r="762" spans="4:30" ht="15.75" customHeight="1"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44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2"/>
      <c r="AD762" s="11"/>
    </row>
    <row r="763" spans="4:30" ht="15.75" customHeight="1"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44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2"/>
      <c r="AD763" s="11"/>
    </row>
    <row r="764" spans="4:30" ht="15.75" customHeight="1"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44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2"/>
      <c r="AD764" s="11"/>
    </row>
    <row r="765" spans="4:30" ht="15.75" customHeight="1"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44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2"/>
      <c r="AD765" s="11"/>
    </row>
    <row r="766" spans="4:30" ht="15.75" customHeight="1"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44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2"/>
      <c r="AD766" s="11"/>
    </row>
    <row r="767" spans="4:30" ht="15.75" customHeight="1"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44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2"/>
      <c r="AD767" s="11"/>
    </row>
    <row r="768" spans="4:30" ht="15.75" customHeight="1"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44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2"/>
      <c r="AD768" s="11"/>
    </row>
    <row r="769" spans="4:30" ht="15.75" customHeight="1"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44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2"/>
      <c r="AD769" s="11"/>
    </row>
    <row r="770" spans="4:30" ht="15.75" customHeight="1"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44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2"/>
      <c r="AD770" s="11"/>
    </row>
    <row r="771" spans="4:30" ht="15.75" customHeight="1"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44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2"/>
      <c r="AD771" s="11"/>
    </row>
    <row r="772" spans="4:30" ht="15.75" customHeight="1"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44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2"/>
      <c r="AD772" s="11"/>
    </row>
    <row r="773" spans="4:30" ht="15.75" customHeight="1"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44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2"/>
      <c r="AD773" s="11"/>
    </row>
    <row r="774" spans="4:30" ht="15.75" customHeight="1"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44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2"/>
      <c r="AD774" s="11"/>
    </row>
    <row r="775" spans="4:30" ht="15.75" customHeight="1"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44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2"/>
      <c r="AD775" s="11"/>
    </row>
    <row r="776" spans="4:30" ht="15.75" customHeight="1"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44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2"/>
      <c r="AD776" s="11"/>
    </row>
    <row r="777" spans="4:30" ht="15.75" customHeight="1"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44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2"/>
      <c r="AD777" s="11"/>
    </row>
    <row r="778" spans="4:30" ht="15.75" customHeight="1"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44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2"/>
      <c r="AD778" s="11"/>
    </row>
    <row r="779" spans="4:30" ht="15.75" customHeight="1"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44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2"/>
      <c r="AD779" s="11"/>
    </row>
    <row r="780" spans="4:30" ht="15.75" customHeight="1"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44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2"/>
      <c r="AD780" s="11"/>
    </row>
    <row r="781" spans="4:30" ht="15.75" customHeight="1"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44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2"/>
      <c r="AD781" s="11"/>
    </row>
    <row r="782" spans="4:30" ht="15.75" customHeight="1"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44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2"/>
      <c r="AD782" s="11"/>
    </row>
    <row r="783" spans="4:30" ht="15.75" customHeight="1"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44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2"/>
      <c r="AD783" s="11"/>
    </row>
    <row r="784" spans="4:30" ht="15.75" customHeight="1"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44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2"/>
      <c r="AD784" s="11"/>
    </row>
    <row r="785" spans="4:30" ht="15.75" customHeight="1"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44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2"/>
      <c r="AD785" s="11"/>
    </row>
    <row r="786" spans="4:30" ht="15.75" customHeight="1"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44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2"/>
      <c r="AD786" s="11"/>
    </row>
    <row r="787" spans="4:30" ht="15.75" customHeight="1"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44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2"/>
      <c r="AD787" s="11"/>
    </row>
    <row r="788" spans="4:30" ht="15.75" customHeight="1"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44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2"/>
      <c r="AD788" s="11"/>
    </row>
    <row r="789" spans="4:30" ht="15.75" customHeight="1"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44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2"/>
      <c r="AD789" s="11"/>
    </row>
    <row r="790" spans="4:30" ht="15.75" customHeight="1"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44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2"/>
      <c r="AD790" s="11"/>
    </row>
    <row r="791" spans="4:30" ht="15.75" customHeight="1"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44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2"/>
      <c r="AD791" s="11"/>
    </row>
    <row r="792" spans="4:30" ht="15.75" customHeight="1"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44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2"/>
      <c r="AD792" s="11"/>
    </row>
    <row r="793" spans="4:30" ht="15.75" customHeight="1"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44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2"/>
      <c r="AD793" s="11"/>
    </row>
    <row r="794" spans="4:30" ht="15.75" customHeight="1"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44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2"/>
      <c r="AD794" s="11"/>
    </row>
    <row r="795" spans="4:30" ht="15.75" customHeight="1"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44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2"/>
      <c r="AD795" s="11"/>
    </row>
    <row r="796" spans="4:30" ht="15.75" customHeight="1"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44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2"/>
      <c r="AD796" s="11"/>
    </row>
    <row r="797" spans="4:30" ht="15.75" customHeight="1"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44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2"/>
      <c r="AD797" s="11"/>
    </row>
    <row r="798" spans="4:30" ht="15.75" customHeight="1"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44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2"/>
      <c r="AD798" s="11"/>
    </row>
    <row r="799" spans="4:30" ht="15.75" customHeight="1"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44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2"/>
      <c r="AD799" s="11"/>
    </row>
    <row r="800" spans="4:30" ht="15.75" customHeight="1"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44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2"/>
      <c r="AD800" s="11"/>
    </row>
    <row r="801" spans="4:30" ht="15.75" customHeight="1"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44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2"/>
      <c r="AD801" s="11"/>
    </row>
    <row r="802" spans="4:30" ht="15.75" customHeight="1"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44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2"/>
      <c r="AD802" s="11"/>
    </row>
    <row r="803" spans="4:30" ht="15.75" customHeight="1"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44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2"/>
      <c r="AD803" s="11"/>
    </row>
    <row r="804" spans="4:30" ht="15.75" customHeight="1"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44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2"/>
      <c r="AD804" s="11"/>
    </row>
    <row r="805" spans="4:30" ht="15.75" customHeight="1"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44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2"/>
      <c r="AD805" s="11"/>
    </row>
    <row r="806" spans="4:30" ht="15.75" customHeight="1"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44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2"/>
      <c r="AD806" s="11"/>
    </row>
    <row r="807" spans="4:30" ht="15.75" customHeight="1"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44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2"/>
      <c r="AD807" s="11"/>
    </row>
    <row r="808" spans="4:30" ht="15.75" customHeight="1"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44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2"/>
      <c r="AD808" s="11"/>
    </row>
    <row r="809" spans="4:30" ht="15.75" customHeight="1"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44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2"/>
      <c r="AD809" s="11"/>
    </row>
    <row r="810" spans="4:30" ht="15.75" customHeight="1"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44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2"/>
      <c r="AD810" s="11"/>
    </row>
    <row r="811" spans="4:30" ht="15.75" customHeight="1"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44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2"/>
      <c r="AD811" s="11"/>
    </row>
    <row r="812" spans="4:30" ht="15.75" customHeight="1"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44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2"/>
      <c r="AD812" s="11"/>
    </row>
    <row r="813" spans="4:30" ht="15.75" customHeight="1"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44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2"/>
      <c r="AD813" s="11"/>
    </row>
    <row r="814" spans="4:30" ht="15.75" customHeight="1"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44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2"/>
      <c r="AD814" s="11"/>
    </row>
    <row r="815" spans="4:30" ht="15.75" customHeight="1"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44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2"/>
      <c r="AD815" s="11"/>
    </row>
    <row r="816" spans="4:30" ht="15.75" customHeight="1"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44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2"/>
      <c r="AD816" s="11"/>
    </row>
    <row r="817" spans="4:30" ht="15.75" customHeight="1"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44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2"/>
      <c r="AD817" s="11"/>
    </row>
    <row r="818" spans="4:30" ht="15.75" customHeight="1"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44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2"/>
      <c r="AD818" s="11"/>
    </row>
    <row r="819" spans="4:30" ht="15.75" customHeight="1"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44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2"/>
      <c r="AD819" s="11"/>
    </row>
    <row r="820" spans="4:30" ht="15.75" customHeight="1"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44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2"/>
      <c r="AD820" s="11"/>
    </row>
    <row r="821" spans="4:30" ht="15.75" customHeight="1"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44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2"/>
      <c r="AD821" s="11"/>
    </row>
    <row r="822" spans="4:30" ht="15.75" customHeight="1"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44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2"/>
      <c r="AD822" s="11"/>
    </row>
    <row r="823" spans="4:30" ht="15.75" customHeight="1"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44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2"/>
      <c r="AD823" s="11"/>
    </row>
    <row r="824" spans="4:30" ht="15.75" customHeight="1"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44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2"/>
      <c r="AD824" s="11"/>
    </row>
    <row r="825" spans="4:30" ht="15.75" customHeight="1"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44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2"/>
      <c r="AD825" s="11"/>
    </row>
    <row r="826" spans="4:30" ht="15.75" customHeight="1"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44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2"/>
      <c r="AD826" s="11"/>
    </row>
    <row r="827" spans="4:30" ht="15.75" customHeight="1"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44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2"/>
      <c r="AD827" s="11"/>
    </row>
    <row r="828" spans="4:30" ht="15.75" customHeight="1"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44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2"/>
      <c r="AD828" s="11"/>
    </row>
    <row r="829" spans="4:30" ht="15.75" customHeight="1"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44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2"/>
      <c r="AD829" s="11"/>
    </row>
    <row r="830" spans="4:30" ht="15.75" customHeight="1"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44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2"/>
      <c r="AD830" s="11"/>
    </row>
    <row r="831" spans="4:30" ht="15.75" customHeight="1"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44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2"/>
      <c r="AD831" s="11"/>
    </row>
    <row r="832" spans="4:30" ht="15.75" customHeight="1"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44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2"/>
      <c r="AD832" s="11"/>
    </row>
    <row r="833" spans="4:30" ht="15.75" customHeight="1"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44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2"/>
      <c r="AD833" s="11"/>
    </row>
    <row r="834" spans="4:30" ht="15.75" customHeight="1"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44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2"/>
      <c r="AD834" s="11"/>
    </row>
    <row r="835" spans="4:30" ht="15.75" customHeight="1"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44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2"/>
      <c r="AD835" s="11"/>
    </row>
    <row r="836" spans="4:30" ht="15.75" customHeight="1"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44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2"/>
      <c r="AD836" s="11"/>
    </row>
    <row r="837" spans="4:30" ht="15.75" customHeight="1"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44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2"/>
      <c r="AD837" s="11"/>
    </row>
    <row r="838" spans="4:30" ht="15.75" customHeight="1"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44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2"/>
      <c r="AD838" s="11"/>
    </row>
    <row r="839" spans="4:30" ht="15.75" customHeight="1"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44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2"/>
      <c r="AD839" s="11"/>
    </row>
    <row r="840" spans="4:30" ht="15.75" customHeight="1"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44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2"/>
      <c r="AD840" s="11"/>
    </row>
    <row r="841" spans="4:30" ht="15.75" customHeight="1"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44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2"/>
      <c r="AD841" s="11"/>
    </row>
    <row r="842" spans="4:30" ht="15.75" customHeight="1"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44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2"/>
      <c r="AD842" s="11"/>
    </row>
    <row r="843" spans="4:30" ht="15.75" customHeight="1"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44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2"/>
      <c r="AD843" s="11"/>
    </row>
    <row r="844" spans="4:30" ht="15.75" customHeight="1"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44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2"/>
      <c r="AD844" s="11"/>
    </row>
    <row r="845" spans="4:30" ht="15.75" customHeight="1"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44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2"/>
      <c r="AD845" s="11"/>
    </row>
    <row r="846" spans="4:30" ht="15.75" customHeight="1"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44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2"/>
      <c r="AD846" s="11"/>
    </row>
    <row r="847" spans="4:30" ht="15.75" customHeight="1"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44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2"/>
      <c r="AD847" s="11"/>
    </row>
    <row r="848" spans="4:30" ht="15.75" customHeight="1"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44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2"/>
      <c r="AD848" s="11"/>
    </row>
    <row r="849" spans="4:30" ht="15.75" customHeight="1"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44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2"/>
      <c r="AD849" s="11"/>
    </row>
    <row r="850" spans="4:30" ht="15.75" customHeight="1"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44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2"/>
      <c r="AD850" s="11"/>
    </row>
    <row r="851" spans="4:30" ht="15.75" customHeight="1"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44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2"/>
      <c r="AD851" s="11"/>
    </row>
    <row r="852" spans="4:30" ht="15.75" customHeight="1"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44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2"/>
      <c r="AD852" s="11"/>
    </row>
    <row r="853" spans="4:30" ht="15.75" customHeight="1"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44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2"/>
      <c r="AD853" s="11"/>
    </row>
    <row r="854" spans="4:30" ht="15.75" customHeight="1"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44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2"/>
      <c r="AD854" s="11"/>
    </row>
    <row r="855" spans="4:30" ht="15.75" customHeight="1"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44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2"/>
      <c r="AD855" s="11"/>
    </row>
    <row r="856" spans="4:30" ht="15.75" customHeight="1"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44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2"/>
      <c r="AD856" s="11"/>
    </row>
    <row r="857" spans="4:30" ht="15.75" customHeight="1"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44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2"/>
      <c r="AD857" s="11"/>
    </row>
    <row r="858" spans="4:30" ht="15.75" customHeight="1"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44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2"/>
      <c r="AD858" s="11"/>
    </row>
    <row r="859" spans="4:30" ht="15.75" customHeight="1"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44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2"/>
      <c r="AD859" s="11"/>
    </row>
    <row r="860" spans="4:30" ht="15.75" customHeight="1"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44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2"/>
      <c r="AD860" s="11"/>
    </row>
    <row r="861" spans="4:30" ht="15.75" customHeight="1"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44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2"/>
      <c r="AD861" s="11"/>
    </row>
    <row r="862" spans="4:30" ht="15.75" customHeight="1"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44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2"/>
      <c r="AD862" s="11"/>
    </row>
    <row r="863" spans="4:30" ht="15.75" customHeight="1"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44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2"/>
      <c r="AD863" s="11"/>
    </row>
    <row r="864" spans="4:30" ht="15.75" customHeight="1"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44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2"/>
      <c r="AD864" s="11"/>
    </row>
    <row r="865" spans="4:30" ht="15.75" customHeight="1"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44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2"/>
      <c r="AD865" s="11"/>
    </row>
    <row r="866" spans="4:30" ht="15.75" customHeight="1"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44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2"/>
      <c r="AD866" s="11"/>
    </row>
    <row r="867" spans="4:30" ht="15.75" customHeight="1"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44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2"/>
      <c r="AD867" s="11"/>
    </row>
    <row r="868" spans="4:30" ht="15.75" customHeight="1"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44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2"/>
      <c r="AD868" s="11"/>
    </row>
    <row r="869" spans="4:30" ht="15.75" customHeight="1"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44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2"/>
      <c r="AD869" s="11"/>
    </row>
    <row r="870" spans="4:30" ht="15.75" customHeight="1"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44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2"/>
      <c r="AD870" s="11"/>
    </row>
    <row r="871" spans="4:30" ht="15.75" customHeight="1"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44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2"/>
      <c r="AD871" s="11"/>
    </row>
    <row r="872" spans="4:30" ht="15.75" customHeight="1"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44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2"/>
      <c r="AD872" s="11"/>
    </row>
    <row r="873" spans="4:30" ht="15.75" customHeight="1"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44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2"/>
      <c r="AD873" s="11"/>
    </row>
    <row r="874" spans="4:30" ht="15.75" customHeight="1"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44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2"/>
      <c r="AD874" s="11"/>
    </row>
    <row r="875" spans="4:30" ht="15.75" customHeight="1"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44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2"/>
      <c r="AD875" s="11"/>
    </row>
    <row r="876" spans="4:30" ht="15.75" customHeight="1"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44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2"/>
      <c r="AD876" s="11"/>
    </row>
    <row r="877" spans="4:30" ht="15.75" customHeight="1"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44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2"/>
      <c r="AD877" s="11"/>
    </row>
    <row r="878" spans="4:30" ht="15.75" customHeight="1"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44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2"/>
      <c r="AD878" s="11"/>
    </row>
    <row r="879" spans="4:30" ht="15.75" customHeight="1"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44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2"/>
      <c r="AD879" s="11"/>
    </row>
    <row r="880" spans="4:30" ht="15.75" customHeight="1"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44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2"/>
      <c r="AD880" s="11"/>
    </row>
    <row r="881" spans="4:30" ht="15.75" customHeight="1"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44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2"/>
      <c r="AD881" s="11"/>
    </row>
    <row r="882" spans="4:30" ht="15.75" customHeight="1"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44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2"/>
      <c r="AD882" s="11"/>
    </row>
    <row r="883" spans="4:30" ht="15.75" customHeight="1"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44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2"/>
      <c r="AD883" s="11"/>
    </row>
    <row r="884" spans="4:30" ht="15.75" customHeight="1"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44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2"/>
      <c r="AD884" s="11"/>
    </row>
    <row r="885" spans="4:30" ht="15.75" customHeight="1"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44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2"/>
      <c r="AD885" s="11"/>
    </row>
    <row r="886" spans="4:30" ht="15.75" customHeight="1"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44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2"/>
      <c r="AD886" s="11"/>
    </row>
    <row r="887" spans="4:30" ht="15.75" customHeight="1"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44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2"/>
      <c r="AD887" s="11"/>
    </row>
    <row r="888" spans="4:30" ht="15.75" customHeight="1"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44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2"/>
      <c r="AD888" s="11"/>
    </row>
    <row r="889" spans="4:30" ht="15.75" customHeight="1"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44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2"/>
      <c r="AD889" s="11"/>
    </row>
    <row r="890" spans="4:30" ht="15.75" customHeight="1"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44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2"/>
      <c r="AD890" s="11"/>
    </row>
    <row r="891" spans="4:30" ht="15.75" customHeight="1"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44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2"/>
      <c r="AD891" s="11"/>
    </row>
    <row r="892" spans="4:30" ht="15.75" customHeight="1"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44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2"/>
      <c r="AD892" s="11"/>
    </row>
    <row r="893" spans="4:30" ht="15.75" customHeight="1"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44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2"/>
      <c r="AD893" s="11"/>
    </row>
    <row r="894" spans="4:30" ht="15.75" customHeight="1"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44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2"/>
      <c r="AD894" s="11"/>
    </row>
    <row r="895" spans="4:30" ht="15.75" customHeight="1"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44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2"/>
      <c r="AD895" s="11"/>
    </row>
    <row r="896" spans="4:30" ht="15.75" customHeight="1"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44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2"/>
      <c r="AD896" s="11"/>
    </row>
    <row r="897" spans="4:30" ht="15.75" customHeight="1"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44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2"/>
      <c r="AD897" s="11"/>
    </row>
    <row r="898" spans="4:30" ht="15.75" customHeight="1"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44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2"/>
      <c r="AD898" s="11"/>
    </row>
    <row r="899" spans="4:30" ht="15.75" customHeight="1"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44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2"/>
      <c r="AD899" s="11"/>
    </row>
    <row r="900" spans="4:30" ht="15.75" customHeight="1"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44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2"/>
      <c r="AD900" s="11"/>
    </row>
    <row r="901" spans="4:30" ht="15.75" customHeight="1"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44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2"/>
      <c r="AD901" s="11"/>
    </row>
    <row r="902" spans="4:30" ht="15.75" customHeight="1"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44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2"/>
      <c r="AD902" s="11"/>
    </row>
    <row r="903" spans="4:30" ht="15.75" customHeight="1"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44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2"/>
      <c r="AD903" s="11"/>
    </row>
    <row r="904" spans="4:30" ht="15.75" customHeight="1"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44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2"/>
      <c r="AD904" s="11"/>
    </row>
    <row r="905" spans="4:30" ht="15.75" customHeight="1"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44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2"/>
      <c r="AD905" s="11"/>
    </row>
    <row r="906" spans="4:30" ht="15.75" customHeight="1"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44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2"/>
      <c r="AD906" s="11"/>
    </row>
    <row r="907" spans="4:30" ht="15.75" customHeight="1"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44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2"/>
      <c r="AD907" s="11"/>
    </row>
    <row r="908" spans="4:30" ht="15.75" customHeight="1"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44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2"/>
      <c r="AD908" s="11"/>
    </row>
    <row r="909" spans="4:30" ht="15.75" customHeight="1"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44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2"/>
      <c r="AD909" s="11"/>
    </row>
    <row r="910" spans="4:30" ht="15.75" customHeight="1"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44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2"/>
      <c r="AD910" s="11"/>
    </row>
    <row r="911" spans="4:30" ht="15.75" customHeight="1"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44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2"/>
      <c r="AD911" s="11"/>
    </row>
    <row r="912" spans="4:30" ht="15.75" customHeight="1"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44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2"/>
      <c r="AD912" s="11"/>
    </row>
    <row r="913" spans="4:30" ht="15.75" customHeight="1"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44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2"/>
      <c r="AD913" s="11"/>
    </row>
    <row r="914" spans="4:30" ht="15.75" customHeight="1"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44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2"/>
      <c r="AD914" s="11"/>
    </row>
    <row r="915" spans="4:30" ht="15.75" customHeight="1"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44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2"/>
      <c r="AD915" s="11"/>
    </row>
    <row r="916" spans="4:30" ht="15.75" customHeight="1"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44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2"/>
      <c r="AD916" s="11"/>
    </row>
    <row r="917" spans="4:30" ht="15.75" customHeight="1"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44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2"/>
      <c r="AD917" s="11"/>
    </row>
    <row r="918" spans="4:30" ht="15.75" customHeight="1"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44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2"/>
      <c r="AD918" s="11"/>
    </row>
    <row r="919" spans="4:30" ht="15.75" customHeight="1"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44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2"/>
      <c r="AD919" s="11"/>
    </row>
    <row r="920" spans="4:30" ht="15.75" customHeight="1"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44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2"/>
      <c r="AD920" s="11"/>
    </row>
    <row r="921" spans="4:30" ht="15.75" customHeight="1"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44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2"/>
      <c r="AD921" s="11"/>
    </row>
    <row r="922" spans="4:30" ht="15.75" customHeight="1"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44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2"/>
      <c r="AD922" s="11"/>
    </row>
    <row r="923" spans="4:30" ht="15.75" customHeight="1"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44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2"/>
      <c r="AD923" s="11"/>
    </row>
    <row r="924" spans="4:30" ht="15.75" customHeight="1"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44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2"/>
      <c r="AD924" s="11"/>
    </row>
    <row r="925" spans="4:30" ht="15.75" customHeight="1"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44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2"/>
      <c r="AD925" s="11"/>
    </row>
    <row r="926" spans="4:30" ht="15.75" customHeight="1"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44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2"/>
      <c r="AD926" s="11"/>
    </row>
    <row r="927" spans="4:30" ht="15.75" customHeight="1"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44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2"/>
      <c r="AD927" s="11"/>
    </row>
    <row r="928" spans="4:30" ht="15.75" customHeight="1"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44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2"/>
      <c r="AD928" s="11"/>
    </row>
    <row r="929" spans="4:30" ht="15.75" customHeight="1"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44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2"/>
      <c r="AD929" s="11"/>
    </row>
    <row r="930" spans="4:30" ht="15.75" customHeight="1"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44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2"/>
      <c r="AD930" s="11"/>
    </row>
    <row r="931" spans="4:30" ht="15.75" customHeight="1"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44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2"/>
      <c r="AD931" s="11"/>
    </row>
    <row r="932" spans="4:30" ht="15.75" customHeight="1"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44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2"/>
      <c r="AD932" s="11"/>
    </row>
    <row r="933" spans="4:30" ht="15.75" customHeight="1"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44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2"/>
      <c r="AD933" s="11"/>
    </row>
    <row r="934" spans="4:30" ht="15.75" customHeight="1"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44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2"/>
      <c r="AD934" s="11"/>
    </row>
    <row r="935" spans="4:30" ht="15.75" customHeight="1"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44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2"/>
      <c r="AD935" s="11"/>
    </row>
    <row r="936" spans="4:30" ht="15.75" customHeight="1"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44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2"/>
      <c r="AD936" s="11"/>
    </row>
    <row r="937" spans="4:30" ht="15.75" customHeight="1"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44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2"/>
      <c r="AD937" s="11"/>
    </row>
    <row r="938" spans="4:30" ht="15.75" customHeight="1"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44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2"/>
      <c r="AD938" s="11"/>
    </row>
    <row r="939" spans="4:30" ht="15.75" customHeight="1"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44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2"/>
      <c r="AD939" s="11"/>
    </row>
    <row r="940" spans="4:30" ht="15.75" customHeight="1"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44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2"/>
      <c r="AD940" s="11"/>
    </row>
    <row r="941" spans="4:30" ht="15.75" customHeight="1"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44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2"/>
      <c r="AD941" s="11"/>
    </row>
    <row r="942" spans="4:30" ht="15.75" customHeight="1"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44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2"/>
      <c r="AD942" s="11"/>
    </row>
    <row r="943" spans="4:30" ht="15.75" customHeight="1"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44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2"/>
      <c r="AD943" s="11"/>
    </row>
    <row r="944" spans="4:30" ht="15.75" customHeight="1"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44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2"/>
      <c r="AD944" s="11"/>
    </row>
    <row r="945" spans="4:30" ht="15.75" customHeight="1"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44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2"/>
      <c r="AD945" s="11"/>
    </row>
    <row r="946" spans="4:30" ht="15.75" customHeight="1"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44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2"/>
      <c r="AD946" s="11"/>
    </row>
    <row r="947" spans="4:30" ht="15.75" customHeight="1"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44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2"/>
      <c r="AD947" s="11"/>
    </row>
    <row r="948" spans="4:30" ht="15.75" customHeight="1"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44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2"/>
      <c r="AD948" s="11"/>
    </row>
    <row r="949" spans="4:30" ht="15.75" customHeight="1"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44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2"/>
      <c r="AD949" s="11"/>
    </row>
    <row r="950" spans="4:30" ht="15.75" customHeight="1"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44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2"/>
      <c r="AD950" s="11"/>
    </row>
    <row r="951" spans="4:30" ht="15.75" customHeight="1"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44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2"/>
      <c r="AD951" s="11"/>
    </row>
    <row r="952" spans="4:30" ht="15.75" customHeight="1"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44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2"/>
      <c r="AD952" s="11"/>
    </row>
    <row r="953" spans="4:30" ht="15.75" customHeight="1"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44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2"/>
      <c r="AD953" s="11"/>
    </row>
    <row r="954" spans="4:30" ht="15.75" customHeight="1"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44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2"/>
      <c r="AD954" s="11"/>
    </row>
    <row r="955" spans="4:30" ht="15.75" customHeight="1"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44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2"/>
      <c r="AD955" s="11"/>
    </row>
    <row r="956" spans="4:30" ht="15.75" customHeight="1"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44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2"/>
      <c r="AD956" s="11"/>
    </row>
    <row r="957" spans="4:30" ht="15.75" customHeight="1"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44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2"/>
      <c r="AD957" s="11"/>
    </row>
    <row r="958" spans="4:30" ht="15.75" customHeight="1"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44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2"/>
      <c r="AD958" s="11"/>
    </row>
    <row r="959" spans="4:30" ht="15.75" customHeight="1"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44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2"/>
      <c r="AD959" s="11"/>
    </row>
    <row r="960" spans="4:30" ht="15.75" customHeight="1"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44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2"/>
      <c r="AD960" s="11"/>
    </row>
    <row r="961" spans="4:30" ht="15.75" customHeight="1"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44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2"/>
      <c r="AD961" s="11"/>
    </row>
    <row r="962" spans="4:30" ht="15.75" customHeight="1"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44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2"/>
      <c r="AD962" s="11"/>
    </row>
    <row r="963" spans="4:30" ht="15.75" customHeight="1"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44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2"/>
      <c r="AD963" s="11"/>
    </row>
    <row r="964" spans="4:30" ht="15.75" customHeight="1"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44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2"/>
      <c r="AD964" s="11"/>
    </row>
    <row r="965" spans="4:30" ht="15.75" customHeight="1"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44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2"/>
      <c r="AD965" s="11"/>
    </row>
    <row r="966" spans="4:30" ht="15.75" customHeight="1"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44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2"/>
      <c r="AD966" s="11"/>
    </row>
    <row r="967" spans="4:30" ht="15.75" customHeight="1"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44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2"/>
      <c r="AD967" s="11"/>
    </row>
    <row r="968" spans="4:30" ht="15.75" customHeight="1"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44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2"/>
      <c r="AD968" s="11"/>
    </row>
    <row r="969" spans="4:30" ht="15.75" customHeight="1"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44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2"/>
      <c r="AD969" s="11"/>
    </row>
    <row r="970" spans="4:30" ht="15.75" customHeight="1"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44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2"/>
      <c r="AD970" s="11"/>
    </row>
    <row r="971" spans="4:30" ht="15.75" customHeight="1"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44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2"/>
      <c r="AD971" s="11"/>
    </row>
    <row r="972" spans="4:30" ht="15.75" customHeight="1"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44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2"/>
      <c r="AD972" s="11"/>
    </row>
    <row r="973" spans="4:30" ht="15.75" customHeight="1"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44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2"/>
      <c r="AD973" s="11"/>
    </row>
    <row r="974" spans="4:30" ht="15.75" customHeight="1"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44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2"/>
      <c r="AD974" s="11"/>
    </row>
    <row r="975" spans="4:30" ht="15.75" customHeight="1"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44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2"/>
      <c r="AD975" s="11"/>
    </row>
    <row r="976" spans="4:30" ht="15.75" customHeight="1"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44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2"/>
      <c r="AD976" s="11"/>
    </row>
    <row r="977" spans="4:30" ht="15.75" customHeight="1"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44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2"/>
      <c r="AD977" s="11"/>
    </row>
    <row r="978" spans="4:30" ht="15.75" customHeight="1"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44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2"/>
      <c r="AD978" s="11"/>
    </row>
    <row r="979" spans="4:30" ht="15.75" customHeight="1"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44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2"/>
      <c r="AD979" s="11"/>
    </row>
    <row r="980" spans="4:30" ht="15.75" customHeight="1"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44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2"/>
      <c r="AD980" s="11"/>
    </row>
    <row r="981" spans="4:30" ht="15.75" customHeight="1"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44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2"/>
      <c r="AD981" s="11"/>
    </row>
    <row r="982" spans="4:30" ht="15.75" customHeight="1"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44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2"/>
      <c r="AD982" s="11"/>
    </row>
    <row r="983" spans="4:30" ht="15.75" customHeight="1"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44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2"/>
      <c r="AD983" s="11"/>
    </row>
    <row r="984" spans="4:30" ht="15.75" customHeight="1"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44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2"/>
      <c r="AD984" s="11"/>
    </row>
    <row r="985" spans="4:30" ht="15.75" customHeight="1"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44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2"/>
      <c r="AD985" s="11"/>
    </row>
    <row r="986" spans="4:30" ht="15.75" customHeight="1"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44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2"/>
      <c r="AD986" s="11"/>
    </row>
    <row r="987" spans="4:30" ht="15.75" customHeight="1"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44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2"/>
      <c r="AD987" s="11"/>
    </row>
    <row r="988" spans="4:30" ht="15.75" customHeight="1"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44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2"/>
      <c r="AD988" s="11"/>
    </row>
    <row r="989" spans="4:30" ht="15.75" customHeight="1"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44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2"/>
      <c r="AD989" s="11"/>
    </row>
    <row r="990" spans="4:30" ht="15.75" customHeight="1"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44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2"/>
      <c r="AD990" s="11"/>
    </row>
    <row r="991" spans="4:30" ht="15.75" customHeight="1"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44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2"/>
      <c r="AD991" s="11"/>
    </row>
    <row r="992" spans="4:30" ht="15.75" customHeight="1"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44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2"/>
      <c r="AD992" s="11"/>
    </row>
    <row r="993" spans="4:30" ht="15.75" customHeight="1"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44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2"/>
      <c r="AD993" s="11"/>
    </row>
    <row r="994" spans="4:30" ht="15.75" customHeight="1"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44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2"/>
      <c r="AD994" s="11"/>
    </row>
    <row r="995" spans="4:30" ht="15.75" customHeight="1"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44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2"/>
      <c r="AD995" s="11"/>
    </row>
    <row r="996" spans="4:30" ht="15.75" customHeight="1"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44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2"/>
      <c r="AD996" s="11"/>
    </row>
    <row r="997" spans="4:30" ht="15.75" customHeight="1"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44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2"/>
      <c r="AD997" s="11"/>
    </row>
    <row r="998" spans="4:30" ht="15.75" customHeight="1"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44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2"/>
      <c r="AD998" s="11"/>
    </row>
    <row r="999" spans="4:30" ht="15.75" customHeight="1"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44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2"/>
      <c r="AD999" s="11"/>
    </row>
    <row r="1000" spans="4:30" ht="15.75" customHeight="1"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44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2"/>
      <c r="AD1000" s="11"/>
    </row>
    <row r="1001" spans="4:30" ht="15.75" customHeight="1"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44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2"/>
      <c r="AD1001" s="11"/>
    </row>
    <row r="1002" spans="4:30" ht="15.75" customHeight="1"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44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2"/>
      <c r="AD1002" s="11"/>
    </row>
  </sheetData>
  <conditionalFormatting sqref="D4:E36">
    <cfRule type="expression" dxfId="85" priority="1">
      <formula>D4=D$39</formula>
    </cfRule>
    <cfRule type="expression" dxfId="84" priority="2">
      <formula>D4=D$38</formula>
    </cfRule>
  </conditionalFormatting>
  <conditionalFormatting sqref="H4:H36">
    <cfRule type="expression" dxfId="83" priority="3">
      <formula>H4=H$39</formula>
    </cfRule>
    <cfRule type="expression" dxfId="82" priority="4">
      <formula>H4=H$38</formula>
    </cfRule>
  </conditionalFormatting>
  <conditionalFormatting sqref="K4:K36">
    <cfRule type="expression" dxfId="81" priority="5">
      <formula>K4=K$39</formula>
    </cfRule>
    <cfRule type="expression" dxfId="80" priority="6">
      <formula>K4=K$38</formula>
    </cfRule>
  </conditionalFormatting>
  <conditionalFormatting sqref="N4:N36">
    <cfRule type="expression" dxfId="79" priority="7">
      <formula>N4=N$39</formula>
    </cfRule>
    <cfRule type="expression" dxfId="78" priority="8">
      <formula>N4=N$38</formula>
    </cfRule>
  </conditionalFormatting>
  <conditionalFormatting sqref="Q4:Q36">
    <cfRule type="expression" dxfId="77" priority="9">
      <formula>Q4=Q$39</formula>
    </cfRule>
    <cfRule type="expression" dxfId="76" priority="10">
      <formula>Q4=Q$38</formula>
    </cfRule>
  </conditionalFormatting>
  <conditionalFormatting sqref="T4:T36">
    <cfRule type="expression" dxfId="75" priority="15">
      <formula>T4=T$39</formula>
    </cfRule>
    <cfRule type="expression" dxfId="74" priority="16">
      <formula>T4=T$38</formula>
    </cfRule>
  </conditionalFormatting>
  <conditionalFormatting sqref="T4:W36">
    <cfRule type="expression" dxfId="73" priority="13">
      <formula>T4=T$39</formula>
    </cfRule>
    <cfRule type="expression" dxfId="72" priority="14">
      <formula>T4=T$38</formula>
    </cfRule>
  </conditionalFormatting>
  <conditionalFormatting sqref="Z4:Z36">
    <cfRule type="expression" dxfId="71" priority="11">
      <formula>Z4=Z$39</formula>
    </cfRule>
    <cfRule type="expression" dxfId="70" priority="12">
      <formula>Z4=Z$38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2"/>
  <sheetViews>
    <sheetView workbookViewId="0">
      <pane xSplit="2" topLeftCell="AA1" activePane="topRight" state="frozen"/>
      <selection pane="topRight" activeCell="AC4" sqref="AC4"/>
    </sheetView>
  </sheetViews>
  <sheetFormatPr baseColWidth="10" defaultColWidth="12.625" defaultRowHeight="15" customHeight="1"/>
  <cols>
    <col min="1" max="69" width="20.625" customWidth="1"/>
  </cols>
  <sheetData>
    <row r="1" spans="1:69" ht="22.5">
      <c r="A1" s="118" t="s">
        <v>469</v>
      </c>
    </row>
    <row r="2" spans="1:69" ht="15" customHeight="1">
      <c r="A2" s="129" t="s">
        <v>468</v>
      </c>
    </row>
    <row r="3" spans="1:69" ht="105">
      <c r="A3" s="122" t="s">
        <v>0</v>
      </c>
      <c r="B3" s="123" t="s">
        <v>1</v>
      </c>
      <c r="C3" s="124" t="s">
        <v>2</v>
      </c>
      <c r="D3" s="125" t="s">
        <v>3</v>
      </c>
      <c r="E3" s="126" t="s">
        <v>315</v>
      </c>
      <c r="F3" s="126" t="s">
        <v>316</v>
      </c>
      <c r="G3" s="126" t="s">
        <v>317</v>
      </c>
      <c r="H3" s="126" t="s">
        <v>318</v>
      </c>
      <c r="I3" s="126" t="s">
        <v>319</v>
      </c>
      <c r="J3" s="126" t="s">
        <v>320</v>
      </c>
      <c r="K3" s="126" t="s">
        <v>321</v>
      </c>
      <c r="L3" s="126" t="s">
        <v>322</v>
      </c>
      <c r="M3" s="126" t="s">
        <v>323</v>
      </c>
      <c r="N3" s="126" t="s">
        <v>324</v>
      </c>
      <c r="O3" s="126" t="s">
        <v>456</v>
      </c>
      <c r="P3" s="126" t="s">
        <v>457</v>
      </c>
      <c r="Q3" s="126" t="s">
        <v>458</v>
      </c>
      <c r="R3" s="126" t="s">
        <v>325</v>
      </c>
      <c r="S3" s="126" t="s">
        <v>326</v>
      </c>
      <c r="T3" s="126" t="s">
        <v>327</v>
      </c>
      <c r="U3" s="126" t="s">
        <v>328</v>
      </c>
      <c r="V3" s="126" t="s">
        <v>329</v>
      </c>
      <c r="W3" s="126" t="s">
        <v>330</v>
      </c>
      <c r="X3" s="126" t="s">
        <v>459</v>
      </c>
      <c r="Y3" s="126" t="s">
        <v>460</v>
      </c>
      <c r="Z3" s="126" t="s">
        <v>461</v>
      </c>
      <c r="AA3" s="126" t="s">
        <v>331</v>
      </c>
      <c r="AB3" s="126" t="s">
        <v>332</v>
      </c>
      <c r="AC3" s="126" t="s">
        <v>333</v>
      </c>
      <c r="AD3" s="126" t="s">
        <v>462</v>
      </c>
      <c r="AE3" s="126" t="s">
        <v>463</v>
      </c>
      <c r="AF3" s="126" t="s">
        <v>464</v>
      </c>
      <c r="AG3" s="126" t="s">
        <v>334</v>
      </c>
      <c r="AH3" s="126" t="s">
        <v>335</v>
      </c>
      <c r="AI3" s="126" t="s">
        <v>336</v>
      </c>
      <c r="AJ3" s="126" t="s">
        <v>465</v>
      </c>
      <c r="AK3" s="126" t="s">
        <v>466</v>
      </c>
      <c r="AL3" s="126" t="s">
        <v>467</v>
      </c>
      <c r="AM3" s="126" t="s">
        <v>337</v>
      </c>
      <c r="AN3" s="126" t="s">
        <v>338</v>
      </c>
      <c r="AO3" s="126" t="s">
        <v>339</v>
      </c>
      <c r="AP3" s="126" t="s">
        <v>340</v>
      </c>
      <c r="AQ3" s="127" t="s">
        <v>341</v>
      </c>
      <c r="AR3" s="126" t="s">
        <v>342</v>
      </c>
      <c r="AS3" s="126" t="s">
        <v>343</v>
      </c>
      <c r="AT3" s="126" t="s">
        <v>344</v>
      </c>
      <c r="AU3" s="126" t="s">
        <v>345</v>
      </c>
      <c r="AV3" s="126" t="s">
        <v>346</v>
      </c>
      <c r="AW3" s="126" t="s">
        <v>347</v>
      </c>
      <c r="AX3" s="126" t="s">
        <v>348</v>
      </c>
      <c r="AY3" s="126" t="s">
        <v>349</v>
      </c>
      <c r="AZ3" s="127" t="s">
        <v>350</v>
      </c>
      <c r="BA3" s="126" t="s">
        <v>351</v>
      </c>
      <c r="BB3" s="126" t="s">
        <v>352</v>
      </c>
      <c r="BC3" s="126" t="s">
        <v>353</v>
      </c>
      <c r="BD3" s="126" t="s">
        <v>354</v>
      </c>
      <c r="BE3" s="126" t="s">
        <v>355</v>
      </c>
      <c r="BF3" s="126" t="s">
        <v>356</v>
      </c>
      <c r="BG3" s="126" t="s">
        <v>357</v>
      </c>
      <c r="BH3" s="126" t="s">
        <v>358</v>
      </c>
      <c r="BI3" s="124" t="s">
        <v>359</v>
      </c>
      <c r="BJ3" s="126" t="s">
        <v>360</v>
      </c>
      <c r="BK3" s="126" t="s">
        <v>361</v>
      </c>
      <c r="BL3" s="126" t="s">
        <v>362</v>
      </c>
      <c r="BM3" s="126" t="s">
        <v>363</v>
      </c>
      <c r="BN3" s="126" t="s">
        <v>364</v>
      </c>
      <c r="BO3" s="126" t="s">
        <v>365</v>
      </c>
      <c r="BP3" s="126" t="s">
        <v>366</v>
      </c>
      <c r="BQ3" s="128" t="s">
        <v>62</v>
      </c>
    </row>
    <row r="4" spans="1:69">
      <c r="A4" s="120">
        <v>1</v>
      </c>
      <c r="B4" s="3" t="s">
        <v>13</v>
      </c>
      <c r="C4" s="4">
        <v>17623</v>
      </c>
      <c r="D4" s="4">
        <v>17704</v>
      </c>
      <c r="E4" s="88">
        <v>10.852285</v>
      </c>
      <c r="F4" s="89">
        <f t="shared" ref="F4:F36" si="0">E$39*100/E4</f>
        <v>93.575517045488567</v>
      </c>
      <c r="G4" s="88">
        <v>2.5232538600000001</v>
      </c>
      <c r="H4" s="7">
        <f t="shared" ref="H4:H36" si="1">F4*G4</f>
        <v>236.11478458652482</v>
      </c>
      <c r="I4" s="90">
        <f t="shared" ref="I4:I36" si="2">H4*100/H$38</f>
        <v>89.313884285592678</v>
      </c>
      <c r="J4" s="91">
        <f t="shared" ref="J4:J36" si="3">(I4-I$40)/I$41</f>
        <v>0.92211501871986057</v>
      </c>
      <c r="K4" s="88">
        <v>13.6948965</v>
      </c>
      <c r="L4" s="89">
        <f t="shared" ref="L4:L36" si="4">K$39*100/K4</f>
        <v>87.507705516430875</v>
      </c>
      <c r="M4" s="91">
        <f t="shared" ref="M4:M36" si="5">(L4-L$40)/L$41</f>
        <v>0.81683273821863966</v>
      </c>
      <c r="N4" s="88">
        <v>12.901145700000001</v>
      </c>
      <c r="O4" s="89">
        <f t="shared" ref="O4:O36" si="6">N$39*100/N4</f>
        <v>91.377934751949965</v>
      </c>
      <c r="P4" s="88">
        <v>1.9256101000000001</v>
      </c>
      <c r="Q4" s="7">
        <f t="shared" ref="Q4:Q36" si="7">O4*P4</f>
        <v>175.95827407549586</v>
      </c>
      <c r="R4" s="90">
        <f t="shared" ref="R4:R36" si="8">Q4*100/Q$38</f>
        <v>88.461616869238711</v>
      </c>
      <c r="S4" s="91">
        <f t="shared" ref="S4:S36" si="9">(R4-R$40)/R$41</f>
        <v>0.82580007796766319</v>
      </c>
      <c r="T4" s="88">
        <v>11.950381999999999</v>
      </c>
      <c r="U4" s="89">
        <f t="shared" ref="U4:U36" si="10">T$39*100/T4</f>
        <v>85.038187900604356</v>
      </c>
      <c r="V4" s="91">
        <f t="shared" ref="V4:V36" si="11">(U4-U$40)/U$41</f>
        <v>-0.27451522802936623</v>
      </c>
      <c r="W4" s="88">
        <v>18.467592799999998</v>
      </c>
      <c r="X4" s="89">
        <f t="shared" ref="X4:X36" si="12">W$39*100/W4</f>
        <v>70.124822656908492</v>
      </c>
      <c r="Y4" s="88">
        <v>2</v>
      </c>
      <c r="Z4" s="7">
        <f t="shared" ref="Z4:Z36" si="13">X4*Y4</f>
        <v>140.24964531381698</v>
      </c>
      <c r="AA4" s="90">
        <f t="shared" ref="AA4:AA36" si="14">Z4*100/Z$38</f>
        <v>54.451753886324703</v>
      </c>
      <c r="AB4" s="91">
        <f t="shared" ref="AB4:AB36" si="15">(AA4-AA$40)/AA$41</f>
        <v>0.36035322009609794</v>
      </c>
      <c r="AC4" s="88">
        <v>18.470540400000001</v>
      </c>
      <c r="AD4" s="89">
        <f t="shared" ref="AD4:AD36" si="16">AC$39*100/AC4</f>
        <v>81.438421260268044</v>
      </c>
      <c r="AE4" s="88">
        <v>1</v>
      </c>
      <c r="AF4" s="7">
        <f t="shared" ref="AF4:AF36" si="17">AD4*AE4</f>
        <v>81.438421260268044</v>
      </c>
      <c r="AG4" s="90">
        <f t="shared" ref="AG4:AG36" si="18">AF4*100/AF$38</f>
        <v>21.474106691408231</v>
      </c>
      <c r="AH4" s="91">
        <f t="shared" ref="AH4:AH36" si="19">(AG4-AG$40)/AG$41</f>
        <v>-0.45586829653694871</v>
      </c>
      <c r="AI4" s="88">
        <v>11.294294499999999</v>
      </c>
      <c r="AJ4" s="89">
        <f t="shared" ref="AJ4:AJ36" si="20">AI$39*100/AI4</f>
        <v>88.690443657193455</v>
      </c>
      <c r="AK4" s="88">
        <v>2.78954608</v>
      </c>
      <c r="AL4" s="7">
        <f t="shared" ref="AL4:AL36" si="21">AJ4*AK4</f>
        <v>247.40607943738488</v>
      </c>
      <c r="AM4" s="90">
        <f t="shared" ref="AM4:AM36" si="22">AL4*100/AL$38</f>
        <v>83.363500091253812</v>
      </c>
      <c r="AN4" s="91">
        <f t="shared" ref="AN4:AN36" si="23">(AM4-AM$40)/AM$41</f>
        <v>9.1917346219238791E-2</v>
      </c>
      <c r="AO4" s="88">
        <v>14.884669000000001</v>
      </c>
      <c r="AP4" s="89">
        <f t="shared" ref="AP4:AP36" si="24">AO$39*100/AO4</f>
        <v>70.277590989762672</v>
      </c>
      <c r="AQ4" s="92">
        <f t="shared" ref="AQ4:AQ36" si="25">(AP4-AP$40)/AP$41</f>
        <v>-0.15466607384816433</v>
      </c>
      <c r="AR4" s="88">
        <v>15.4949762</v>
      </c>
      <c r="AS4" s="89">
        <f t="shared" ref="AS4:AS36" si="26">AR$39*100/AR4</f>
        <v>70.563168080245262</v>
      </c>
      <c r="AT4" s="91">
        <f t="shared" ref="AT4:AT36" si="27">(AS4-AS$40)/AS$41</f>
        <v>0.25853322258072942</v>
      </c>
      <c r="AU4" s="88">
        <v>16.447211800000002</v>
      </c>
      <c r="AV4" s="89">
        <f t="shared" ref="AV4:AV36" si="28">AU$39*100/AU4</f>
        <v>75.259559799673752</v>
      </c>
      <c r="AW4" s="91">
        <f t="shared" ref="AW4:AW36" si="29">(AV4-AV$40)/AV$41</f>
        <v>0.93010732719556599</v>
      </c>
      <c r="AX4" s="88">
        <v>11.0147628</v>
      </c>
      <c r="AY4" s="89">
        <f t="shared" ref="AY4:AY36" si="30">AX$39*100/AX4</f>
        <v>90.787247819807803</v>
      </c>
      <c r="AZ4" s="92">
        <f t="shared" ref="AZ4:AZ36" si="31">(AY4-AY$40)/AY$41</f>
        <v>-0.90496972067737114</v>
      </c>
      <c r="BA4" s="88">
        <v>16.447211800000002</v>
      </c>
      <c r="BB4" s="89">
        <f t="shared" ref="BB4:BB36" si="32">BA$39*100/BA4</f>
        <v>75.259559799673752</v>
      </c>
      <c r="BC4" s="91">
        <f t="shared" ref="BC4:BC36" si="33">(BB4-BB$40)/BB$41</f>
        <v>0.53314849367439243</v>
      </c>
      <c r="BD4" s="88">
        <v>16.447211800000002</v>
      </c>
      <c r="BE4" s="89">
        <f t="shared" ref="BE4:BE36" si="34">BD$39*100/BD4</f>
        <v>75.259559799673752</v>
      </c>
      <c r="BF4" s="91">
        <f t="shared" ref="BF4:BF36" si="35">(BE4-BE$40)/BE$41</f>
        <v>1.0565127741571159</v>
      </c>
      <c r="BG4" s="88">
        <v>60.153690500000003</v>
      </c>
      <c r="BH4" s="89">
        <f t="shared" ref="BH4:BH36" si="36">BG$39*100/BG4</f>
        <v>20.615630224715805</v>
      </c>
      <c r="BI4" s="93">
        <f t="shared" ref="BI4:BI36" si="37">(BH4-BH$40)/BH$41</f>
        <v>-0.27843742215593892</v>
      </c>
      <c r="BJ4" s="88">
        <v>104.87321900000001</v>
      </c>
      <c r="BK4" s="89">
        <f t="shared" ref="BK4:BK36" si="38">BJ$39*100/BJ4</f>
        <v>11.824813349154468</v>
      </c>
      <c r="BL4" s="91">
        <f t="shared" ref="BL4:BL36" si="39">(BK4-BK$40)/BK$41</f>
        <v>-0.4597942730380089</v>
      </c>
      <c r="BM4" s="88">
        <v>11.885620899999999</v>
      </c>
      <c r="BN4" s="89">
        <f t="shared" ref="BN4:BN36" si="40">BM$39*100/BM4</f>
        <v>85.821780669447392</v>
      </c>
      <c r="BO4" s="91">
        <f t="shared" ref="BO4:BO36" si="41">(BN4-BN$40)/BN$41</f>
        <v>0.70689304495915684</v>
      </c>
      <c r="BP4" s="7">
        <f t="shared" ref="BP4:BP36" si="42">(J4+(2*M4)+S4+V4+AB4+(2*AH4)+(2*AN4)+(2*AQ4)+AT4+AW4+AZ4+(2*BC4)+BF4+BI4+(2*BL4)+BO4)/22</f>
        <v>0.19752419019053688</v>
      </c>
      <c r="BQ4" s="121">
        <f t="shared" ref="BQ4:BQ36" si="43">(BP4-BP$40)/BP$41</f>
        <v>0.27663208109376419</v>
      </c>
    </row>
    <row r="5" spans="1:69">
      <c r="A5" s="120">
        <v>2</v>
      </c>
      <c r="B5" s="3" t="s">
        <v>14</v>
      </c>
      <c r="C5" s="4">
        <v>13474</v>
      </c>
      <c r="D5" s="4">
        <v>13462</v>
      </c>
      <c r="E5" s="88">
        <v>11.050616</v>
      </c>
      <c r="F5" s="89">
        <f t="shared" si="0"/>
        <v>91.896069866150441</v>
      </c>
      <c r="G5" s="88">
        <v>2.49248176</v>
      </c>
      <c r="H5" s="7">
        <f t="shared" si="1"/>
        <v>229.04927795706561</v>
      </c>
      <c r="I5" s="90">
        <f t="shared" si="2"/>
        <v>86.641252655905959</v>
      </c>
      <c r="J5" s="91">
        <f t="shared" si="3"/>
        <v>0.76137954448292244</v>
      </c>
      <c r="K5" s="88">
        <v>14.193978100000001</v>
      </c>
      <c r="L5" s="89">
        <f t="shared" si="4"/>
        <v>84.430803088247671</v>
      </c>
      <c r="M5" s="91">
        <f t="shared" si="5"/>
        <v>0.6038926650956864</v>
      </c>
      <c r="N5" s="88">
        <v>12.4163081</v>
      </c>
      <c r="O5" s="89">
        <f t="shared" si="6"/>
        <v>94.946101571045901</v>
      </c>
      <c r="P5" s="88">
        <v>1.8219443200000001</v>
      </c>
      <c r="Q5" s="7">
        <f t="shared" si="7"/>
        <v>172.98651046351017</v>
      </c>
      <c r="R5" s="90">
        <f t="shared" si="8"/>
        <v>86.967586449523239</v>
      </c>
      <c r="S5" s="91">
        <f t="shared" si="9"/>
        <v>0.71783174192809518</v>
      </c>
      <c r="T5" s="88">
        <v>11.8873686</v>
      </c>
      <c r="U5" s="89">
        <f t="shared" si="10"/>
        <v>85.488964311243791</v>
      </c>
      <c r="V5" s="91">
        <f t="shared" si="11"/>
        <v>-0.23302570227122762</v>
      </c>
      <c r="W5" s="88">
        <v>27.109394699999999</v>
      </c>
      <c r="X5" s="89">
        <f t="shared" si="12"/>
        <v>47.770770403811341</v>
      </c>
      <c r="Y5" s="88">
        <v>2.01451541</v>
      </c>
      <c r="Z5" s="7">
        <f t="shared" si="13"/>
        <v>96.234953126049874</v>
      </c>
      <c r="AA5" s="90">
        <f t="shared" si="14"/>
        <v>37.363103280272014</v>
      </c>
      <c r="AB5" s="91">
        <f t="shared" si="15"/>
        <v>-0.36496002754741336</v>
      </c>
      <c r="AC5" s="88">
        <v>27.112792800000001</v>
      </c>
      <c r="AD5" s="89">
        <f t="shared" si="16"/>
        <v>55.479775215189193</v>
      </c>
      <c r="AE5" s="88">
        <v>1.02903082</v>
      </c>
      <c r="AF5" s="7">
        <f t="shared" si="17"/>
        <v>57.090398583101809</v>
      </c>
      <c r="AG5" s="90">
        <f t="shared" si="18"/>
        <v>15.053893374363215</v>
      </c>
      <c r="AH5" s="91">
        <f t="shared" si="19"/>
        <v>-0.78065145786751111</v>
      </c>
      <c r="AI5" s="88">
        <v>10.891382200000001</v>
      </c>
      <c r="AJ5" s="89">
        <f t="shared" si="20"/>
        <v>91.971429484863719</v>
      </c>
      <c r="AK5" s="88">
        <v>2.57751938</v>
      </c>
      <c r="AL5" s="7">
        <f t="shared" si="21"/>
        <v>237.05814190353965</v>
      </c>
      <c r="AM5" s="90">
        <f t="shared" si="22"/>
        <v>79.876761634750707</v>
      </c>
      <c r="AN5" s="91">
        <f t="shared" si="23"/>
        <v>-0.15394078363665145</v>
      </c>
      <c r="AO5" s="88">
        <v>13.611162500000001</v>
      </c>
      <c r="AP5" s="89">
        <f t="shared" si="24"/>
        <v>76.853000616222147</v>
      </c>
      <c r="AQ5" s="92">
        <f t="shared" si="25"/>
        <v>0.26064289383739681</v>
      </c>
      <c r="AR5" s="88">
        <v>16.370694700000001</v>
      </c>
      <c r="AS5" s="89">
        <f t="shared" si="26"/>
        <v>66.788528528358668</v>
      </c>
      <c r="AT5" s="91">
        <f t="shared" si="27"/>
        <v>8.9066705169478733E-2</v>
      </c>
      <c r="AU5" s="88">
        <v>29.195643499999999</v>
      </c>
      <c r="AV5" s="89">
        <f t="shared" si="28"/>
        <v>42.397076125415765</v>
      </c>
      <c r="AW5" s="91">
        <f t="shared" si="29"/>
        <v>-0.3917417706425283</v>
      </c>
      <c r="AX5" s="88">
        <v>11.437087399999999</v>
      </c>
      <c r="AY5" s="89">
        <f t="shared" si="30"/>
        <v>87.434848141494484</v>
      </c>
      <c r="AZ5" s="92">
        <f t="shared" si="31"/>
        <v>-1.5257378033484312</v>
      </c>
      <c r="BA5" s="88">
        <v>17.596675000000001</v>
      </c>
      <c r="BB5" s="89">
        <f t="shared" si="32"/>
        <v>70.343398397708654</v>
      </c>
      <c r="BC5" s="91">
        <f t="shared" si="33"/>
        <v>0.22541969967612249</v>
      </c>
      <c r="BD5" s="88">
        <v>29.225315200000001</v>
      </c>
      <c r="BE5" s="89">
        <f t="shared" si="34"/>
        <v>42.354031480214793</v>
      </c>
      <c r="BF5" s="91">
        <f t="shared" si="35"/>
        <v>-0.21539052352558447</v>
      </c>
      <c r="BG5" s="88">
        <v>47.415877000000002</v>
      </c>
      <c r="BH5" s="89">
        <f t="shared" si="36"/>
        <v>26.153818477300337</v>
      </c>
      <c r="BI5" s="93">
        <f t="shared" si="37"/>
        <v>-1.9631970067792399E-2</v>
      </c>
      <c r="BJ5" s="88">
        <v>93.144915900000001</v>
      </c>
      <c r="BK5" s="89">
        <f t="shared" si="38"/>
        <v>13.313729772770133</v>
      </c>
      <c r="BL5" s="91">
        <f t="shared" si="39"/>
        <v>-0.36600981600602273</v>
      </c>
      <c r="BM5" s="88">
        <v>12.3983355</v>
      </c>
      <c r="BN5" s="89">
        <f t="shared" si="40"/>
        <v>82.27274943479307</v>
      </c>
      <c r="BO5" s="91">
        <f t="shared" si="41"/>
        <v>0.47581445541914835</v>
      </c>
      <c r="BP5" s="7">
        <f t="shared" si="42"/>
        <v>-5.1258588554785961E-2</v>
      </c>
      <c r="BQ5" s="121">
        <f t="shared" si="43"/>
        <v>-7.178751125196943E-2</v>
      </c>
    </row>
    <row r="6" spans="1:69">
      <c r="A6" s="120">
        <v>3</v>
      </c>
      <c r="B6" s="3" t="s">
        <v>15</v>
      </c>
      <c r="C6" s="4">
        <v>7382</v>
      </c>
      <c r="D6" s="4">
        <v>7441</v>
      </c>
      <c r="E6" s="88">
        <v>12.733568699999999</v>
      </c>
      <c r="F6" s="89">
        <f t="shared" si="0"/>
        <v>79.750477177698031</v>
      </c>
      <c r="G6" s="88">
        <v>1.7281708899999999</v>
      </c>
      <c r="H6" s="7">
        <f t="shared" si="1"/>
        <v>137.82245312210708</v>
      </c>
      <c r="I6" s="90">
        <f t="shared" si="2"/>
        <v>52.133366623611664</v>
      </c>
      <c r="J6" s="91">
        <f t="shared" si="3"/>
        <v>-1.3139687245058729</v>
      </c>
      <c r="K6" s="88">
        <v>18.513053500000002</v>
      </c>
      <c r="L6" s="89">
        <f t="shared" si="4"/>
        <v>64.733187855801305</v>
      </c>
      <c r="M6" s="91">
        <f t="shared" si="5"/>
        <v>-0.7593002621566648</v>
      </c>
      <c r="N6" s="88">
        <v>18.513053500000002</v>
      </c>
      <c r="O6" s="89">
        <f t="shared" si="6"/>
        <v>63.678314871179943</v>
      </c>
      <c r="P6" s="88">
        <v>2</v>
      </c>
      <c r="Q6" s="7">
        <f t="shared" si="7"/>
        <v>127.35662974235989</v>
      </c>
      <c r="R6" s="90">
        <f t="shared" si="8"/>
        <v>64.027528374098054</v>
      </c>
      <c r="S6" s="91">
        <f t="shared" si="9"/>
        <v>-0.93996576096773032</v>
      </c>
      <c r="T6" s="88">
        <v>15.7997333</v>
      </c>
      <c r="U6" s="89">
        <f t="shared" si="10"/>
        <v>64.319998996438756</v>
      </c>
      <c r="V6" s="91">
        <f t="shared" si="11"/>
        <v>-2.181420318697306</v>
      </c>
      <c r="W6" s="88">
        <v>57.061870300000002</v>
      </c>
      <c r="X6" s="89">
        <f t="shared" si="12"/>
        <v>22.695307097215842</v>
      </c>
      <c r="Y6" s="88">
        <v>2.7086782399999998</v>
      </c>
      <c r="Z6" s="7">
        <f t="shared" si="13"/>
        <v>61.474284484346114</v>
      </c>
      <c r="AA6" s="90">
        <f t="shared" si="14"/>
        <v>23.867316039121206</v>
      </c>
      <c r="AB6" s="91">
        <f t="shared" si="15"/>
        <v>-0.9377772440172657</v>
      </c>
      <c r="AC6" s="88">
        <v>57.607729900000002</v>
      </c>
      <c r="AD6" s="89">
        <f t="shared" si="16"/>
        <v>26.11128146537154</v>
      </c>
      <c r="AE6" s="88">
        <v>1.70867824</v>
      </c>
      <c r="AF6" s="7">
        <f t="shared" si="17"/>
        <v>44.615778458395667</v>
      </c>
      <c r="AG6" s="90">
        <f t="shared" si="18"/>
        <v>11.764520626865947</v>
      </c>
      <c r="AH6" s="91">
        <f t="shared" si="19"/>
        <v>-0.94705291946543735</v>
      </c>
      <c r="AI6" s="88">
        <v>13.021896</v>
      </c>
      <c r="AJ6" s="89">
        <f t="shared" si="20"/>
        <v>76.923974051090553</v>
      </c>
      <c r="AK6" s="88">
        <v>2.1080617500000001</v>
      </c>
      <c r="AL6" s="7">
        <f t="shared" si="21"/>
        <v>162.16048735509654</v>
      </c>
      <c r="AM6" s="90">
        <f t="shared" si="22"/>
        <v>54.639990388132901</v>
      </c>
      <c r="AN6" s="91">
        <f t="shared" si="23"/>
        <v>-1.9334448845886618</v>
      </c>
      <c r="AO6" s="88">
        <v>22.248828</v>
      </c>
      <c r="AP6" s="89">
        <f t="shared" si="24"/>
        <v>47.016349805032419</v>
      </c>
      <c r="AQ6" s="92">
        <f t="shared" si="25"/>
        <v>-1.6238676312143971</v>
      </c>
      <c r="AR6" s="88">
        <v>24.647517700000002</v>
      </c>
      <c r="AS6" s="89">
        <f t="shared" si="26"/>
        <v>44.360435128118397</v>
      </c>
      <c r="AT6" s="91">
        <f t="shared" si="27"/>
        <v>-0.91786675919622474</v>
      </c>
      <c r="AU6" s="88">
        <v>26.914962299999999</v>
      </c>
      <c r="AV6" s="89">
        <f t="shared" si="28"/>
        <v>45.989658324730406</v>
      </c>
      <c r="AW6" s="91">
        <f t="shared" si="29"/>
        <v>-0.24723499549597569</v>
      </c>
      <c r="AX6" s="88">
        <v>12.8908144</v>
      </c>
      <c r="AY6" s="89">
        <f t="shared" si="30"/>
        <v>77.574617783652215</v>
      </c>
      <c r="AZ6" s="92">
        <f t="shared" si="31"/>
        <v>-3.3515691126427694</v>
      </c>
      <c r="BA6" s="88">
        <v>26.922842599999999</v>
      </c>
      <c r="BB6" s="89">
        <f t="shared" si="32"/>
        <v>45.976197179119559</v>
      </c>
      <c r="BC6" s="91">
        <f t="shared" si="33"/>
        <v>-1.2998535432064819</v>
      </c>
      <c r="BD6" s="88">
        <v>60.057500500000003</v>
      </c>
      <c r="BE6" s="89">
        <f t="shared" si="34"/>
        <v>20.610413515294393</v>
      </c>
      <c r="BF6" s="91">
        <f t="shared" si="35"/>
        <v>-1.0558504950125212</v>
      </c>
      <c r="BG6" s="88">
        <v>80.922259499999996</v>
      </c>
      <c r="BH6" s="89">
        <f t="shared" si="36"/>
        <v>15.324661566079975</v>
      </c>
      <c r="BI6" s="93">
        <f t="shared" si="37"/>
        <v>-0.52569003857673813</v>
      </c>
      <c r="BJ6" s="88">
        <v>126.997889</v>
      </c>
      <c r="BK6" s="89">
        <f t="shared" si="38"/>
        <v>9.7647783735995812</v>
      </c>
      <c r="BL6" s="91">
        <f t="shared" si="39"/>
        <v>-0.58955257147906814</v>
      </c>
      <c r="BM6" s="88">
        <v>19.261766699999999</v>
      </c>
      <c r="BN6" s="89">
        <f t="shared" si="40"/>
        <v>52.956988104315478</v>
      </c>
      <c r="BO6" s="91">
        <f t="shared" si="41"/>
        <v>-1.4329443949937586</v>
      </c>
      <c r="BP6" s="7">
        <f t="shared" si="42"/>
        <v>-1.2368377940148902</v>
      </c>
      <c r="BQ6" s="121">
        <f t="shared" si="43"/>
        <v>-1.7321879036877108</v>
      </c>
    </row>
    <row r="7" spans="1:69">
      <c r="A7" s="120">
        <v>4</v>
      </c>
      <c r="B7" s="3" t="s">
        <v>16</v>
      </c>
      <c r="C7" s="4">
        <v>11991</v>
      </c>
      <c r="D7" s="4">
        <v>12015</v>
      </c>
      <c r="E7" s="88">
        <v>11.4685209</v>
      </c>
      <c r="F7" s="89">
        <f t="shared" si="0"/>
        <v>88.547441196187734</v>
      </c>
      <c r="G7" s="88">
        <v>1.95259223</v>
      </c>
      <c r="H7" s="7">
        <f t="shared" si="1"/>
        <v>172.89704566605809</v>
      </c>
      <c r="I7" s="90">
        <f t="shared" si="2"/>
        <v>65.400846274750521</v>
      </c>
      <c r="J7" s="91">
        <f t="shared" si="3"/>
        <v>-0.5160455801536884</v>
      </c>
      <c r="K7" s="88">
        <v>18.667740899999998</v>
      </c>
      <c r="L7" s="89">
        <f t="shared" si="4"/>
        <v>64.196786125309899</v>
      </c>
      <c r="M7" s="91">
        <f t="shared" si="5"/>
        <v>-0.79642247398499444</v>
      </c>
      <c r="N7" s="88">
        <v>15.2224597</v>
      </c>
      <c r="O7" s="89">
        <f t="shared" si="6"/>
        <v>77.443466642910536</v>
      </c>
      <c r="P7" s="88">
        <v>1.6950127399999999</v>
      </c>
      <c r="Q7" s="7">
        <f t="shared" si="7"/>
        <v>131.26766258949837</v>
      </c>
      <c r="R7" s="90">
        <f t="shared" si="8"/>
        <v>65.993768899611098</v>
      </c>
      <c r="S7" s="91">
        <f t="shared" si="9"/>
        <v>-0.79787245751702918</v>
      </c>
      <c r="T7" s="88">
        <v>14.4325665</v>
      </c>
      <c r="U7" s="89">
        <f t="shared" si="10"/>
        <v>70.412897803034554</v>
      </c>
      <c r="V7" s="91">
        <f t="shared" si="11"/>
        <v>-1.6206290350110126</v>
      </c>
      <c r="W7" s="88">
        <v>54.114441100000001</v>
      </c>
      <c r="X7" s="89">
        <f t="shared" si="12"/>
        <v>23.931443135610614</v>
      </c>
      <c r="Y7" s="88">
        <v>2.9668063400000002</v>
      </c>
      <c r="Z7" s="7">
        <f t="shared" si="13"/>
        <v>70.999957220079054</v>
      </c>
      <c r="AA7" s="90">
        <f t="shared" si="14"/>
        <v>27.565646870883409</v>
      </c>
      <c r="AB7" s="91">
        <f t="shared" si="15"/>
        <v>-0.78080473587227117</v>
      </c>
      <c r="AC7" s="88">
        <v>55.000904499999997</v>
      </c>
      <c r="AD7" s="89">
        <f t="shared" si="16"/>
        <v>27.348852962954457</v>
      </c>
      <c r="AE7" s="88">
        <v>2</v>
      </c>
      <c r="AF7" s="7">
        <f t="shared" si="17"/>
        <v>54.697705925908913</v>
      </c>
      <c r="AG7" s="90">
        <f t="shared" si="18"/>
        <v>14.422975723883454</v>
      </c>
      <c r="AH7" s="91">
        <f t="shared" si="19"/>
        <v>-0.81256806545406102</v>
      </c>
      <c r="AI7" s="88">
        <v>11.6983333</v>
      </c>
      <c r="AJ7" s="89">
        <f t="shared" si="20"/>
        <v>85.627239736792248</v>
      </c>
      <c r="AK7" s="88">
        <v>2.1638418100000001</v>
      </c>
      <c r="AL7" s="7">
        <f t="shared" si="21"/>
        <v>185.28380141736446</v>
      </c>
      <c r="AM7" s="90">
        <f t="shared" si="22"/>
        <v>62.431393082535244</v>
      </c>
      <c r="AN7" s="91">
        <f t="shared" si="23"/>
        <v>-1.3840547541568358</v>
      </c>
      <c r="AO7" s="88">
        <v>14.497537899999999</v>
      </c>
      <c r="AP7" s="89">
        <f t="shared" si="24"/>
        <v>72.154229719240803</v>
      </c>
      <c r="AQ7" s="92">
        <f t="shared" si="25"/>
        <v>-3.613583197212094E-2</v>
      </c>
      <c r="AR7" s="88">
        <v>18.512832800000002</v>
      </c>
      <c r="AS7" s="89">
        <f t="shared" si="26"/>
        <v>59.060362172125274</v>
      </c>
      <c r="AT7" s="91">
        <f t="shared" si="27"/>
        <v>-0.25789766596129254</v>
      </c>
      <c r="AU7" s="88">
        <v>49.497529100000001</v>
      </c>
      <c r="AV7" s="89">
        <f t="shared" si="28"/>
        <v>25.007509314237666</v>
      </c>
      <c r="AW7" s="91">
        <f t="shared" si="29"/>
        <v>-1.0912136495485298</v>
      </c>
      <c r="AX7" s="88">
        <v>11.8413457</v>
      </c>
      <c r="AY7" s="89">
        <f t="shared" si="30"/>
        <v>84.449861133604102</v>
      </c>
      <c r="AZ7" s="92">
        <f t="shared" si="31"/>
        <v>-2.0784716177778679</v>
      </c>
      <c r="BA7" s="88">
        <v>33.5125739</v>
      </c>
      <c r="BB7" s="89">
        <f t="shared" si="32"/>
        <v>36.935686399187617</v>
      </c>
      <c r="BC7" s="91">
        <f t="shared" si="33"/>
        <v>-1.8657473884176621</v>
      </c>
      <c r="BD7" s="88">
        <v>57.527535700000001</v>
      </c>
      <c r="BE7" s="89">
        <f t="shared" si="34"/>
        <v>21.516825028887858</v>
      </c>
      <c r="BF7" s="91">
        <f t="shared" si="35"/>
        <v>-1.0208148079387676</v>
      </c>
      <c r="BG7" s="88">
        <v>86.010519500000001</v>
      </c>
      <c r="BH7" s="89">
        <f t="shared" si="36"/>
        <v>14.418076384249721</v>
      </c>
      <c r="BI7" s="93">
        <f t="shared" si="37"/>
        <v>-0.56805573239917151</v>
      </c>
      <c r="BJ7" s="88">
        <v>134.411855</v>
      </c>
      <c r="BK7" s="89">
        <f t="shared" si="38"/>
        <v>9.2261671412837813</v>
      </c>
      <c r="BL7" s="91">
        <f t="shared" si="39"/>
        <v>-0.62347882897268914</v>
      </c>
      <c r="BM7" s="88">
        <v>14.7017024</v>
      </c>
      <c r="BN7" s="89">
        <f t="shared" si="40"/>
        <v>69.382791342586273</v>
      </c>
      <c r="BO7" s="91">
        <f t="shared" si="41"/>
        <v>-0.36345495029716446</v>
      </c>
      <c r="BP7" s="7">
        <f t="shared" si="42"/>
        <v>-0.91509431447243295</v>
      </c>
      <c r="BQ7" s="121">
        <f t="shared" si="43"/>
        <v>-1.2815870520233013</v>
      </c>
    </row>
    <row r="8" spans="1:69">
      <c r="A8" s="120">
        <v>5</v>
      </c>
      <c r="B8" s="3" t="s">
        <v>17</v>
      </c>
      <c r="C8" s="4">
        <v>30470</v>
      </c>
      <c r="D8" s="4">
        <v>30622</v>
      </c>
      <c r="E8" s="88">
        <v>11.2145373</v>
      </c>
      <c r="F8" s="89">
        <f t="shared" si="0"/>
        <v>90.552838056011453</v>
      </c>
      <c r="G8" s="88">
        <v>2.5530915699999999</v>
      </c>
      <c r="H8" s="7">
        <f t="shared" si="1"/>
        <v>231.18968748037801</v>
      </c>
      <c r="I8" s="90">
        <f t="shared" si="2"/>
        <v>87.450893987022397</v>
      </c>
      <c r="J8" s="91">
        <f t="shared" si="3"/>
        <v>0.81007240655687807</v>
      </c>
      <c r="K8" s="88">
        <v>14.2569056</v>
      </c>
      <c r="L8" s="89">
        <f t="shared" si="4"/>
        <v>84.058140218028797</v>
      </c>
      <c r="M8" s="91">
        <f t="shared" si="5"/>
        <v>0.57810216289849026</v>
      </c>
      <c r="N8" s="88">
        <v>14.2569056</v>
      </c>
      <c r="O8" s="89">
        <f t="shared" si="6"/>
        <v>82.688353495165174</v>
      </c>
      <c r="P8" s="88">
        <v>2</v>
      </c>
      <c r="Q8" s="7">
        <f t="shared" si="7"/>
        <v>165.37670699033035</v>
      </c>
      <c r="R8" s="90">
        <f t="shared" si="8"/>
        <v>83.141818534762919</v>
      </c>
      <c r="S8" s="91">
        <f t="shared" si="9"/>
        <v>0.44135691893961526</v>
      </c>
      <c r="T8" s="88">
        <v>12.374869500000001</v>
      </c>
      <c r="U8" s="89">
        <f t="shared" si="10"/>
        <v>82.121175500072951</v>
      </c>
      <c r="V8" s="91">
        <f t="shared" si="11"/>
        <v>-0.54299746949577421</v>
      </c>
      <c r="W8" s="88">
        <v>22.0940507</v>
      </c>
      <c r="X8" s="89">
        <f t="shared" si="12"/>
        <v>58.614723374378784</v>
      </c>
      <c r="Y8" s="88">
        <v>2.0007174499999998</v>
      </c>
      <c r="Z8" s="7">
        <f t="shared" si="13"/>
        <v>117.27149988204251</v>
      </c>
      <c r="AA8" s="90">
        <f t="shared" si="14"/>
        <v>45.530516923368225</v>
      </c>
      <c r="AB8" s="91">
        <f t="shared" si="15"/>
        <v>-1.8301098712867673E-2</v>
      </c>
      <c r="AC8" s="88">
        <v>60.882893299999999</v>
      </c>
      <c r="AD8" s="89">
        <f t="shared" si="16"/>
        <v>24.706638736566088</v>
      </c>
      <c r="AE8" s="88">
        <v>3.3014283899999999</v>
      </c>
      <c r="AF8" s="7">
        <f t="shared" si="17"/>
        <v>81.567198546373007</v>
      </c>
      <c r="AG8" s="90">
        <f t="shared" si="18"/>
        <v>21.508063356314715</v>
      </c>
      <c r="AH8" s="91">
        <f t="shared" si="19"/>
        <v>-0.45415051047097943</v>
      </c>
      <c r="AI8" s="88">
        <v>10.2733051</v>
      </c>
      <c r="AJ8" s="89">
        <f t="shared" si="20"/>
        <v>97.50474460259143</v>
      </c>
      <c r="AK8" s="88">
        <v>2.7090576400000002</v>
      </c>
      <c r="AL8" s="7">
        <f t="shared" si="21"/>
        <v>264.14597330189912</v>
      </c>
      <c r="AM8" s="90">
        <f t="shared" si="22"/>
        <v>89.004008792072511</v>
      </c>
      <c r="AN8" s="91">
        <f t="shared" si="23"/>
        <v>0.4896428819653203</v>
      </c>
      <c r="AO8" s="88">
        <v>12.8456168</v>
      </c>
      <c r="AP8" s="89">
        <f t="shared" si="24"/>
        <v>81.433121996913357</v>
      </c>
      <c r="AQ8" s="92">
        <f t="shared" si="25"/>
        <v>0.54992760620499015</v>
      </c>
      <c r="AR8" s="88">
        <v>14.4098744</v>
      </c>
      <c r="AS8" s="89">
        <f t="shared" si="26"/>
        <v>75.876761979271663</v>
      </c>
      <c r="AT8" s="91">
        <f t="shared" si="27"/>
        <v>0.49709275671044734</v>
      </c>
      <c r="AU8" s="88">
        <v>21.365246599999999</v>
      </c>
      <c r="AV8" s="89">
        <f t="shared" si="28"/>
        <v>57.935672036661629</v>
      </c>
      <c r="AW8" s="91">
        <f t="shared" si="29"/>
        <v>0.23327729944803502</v>
      </c>
      <c r="AX8" s="88">
        <v>11.6130747</v>
      </c>
      <c r="AY8" s="89">
        <f t="shared" si="30"/>
        <v>86.109839627570807</v>
      </c>
      <c r="AZ8" s="92">
        <f t="shared" si="31"/>
        <v>-1.7710913034194802</v>
      </c>
      <c r="BA8" s="88">
        <v>21.446939199999999</v>
      </c>
      <c r="BB8" s="89">
        <f t="shared" si="32"/>
        <v>57.71499179705792</v>
      </c>
      <c r="BC8" s="91">
        <f t="shared" si="33"/>
        <v>-0.56505970398720573</v>
      </c>
      <c r="BD8" s="88">
        <v>21.365246599999999</v>
      </c>
      <c r="BE8" s="89">
        <f t="shared" si="34"/>
        <v>57.935672036661629</v>
      </c>
      <c r="BF8" s="91">
        <f t="shared" si="35"/>
        <v>0.38688942817880728</v>
      </c>
      <c r="BG8" s="88">
        <v>64.294742299999996</v>
      </c>
      <c r="BH8" s="89">
        <f t="shared" si="36"/>
        <v>19.287832809308892</v>
      </c>
      <c r="BI8" s="93">
        <f t="shared" si="37"/>
        <v>-0.34048681352783561</v>
      </c>
      <c r="BJ8" s="88">
        <v>64.294742299999996</v>
      </c>
      <c r="BK8" s="89">
        <f t="shared" si="38"/>
        <v>19.287832809308892</v>
      </c>
      <c r="BL8" s="91">
        <f t="shared" si="39"/>
        <v>1.028935072246028E-2</v>
      </c>
      <c r="BM8" s="88">
        <v>13.8062509</v>
      </c>
      <c r="BN8" s="89">
        <f t="shared" si="40"/>
        <v>73.88284896372555</v>
      </c>
      <c r="BO8" s="91">
        <f t="shared" si="41"/>
        <v>-7.0454720322317962E-2</v>
      </c>
      <c r="BP8" s="7">
        <f t="shared" si="42"/>
        <v>3.8311862682802678E-2</v>
      </c>
      <c r="BQ8" s="121">
        <f t="shared" si="43"/>
        <v>5.3655657538952198E-2</v>
      </c>
    </row>
    <row r="9" spans="1:69">
      <c r="A9" s="120">
        <v>6</v>
      </c>
      <c r="B9" s="3" t="s">
        <v>18</v>
      </c>
      <c r="C9" s="4">
        <v>67446</v>
      </c>
      <c r="D9" s="4">
        <v>68076</v>
      </c>
      <c r="E9" s="88">
        <v>11.5795029</v>
      </c>
      <c r="F9" s="89">
        <f t="shared" si="0"/>
        <v>87.698771594072483</v>
      </c>
      <c r="G9" s="88">
        <v>1.08866938</v>
      </c>
      <c r="H9" s="7">
        <f t="shared" si="1"/>
        <v>95.4749672980805</v>
      </c>
      <c r="I9" s="90">
        <f t="shared" si="2"/>
        <v>36.114808297007251</v>
      </c>
      <c r="J9" s="91">
        <f t="shared" si="3"/>
        <v>-2.2773452484605121</v>
      </c>
      <c r="K9" s="88">
        <v>22.720351399999998</v>
      </c>
      <c r="L9" s="89">
        <f t="shared" si="4"/>
        <v>52.74605788007311</v>
      </c>
      <c r="M9" s="91">
        <f t="shared" si="5"/>
        <v>-1.5888814377525018</v>
      </c>
      <c r="N9" s="88">
        <v>22.720351399999998</v>
      </c>
      <c r="O9" s="89">
        <f t="shared" si="6"/>
        <v>51.886523638890552</v>
      </c>
      <c r="P9" s="88">
        <v>2</v>
      </c>
      <c r="Q9" s="7">
        <f t="shared" si="7"/>
        <v>103.7730472777811</v>
      </c>
      <c r="R9" s="90">
        <f t="shared" si="8"/>
        <v>52.171070657932042</v>
      </c>
      <c r="S9" s="91">
        <f t="shared" si="9"/>
        <v>-1.7967903570704868</v>
      </c>
      <c r="T9" s="88">
        <v>11.1985671</v>
      </c>
      <c r="U9" s="89">
        <f t="shared" si="10"/>
        <v>90.74721979386095</v>
      </c>
      <c r="V9" s="91">
        <f t="shared" si="11"/>
        <v>0.25094488966691403</v>
      </c>
      <c r="W9" s="88">
        <v>15.073082599999999</v>
      </c>
      <c r="X9" s="89">
        <f t="shared" si="12"/>
        <v>85.917174632878343</v>
      </c>
      <c r="Y9" s="88">
        <v>2.99785009</v>
      </c>
      <c r="Z9" s="7">
        <f t="shared" si="13"/>
        <v>257.56680970572006</v>
      </c>
      <c r="AA9" s="90">
        <f t="shared" si="14"/>
        <v>100</v>
      </c>
      <c r="AB9" s="91">
        <f t="shared" si="15"/>
        <v>2.293609805111323</v>
      </c>
      <c r="AC9" s="88">
        <v>15.042116500000001</v>
      </c>
      <c r="AD9" s="89">
        <f t="shared" si="16"/>
        <v>100</v>
      </c>
      <c r="AE9" s="88">
        <v>2.9850377699999999</v>
      </c>
      <c r="AF9" s="7">
        <f t="shared" si="17"/>
        <v>298.50377700000001</v>
      </c>
      <c r="AG9" s="90">
        <f t="shared" si="18"/>
        <v>78.711029215563556</v>
      </c>
      <c r="AH9" s="91">
        <f t="shared" si="19"/>
        <v>2.4396100504011762</v>
      </c>
      <c r="AI9" s="88">
        <v>10.4573965</v>
      </c>
      <c r="AJ9" s="89">
        <f t="shared" si="20"/>
        <v>95.788276747467691</v>
      </c>
      <c r="AK9" s="88">
        <v>2.80478345</v>
      </c>
      <c r="AL9" s="7">
        <f t="shared" si="21"/>
        <v>268.6653733253172</v>
      </c>
      <c r="AM9" s="90">
        <f t="shared" si="22"/>
        <v>90.526821024986859</v>
      </c>
      <c r="AN9" s="91">
        <f t="shared" si="23"/>
        <v>0.59701995437168598</v>
      </c>
      <c r="AO9" s="88">
        <v>11.4542971</v>
      </c>
      <c r="AP9" s="89">
        <f t="shared" si="24"/>
        <v>91.324563250590018</v>
      </c>
      <c r="AQ9" s="92">
        <f t="shared" si="25"/>
        <v>1.1746802055649146</v>
      </c>
      <c r="AR9" s="88">
        <v>12.3039425</v>
      </c>
      <c r="AS9" s="89">
        <f t="shared" si="26"/>
        <v>88.863761351290464</v>
      </c>
      <c r="AT9" s="91">
        <f t="shared" si="27"/>
        <v>1.0801581130033728</v>
      </c>
      <c r="AU9" s="88">
        <v>13.5818195</v>
      </c>
      <c r="AV9" s="89">
        <f t="shared" si="28"/>
        <v>91.137267727641344</v>
      </c>
      <c r="AW9" s="91">
        <f t="shared" si="29"/>
        <v>1.5687667209394751</v>
      </c>
      <c r="AX9" s="88">
        <v>10.415277400000001</v>
      </c>
      <c r="AY9" s="89">
        <f t="shared" si="30"/>
        <v>96.012805189422977</v>
      </c>
      <c r="AZ9" s="92">
        <f t="shared" si="31"/>
        <v>6.2653337577935397E-2</v>
      </c>
      <c r="BA9" s="88">
        <v>13.624003099999999</v>
      </c>
      <c r="BB9" s="89">
        <f t="shared" si="32"/>
        <v>90.855082086703277</v>
      </c>
      <c r="BC9" s="91">
        <f t="shared" si="33"/>
        <v>1.5093555122727635</v>
      </c>
      <c r="BD9" s="88">
        <v>13.5818195</v>
      </c>
      <c r="BE9" s="89">
        <f t="shared" si="34"/>
        <v>91.137267727641344</v>
      </c>
      <c r="BF9" s="91">
        <f t="shared" si="35"/>
        <v>1.6702366711620549</v>
      </c>
      <c r="BG9" s="88">
        <v>13.8152691</v>
      </c>
      <c r="BH9" s="89">
        <f t="shared" si="36"/>
        <v>89.763451657991965</v>
      </c>
      <c r="BI9" s="93">
        <f t="shared" si="37"/>
        <v>2.9529141265383347</v>
      </c>
      <c r="BJ9" s="88">
        <v>61.807149600000002</v>
      </c>
      <c r="BK9" s="89">
        <f t="shared" si="38"/>
        <v>20.064122808213114</v>
      </c>
      <c r="BL9" s="91">
        <f t="shared" si="39"/>
        <v>5.9186612443704184E-2</v>
      </c>
      <c r="BM9" s="88">
        <v>10.9428675</v>
      </c>
      <c r="BN9" s="89">
        <f t="shared" si="40"/>
        <v>93.215526003581772</v>
      </c>
      <c r="BO9" s="91">
        <f t="shared" si="41"/>
        <v>1.1883022324993739</v>
      </c>
      <c r="BP9" s="7">
        <f t="shared" si="42"/>
        <v>0.69888145843505778</v>
      </c>
      <c r="BQ9" s="121">
        <f t="shared" si="43"/>
        <v>0.97878154619057456</v>
      </c>
    </row>
    <row r="10" spans="1:69">
      <c r="A10" s="120">
        <v>7</v>
      </c>
      <c r="B10" s="3" t="s">
        <v>19</v>
      </c>
      <c r="C10" s="4">
        <v>23591</v>
      </c>
      <c r="D10" s="4">
        <v>23648</v>
      </c>
      <c r="E10" s="88">
        <v>10.2287248</v>
      </c>
      <c r="F10" s="89">
        <f t="shared" si="0"/>
        <v>99.280037331730725</v>
      </c>
      <c r="G10" s="88">
        <v>2.4833067</v>
      </c>
      <c r="H10" s="7">
        <f t="shared" si="1"/>
        <v>246.54278188213704</v>
      </c>
      <c r="I10" s="90">
        <f t="shared" si="2"/>
        <v>93.258427383229488</v>
      </c>
      <c r="J10" s="91">
        <f t="shared" si="3"/>
        <v>1.159344870527389</v>
      </c>
      <c r="K10" s="88">
        <v>13.0908259</v>
      </c>
      <c r="L10" s="89">
        <f t="shared" si="4"/>
        <v>91.545711413059124</v>
      </c>
      <c r="M10" s="91">
        <f t="shared" si="5"/>
        <v>1.096286926633268</v>
      </c>
      <c r="N10" s="88">
        <v>13.042179600000001</v>
      </c>
      <c r="O10" s="89">
        <f t="shared" si="6"/>
        <v>90.389803403719412</v>
      </c>
      <c r="P10" s="88">
        <v>2</v>
      </c>
      <c r="Q10" s="7">
        <f t="shared" si="7"/>
        <v>180.77960680743882</v>
      </c>
      <c r="R10" s="90">
        <f t="shared" si="8"/>
        <v>90.885503391047095</v>
      </c>
      <c r="S10" s="91">
        <f t="shared" si="9"/>
        <v>1.0009658517396771</v>
      </c>
      <c r="T10" s="88">
        <v>11.245566200000001</v>
      </c>
      <c r="U10" s="89">
        <f t="shared" si="10"/>
        <v>90.367955861573236</v>
      </c>
      <c r="V10" s="91">
        <f t="shared" si="11"/>
        <v>0.21603738271582276</v>
      </c>
      <c r="W10" s="88">
        <v>16.820191000000001</v>
      </c>
      <c r="X10" s="89">
        <f t="shared" si="12"/>
        <v>76.992982422137771</v>
      </c>
      <c r="Y10" s="88">
        <v>2.9900765300000001</v>
      </c>
      <c r="Z10" s="7">
        <f t="shared" si="13"/>
        <v>230.21490971513671</v>
      </c>
      <c r="AA10" s="90">
        <f t="shared" si="14"/>
        <v>89.380658159397967</v>
      </c>
      <c r="AB10" s="91">
        <f t="shared" si="15"/>
        <v>1.8428808683563305</v>
      </c>
      <c r="AC10" s="88">
        <v>16.163067300000002</v>
      </c>
      <c r="AD10" s="89">
        <f t="shared" si="16"/>
        <v>93.064739636393142</v>
      </c>
      <c r="AE10" s="88">
        <v>2</v>
      </c>
      <c r="AF10" s="7">
        <f t="shared" si="17"/>
        <v>186.12947927278628</v>
      </c>
      <c r="AG10" s="90">
        <f t="shared" si="18"/>
        <v>49.079589639222256</v>
      </c>
      <c r="AH10" s="91">
        <f t="shared" si="19"/>
        <v>0.94062673861160173</v>
      </c>
      <c r="AI10" s="88">
        <v>10.3170047</v>
      </c>
      <c r="AJ10" s="89">
        <f t="shared" si="20"/>
        <v>97.091745048831854</v>
      </c>
      <c r="AK10" s="88">
        <v>2.6615384600000001</v>
      </c>
      <c r="AL10" s="7">
        <f t="shared" si="21"/>
        <v>258.41341359598056</v>
      </c>
      <c r="AM10" s="90">
        <f t="shared" si="22"/>
        <v>87.072422298101969</v>
      </c>
      <c r="AN10" s="91">
        <f t="shared" si="23"/>
        <v>0.35344217491866303</v>
      </c>
      <c r="AO10" s="88">
        <v>12.7028309</v>
      </c>
      <c r="AP10" s="89">
        <f t="shared" si="24"/>
        <v>82.348469269161086</v>
      </c>
      <c r="AQ10" s="92">
        <f t="shared" si="25"/>
        <v>0.60774178848517324</v>
      </c>
      <c r="AR10" s="88">
        <v>12.352076500000001</v>
      </c>
      <c r="AS10" s="89">
        <f t="shared" si="26"/>
        <v>88.517473964802605</v>
      </c>
      <c r="AT10" s="91">
        <f t="shared" si="27"/>
        <v>1.0646111669692251</v>
      </c>
      <c r="AU10" s="88">
        <v>14.7062981</v>
      </c>
      <c r="AV10" s="89">
        <f t="shared" si="28"/>
        <v>84.168695043656157</v>
      </c>
      <c r="AW10" s="91">
        <f t="shared" si="29"/>
        <v>1.2884652803407985</v>
      </c>
      <c r="AX10" s="88">
        <v>10.3373329</v>
      </c>
      <c r="AY10" s="89">
        <f t="shared" si="30"/>
        <v>96.736751120784746</v>
      </c>
      <c r="AZ10" s="92">
        <f t="shared" si="31"/>
        <v>0.19670732006580699</v>
      </c>
      <c r="BA10" s="88">
        <v>14.7737376</v>
      </c>
      <c r="BB10" s="89">
        <f t="shared" si="32"/>
        <v>83.784479832645729</v>
      </c>
      <c r="BC10" s="91">
        <f t="shared" si="33"/>
        <v>1.066768760826228</v>
      </c>
      <c r="BD10" s="88">
        <v>14.7062981</v>
      </c>
      <c r="BE10" s="89">
        <f t="shared" si="34"/>
        <v>84.168695043656157</v>
      </c>
      <c r="BF10" s="91">
        <f t="shared" si="35"/>
        <v>1.4008791792885411</v>
      </c>
      <c r="BG10" s="88">
        <v>44.200138000000003</v>
      </c>
      <c r="BH10" s="89">
        <f t="shared" si="36"/>
        <v>28.056614664868242</v>
      </c>
      <c r="BI10" s="93">
        <f t="shared" si="37"/>
        <v>6.9287728052851535E-2</v>
      </c>
      <c r="BJ10" s="88">
        <v>92.557046900000003</v>
      </c>
      <c r="BK10" s="89">
        <f t="shared" si="38"/>
        <v>13.398290908522926</v>
      </c>
      <c r="BL10" s="91">
        <f t="shared" si="39"/>
        <v>-0.36068344571632882</v>
      </c>
      <c r="BM10" s="88">
        <v>12.739757300000001</v>
      </c>
      <c r="BN10" s="89">
        <f t="shared" si="40"/>
        <v>80.067863616208754</v>
      </c>
      <c r="BO10" s="91">
        <f t="shared" si="41"/>
        <v>0.33225361546929749</v>
      </c>
      <c r="BP10" s="7">
        <f t="shared" si="42"/>
        <v>0.72635450686558878</v>
      </c>
      <c r="BQ10" s="121">
        <f t="shared" si="43"/>
        <v>1.0172574743996534</v>
      </c>
    </row>
    <row r="11" spans="1:69">
      <c r="A11" s="120">
        <v>8</v>
      </c>
      <c r="B11" s="3" t="s">
        <v>20</v>
      </c>
      <c r="C11" s="4">
        <v>23656</v>
      </c>
      <c r="D11" s="4">
        <v>23829</v>
      </c>
      <c r="E11" s="88">
        <v>10.4876027</v>
      </c>
      <c r="F11" s="89">
        <f t="shared" si="0"/>
        <v>96.829390762485687</v>
      </c>
      <c r="G11" s="88">
        <v>2.5177534399999999</v>
      </c>
      <c r="H11" s="7">
        <f t="shared" si="1"/>
        <v>243.79253168535254</v>
      </c>
      <c r="I11" s="90">
        <f t="shared" si="2"/>
        <v>92.218104862713943</v>
      </c>
      <c r="J11" s="91">
        <f t="shared" si="3"/>
        <v>1.0967785475680092</v>
      </c>
      <c r="K11" s="88">
        <v>19.812858299999998</v>
      </c>
      <c r="L11" s="89">
        <f t="shared" si="4"/>
        <v>60.486425121205258</v>
      </c>
      <c r="M11" s="91">
        <f t="shared" si="5"/>
        <v>-1.0532016738353818</v>
      </c>
      <c r="N11" s="88">
        <v>12.4950571</v>
      </c>
      <c r="O11" s="89">
        <f t="shared" si="6"/>
        <v>94.347712104492899</v>
      </c>
      <c r="P11" s="88">
        <v>2</v>
      </c>
      <c r="Q11" s="7">
        <f t="shared" si="7"/>
        <v>188.6954242089858</v>
      </c>
      <c r="R11" s="90">
        <f t="shared" si="8"/>
        <v>94.865117364085123</v>
      </c>
      <c r="S11" s="91">
        <f t="shared" si="9"/>
        <v>1.2885585895304901</v>
      </c>
      <c r="T11" s="88">
        <v>10.395487599999999</v>
      </c>
      <c r="U11" s="89">
        <f t="shared" si="10"/>
        <v>97.757687672101127</v>
      </c>
      <c r="V11" s="91">
        <f t="shared" si="11"/>
        <v>0.89618936285985962</v>
      </c>
      <c r="W11" s="88">
        <v>14.592657600000001</v>
      </c>
      <c r="X11" s="89">
        <f t="shared" si="12"/>
        <v>88.745772394467735</v>
      </c>
      <c r="Y11" s="88">
        <v>1.01136552</v>
      </c>
      <c r="Z11" s="7">
        <f t="shared" si="13"/>
        <v>89.754414245532502</v>
      </c>
      <c r="AA11" s="90">
        <f t="shared" si="14"/>
        <v>34.847041957028686</v>
      </c>
      <c r="AB11" s="91">
        <f t="shared" si="15"/>
        <v>-0.47175211146921053</v>
      </c>
      <c r="AC11" s="88">
        <v>26.815135600000001</v>
      </c>
      <c r="AD11" s="89">
        <f t="shared" si="16"/>
        <v>56.095619743947886</v>
      </c>
      <c r="AE11" s="88">
        <v>2</v>
      </c>
      <c r="AF11" s="7">
        <f t="shared" si="17"/>
        <v>112.19123948789577</v>
      </c>
      <c r="AG11" s="90">
        <f t="shared" si="18"/>
        <v>29.583169827234887</v>
      </c>
      <c r="AH11" s="91">
        <f t="shared" si="19"/>
        <v>-4.5650281865889097E-2</v>
      </c>
      <c r="AI11" s="88">
        <v>10.090066500000001</v>
      </c>
      <c r="AJ11" s="89">
        <f t="shared" si="20"/>
        <v>99.275459681063538</v>
      </c>
      <c r="AK11" s="88">
        <v>2.6998158399999999</v>
      </c>
      <c r="AL11" s="7">
        <f t="shared" si="21"/>
        <v>268.0254585702167</v>
      </c>
      <c r="AM11" s="90">
        <f t="shared" si="22"/>
        <v>90.311201692323223</v>
      </c>
      <c r="AN11" s="91">
        <f t="shared" si="23"/>
        <v>0.58181612805928096</v>
      </c>
      <c r="AO11" s="88">
        <v>11.6749464</v>
      </c>
      <c r="AP11" s="89">
        <f t="shared" si="24"/>
        <v>89.598585223483326</v>
      </c>
      <c r="AQ11" s="92">
        <f t="shared" si="25"/>
        <v>1.0656658333193927</v>
      </c>
      <c r="AR11" s="88">
        <v>13.1846189</v>
      </c>
      <c r="AS11" s="89">
        <f t="shared" si="26"/>
        <v>82.928040491181747</v>
      </c>
      <c r="AT11" s="91">
        <f t="shared" si="27"/>
        <v>0.81366751736883658</v>
      </c>
      <c r="AU11" s="88">
        <v>14.036702399999999</v>
      </c>
      <c r="AV11" s="89">
        <f t="shared" si="28"/>
        <v>88.183811605210067</v>
      </c>
      <c r="AW11" s="91">
        <f t="shared" si="29"/>
        <v>1.4499679305121316</v>
      </c>
      <c r="AX11" s="88">
        <v>10.2995891</v>
      </c>
      <c r="AY11" s="89">
        <f t="shared" si="30"/>
        <v>97.091251921884918</v>
      </c>
      <c r="AZ11" s="92">
        <f t="shared" si="31"/>
        <v>0.26235068115663862</v>
      </c>
      <c r="BA11" s="88">
        <v>14.036702399999999</v>
      </c>
      <c r="BB11" s="89">
        <f t="shared" si="32"/>
        <v>88.183811605210067</v>
      </c>
      <c r="BC11" s="91">
        <f t="shared" si="33"/>
        <v>1.3421464284976659</v>
      </c>
      <c r="BD11" s="88">
        <v>14.036702399999999</v>
      </c>
      <c r="BE11" s="89">
        <f t="shared" si="34"/>
        <v>88.183811605210067</v>
      </c>
      <c r="BF11" s="91">
        <f t="shared" si="35"/>
        <v>1.5560762010668199</v>
      </c>
      <c r="BG11" s="88">
        <v>52.060478400000001</v>
      </c>
      <c r="BH11" s="89">
        <f t="shared" si="36"/>
        <v>23.82049259078649</v>
      </c>
      <c r="BI11" s="93">
        <f t="shared" si="37"/>
        <v>-0.12867078084609651</v>
      </c>
      <c r="BJ11" s="88">
        <v>96.538211700000005</v>
      </c>
      <c r="BK11" s="89">
        <f t="shared" si="38"/>
        <v>12.845755252373294</v>
      </c>
      <c r="BL11" s="91">
        <f t="shared" si="39"/>
        <v>-0.3954867803299455</v>
      </c>
      <c r="BM11" s="88">
        <v>10.777651499999999</v>
      </c>
      <c r="BN11" s="89">
        <f t="shared" si="40"/>
        <v>94.644473334473659</v>
      </c>
      <c r="BO11" s="91">
        <f t="shared" si="41"/>
        <v>1.2813414626208914</v>
      </c>
      <c r="BP11" s="7">
        <f t="shared" si="42"/>
        <v>0.50159485036630069</v>
      </c>
      <c r="BQ11" s="121">
        <f t="shared" si="43"/>
        <v>0.70248219820010938</v>
      </c>
    </row>
    <row r="12" spans="1:69">
      <c r="A12" s="120">
        <v>9</v>
      </c>
      <c r="B12" s="3" t="s">
        <v>21</v>
      </c>
      <c r="C12" s="4">
        <v>18216</v>
      </c>
      <c r="D12" s="4">
        <v>18293</v>
      </c>
      <c r="E12" s="88">
        <v>10.444223900000001</v>
      </c>
      <c r="F12" s="89">
        <f t="shared" si="0"/>
        <v>97.231559733222483</v>
      </c>
      <c r="G12" s="88">
        <v>2.4004855699999998</v>
      </c>
      <c r="H12" s="7">
        <f t="shared" si="1"/>
        <v>233.4029560881936</v>
      </c>
      <c r="I12" s="90">
        <f t="shared" si="2"/>
        <v>88.288095336686041</v>
      </c>
      <c r="J12" s="91">
        <f t="shared" si="3"/>
        <v>0.86042276328964051</v>
      </c>
      <c r="K12" s="88">
        <v>13.0398453</v>
      </c>
      <c r="L12" s="89">
        <f t="shared" si="4"/>
        <v>91.903618672531337</v>
      </c>
      <c r="M12" s="91">
        <f t="shared" si="5"/>
        <v>1.121056252207316</v>
      </c>
      <c r="N12" s="88">
        <v>13.038091100000001</v>
      </c>
      <c r="O12" s="89">
        <f t="shared" si="6"/>
        <v>90.418147944985591</v>
      </c>
      <c r="P12" s="88">
        <v>2</v>
      </c>
      <c r="Q12" s="7">
        <f t="shared" si="7"/>
        <v>180.83629588997118</v>
      </c>
      <c r="R12" s="90">
        <f t="shared" si="8"/>
        <v>90.914003374500524</v>
      </c>
      <c r="S12" s="91">
        <f t="shared" si="9"/>
        <v>1.0030254455404566</v>
      </c>
      <c r="T12" s="88">
        <v>10.492333199999999</v>
      </c>
      <c r="U12" s="89">
        <f t="shared" si="10"/>
        <v>96.855371501164313</v>
      </c>
      <c r="V12" s="91">
        <f t="shared" si="11"/>
        <v>0.81314005253112409</v>
      </c>
      <c r="W12" s="88">
        <v>24.7644369</v>
      </c>
      <c r="X12" s="89">
        <f t="shared" si="12"/>
        <v>52.294210251152528</v>
      </c>
      <c r="Y12" s="88">
        <v>1</v>
      </c>
      <c r="Z12" s="7">
        <f t="shared" si="13"/>
        <v>52.294210251152528</v>
      </c>
      <c r="AA12" s="90">
        <f t="shared" si="14"/>
        <v>20.303163404827146</v>
      </c>
      <c r="AB12" s="91">
        <f t="shared" si="15"/>
        <v>-1.089054672637719</v>
      </c>
      <c r="AC12" s="88">
        <v>32.523327500000001</v>
      </c>
      <c r="AD12" s="89">
        <f t="shared" si="16"/>
        <v>46.25023838658575</v>
      </c>
      <c r="AE12" s="88">
        <v>2</v>
      </c>
      <c r="AF12" s="7">
        <f t="shared" si="17"/>
        <v>92.500476773171499</v>
      </c>
      <c r="AG12" s="90">
        <f t="shared" si="18"/>
        <v>24.391007051634929</v>
      </c>
      <c r="AH12" s="91">
        <f t="shared" si="19"/>
        <v>-0.30830931780869708</v>
      </c>
      <c r="AI12" s="88">
        <v>10.11101</v>
      </c>
      <c r="AJ12" s="89">
        <f t="shared" si="20"/>
        <v>99.069824874072907</v>
      </c>
      <c r="AK12" s="88">
        <v>2.6496944999999998</v>
      </c>
      <c r="AL12" s="7">
        <f t="shared" si="21"/>
        <v>262.50477008479413</v>
      </c>
      <c r="AM12" s="90">
        <f t="shared" si="22"/>
        <v>88.451005224617646</v>
      </c>
      <c r="AN12" s="91">
        <f t="shared" si="23"/>
        <v>0.45064929968371564</v>
      </c>
      <c r="AO12" s="88">
        <v>12.0805507</v>
      </c>
      <c r="AP12" s="89">
        <f t="shared" si="24"/>
        <v>86.590314131954258</v>
      </c>
      <c r="AQ12" s="92">
        <f t="shared" si="25"/>
        <v>0.8756606423859159</v>
      </c>
      <c r="AR12" s="88">
        <v>11.6469501</v>
      </c>
      <c r="AS12" s="89">
        <f t="shared" si="26"/>
        <v>93.876474150945327</v>
      </c>
      <c r="AT12" s="91">
        <f t="shared" si="27"/>
        <v>1.3052092653751881</v>
      </c>
      <c r="AU12" s="88">
        <v>24.823188399999999</v>
      </c>
      <c r="AV12" s="89">
        <f t="shared" si="28"/>
        <v>49.865065681892823</v>
      </c>
      <c r="AW12" s="91">
        <f t="shared" si="29"/>
        <v>-9.1351959703614177E-2</v>
      </c>
      <c r="AX12" s="88">
        <v>10.1929684</v>
      </c>
      <c r="AY12" s="89">
        <f t="shared" si="30"/>
        <v>98.106847854055943</v>
      </c>
      <c r="AZ12" s="92">
        <f t="shared" si="31"/>
        <v>0.4504098626619687</v>
      </c>
      <c r="BA12" s="88">
        <v>15.752177700000001</v>
      </c>
      <c r="BB12" s="89">
        <f t="shared" si="32"/>
        <v>78.580241003756569</v>
      </c>
      <c r="BC12" s="91">
        <f t="shared" si="33"/>
        <v>0.7410076623698435</v>
      </c>
      <c r="BD12" s="88">
        <v>24.823188399999999</v>
      </c>
      <c r="BE12" s="89">
        <f t="shared" si="34"/>
        <v>49.865065681892823</v>
      </c>
      <c r="BF12" s="91">
        <f t="shared" si="35"/>
        <v>7.493483084571749E-2</v>
      </c>
      <c r="BG12" s="88">
        <v>57.720700899999997</v>
      </c>
      <c r="BH12" s="89">
        <f t="shared" si="36"/>
        <v>21.484601203101469</v>
      </c>
      <c r="BI12" s="93">
        <f t="shared" si="37"/>
        <v>-0.23782948023420511</v>
      </c>
      <c r="BJ12" s="88">
        <v>104.27653100000001</v>
      </c>
      <c r="BK12" s="89">
        <f t="shared" si="38"/>
        <v>11.892476937116369</v>
      </c>
      <c r="BL12" s="91">
        <f t="shared" si="39"/>
        <v>-0.45553225217693677</v>
      </c>
      <c r="BM12" s="88">
        <v>11.842748800000001</v>
      </c>
      <c r="BN12" s="89">
        <f t="shared" si="40"/>
        <v>86.13246529386825</v>
      </c>
      <c r="BO12" s="91">
        <f t="shared" si="41"/>
        <v>0.72712182291465199</v>
      </c>
      <c r="BP12" s="7">
        <f t="shared" si="42"/>
        <v>0.39386784108661477</v>
      </c>
      <c r="BQ12" s="121">
        <f t="shared" si="43"/>
        <v>0.55161082017648533</v>
      </c>
    </row>
    <row r="13" spans="1:69">
      <c r="A13" s="120">
        <v>10</v>
      </c>
      <c r="B13" s="3" t="s">
        <v>22</v>
      </c>
      <c r="C13" s="4">
        <v>18615</v>
      </c>
      <c r="D13" s="4">
        <v>18447</v>
      </c>
      <c r="E13" s="88">
        <v>10.7055718</v>
      </c>
      <c r="F13" s="89">
        <f t="shared" si="0"/>
        <v>94.857911279433011</v>
      </c>
      <c r="G13" s="88">
        <v>1.6129856</v>
      </c>
      <c r="H13" s="7">
        <f t="shared" si="1"/>
        <v>153.00444493980302</v>
      </c>
      <c r="I13" s="90">
        <f t="shared" si="2"/>
        <v>57.876177954994489</v>
      </c>
      <c r="J13" s="91">
        <f t="shared" si="3"/>
        <v>-0.96858872804475149</v>
      </c>
      <c r="K13" s="88">
        <v>18.936638200000001</v>
      </c>
      <c r="L13" s="89">
        <f t="shared" si="4"/>
        <v>63.28520180524967</v>
      </c>
      <c r="M13" s="91">
        <f t="shared" si="5"/>
        <v>-0.85950956767810816</v>
      </c>
      <c r="N13" s="88">
        <v>18.339222599999999</v>
      </c>
      <c r="O13" s="89">
        <f t="shared" si="6"/>
        <v>64.281898732174184</v>
      </c>
      <c r="P13" s="88">
        <v>2</v>
      </c>
      <c r="Q13" s="7">
        <f t="shared" si="7"/>
        <v>128.56379746434837</v>
      </c>
      <c r="R13" s="90">
        <f t="shared" si="8"/>
        <v>64.634422304380848</v>
      </c>
      <c r="S13" s="91">
        <f t="shared" si="9"/>
        <v>-0.89610766615221404</v>
      </c>
      <c r="T13" s="88">
        <v>12.031357699999999</v>
      </c>
      <c r="U13" s="89">
        <f t="shared" si="10"/>
        <v>84.465847940004323</v>
      </c>
      <c r="V13" s="91">
        <f t="shared" si="11"/>
        <v>-0.32719348043401797</v>
      </c>
      <c r="W13" s="88">
        <v>39.877006899999998</v>
      </c>
      <c r="X13" s="89">
        <f t="shared" si="12"/>
        <v>32.475774153450821</v>
      </c>
      <c r="Y13" s="88">
        <v>2.20662863</v>
      </c>
      <c r="Z13" s="7">
        <f t="shared" si="13"/>
        <v>71.661973028418601</v>
      </c>
      <c r="AA13" s="90">
        <f t="shared" si="14"/>
        <v>27.822673701745636</v>
      </c>
      <c r="AB13" s="91">
        <f t="shared" si="15"/>
        <v>-0.76989545053887154</v>
      </c>
      <c r="AC13" s="88">
        <v>43.990017799999997</v>
      </c>
      <c r="AD13" s="89">
        <f t="shared" si="16"/>
        <v>34.194386027277311</v>
      </c>
      <c r="AE13" s="88">
        <v>3.0515077399999999</v>
      </c>
      <c r="AF13" s="7">
        <f t="shared" si="17"/>
        <v>104.34443362678456</v>
      </c>
      <c r="AG13" s="90">
        <f t="shared" si="18"/>
        <v>27.514083226086857</v>
      </c>
      <c r="AH13" s="91">
        <f t="shared" si="19"/>
        <v>-0.15032040016296525</v>
      </c>
      <c r="AI13" s="88">
        <v>10.710969199999999</v>
      </c>
      <c r="AJ13" s="89">
        <f t="shared" si="20"/>
        <v>93.520574216570424</v>
      </c>
      <c r="AK13" s="88">
        <v>2.1681415899999998</v>
      </c>
      <c r="AL13" s="7">
        <f t="shared" si="21"/>
        <v>202.76584647962798</v>
      </c>
      <c r="AM13" s="90">
        <f t="shared" si="22"/>
        <v>68.321969694304187</v>
      </c>
      <c r="AN13" s="91">
        <f t="shared" si="23"/>
        <v>-0.96869634181557185</v>
      </c>
      <c r="AO13" s="88">
        <v>17.6579622</v>
      </c>
      <c r="AP13" s="89">
        <f t="shared" si="24"/>
        <v>59.240056590448461</v>
      </c>
      <c r="AQ13" s="92">
        <f t="shared" si="25"/>
        <v>-0.85180697876260081</v>
      </c>
      <c r="AR13" s="88">
        <v>23.991318</v>
      </c>
      <c r="AS13" s="89">
        <f t="shared" si="26"/>
        <v>45.57376172497068</v>
      </c>
      <c r="AT13" s="91">
        <f t="shared" si="27"/>
        <v>-0.86339315184258181</v>
      </c>
      <c r="AU13" s="88">
        <v>39.565068099999998</v>
      </c>
      <c r="AV13" s="89">
        <f t="shared" si="28"/>
        <v>31.285423719515851</v>
      </c>
      <c r="AW13" s="91">
        <f t="shared" si="29"/>
        <v>-0.83869300700737792</v>
      </c>
      <c r="AX13" s="88">
        <v>11.2896126</v>
      </c>
      <c r="AY13" s="89">
        <f t="shared" si="30"/>
        <v>88.576998647411514</v>
      </c>
      <c r="AZ13" s="92">
        <f t="shared" si="31"/>
        <v>-1.3142443515782001</v>
      </c>
      <c r="BA13" s="88">
        <v>30.624456299999999</v>
      </c>
      <c r="BB13" s="89">
        <f t="shared" si="32"/>
        <v>40.419000679532061</v>
      </c>
      <c r="BC13" s="91">
        <f t="shared" si="33"/>
        <v>-1.6477081470333417</v>
      </c>
      <c r="BD13" s="88">
        <v>39.8687191</v>
      </c>
      <c r="BE13" s="89">
        <f t="shared" si="34"/>
        <v>31.047145429861576</v>
      </c>
      <c r="BF13" s="91">
        <f t="shared" si="35"/>
        <v>-0.65243762133687522</v>
      </c>
      <c r="BG13" s="88">
        <v>45.5506472</v>
      </c>
      <c r="BH13" s="89">
        <f t="shared" si="36"/>
        <v>27.224777609746017</v>
      </c>
      <c r="BI13" s="93">
        <f t="shared" si="37"/>
        <v>3.0415094025990432E-2</v>
      </c>
      <c r="BJ13" s="88">
        <v>61.028657600000003</v>
      </c>
      <c r="BK13" s="89">
        <f t="shared" si="38"/>
        <v>20.320064192268912</v>
      </c>
      <c r="BL13" s="91">
        <f t="shared" si="39"/>
        <v>7.5307949649051673E-2</v>
      </c>
      <c r="BM13" s="88">
        <v>13.2040433</v>
      </c>
      <c r="BN13" s="89">
        <f t="shared" si="40"/>
        <v>77.252484471934437</v>
      </c>
      <c r="BO13" s="91">
        <f t="shared" si="41"/>
        <v>0.14894335453758964</v>
      </c>
      <c r="BP13" s="7">
        <f t="shared" si="42"/>
        <v>-0.69348463545356287</v>
      </c>
      <c r="BQ13" s="121">
        <f t="shared" si="43"/>
        <v>-0.97122331055763444</v>
      </c>
    </row>
    <row r="14" spans="1:69">
      <c r="A14" s="120">
        <v>11</v>
      </c>
      <c r="B14" s="3" t="s">
        <v>23</v>
      </c>
      <c r="C14" s="4">
        <v>24425</v>
      </c>
      <c r="D14" s="4">
        <v>24589</v>
      </c>
      <c r="E14" s="88">
        <v>10.6097415</v>
      </c>
      <c r="F14" s="89">
        <f t="shared" si="0"/>
        <v>95.714695782173379</v>
      </c>
      <c r="G14" s="88">
        <v>2.3859348200000001</v>
      </c>
      <c r="H14" s="7">
        <f t="shared" si="1"/>
        <v>228.36902545239462</v>
      </c>
      <c r="I14" s="90">
        <f t="shared" si="2"/>
        <v>86.383937157456515</v>
      </c>
      <c r="J14" s="91">
        <f t="shared" si="3"/>
        <v>0.74590426228825901</v>
      </c>
      <c r="K14" s="88">
        <v>13.460141399999999</v>
      </c>
      <c r="L14" s="89">
        <f t="shared" si="4"/>
        <v>89.033906434296455</v>
      </c>
      <c r="M14" s="91">
        <f t="shared" si="5"/>
        <v>0.92245498092410927</v>
      </c>
      <c r="N14" s="88">
        <v>13.460141399999999</v>
      </c>
      <c r="O14" s="89">
        <f t="shared" si="6"/>
        <v>87.58303608905625</v>
      </c>
      <c r="P14" s="88">
        <v>2</v>
      </c>
      <c r="Q14" s="7">
        <f t="shared" si="7"/>
        <v>175.1660721781125</v>
      </c>
      <c r="R14" s="90">
        <f t="shared" si="8"/>
        <v>88.063343692841556</v>
      </c>
      <c r="S14" s="91">
        <f t="shared" si="9"/>
        <v>0.79701827300750494</v>
      </c>
      <c r="T14" s="88">
        <v>10.2437319</v>
      </c>
      <c r="U14" s="89">
        <f t="shared" si="10"/>
        <v>99.205918304050883</v>
      </c>
      <c r="V14" s="91">
        <f t="shared" si="11"/>
        <v>1.0294847188053293</v>
      </c>
      <c r="W14" s="88">
        <v>16.5746401</v>
      </c>
      <c r="X14" s="89">
        <f t="shared" si="12"/>
        <v>78.133622340312527</v>
      </c>
      <c r="Y14" s="88">
        <v>1.99916231</v>
      </c>
      <c r="Z14" s="7">
        <f t="shared" si="13"/>
        <v>156.20179292652679</v>
      </c>
      <c r="AA14" s="90">
        <f t="shared" si="14"/>
        <v>60.645155757837479</v>
      </c>
      <c r="AB14" s="91">
        <f t="shared" si="15"/>
        <v>0.62322689742420956</v>
      </c>
      <c r="AC14" s="88">
        <v>59.495466200000003</v>
      </c>
      <c r="AD14" s="89">
        <f t="shared" si="16"/>
        <v>25.282794573681311</v>
      </c>
      <c r="AE14" s="88">
        <v>2</v>
      </c>
      <c r="AF14" s="7">
        <f t="shared" si="17"/>
        <v>50.565589147362623</v>
      </c>
      <c r="AG14" s="90">
        <f t="shared" si="18"/>
        <v>13.333397669806514</v>
      </c>
      <c r="AH14" s="91">
        <f t="shared" si="19"/>
        <v>-0.86768720051145909</v>
      </c>
      <c r="AI14" s="88">
        <v>10.0169599</v>
      </c>
      <c r="AJ14" s="89">
        <f t="shared" si="20"/>
        <v>100</v>
      </c>
      <c r="AK14" s="88">
        <v>2.8257050399999999</v>
      </c>
      <c r="AL14" s="7">
        <f t="shared" si="21"/>
        <v>282.57050399999997</v>
      </c>
      <c r="AM14" s="90">
        <f t="shared" si="22"/>
        <v>95.212156021215947</v>
      </c>
      <c r="AN14" s="91">
        <f t="shared" si="23"/>
        <v>0.92739394550737941</v>
      </c>
      <c r="AO14" s="88">
        <v>12.4069909</v>
      </c>
      <c r="AP14" s="89">
        <f t="shared" si="24"/>
        <v>84.312037336950084</v>
      </c>
      <c r="AQ14" s="92">
        <f t="shared" si="25"/>
        <v>0.73176256795604544</v>
      </c>
      <c r="AR14" s="88">
        <v>15.796854</v>
      </c>
      <c r="AS14" s="89">
        <f t="shared" si="26"/>
        <v>69.214706295316788</v>
      </c>
      <c r="AT14" s="91">
        <f t="shared" si="27"/>
        <v>0.19799257507975893</v>
      </c>
      <c r="AU14" s="88">
        <v>16.205664800000001</v>
      </c>
      <c r="AV14" s="89">
        <f t="shared" si="28"/>
        <v>76.381310811760088</v>
      </c>
      <c r="AW14" s="91">
        <f t="shared" si="29"/>
        <v>0.97522824921786577</v>
      </c>
      <c r="AX14" s="88">
        <v>10.130601</v>
      </c>
      <c r="AY14" s="89">
        <f t="shared" si="30"/>
        <v>98.710826731800012</v>
      </c>
      <c r="AZ14" s="92">
        <f t="shared" si="31"/>
        <v>0.56224939430744425</v>
      </c>
      <c r="BA14" s="88">
        <v>16.217827799999998</v>
      </c>
      <c r="BB14" s="89">
        <f t="shared" si="32"/>
        <v>76.324026575248254</v>
      </c>
      <c r="BC14" s="91">
        <f t="shared" si="33"/>
        <v>0.59977915331218079</v>
      </c>
      <c r="BD14" s="88">
        <v>16.205664800000001</v>
      </c>
      <c r="BE14" s="89">
        <f t="shared" si="34"/>
        <v>76.381310811760088</v>
      </c>
      <c r="BF14" s="91">
        <f t="shared" si="35"/>
        <v>1.0998720175523296</v>
      </c>
      <c r="BG14" s="88">
        <v>84.571630299999995</v>
      </c>
      <c r="BH14" s="89">
        <f t="shared" si="36"/>
        <v>14.663383401750506</v>
      </c>
      <c r="BI14" s="93">
        <f t="shared" si="37"/>
        <v>-0.55659227347195683</v>
      </c>
      <c r="BJ14" s="88">
        <v>79.900975700000004</v>
      </c>
      <c r="BK14" s="89">
        <f t="shared" si="38"/>
        <v>15.520539381848875</v>
      </c>
      <c r="BL14" s="91">
        <f t="shared" si="39"/>
        <v>-0.22700641885238665</v>
      </c>
      <c r="BM14" s="88">
        <v>12.458586499999999</v>
      </c>
      <c r="BN14" s="89">
        <f t="shared" si="40"/>
        <v>81.874869994280644</v>
      </c>
      <c r="BO14" s="91">
        <f t="shared" si="41"/>
        <v>0.44990839434455926</v>
      </c>
      <c r="BP14" s="7">
        <f t="shared" si="42"/>
        <v>0.45898575296486555</v>
      </c>
      <c r="BQ14" s="121">
        <f t="shared" si="43"/>
        <v>0.64280827534379592</v>
      </c>
    </row>
    <row r="15" spans="1:69">
      <c r="A15" s="120">
        <v>12</v>
      </c>
      <c r="B15" s="3" t="s">
        <v>24</v>
      </c>
      <c r="C15" s="4">
        <v>13796</v>
      </c>
      <c r="D15" s="4">
        <v>13792</v>
      </c>
      <c r="E15" s="88">
        <v>10.725190400000001</v>
      </c>
      <c r="F15" s="89">
        <f t="shared" si="0"/>
        <v>94.684396465353174</v>
      </c>
      <c r="G15" s="88">
        <v>2.5093765800000001</v>
      </c>
      <c r="H15" s="7">
        <f t="shared" si="1"/>
        <v>237.59880698159205</v>
      </c>
      <c r="I15" s="90">
        <f t="shared" si="2"/>
        <v>89.875237547322413</v>
      </c>
      <c r="J15" s="91">
        <f t="shared" si="3"/>
        <v>0.95587551969438422</v>
      </c>
      <c r="K15" s="88">
        <v>12.992165699999999</v>
      </c>
      <c r="L15" s="89">
        <f t="shared" si="4"/>
        <v>92.240893294641396</v>
      </c>
      <c r="M15" s="91">
        <f t="shared" si="5"/>
        <v>1.1443976757236407</v>
      </c>
      <c r="N15" s="88">
        <v>12.992165699999999</v>
      </c>
      <c r="O15" s="89">
        <f t="shared" si="6"/>
        <v>90.737762835029116</v>
      </c>
      <c r="P15" s="88">
        <v>2</v>
      </c>
      <c r="Q15" s="7">
        <f t="shared" si="7"/>
        <v>181.47552567005823</v>
      </c>
      <c r="R15" s="90">
        <f t="shared" si="8"/>
        <v>91.235371040753066</v>
      </c>
      <c r="S15" s="91">
        <f t="shared" si="9"/>
        <v>1.0262495591356897</v>
      </c>
      <c r="T15" s="88">
        <v>10.7211093</v>
      </c>
      <c r="U15" s="89">
        <f t="shared" si="10"/>
        <v>94.788589647155263</v>
      </c>
      <c r="V15" s="91">
        <f t="shared" si="11"/>
        <v>0.62291315302073436</v>
      </c>
      <c r="W15" s="88">
        <v>12.9503667</v>
      </c>
      <c r="X15" s="89">
        <f t="shared" si="12"/>
        <v>100</v>
      </c>
      <c r="Y15" s="88">
        <v>2</v>
      </c>
      <c r="Z15" s="7">
        <f t="shared" si="13"/>
        <v>200</v>
      </c>
      <c r="AA15" s="90">
        <f t="shared" si="14"/>
        <v>77.649756282072076</v>
      </c>
      <c r="AB15" s="91">
        <f t="shared" si="15"/>
        <v>1.3449727107972471</v>
      </c>
      <c r="AC15" s="88">
        <v>72.553598300000004</v>
      </c>
      <c r="AD15" s="89">
        <f t="shared" si="16"/>
        <v>20.732419690340844</v>
      </c>
      <c r="AE15" s="88">
        <v>4</v>
      </c>
      <c r="AF15" s="7">
        <f t="shared" si="17"/>
        <v>82.929678761363377</v>
      </c>
      <c r="AG15" s="90">
        <f t="shared" si="18"/>
        <v>21.86732922921432</v>
      </c>
      <c r="AH15" s="91">
        <f t="shared" si="19"/>
        <v>-0.43597611342271703</v>
      </c>
      <c r="AI15" s="88">
        <v>10.458284000000001</v>
      </c>
      <c r="AJ15" s="89">
        <f t="shared" si="20"/>
        <v>95.780148062531083</v>
      </c>
      <c r="AK15" s="88">
        <v>2.7542908800000001</v>
      </c>
      <c r="AL15" s="7">
        <f t="shared" si="21"/>
        <v>263.80638829367905</v>
      </c>
      <c r="AM15" s="90">
        <f t="shared" si="22"/>
        <v>88.889585593870933</v>
      </c>
      <c r="AN15" s="91">
        <f t="shared" si="23"/>
        <v>0.48157463312104543</v>
      </c>
      <c r="AO15" s="88">
        <v>11.4447191</v>
      </c>
      <c r="AP15" s="89">
        <f t="shared" si="24"/>
        <v>91.400992095996472</v>
      </c>
      <c r="AQ15" s="92">
        <f t="shared" si="25"/>
        <v>1.1795075222935067</v>
      </c>
      <c r="AR15" s="88">
        <v>11.5201625</v>
      </c>
      <c r="AS15" s="89">
        <f t="shared" si="26"/>
        <v>94.909651665069845</v>
      </c>
      <c r="AT15" s="91">
        <f t="shared" si="27"/>
        <v>1.3515948851885513</v>
      </c>
      <c r="AU15" s="88">
        <v>12.378099199999999</v>
      </c>
      <c r="AV15" s="89">
        <f t="shared" si="28"/>
        <v>100</v>
      </c>
      <c r="AW15" s="91">
        <f t="shared" si="29"/>
        <v>1.9252581771155237</v>
      </c>
      <c r="AX15" s="88">
        <v>10.134833</v>
      </c>
      <c r="AY15" s="89">
        <f t="shared" si="30"/>
        <v>98.669608073463067</v>
      </c>
      <c r="AZ15" s="92">
        <f t="shared" si="31"/>
        <v>0.55461688328209646</v>
      </c>
      <c r="BA15" s="88">
        <v>12.378099199999999</v>
      </c>
      <c r="BB15" s="89">
        <f t="shared" si="32"/>
        <v>100</v>
      </c>
      <c r="BC15" s="91">
        <f t="shared" si="33"/>
        <v>2.0817847574857251</v>
      </c>
      <c r="BD15" s="88">
        <v>12.378099199999999</v>
      </c>
      <c r="BE15" s="89">
        <f t="shared" si="34"/>
        <v>100</v>
      </c>
      <c r="BF15" s="91">
        <f t="shared" si="35"/>
        <v>2.0128094538949113</v>
      </c>
      <c r="BG15" s="88">
        <v>72.944795799999994</v>
      </c>
      <c r="BH15" s="89">
        <f t="shared" si="36"/>
        <v>17.000612948456567</v>
      </c>
      <c r="BI15" s="93">
        <f t="shared" si="37"/>
        <v>-0.44737104048357834</v>
      </c>
      <c r="BJ15" s="88">
        <v>72.944795799999994</v>
      </c>
      <c r="BK15" s="89">
        <f t="shared" si="38"/>
        <v>17.000612948456567</v>
      </c>
      <c r="BL15" s="91">
        <f t="shared" si="39"/>
        <v>-0.13377895919778873</v>
      </c>
      <c r="BM15" s="88">
        <v>12.046798000000001</v>
      </c>
      <c r="BN15" s="89">
        <f t="shared" si="40"/>
        <v>84.673549768162445</v>
      </c>
      <c r="BO15" s="91">
        <f t="shared" si="41"/>
        <v>0.63213135378429131</v>
      </c>
      <c r="BP15" s="7">
        <f t="shared" si="42"/>
        <v>0.84609407670166703</v>
      </c>
      <c r="BQ15" s="121">
        <f t="shared" si="43"/>
        <v>1.1849524102000448</v>
      </c>
    </row>
    <row r="16" spans="1:69">
      <c r="A16" s="120">
        <v>13</v>
      </c>
      <c r="B16" s="3" t="s">
        <v>25</v>
      </c>
      <c r="C16" s="4">
        <v>13824</v>
      </c>
      <c r="D16" s="4">
        <v>13776</v>
      </c>
      <c r="E16" s="88">
        <v>10.228291</v>
      </c>
      <c r="F16" s="89">
        <f t="shared" si="0"/>
        <v>99.284247974563868</v>
      </c>
      <c r="G16" s="88">
        <v>1.72314653</v>
      </c>
      <c r="H16" s="7">
        <f t="shared" si="1"/>
        <v>171.08130738102926</v>
      </c>
      <c r="I16" s="90">
        <f t="shared" si="2"/>
        <v>64.71401660685838</v>
      </c>
      <c r="J16" s="91">
        <f t="shared" si="3"/>
        <v>-0.55735239219706101</v>
      </c>
      <c r="K16" s="88">
        <v>15.909860399999999</v>
      </c>
      <c r="L16" s="89">
        <f t="shared" si="4"/>
        <v>75.324920512816064</v>
      </c>
      <c r="M16" s="91">
        <f t="shared" si="5"/>
        <v>-2.628893692747063E-2</v>
      </c>
      <c r="N16" s="88">
        <v>15.909860399999999</v>
      </c>
      <c r="O16" s="89">
        <f t="shared" si="6"/>
        <v>74.097447768932028</v>
      </c>
      <c r="P16" s="88">
        <v>2</v>
      </c>
      <c r="Q16" s="7">
        <f t="shared" si="7"/>
        <v>148.19489553786406</v>
      </c>
      <c r="R16" s="90">
        <f t="shared" si="8"/>
        <v>74.503800062409425</v>
      </c>
      <c r="S16" s="91">
        <f t="shared" si="9"/>
        <v>-0.182882366172579</v>
      </c>
      <c r="T16" s="88">
        <v>10.4619827</v>
      </c>
      <c r="U16" s="89">
        <f t="shared" si="10"/>
        <v>97.136351601881358</v>
      </c>
      <c r="V16" s="91">
        <f t="shared" si="11"/>
        <v>0.83900150146916308</v>
      </c>
      <c r="W16" s="88">
        <v>33.732574300000003</v>
      </c>
      <c r="X16" s="89">
        <f t="shared" si="12"/>
        <v>38.391278960289725</v>
      </c>
      <c r="Y16" s="88">
        <v>2</v>
      </c>
      <c r="Z16" s="7">
        <f t="shared" si="13"/>
        <v>76.78255792057945</v>
      </c>
      <c r="AA16" s="90">
        <f t="shared" si="14"/>
        <v>29.810734546235388</v>
      </c>
      <c r="AB16" s="91">
        <f t="shared" si="15"/>
        <v>-0.68551389807626639</v>
      </c>
      <c r="AC16" s="88">
        <v>52.418542600000002</v>
      </c>
      <c r="AD16" s="89">
        <f t="shared" si="16"/>
        <v>28.69617458612823</v>
      </c>
      <c r="AE16" s="88">
        <v>3.8387332199999999</v>
      </c>
      <c r="AF16" s="7">
        <f t="shared" si="17"/>
        <v>110.15695867069019</v>
      </c>
      <c r="AG16" s="90">
        <f t="shared" si="18"/>
        <v>29.046760075757174</v>
      </c>
      <c r="AH16" s="91">
        <f t="shared" si="19"/>
        <v>-7.278596198277007E-2</v>
      </c>
      <c r="AI16" s="88">
        <v>10.2165306</v>
      </c>
      <c r="AJ16" s="89">
        <f t="shared" si="20"/>
        <v>98.046590297492955</v>
      </c>
      <c r="AK16" s="88">
        <v>2.7154072600000001</v>
      </c>
      <c r="AL16" s="7">
        <f t="shared" si="21"/>
        <v>266.23642311205793</v>
      </c>
      <c r="AM16" s="90">
        <f t="shared" si="22"/>
        <v>89.708386038323823</v>
      </c>
      <c r="AN16" s="91">
        <f t="shared" si="23"/>
        <v>0.53931017839055051</v>
      </c>
      <c r="AO16" s="88">
        <v>12.4637019</v>
      </c>
      <c r="AP16" s="89">
        <f t="shared" si="24"/>
        <v>83.928409744780552</v>
      </c>
      <c r="AQ16" s="92">
        <f t="shared" si="25"/>
        <v>0.707532293595874</v>
      </c>
      <c r="AR16" s="88">
        <v>15.505308400000001</v>
      </c>
      <c r="AS16" s="89">
        <f t="shared" si="26"/>
        <v>70.516147231228246</v>
      </c>
      <c r="AT16" s="91">
        <f t="shared" si="27"/>
        <v>0.25642217080503038</v>
      </c>
      <c r="AU16" s="88">
        <v>32.937992899999998</v>
      </c>
      <c r="AV16" s="89">
        <f t="shared" si="28"/>
        <v>37.580004457405785</v>
      </c>
      <c r="AW16" s="91">
        <f t="shared" si="29"/>
        <v>-0.58550198370786688</v>
      </c>
      <c r="AX16" s="88">
        <v>10.0117525</v>
      </c>
      <c r="AY16" s="89">
        <f t="shared" si="30"/>
        <v>99.882612959119797</v>
      </c>
      <c r="AZ16" s="92">
        <f t="shared" si="31"/>
        <v>0.77923053004112741</v>
      </c>
      <c r="BA16" s="88">
        <v>16.532590500000001</v>
      </c>
      <c r="BB16" s="89">
        <f t="shared" si="32"/>
        <v>74.870899391114776</v>
      </c>
      <c r="BC16" s="91">
        <f t="shared" si="33"/>
        <v>0.50882016329188684</v>
      </c>
      <c r="BD16" s="88">
        <v>33.414400499999999</v>
      </c>
      <c r="BE16" s="89">
        <f t="shared" si="34"/>
        <v>37.044205536472212</v>
      </c>
      <c r="BF16" s="91">
        <f t="shared" si="35"/>
        <v>-0.42063217965099475</v>
      </c>
      <c r="BG16" s="88">
        <v>53.106980900000003</v>
      </c>
      <c r="BH16" s="89">
        <f t="shared" si="36"/>
        <v>23.351096578717392</v>
      </c>
      <c r="BI16" s="93">
        <f t="shared" si="37"/>
        <v>-0.15060615782704748</v>
      </c>
      <c r="BJ16" s="88">
        <v>53.106980900000003</v>
      </c>
      <c r="BK16" s="89">
        <f t="shared" si="38"/>
        <v>23.351096578717392</v>
      </c>
      <c r="BL16" s="91">
        <f t="shared" si="39"/>
        <v>0.26622781734661782</v>
      </c>
      <c r="BM16" s="88">
        <v>13.801750800000001</v>
      </c>
      <c r="BN16" s="89">
        <f t="shared" si="40"/>
        <v>73.906938676214892</v>
      </c>
      <c r="BO16" s="91">
        <f t="shared" si="41"/>
        <v>-6.8886231228700925E-2</v>
      </c>
      <c r="BP16" s="7">
        <f t="shared" si="42"/>
        <v>0.13949591367655367</v>
      </c>
      <c r="BQ16" s="121">
        <f t="shared" si="43"/>
        <v>0.1953636406112951</v>
      </c>
    </row>
    <row r="17" spans="1:69">
      <c r="A17" s="120">
        <v>14</v>
      </c>
      <c r="B17" s="3" t="s">
        <v>26</v>
      </c>
      <c r="C17" s="4">
        <v>6669</v>
      </c>
      <c r="D17" s="4">
        <v>6544</v>
      </c>
      <c r="E17" s="88">
        <v>10.1550818</v>
      </c>
      <c r="F17" s="89">
        <f t="shared" si="0"/>
        <v>100</v>
      </c>
      <c r="G17" s="88">
        <v>1.8859801300000001</v>
      </c>
      <c r="H17" s="7">
        <f t="shared" si="1"/>
        <v>188.59801300000001</v>
      </c>
      <c r="I17" s="90">
        <f t="shared" si="2"/>
        <v>71.339967715583782</v>
      </c>
      <c r="J17" s="91">
        <f t="shared" si="3"/>
        <v>-0.15885924338381296</v>
      </c>
      <c r="K17" s="88">
        <v>14.462179300000001</v>
      </c>
      <c r="L17" s="89">
        <f t="shared" si="4"/>
        <v>82.865033349434398</v>
      </c>
      <c r="M17" s="91">
        <f t="shared" si="5"/>
        <v>0.49553202303480859</v>
      </c>
      <c r="N17" s="88">
        <v>14.462179300000001</v>
      </c>
      <c r="O17" s="89">
        <f t="shared" si="6"/>
        <v>81.514689145086166</v>
      </c>
      <c r="P17" s="88">
        <v>2</v>
      </c>
      <c r="Q17" s="7">
        <f t="shared" si="7"/>
        <v>163.02937829017233</v>
      </c>
      <c r="R17" s="90">
        <f t="shared" si="8"/>
        <v>81.961717779452854</v>
      </c>
      <c r="S17" s="91">
        <f t="shared" si="9"/>
        <v>0.3560751782009427</v>
      </c>
      <c r="T17" s="88">
        <v>11.6828839</v>
      </c>
      <c r="U17" s="89">
        <f t="shared" si="10"/>
        <v>86.985271675942954</v>
      </c>
      <c r="V17" s="91">
        <f t="shared" si="11"/>
        <v>-9.5305356919270959E-2</v>
      </c>
      <c r="W17" s="88">
        <v>36.271056700000003</v>
      </c>
      <c r="X17" s="89">
        <f t="shared" si="12"/>
        <v>35.704409736703369</v>
      </c>
      <c r="Y17" s="88">
        <v>2.9949534799999999</v>
      </c>
      <c r="Z17" s="7">
        <f t="shared" si="13"/>
        <v>106.93304619228563</v>
      </c>
      <c r="AA17" s="90">
        <f t="shared" si="14"/>
        <v>41.516624876652678</v>
      </c>
      <c r="AB17" s="91">
        <f t="shared" si="15"/>
        <v>-0.18866733436300967</v>
      </c>
      <c r="AC17" s="88">
        <v>36.300470400000002</v>
      </c>
      <c r="AD17" s="89">
        <f t="shared" si="16"/>
        <v>41.437800486464219</v>
      </c>
      <c r="AE17" s="88">
        <v>2</v>
      </c>
      <c r="AF17" s="7">
        <f t="shared" si="17"/>
        <v>82.875600972928439</v>
      </c>
      <c r="AG17" s="90">
        <f t="shared" si="18"/>
        <v>21.853069716560263</v>
      </c>
      <c r="AH17" s="91">
        <f t="shared" si="19"/>
        <v>-0.43669746789648856</v>
      </c>
      <c r="AI17" s="88">
        <v>10.255514</v>
      </c>
      <c r="AJ17" s="89">
        <f t="shared" si="20"/>
        <v>97.67389425824976</v>
      </c>
      <c r="AK17" s="88">
        <v>2.70977918</v>
      </c>
      <c r="AL17" s="7">
        <f t="shared" si="21"/>
        <v>264.67468509052674</v>
      </c>
      <c r="AM17" s="90">
        <f t="shared" si="22"/>
        <v>89.18215827546328</v>
      </c>
      <c r="AN17" s="91">
        <f t="shared" si="23"/>
        <v>0.5022046210712624</v>
      </c>
      <c r="AO17" s="88">
        <v>12.904480599999999</v>
      </c>
      <c r="AP17" s="89">
        <f t="shared" si="24"/>
        <v>81.061664736820163</v>
      </c>
      <c r="AQ17" s="92">
        <f t="shared" si="25"/>
        <v>0.52646602130116449</v>
      </c>
      <c r="AR17" s="88">
        <v>12.341550399999999</v>
      </c>
      <c r="AS17" s="89">
        <f t="shared" si="26"/>
        <v>88.59297045855763</v>
      </c>
      <c r="AT17" s="91">
        <f t="shared" si="27"/>
        <v>1.0680006635549399</v>
      </c>
      <c r="AU17" s="88">
        <v>35.053454199999997</v>
      </c>
      <c r="AV17" s="89">
        <f t="shared" si="28"/>
        <v>35.312066906091097</v>
      </c>
      <c r="AW17" s="91">
        <f t="shared" si="29"/>
        <v>-0.67672671388572514</v>
      </c>
      <c r="AX17" s="88">
        <v>10.041706899999999</v>
      </c>
      <c r="AY17" s="89">
        <f t="shared" si="30"/>
        <v>99.584663240867954</v>
      </c>
      <c r="AZ17" s="92">
        <f t="shared" si="31"/>
        <v>0.72405880438798687</v>
      </c>
      <c r="BA17" s="88">
        <v>14.7112622</v>
      </c>
      <c r="BB17" s="89">
        <f t="shared" si="32"/>
        <v>84.140293550066687</v>
      </c>
      <c r="BC17" s="91">
        <f t="shared" si="33"/>
        <v>1.0890410414120983</v>
      </c>
      <c r="BD17" s="88">
        <v>37.920600899999997</v>
      </c>
      <c r="BE17" s="89">
        <f t="shared" si="34"/>
        <v>32.64214940222638</v>
      </c>
      <c r="BF17" s="91">
        <f t="shared" si="35"/>
        <v>-0.59078564624708108</v>
      </c>
      <c r="BG17" s="88">
        <v>69.153578899999999</v>
      </c>
      <c r="BH17" s="89">
        <f t="shared" si="36"/>
        <v>17.932640070490987</v>
      </c>
      <c r="BI17" s="93">
        <f t="shared" si="37"/>
        <v>-0.40381641762221865</v>
      </c>
      <c r="BJ17" s="88">
        <v>69.153578899999999</v>
      </c>
      <c r="BK17" s="89">
        <f t="shared" si="38"/>
        <v>17.932640070490987</v>
      </c>
      <c r="BL17" s="91">
        <f t="shared" si="39"/>
        <v>-7.5072065921120881E-2</v>
      </c>
      <c r="BM17" s="88">
        <v>13.5070444</v>
      </c>
      <c r="BN17" s="89">
        <f t="shared" si="40"/>
        <v>75.519493368956418</v>
      </c>
      <c r="BO17" s="91">
        <f t="shared" si="41"/>
        <v>3.6107734537601383E-2</v>
      </c>
      <c r="BP17" s="7">
        <f t="shared" si="42"/>
        <v>0.19422863701199097</v>
      </c>
      <c r="BQ17" s="121">
        <f t="shared" si="43"/>
        <v>0.2720166679979964</v>
      </c>
    </row>
    <row r="18" spans="1:69">
      <c r="A18" s="120">
        <v>15</v>
      </c>
      <c r="B18" s="3" t="s">
        <v>27</v>
      </c>
      <c r="C18" s="4">
        <v>27076</v>
      </c>
      <c r="D18" s="4">
        <v>27233</v>
      </c>
      <c r="E18" s="88">
        <v>10.524312200000001</v>
      </c>
      <c r="F18" s="89">
        <f t="shared" si="0"/>
        <v>96.491643415899418</v>
      </c>
      <c r="G18" s="88">
        <v>1.7119736400000001</v>
      </c>
      <c r="H18" s="7">
        <f t="shared" si="1"/>
        <v>165.19115000829936</v>
      </c>
      <c r="I18" s="90">
        <f t="shared" si="2"/>
        <v>62.485978091891326</v>
      </c>
      <c r="J18" s="91">
        <f t="shared" si="3"/>
        <v>-0.69134946958829557</v>
      </c>
      <c r="K18" s="88">
        <v>14.75226</v>
      </c>
      <c r="L18" s="89">
        <f t="shared" si="4"/>
        <v>81.235618813659741</v>
      </c>
      <c r="M18" s="91">
        <f t="shared" si="5"/>
        <v>0.38276677990672858</v>
      </c>
      <c r="N18" s="88">
        <v>14.75226</v>
      </c>
      <c r="O18" s="89">
        <f t="shared" si="6"/>
        <v>79.911827069208385</v>
      </c>
      <c r="P18" s="88">
        <v>2</v>
      </c>
      <c r="Q18" s="7">
        <f t="shared" si="7"/>
        <v>159.82365413841677</v>
      </c>
      <c r="R18" s="90">
        <f t="shared" si="8"/>
        <v>80.350065567068725</v>
      </c>
      <c r="S18" s="91">
        <f t="shared" si="9"/>
        <v>0.2396067279275263</v>
      </c>
      <c r="T18" s="88">
        <v>10.3080617</v>
      </c>
      <c r="U18" s="89">
        <f t="shared" si="10"/>
        <v>98.586801241207169</v>
      </c>
      <c r="V18" s="91">
        <f t="shared" si="11"/>
        <v>0.97250109517311656</v>
      </c>
      <c r="W18" s="88">
        <v>32.709327999999999</v>
      </c>
      <c r="X18" s="89">
        <f t="shared" si="12"/>
        <v>39.592273800305527</v>
      </c>
      <c r="Y18" s="88">
        <v>2.8578542699999998</v>
      </c>
      <c r="Z18" s="7">
        <f t="shared" si="13"/>
        <v>113.14894873921227</v>
      </c>
      <c r="AA18" s="90">
        <f t="shared" si="14"/>
        <v>43.929941465862498</v>
      </c>
      <c r="AB18" s="91">
        <f t="shared" si="15"/>
        <v>-8.6236163332351887E-2</v>
      </c>
      <c r="AC18" s="88">
        <v>33.588218900000001</v>
      </c>
      <c r="AD18" s="89">
        <f t="shared" si="16"/>
        <v>44.783906359500349</v>
      </c>
      <c r="AE18" s="88">
        <v>4</v>
      </c>
      <c r="AF18" s="7">
        <f t="shared" si="17"/>
        <v>179.1356254380014</v>
      </c>
      <c r="AG18" s="90">
        <f t="shared" si="18"/>
        <v>47.235413866802695</v>
      </c>
      <c r="AH18" s="91">
        <f t="shared" si="19"/>
        <v>0.84733431858787978</v>
      </c>
      <c r="AI18" s="88">
        <v>10.5358181</v>
      </c>
      <c r="AJ18" s="89">
        <f t="shared" si="20"/>
        <v>95.075292729285053</v>
      </c>
      <c r="AK18" s="88">
        <v>2.8461538499999999</v>
      </c>
      <c r="AL18" s="7">
        <f t="shared" si="21"/>
        <v>270.59891044133167</v>
      </c>
      <c r="AM18" s="90">
        <f t="shared" si="22"/>
        <v>91.178326525231085</v>
      </c>
      <c r="AN18" s="91">
        <f t="shared" si="23"/>
        <v>0.64295913962434659</v>
      </c>
      <c r="AO18" s="88">
        <v>13.1590021</v>
      </c>
      <c r="AP18" s="89">
        <f t="shared" si="24"/>
        <v>79.493769516155012</v>
      </c>
      <c r="AQ18" s="92">
        <f t="shared" si="25"/>
        <v>0.42743630565983098</v>
      </c>
      <c r="AR18" s="88">
        <v>13.882244200000001</v>
      </c>
      <c r="AS18" s="89">
        <f t="shared" si="26"/>
        <v>78.760652402296742</v>
      </c>
      <c r="AT18" s="91">
        <f t="shared" si="27"/>
        <v>0.62656813041638204</v>
      </c>
      <c r="AU18" s="88">
        <v>32.879545399999998</v>
      </c>
      <c r="AV18" s="89">
        <f t="shared" si="28"/>
        <v>37.646807610667267</v>
      </c>
      <c r="AW18" s="91">
        <f t="shared" si="29"/>
        <v>-0.58281491693754228</v>
      </c>
      <c r="AX18" s="88">
        <v>10.462113199999999</v>
      </c>
      <c r="AY18" s="89">
        <f t="shared" si="30"/>
        <v>95.582984133645212</v>
      </c>
      <c r="AZ18" s="92">
        <f t="shared" si="31"/>
        <v>-1.6937170204554843E-2</v>
      </c>
      <c r="BA18" s="88">
        <v>17.027982300000001</v>
      </c>
      <c r="BB18" s="89">
        <f t="shared" si="32"/>
        <v>72.692694776879108</v>
      </c>
      <c r="BC18" s="91">
        <f t="shared" si="33"/>
        <v>0.37247470507477531</v>
      </c>
      <c r="BD18" s="88">
        <v>32.918449600000002</v>
      </c>
      <c r="BE18" s="89">
        <f t="shared" si="34"/>
        <v>37.602315268213601</v>
      </c>
      <c r="BF18" s="91">
        <f t="shared" si="35"/>
        <v>-0.39905946392435199</v>
      </c>
      <c r="BG18" s="88">
        <v>33.979416399999998</v>
      </c>
      <c r="BH18" s="89">
        <f t="shared" si="36"/>
        <v>36.495807503038812</v>
      </c>
      <c r="BI18" s="93">
        <f t="shared" si="37"/>
        <v>0.46366022283442809</v>
      </c>
      <c r="BJ18" s="88">
        <v>33.979416399999998</v>
      </c>
      <c r="BK18" s="89">
        <f t="shared" si="38"/>
        <v>36.495807503038812</v>
      </c>
      <c r="BL18" s="91">
        <f t="shared" si="39"/>
        <v>1.0941920719729863</v>
      </c>
      <c r="BM18" s="88">
        <v>11.3779729</v>
      </c>
      <c r="BN18" s="89">
        <f t="shared" si="40"/>
        <v>89.650868301857173</v>
      </c>
      <c r="BO18" s="91">
        <f t="shared" si="41"/>
        <v>0.95620619855514777</v>
      </c>
      <c r="BP18" s="7">
        <f t="shared" si="42"/>
        <v>0.40983962875329993</v>
      </c>
      <c r="BQ18" s="121">
        <f t="shared" si="43"/>
        <v>0.57397926455163151</v>
      </c>
    </row>
    <row r="19" spans="1:69">
      <c r="A19" s="120">
        <v>16</v>
      </c>
      <c r="B19" s="3" t="s">
        <v>367</v>
      </c>
      <c r="C19" s="4">
        <v>28639</v>
      </c>
      <c r="D19" s="4">
        <v>29095</v>
      </c>
      <c r="E19" s="88">
        <v>10.584178100000001</v>
      </c>
      <c r="F19" s="89">
        <f t="shared" si="0"/>
        <v>95.945870374195593</v>
      </c>
      <c r="G19" s="88">
        <v>1.9249744499999999</v>
      </c>
      <c r="H19" s="7">
        <f t="shared" si="1"/>
        <v>184.69334905333844</v>
      </c>
      <c r="I19" s="90">
        <f t="shared" si="2"/>
        <v>69.862971243224138</v>
      </c>
      <c r="J19" s="91">
        <f t="shared" si="3"/>
        <v>-0.24768769463537596</v>
      </c>
      <c r="K19" s="88">
        <v>15.935782</v>
      </c>
      <c r="L19" s="89">
        <f t="shared" si="4"/>
        <v>75.202394836977561</v>
      </c>
      <c r="M19" s="91">
        <f t="shared" si="5"/>
        <v>-3.4768447403171879E-2</v>
      </c>
      <c r="N19" s="88">
        <v>15.396249299999999</v>
      </c>
      <c r="O19" s="89">
        <f t="shared" si="6"/>
        <v>76.569301199870807</v>
      </c>
      <c r="P19" s="88">
        <v>1.7991822799999999</v>
      </c>
      <c r="Q19" s="7">
        <f t="shared" si="7"/>
        <v>137.76212991079029</v>
      </c>
      <c r="R19" s="90">
        <f t="shared" si="8"/>
        <v>69.258810472475247</v>
      </c>
      <c r="S19" s="91">
        <f t="shared" si="9"/>
        <v>-0.56191935972850404</v>
      </c>
      <c r="T19" s="88">
        <v>10.227869999999999</v>
      </c>
      <c r="U19" s="89">
        <f t="shared" si="10"/>
        <v>99.359771878211205</v>
      </c>
      <c r="V19" s="91">
        <f t="shared" si="11"/>
        <v>1.0436454239297426</v>
      </c>
      <c r="W19" s="88">
        <v>31.4142151</v>
      </c>
      <c r="X19" s="89">
        <f t="shared" si="12"/>
        <v>41.224543280089783</v>
      </c>
      <c r="Y19" s="88">
        <v>3</v>
      </c>
      <c r="Z19" s="7">
        <f t="shared" si="13"/>
        <v>123.67362984026934</v>
      </c>
      <c r="AA19" s="90">
        <f t="shared" si="14"/>
        <v>48.016136078080557</v>
      </c>
      <c r="AB19" s="91">
        <f t="shared" si="15"/>
        <v>8.7198893244997161E-2</v>
      </c>
      <c r="AC19" s="88">
        <v>31.4026368</v>
      </c>
      <c r="AD19" s="89">
        <f t="shared" si="16"/>
        <v>47.90080717043481</v>
      </c>
      <c r="AE19" s="88">
        <v>2.8436797299999999</v>
      </c>
      <c r="AF19" s="7">
        <f t="shared" si="17"/>
        <v>136.21455440120411</v>
      </c>
      <c r="AG19" s="90">
        <f t="shared" si="18"/>
        <v>35.917762511454413</v>
      </c>
      <c r="AH19" s="91">
        <f t="shared" si="19"/>
        <v>0.27480153743116825</v>
      </c>
      <c r="AI19" s="88">
        <v>10.1438878</v>
      </c>
      <c r="AJ19" s="89">
        <f t="shared" si="20"/>
        <v>98.748725316145553</v>
      </c>
      <c r="AK19" s="88">
        <v>2.8869195300000001</v>
      </c>
      <c r="AL19" s="7">
        <f t="shared" si="21"/>
        <v>285.07962367778606</v>
      </c>
      <c r="AM19" s="90">
        <f t="shared" si="22"/>
        <v>96.057604115958611</v>
      </c>
      <c r="AN19" s="91">
        <f t="shared" si="23"/>
        <v>0.98700847927775082</v>
      </c>
      <c r="AO19" s="88">
        <v>12.0863324</v>
      </c>
      <c r="AP19" s="89">
        <f t="shared" si="24"/>
        <v>86.548892201574716</v>
      </c>
      <c r="AQ19" s="92">
        <f t="shared" si="25"/>
        <v>0.87304439486329066</v>
      </c>
      <c r="AR19" s="88">
        <v>15.796678099999999</v>
      </c>
      <c r="AS19" s="89">
        <f t="shared" si="26"/>
        <v>69.215477018551141</v>
      </c>
      <c r="AT19" s="91">
        <f t="shared" si="27"/>
        <v>0.19802717753136215</v>
      </c>
      <c r="AU19" s="88">
        <v>19.7750606</v>
      </c>
      <c r="AV19" s="89">
        <f t="shared" si="28"/>
        <v>62.594494400689719</v>
      </c>
      <c r="AW19" s="91">
        <f t="shared" si="29"/>
        <v>0.42067214762569693</v>
      </c>
      <c r="AX19" s="88">
        <v>10.152181199999999</v>
      </c>
      <c r="AY19" s="89">
        <f t="shared" si="30"/>
        <v>98.500999962451431</v>
      </c>
      <c r="AZ19" s="92">
        <f t="shared" si="31"/>
        <v>0.52339550640613186</v>
      </c>
      <c r="BA19" s="88">
        <v>20.1480593</v>
      </c>
      <c r="BB19" s="89">
        <f t="shared" si="32"/>
        <v>61.435689739110501</v>
      </c>
      <c r="BC19" s="91">
        <f t="shared" si="33"/>
        <v>-0.33216135160967442</v>
      </c>
      <c r="BD19" s="88">
        <v>34.004353600000002</v>
      </c>
      <c r="BE19" s="89">
        <f t="shared" si="34"/>
        <v>36.401513010969275</v>
      </c>
      <c r="BF19" s="91">
        <f t="shared" si="35"/>
        <v>-0.44547428930038785</v>
      </c>
      <c r="BG19" s="88">
        <v>42.828551699999998</v>
      </c>
      <c r="BH19" s="89">
        <f t="shared" si="36"/>
        <v>28.955129015021072</v>
      </c>
      <c r="BI19" s="93">
        <f t="shared" si="37"/>
        <v>0.11127626329097197</v>
      </c>
      <c r="BJ19" s="88">
        <v>42.828551699999998</v>
      </c>
      <c r="BK19" s="89">
        <f t="shared" si="38"/>
        <v>28.955129015021072</v>
      </c>
      <c r="BL19" s="91">
        <f t="shared" si="39"/>
        <v>0.61921683062655031</v>
      </c>
      <c r="BM19" s="88">
        <v>11.213783899999999</v>
      </c>
      <c r="BN19" s="89">
        <f t="shared" si="40"/>
        <v>90.963510541700373</v>
      </c>
      <c r="BO19" s="91">
        <f t="shared" si="41"/>
        <v>1.0416727659924299</v>
      </c>
      <c r="BP19" s="7">
        <f t="shared" si="42"/>
        <v>0.31568589639676781</v>
      </c>
      <c r="BQ19" s="121">
        <f t="shared" si="43"/>
        <v>0.44211722325224367</v>
      </c>
    </row>
    <row r="20" spans="1:69">
      <c r="A20" s="120">
        <v>17</v>
      </c>
      <c r="B20" s="3" t="s">
        <v>29</v>
      </c>
      <c r="C20" s="4">
        <v>747082</v>
      </c>
      <c r="D20" s="4">
        <v>756291</v>
      </c>
      <c r="E20" s="88">
        <v>12.0487842</v>
      </c>
      <c r="F20" s="89">
        <f t="shared" si="0"/>
        <v>84.283041603483937</v>
      </c>
      <c r="G20" s="88">
        <v>2.8383121500000001</v>
      </c>
      <c r="H20" s="7">
        <f t="shared" si="1"/>
        <v>239.22158102212396</v>
      </c>
      <c r="I20" s="90">
        <f t="shared" si="2"/>
        <v>90.489075656323251</v>
      </c>
      <c r="J20" s="91">
        <f t="shared" si="3"/>
        <v>0.99279252631026427</v>
      </c>
      <c r="K20" s="88">
        <v>12.7973868</v>
      </c>
      <c r="L20" s="89">
        <f t="shared" si="4"/>
        <v>93.644818956320051</v>
      </c>
      <c r="M20" s="91">
        <f t="shared" si="5"/>
        <v>1.2415577384928602</v>
      </c>
      <c r="N20" s="88">
        <v>12.3864629</v>
      </c>
      <c r="O20" s="89">
        <f t="shared" si="6"/>
        <v>95.174874338016224</v>
      </c>
      <c r="P20" s="88">
        <v>1.97298419</v>
      </c>
      <c r="Q20" s="7">
        <f t="shared" si="7"/>
        <v>187.77852235414272</v>
      </c>
      <c r="R20" s="90">
        <f t="shared" si="8"/>
        <v>94.404152280084475</v>
      </c>
      <c r="S20" s="91">
        <f t="shared" si="9"/>
        <v>1.2552462603870393</v>
      </c>
      <c r="T20" s="88">
        <v>10.275328999999999</v>
      </c>
      <c r="U20" s="89">
        <f t="shared" si="10"/>
        <v>98.900855631970529</v>
      </c>
      <c r="V20" s="91">
        <f t="shared" si="11"/>
        <v>1.0014067065305292</v>
      </c>
      <c r="W20" s="88">
        <v>15.795825499999999</v>
      </c>
      <c r="X20" s="89">
        <f t="shared" si="12"/>
        <v>81.986007632206366</v>
      </c>
      <c r="Y20" s="88">
        <v>3</v>
      </c>
      <c r="Z20" s="7">
        <f t="shared" si="13"/>
        <v>245.9580228966191</v>
      </c>
      <c r="AA20" s="90">
        <f t="shared" si="14"/>
        <v>95.492902667713892</v>
      </c>
      <c r="AB20" s="91">
        <f t="shared" si="15"/>
        <v>2.1023098903967012</v>
      </c>
      <c r="AC20" s="88">
        <v>15.806262</v>
      </c>
      <c r="AD20" s="89">
        <f t="shared" si="16"/>
        <v>95.165552108398558</v>
      </c>
      <c r="AE20" s="88">
        <v>3.9850563600000002</v>
      </c>
      <c r="AF20" s="7">
        <f t="shared" si="17"/>
        <v>379.24008868248512</v>
      </c>
      <c r="AG20" s="90">
        <f t="shared" si="18"/>
        <v>100</v>
      </c>
      <c r="AH20" s="91">
        <f t="shared" si="19"/>
        <v>3.5165679163472321</v>
      </c>
      <c r="AI20" s="88">
        <v>10.0880353</v>
      </c>
      <c r="AJ20" s="89">
        <f t="shared" si="20"/>
        <v>99.295448539915398</v>
      </c>
      <c r="AK20" s="88">
        <v>2.9888566399999998</v>
      </c>
      <c r="AL20" s="7">
        <f t="shared" si="21"/>
        <v>296.77986069030442</v>
      </c>
      <c r="AM20" s="90">
        <f t="shared" si="22"/>
        <v>100</v>
      </c>
      <c r="AN20" s="91">
        <f t="shared" si="23"/>
        <v>1.264996086118233</v>
      </c>
      <c r="AO20" s="88">
        <v>10.4605868</v>
      </c>
      <c r="AP20" s="89">
        <f t="shared" si="24"/>
        <v>99.999999999999986</v>
      </c>
      <c r="AQ20" s="92">
        <f t="shared" si="25"/>
        <v>1.7226288331485713</v>
      </c>
      <c r="AR20" s="88">
        <v>10.9337461</v>
      </c>
      <c r="AS20" s="89">
        <f t="shared" si="26"/>
        <v>100</v>
      </c>
      <c r="AT20" s="91">
        <f t="shared" si="27"/>
        <v>1.5801315687242325</v>
      </c>
      <c r="AU20" s="88">
        <v>12.3890444</v>
      </c>
      <c r="AV20" s="89">
        <f t="shared" si="28"/>
        <v>99.911654203128052</v>
      </c>
      <c r="AW20" s="91">
        <f t="shared" si="29"/>
        <v>1.9217045865515687</v>
      </c>
      <c r="AX20" s="88">
        <v>10.586810699999999</v>
      </c>
      <c r="AY20" s="89">
        <f t="shared" si="30"/>
        <v>94.457153182119342</v>
      </c>
      <c r="AZ20" s="92">
        <f t="shared" si="31"/>
        <v>-0.2254087094758134</v>
      </c>
      <c r="BA20" s="88">
        <v>23.658093900000001</v>
      </c>
      <c r="BB20" s="89">
        <f t="shared" si="32"/>
        <v>52.320779739571492</v>
      </c>
      <c r="BC20" s="91">
        <f t="shared" si="33"/>
        <v>-0.90271224126104388</v>
      </c>
      <c r="BD20" s="88">
        <v>12.3890444</v>
      </c>
      <c r="BE20" s="89">
        <f t="shared" si="34"/>
        <v>99.911654203128052</v>
      </c>
      <c r="BF20" s="91">
        <f t="shared" si="35"/>
        <v>2.0093946079369029</v>
      </c>
      <c r="BG20" s="88">
        <v>12.401062400000001</v>
      </c>
      <c r="BH20" s="89">
        <f t="shared" si="36"/>
        <v>100</v>
      </c>
      <c r="BI20" s="93">
        <f t="shared" si="37"/>
        <v>3.4312789636742349</v>
      </c>
      <c r="BJ20" s="88">
        <v>12.401062400000001</v>
      </c>
      <c r="BK20" s="89">
        <f t="shared" si="38"/>
        <v>100</v>
      </c>
      <c r="BL20" s="91">
        <f t="shared" si="39"/>
        <v>5.094219285132124</v>
      </c>
      <c r="BM20" s="88">
        <v>10.2004515</v>
      </c>
      <c r="BN20" s="89">
        <f t="shared" si="40"/>
        <v>100</v>
      </c>
      <c r="BO20" s="91">
        <f t="shared" si="41"/>
        <v>1.6300415630961327</v>
      </c>
      <c r="BP20" s="7">
        <f t="shared" si="42"/>
        <v>1.7987915090948976</v>
      </c>
      <c r="BQ20" s="121">
        <f t="shared" si="43"/>
        <v>2.519202524686786</v>
      </c>
    </row>
    <row r="21" spans="1:69">
      <c r="A21" s="120">
        <v>18</v>
      </c>
      <c r="B21" s="3" t="s">
        <v>30</v>
      </c>
      <c r="C21" s="4">
        <v>8464</v>
      </c>
      <c r="D21" s="4">
        <v>8450</v>
      </c>
      <c r="E21" s="88">
        <v>10.5664078</v>
      </c>
      <c r="F21" s="89">
        <f t="shared" si="0"/>
        <v>96.107229554399737</v>
      </c>
      <c r="G21" s="88">
        <v>1.2649775000000001</v>
      </c>
      <c r="H21" s="7">
        <f t="shared" si="1"/>
        <v>121.5734829736507</v>
      </c>
      <c r="I21" s="90">
        <f t="shared" si="2"/>
        <v>45.98695507153257</v>
      </c>
      <c r="J21" s="91">
        <f t="shared" si="3"/>
        <v>-1.6836217528937145</v>
      </c>
      <c r="K21" s="88">
        <v>19.812811700000001</v>
      </c>
      <c r="L21" s="89">
        <f t="shared" si="4"/>
        <v>60.486567386091892</v>
      </c>
      <c r="M21" s="91">
        <f t="shared" si="5"/>
        <v>-1.0531918282533168</v>
      </c>
      <c r="N21" s="88">
        <v>19.812811700000001</v>
      </c>
      <c r="O21" s="89">
        <f t="shared" si="6"/>
        <v>59.50089607927783</v>
      </c>
      <c r="P21" s="88">
        <v>2</v>
      </c>
      <c r="Q21" s="7">
        <f t="shared" si="7"/>
        <v>119.00179215855566</v>
      </c>
      <c r="R21" s="90">
        <f t="shared" si="8"/>
        <v>59.827200510992853</v>
      </c>
      <c r="S21" s="91">
        <f t="shared" si="9"/>
        <v>-1.2435087171322168</v>
      </c>
      <c r="T21" s="88">
        <v>10.3083163</v>
      </c>
      <c r="U21" s="89">
        <f t="shared" si="10"/>
        <v>98.584366294619812</v>
      </c>
      <c r="V21" s="91">
        <f t="shared" si="11"/>
        <v>0.97227698233852411</v>
      </c>
      <c r="W21" s="88">
        <v>48.517624300000001</v>
      </c>
      <c r="X21" s="89">
        <f t="shared" si="12"/>
        <v>26.692087435946444</v>
      </c>
      <c r="Y21" s="88">
        <v>3</v>
      </c>
      <c r="Z21" s="7">
        <f t="shared" si="13"/>
        <v>80.076262307839329</v>
      </c>
      <c r="AA21" s="90">
        <f t="shared" si="14"/>
        <v>31.089511260914996</v>
      </c>
      <c r="AB21" s="91">
        <f t="shared" si="15"/>
        <v>-0.63123730752986906</v>
      </c>
      <c r="AC21" s="88">
        <v>48.509112199999997</v>
      </c>
      <c r="AD21" s="89">
        <f t="shared" si="16"/>
        <v>31.008847240869521</v>
      </c>
      <c r="AE21" s="88">
        <v>3.3116268099999999</v>
      </c>
      <c r="AF21" s="7">
        <f t="shared" si="17"/>
        <v>102.68972987005803</v>
      </c>
      <c r="AG21" s="90">
        <f t="shared" si="18"/>
        <v>27.077762329085932</v>
      </c>
      <c r="AH21" s="91">
        <f t="shared" si="19"/>
        <v>-0.17239282568601169</v>
      </c>
      <c r="AI21" s="88">
        <v>10.0768834</v>
      </c>
      <c r="AJ21" s="89">
        <f t="shared" si="20"/>
        <v>99.405336971548167</v>
      </c>
      <c r="AK21" s="88">
        <v>2.7854838700000002</v>
      </c>
      <c r="AL21" s="7">
        <f t="shared" si="21"/>
        <v>276.89196272616209</v>
      </c>
      <c r="AM21" s="90">
        <f t="shared" si="22"/>
        <v>93.298771042656512</v>
      </c>
      <c r="AN21" s="91">
        <f t="shared" si="23"/>
        <v>0.79247667012482415</v>
      </c>
      <c r="AO21" s="88">
        <v>20.583457800000001</v>
      </c>
      <c r="AP21" s="89">
        <f t="shared" si="24"/>
        <v>50.820357306535726</v>
      </c>
      <c r="AQ21" s="92">
        <f t="shared" si="25"/>
        <v>-1.3836029909461784</v>
      </c>
      <c r="AR21" s="88">
        <v>26.117809600000001</v>
      </c>
      <c r="AS21" s="89">
        <f t="shared" si="26"/>
        <v>41.863181742468939</v>
      </c>
      <c r="AT21" s="91">
        <f t="shared" si="27"/>
        <v>-1.0299836457338942</v>
      </c>
      <c r="AU21" s="88">
        <v>41.408701899999997</v>
      </c>
      <c r="AV21" s="89">
        <f t="shared" si="28"/>
        <v>29.892507207524901</v>
      </c>
      <c r="AW21" s="91">
        <f t="shared" si="29"/>
        <v>-0.89472119565525243</v>
      </c>
      <c r="AX21" s="88">
        <v>10</v>
      </c>
      <c r="AY21" s="89">
        <f t="shared" si="30"/>
        <v>100</v>
      </c>
      <c r="AZ21" s="92">
        <f t="shared" si="31"/>
        <v>0.80096723666624436</v>
      </c>
      <c r="BA21" s="88">
        <v>20.6476413</v>
      </c>
      <c r="BB21" s="89">
        <f t="shared" si="32"/>
        <v>59.949216572258059</v>
      </c>
      <c r="BC21" s="91">
        <f t="shared" si="33"/>
        <v>-0.42520764475282585</v>
      </c>
      <c r="BD21" s="88">
        <v>47.189781799999999</v>
      </c>
      <c r="BE21" s="89">
        <f t="shared" si="34"/>
        <v>26.230465002912982</v>
      </c>
      <c r="BF21" s="91">
        <f t="shared" si="35"/>
        <v>-0.83861763520696908</v>
      </c>
      <c r="BG21" s="88">
        <v>53.0268303</v>
      </c>
      <c r="BH21" s="89">
        <f t="shared" si="36"/>
        <v>23.386392001635446</v>
      </c>
      <c r="BI21" s="93">
        <f t="shared" si="37"/>
        <v>-0.14895676501691929</v>
      </c>
      <c r="BJ21" s="88">
        <v>53.0268303</v>
      </c>
      <c r="BK21" s="89">
        <f t="shared" si="38"/>
        <v>23.386392001635446</v>
      </c>
      <c r="BL21" s="91">
        <f t="shared" si="39"/>
        <v>0.26845101941597621</v>
      </c>
      <c r="BM21" s="88">
        <v>12.576268799999999</v>
      </c>
      <c r="BN21" s="89">
        <f t="shared" si="40"/>
        <v>81.108726779122279</v>
      </c>
      <c r="BO21" s="91">
        <f t="shared" si="41"/>
        <v>0.40002455792865182</v>
      </c>
      <c r="BP21" s="7">
        <f t="shared" si="42"/>
        <v>-0.37474152011047646</v>
      </c>
      <c r="BQ21" s="121">
        <f t="shared" si="43"/>
        <v>-0.52482446064151977</v>
      </c>
    </row>
    <row r="22" spans="1:69">
      <c r="A22" s="120">
        <v>19</v>
      </c>
      <c r="B22" s="3" t="s">
        <v>31</v>
      </c>
      <c r="C22" s="4">
        <v>14508</v>
      </c>
      <c r="D22" s="4">
        <v>14721</v>
      </c>
      <c r="E22" s="88">
        <v>10.811349999999999</v>
      </c>
      <c r="F22" s="89">
        <f t="shared" si="0"/>
        <v>93.929821900132737</v>
      </c>
      <c r="G22" s="88">
        <v>2.6047473000000001</v>
      </c>
      <c r="H22" s="7">
        <f t="shared" si="1"/>
        <v>244.66344998385162</v>
      </c>
      <c r="I22" s="90">
        <f t="shared" si="2"/>
        <v>92.547542497339691</v>
      </c>
      <c r="J22" s="91">
        <f t="shared" si="3"/>
        <v>1.116591346999434</v>
      </c>
      <c r="K22" s="88">
        <v>13.2849103</v>
      </c>
      <c r="L22" s="89">
        <f t="shared" si="4"/>
        <v>90.208284658120718</v>
      </c>
      <c r="M22" s="91">
        <f t="shared" si="5"/>
        <v>1.0037289864189149</v>
      </c>
      <c r="N22" s="88">
        <v>13.2849103</v>
      </c>
      <c r="O22" s="89">
        <f t="shared" si="6"/>
        <v>88.738276990850281</v>
      </c>
      <c r="P22" s="88">
        <v>2</v>
      </c>
      <c r="Q22" s="7">
        <f t="shared" si="7"/>
        <v>177.47655398170056</v>
      </c>
      <c r="R22" s="90">
        <f t="shared" si="8"/>
        <v>89.224919965206325</v>
      </c>
      <c r="S22" s="91">
        <f t="shared" si="9"/>
        <v>0.88096131436415437</v>
      </c>
      <c r="T22" s="88">
        <v>10.1623883</v>
      </c>
      <c r="U22" s="89">
        <f t="shared" si="10"/>
        <v>100</v>
      </c>
      <c r="V22" s="91">
        <f t="shared" si="11"/>
        <v>1.1025721124677721</v>
      </c>
      <c r="W22" s="88">
        <v>36.865959599999996</v>
      </c>
      <c r="X22" s="89">
        <f t="shared" si="12"/>
        <v>35.128250669487528</v>
      </c>
      <c r="Y22" s="88">
        <v>2.9094545900000002</v>
      </c>
      <c r="Z22" s="7">
        <f t="shared" si="13"/>
        <v>102.20405014901107</v>
      </c>
      <c r="AA22" s="90">
        <f t="shared" si="14"/>
        <v>39.68059792555691</v>
      </c>
      <c r="AB22" s="91">
        <f t="shared" si="15"/>
        <v>-0.26659593746690885</v>
      </c>
      <c r="AC22" s="88">
        <v>37.478565799999998</v>
      </c>
      <c r="AD22" s="89">
        <f t="shared" si="16"/>
        <v>40.135251119988162</v>
      </c>
      <c r="AE22" s="88">
        <v>2</v>
      </c>
      <c r="AF22" s="7">
        <f t="shared" si="17"/>
        <v>80.270502239976324</v>
      </c>
      <c r="AG22" s="90">
        <f t="shared" si="18"/>
        <v>21.166143726746668</v>
      </c>
      <c r="AH22" s="91">
        <f t="shared" si="19"/>
        <v>-0.4714474027591623</v>
      </c>
      <c r="AI22" s="88">
        <v>10.129955499999999</v>
      </c>
      <c r="AJ22" s="89">
        <f t="shared" si="20"/>
        <v>98.884540015995128</v>
      </c>
      <c r="AK22" s="88">
        <v>2.8505231700000002</v>
      </c>
      <c r="AL22" s="7">
        <f t="shared" si="21"/>
        <v>281.87267247038631</v>
      </c>
      <c r="AM22" s="90">
        <f t="shared" si="22"/>
        <v>94.977021626317821</v>
      </c>
      <c r="AN22" s="91">
        <f t="shared" si="23"/>
        <v>0.91081406625471317</v>
      </c>
      <c r="AO22" s="88">
        <v>12.3136151</v>
      </c>
      <c r="AP22" s="89">
        <f t="shared" si="24"/>
        <v>84.95138685957464</v>
      </c>
      <c r="AQ22" s="92">
        <f t="shared" si="25"/>
        <v>0.7721444765086285</v>
      </c>
      <c r="AR22" s="88">
        <v>16.6276768</v>
      </c>
      <c r="AS22" s="89">
        <f t="shared" si="26"/>
        <v>65.756306377088109</v>
      </c>
      <c r="AT22" s="91">
        <f t="shared" si="27"/>
        <v>4.2723977402759655E-2</v>
      </c>
      <c r="AU22" s="88">
        <v>17.1845204</v>
      </c>
      <c r="AV22" s="89">
        <f t="shared" si="28"/>
        <v>72.030518815061015</v>
      </c>
      <c r="AW22" s="91">
        <f t="shared" si="29"/>
        <v>0.80022350725361657</v>
      </c>
      <c r="AX22" s="88">
        <v>10.1623883</v>
      </c>
      <c r="AY22" s="89">
        <f t="shared" si="30"/>
        <v>98.402065585311277</v>
      </c>
      <c r="AZ22" s="92">
        <f t="shared" si="31"/>
        <v>0.50507570283233827</v>
      </c>
      <c r="BA22" s="88">
        <v>17.1845204</v>
      </c>
      <c r="BB22" s="89">
        <f t="shared" si="32"/>
        <v>72.030518815061015</v>
      </c>
      <c r="BC22" s="91">
        <f t="shared" si="33"/>
        <v>0.33102557566590873</v>
      </c>
      <c r="BD22" s="88">
        <v>36.885685500000001</v>
      </c>
      <c r="BE22" s="89">
        <f t="shared" si="34"/>
        <v>33.558002331283767</v>
      </c>
      <c r="BF22" s="91">
        <f t="shared" si="35"/>
        <v>-0.55538501844522958</v>
      </c>
      <c r="BG22" s="88">
        <v>83.645695700000005</v>
      </c>
      <c r="BH22" s="89">
        <f t="shared" si="36"/>
        <v>14.825702979956207</v>
      </c>
      <c r="BI22" s="93">
        <f t="shared" si="37"/>
        <v>-0.54900690621747983</v>
      </c>
      <c r="BJ22" s="88">
        <v>83.645695700000005</v>
      </c>
      <c r="BK22" s="89">
        <f t="shared" si="38"/>
        <v>14.825702979956207</v>
      </c>
      <c r="BL22" s="91">
        <f t="shared" si="39"/>
        <v>-0.27077304916419254</v>
      </c>
      <c r="BM22" s="88">
        <v>13.193139199999999</v>
      </c>
      <c r="BN22" s="89">
        <f t="shared" si="40"/>
        <v>77.316333477327362</v>
      </c>
      <c r="BO22" s="91">
        <f t="shared" si="41"/>
        <v>0.15310058425302955</v>
      </c>
      <c r="BP22" s="7">
        <f t="shared" si="42"/>
        <v>0.35369299951332295</v>
      </c>
      <c r="BQ22" s="121">
        <f t="shared" si="43"/>
        <v>0.49534606586304425</v>
      </c>
    </row>
    <row r="23" spans="1:69" ht="15.75" customHeight="1">
      <c r="A23" s="120">
        <v>20</v>
      </c>
      <c r="B23" s="3" t="s">
        <v>32</v>
      </c>
      <c r="C23" s="4">
        <v>37230</v>
      </c>
      <c r="D23" s="4">
        <v>37036</v>
      </c>
      <c r="E23" s="88">
        <v>10.9875744</v>
      </c>
      <c r="F23" s="89">
        <f t="shared" si="0"/>
        <v>92.423326844549052</v>
      </c>
      <c r="G23" s="88">
        <v>2.3619032099999999</v>
      </c>
      <c r="H23" s="7">
        <f t="shared" si="1"/>
        <v>218.29495235301957</v>
      </c>
      <c r="I23" s="90">
        <f t="shared" si="2"/>
        <v>82.573271083928745</v>
      </c>
      <c r="J23" s="91">
        <f t="shared" si="3"/>
        <v>0.51672594542500527</v>
      </c>
      <c r="K23" s="88">
        <v>20.381126299999998</v>
      </c>
      <c r="L23" s="89">
        <f t="shared" si="4"/>
        <v>58.799938352769054</v>
      </c>
      <c r="M23" s="91">
        <f t="shared" si="5"/>
        <v>-1.1699166572233164</v>
      </c>
      <c r="N23" s="88">
        <v>14.2748385</v>
      </c>
      <c r="O23" s="89">
        <f t="shared" si="6"/>
        <v>82.584475474100813</v>
      </c>
      <c r="P23" s="88">
        <v>1.94383792</v>
      </c>
      <c r="Q23" s="7">
        <f t="shared" si="7"/>
        <v>160.53083502986715</v>
      </c>
      <c r="R23" s="90">
        <f t="shared" si="8"/>
        <v>80.705595111816876</v>
      </c>
      <c r="S23" s="91">
        <f t="shared" si="9"/>
        <v>0.26529960061125207</v>
      </c>
      <c r="T23" s="88">
        <v>11.0292274</v>
      </c>
      <c r="U23" s="89">
        <f t="shared" si="10"/>
        <v>92.140527449819373</v>
      </c>
      <c r="V23" s="91">
        <f t="shared" si="11"/>
        <v>0.37918512699188284</v>
      </c>
      <c r="W23" s="88">
        <v>18.7755084</v>
      </c>
      <c r="X23" s="89">
        <f t="shared" si="12"/>
        <v>68.974785790620714</v>
      </c>
      <c r="Y23" s="88">
        <v>3</v>
      </c>
      <c r="Z23" s="7">
        <f t="shared" si="13"/>
        <v>206.92435737186213</v>
      </c>
      <c r="AA23" s="90">
        <f t="shared" si="14"/>
        <v>80.338129593747396</v>
      </c>
      <c r="AB23" s="91">
        <f t="shared" si="15"/>
        <v>1.4590784305829114</v>
      </c>
      <c r="AC23" s="88">
        <v>18.768905199999999</v>
      </c>
      <c r="AD23" s="89">
        <f t="shared" si="16"/>
        <v>80.143814142126956</v>
      </c>
      <c r="AE23" s="88">
        <v>2</v>
      </c>
      <c r="AF23" s="7">
        <f t="shared" si="17"/>
        <v>160.28762828425391</v>
      </c>
      <c r="AG23" s="90">
        <f t="shared" si="18"/>
        <v>42.265475899741467</v>
      </c>
      <c r="AH23" s="91">
        <f t="shared" si="19"/>
        <v>0.5959171016126239</v>
      </c>
      <c r="AI23" s="88">
        <v>10.3181715</v>
      </c>
      <c r="AJ23" s="89">
        <f t="shared" si="20"/>
        <v>97.080765715126944</v>
      </c>
      <c r="AK23" s="88">
        <v>2.63704319</v>
      </c>
      <c r="AL23" s="7">
        <f t="shared" si="21"/>
        <v>256.00617210906097</v>
      </c>
      <c r="AM23" s="90">
        <f t="shared" si="22"/>
        <v>86.261302068676557</v>
      </c>
      <c r="AN23" s="91">
        <f t="shared" si="23"/>
        <v>0.29624817967566619</v>
      </c>
      <c r="AO23" s="88">
        <v>14.246047900000001</v>
      </c>
      <c r="AP23" s="89">
        <f t="shared" si="24"/>
        <v>73.427991211513458</v>
      </c>
      <c r="AQ23" s="92">
        <f t="shared" si="25"/>
        <v>4.4316124709735005E-2</v>
      </c>
      <c r="AR23" s="88">
        <v>14.606610399999999</v>
      </c>
      <c r="AS23" s="89">
        <f t="shared" si="26"/>
        <v>74.854780134342477</v>
      </c>
      <c r="AT23" s="91">
        <f t="shared" si="27"/>
        <v>0.45120977855135092</v>
      </c>
      <c r="AU23" s="88">
        <v>17.712342599999999</v>
      </c>
      <c r="AV23" s="89">
        <f t="shared" si="28"/>
        <v>69.88403216636064</v>
      </c>
      <c r="AW23" s="91">
        <f t="shared" si="29"/>
        <v>0.71388397588311769</v>
      </c>
      <c r="AX23" s="88">
        <v>10.094988499999999</v>
      </c>
      <c r="AY23" s="89">
        <f t="shared" si="30"/>
        <v>99.059052915216299</v>
      </c>
      <c r="AZ23" s="92">
        <f t="shared" si="31"/>
        <v>0.62673087651661474</v>
      </c>
      <c r="BA23" s="88">
        <v>18.043402400000002</v>
      </c>
      <c r="BB23" s="89">
        <f t="shared" si="32"/>
        <v>68.601802063672864</v>
      </c>
      <c r="BC23" s="91">
        <f t="shared" si="33"/>
        <v>0.11640388516474069</v>
      </c>
      <c r="BD23" s="88">
        <v>18.043402400000002</v>
      </c>
      <c r="BE23" s="89">
        <f t="shared" si="34"/>
        <v>68.601802063672864</v>
      </c>
      <c r="BF23" s="91">
        <f t="shared" si="35"/>
        <v>0.79916926830662927</v>
      </c>
      <c r="BG23" s="88">
        <v>68.781210599999994</v>
      </c>
      <c r="BH23" s="89">
        <f t="shared" si="36"/>
        <v>18.029723949057683</v>
      </c>
      <c r="BI23" s="93">
        <f t="shared" si="37"/>
        <v>-0.39927958428666005</v>
      </c>
      <c r="BJ23" s="88">
        <v>68.781210599999994</v>
      </c>
      <c r="BK23" s="89">
        <f t="shared" si="38"/>
        <v>18.029723949057683</v>
      </c>
      <c r="BL23" s="91">
        <f t="shared" si="39"/>
        <v>-6.8956908150326374E-2</v>
      </c>
      <c r="BM23" s="88">
        <v>14.6775599</v>
      </c>
      <c r="BN23" s="89">
        <f t="shared" si="40"/>
        <v>69.496916173375652</v>
      </c>
      <c r="BO23" s="91">
        <f t="shared" si="41"/>
        <v>-0.35602424507462493</v>
      </c>
      <c r="BP23" s="7">
        <f t="shared" si="42"/>
        <v>0.18563648295844207</v>
      </c>
      <c r="BQ23" s="121">
        <f t="shared" si="43"/>
        <v>0.25998338005175214</v>
      </c>
    </row>
    <row r="24" spans="1:69" ht="15.75" customHeight="1">
      <c r="A24" s="120">
        <v>21</v>
      </c>
      <c r="B24" s="3" t="s">
        <v>33</v>
      </c>
      <c r="C24" s="4">
        <v>9853</v>
      </c>
      <c r="D24" s="4">
        <v>9940</v>
      </c>
      <c r="E24" s="88">
        <v>10.7388464</v>
      </c>
      <c r="F24" s="89">
        <f t="shared" si="0"/>
        <v>94.5639915289225</v>
      </c>
      <c r="G24" s="88">
        <v>1.66946024</v>
      </c>
      <c r="H24" s="7">
        <f t="shared" si="1"/>
        <v>157.87082399323293</v>
      </c>
      <c r="I24" s="90">
        <f t="shared" si="2"/>
        <v>59.716957287932019</v>
      </c>
      <c r="J24" s="91">
        <f t="shared" si="3"/>
        <v>-0.8578819116774129</v>
      </c>
      <c r="K24" s="88">
        <v>16.5046234</v>
      </c>
      <c r="L24" s="89">
        <f t="shared" si="4"/>
        <v>72.610500764288872</v>
      </c>
      <c r="M24" s="91">
        <f t="shared" si="5"/>
        <v>-0.21414303800114731</v>
      </c>
      <c r="N24" s="88">
        <v>16.5046234</v>
      </c>
      <c r="O24" s="89">
        <f t="shared" si="6"/>
        <v>71.427261406037289</v>
      </c>
      <c r="P24" s="88">
        <v>2</v>
      </c>
      <c r="Q24" s="7">
        <f t="shared" si="7"/>
        <v>142.85452281207458</v>
      </c>
      <c r="R24" s="90">
        <f t="shared" si="8"/>
        <v>71.818970329395412</v>
      </c>
      <c r="S24" s="91">
        <f t="shared" si="9"/>
        <v>-0.37690559019654873</v>
      </c>
      <c r="T24" s="88">
        <v>10.560556</v>
      </c>
      <c r="U24" s="89">
        <f t="shared" si="10"/>
        <v>96.229671051410548</v>
      </c>
      <c r="V24" s="91">
        <f t="shared" si="11"/>
        <v>0.75555049301954058</v>
      </c>
      <c r="W24" s="88">
        <v>37.346520300000002</v>
      </c>
      <c r="X24" s="89">
        <f t="shared" si="12"/>
        <v>34.676233812337259</v>
      </c>
      <c r="Y24" s="88">
        <v>3</v>
      </c>
      <c r="Z24" s="7">
        <f t="shared" si="13"/>
        <v>104.02870143701178</v>
      </c>
      <c r="AA24" s="90">
        <f t="shared" si="14"/>
        <v>40.389016564622025</v>
      </c>
      <c r="AB24" s="91">
        <f t="shared" si="15"/>
        <v>-0.23652771056960648</v>
      </c>
      <c r="AC24" s="88">
        <v>37.335265100000001</v>
      </c>
      <c r="AD24" s="89">
        <f t="shared" si="16"/>
        <v>40.289298762740003</v>
      </c>
      <c r="AE24" s="88">
        <v>3.9327546600000001</v>
      </c>
      <c r="AF24" s="7">
        <f t="shared" si="17"/>
        <v>158.44792745729799</v>
      </c>
      <c r="AG24" s="90">
        <f t="shared" si="18"/>
        <v>41.780374012610487</v>
      </c>
      <c r="AH24" s="91">
        <f t="shared" si="19"/>
        <v>0.57137696303941876</v>
      </c>
      <c r="AI24" s="88">
        <v>10.1903217</v>
      </c>
      <c r="AJ24" s="89">
        <f t="shared" si="20"/>
        <v>98.298760283495255</v>
      </c>
      <c r="AK24" s="88">
        <v>2.6345108700000002</v>
      </c>
      <c r="AL24" s="7">
        <f t="shared" si="21"/>
        <v>258.96915247439256</v>
      </c>
      <c r="AM24" s="90">
        <f t="shared" si="22"/>
        <v>87.259678561757909</v>
      </c>
      <c r="AN24" s="91">
        <f t="shared" si="23"/>
        <v>0.36664605452150062</v>
      </c>
      <c r="AO24" s="88">
        <v>15.964404999999999</v>
      </c>
      <c r="AP24" s="89">
        <f t="shared" si="24"/>
        <v>65.524438900165705</v>
      </c>
      <c r="AQ24" s="92">
        <f t="shared" si="25"/>
        <v>-0.45487956619691361</v>
      </c>
      <c r="AR24" s="88">
        <v>16.632154499999999</v>
      </c>
      <c r="AS24" s="89">
        <f t="shared" si="26"/>
        <v>65.738603498422293</v>
      </c>
      <c r="AT24" s="91">
        <f t="shared" si="27"/>
        <v>4.1929187554772644E-2</v>
      </c>
      <c r="AU24" s="88">
        <v>28.408884400000002</v>
      </c>
      <c r="AV24" s="89">
        <f t="shared" si="28"/>
        <v>43.571225908469671</v>
      </c>
      <c r="AW24" s="91">
        <f t="shared" si="29"/>
        <v>-0.34451317870647941</v>
      </c>
      <c r="AX24" s="88">
        <v>10.039479399999999</v>
      </c>
      <c r="AY24" s="89">
        <f t="shared" si="30"/>
        <v>99.606758493871709</v>
      </c>
      <c r="AZ24" s="92">
        <f t="shared" si="31"/>
        <v>0.72815021029403137</v>
      </c>
      <c r="BA24" s="88">
        <v>17.224700299999999</v>
      </c>
      <c r="BB24" s="89">
        <f t="shared" si="32"/>
        <v>71.8624938861781</v>
      </c>
      <c r="BC24" s="91">
        <f t="shared" si="33"/>
        <v>0.32050799812947633</v>
      </c>
      <c r="BD24" s="88">
        <v>40.561101299999997</v>
      </c>
      <c r="BE24" s="89">
        <f t="shared" si="34"/>
        <v>30.517167441900796</v>
      </c>
      <c r="BF24" s="91">
        <f t="shared" si="35"/>
        <v>-0.67292295571723637</v>
      </c>
      <c r="BG24" s="88">
        <v>41.6423506</v>
      </c>
      <c r="BH24" s="89">
        <f t="shared" si="36"/>
        <v>29.779928897673706</v>
      </c>
      <c r="BI24" s="93">
        <f t="shared" si="37"/>
        <v>0.14982004273229874</v>
      </c>
      <c r="BJ24" s="88">
        <v>41.6423506</v>
      </c>
      <c r="BK24" s="89">
        <f t="shared" si="38"/>
        <v>29.779928897673706</v>
      </c>
      <c r="BL24" s="91">
        <f t="shared" si="39"/>
        <v>0.67116965210646873</v>
      </c>
      <c r="BM24" s="88">
        <v>13.160021800000001</v>
      </c>
      <c r="BN24" s="89">
        <f t="shared" si="40"/>
        <v>77.510901235741102</v>
      </c>
      <c r="BO24" s="91">
        <f t="shared" si="41"/>
        <v>0.16576895491857749</v>
      </c>
      <c r="BP24" s="7">
        <f t="shared" si="42"/>
        <v>8.5173803129524717E-2</v>
      </c>
      <c r="BQ24" s="121">
        <f t="shared" si="43"/>
        <v>0.11928567529710017</v>
      </c>
    </row>
    <row r="25" spans="1:69" ht="15.75" customHeight="1">
      <c r="A25" s="120">
        <v>22</v>
      </c>
      <c r="B25" s="3" t="s">
        <v>368</v>
      </c>
      <c r="C25" s="4">
        <v>4569</v>
      </c>
      <c r="D25" s="4">
        <v>4595</v>
      </c>
      <c r="E25" s="88">
        <v>10.5845027</v>
      </c>
      <c r="F25" s="89">
        <f t="shared" si="0"/>
        <v>95.942927956360194</v>
      </c>
      <c r="G25" s="88">
        <v>1.7880721799999999</v>
      </c>
      <c r="H25" s="7">
        <f t="shared" si="1"/>
        <v>171.5528803465119</v>
      </c>
      <c r="I25" s="90">
        <f t="shared" si="2"/>
        <v>64.892396005442365</v>
      </c>
      <c r="J25" s="91">
        <f t="shared" si="3"/>
        <v>-0.54662442770430464</v>
      </c>
      <c r="K25" s="88">
        <v>18.8902228</v>
      </c>
      <c r="L25" s="89">
        <f t="shared" si="4"/>
        <v>63.440700657061598</v>
      </c>
      <c r="M25" s="91">
        <f t="shared" si="5"/>
        <v>-0.84874811597522837</v>
      </c>
      <c r="N25" s="88">
        <v>16.619957200000002</v>
      </c>
      <c r="O25" s="89">
        <f t="shared" si="6"/>
        <v>70.931593614452865</v>
      </c>
      <c r="P25" s="88">
        <v>1.6505281700000001</v>
      </c>
      <c r="Q25" s="7">
        <f t="shared" si="7"/>
        <v>117.07459340364657</v>
      </c>
      <c r="R25" s="90">
        <f t="shared" si="8"/>
        <v>58.858316729975002</v>
      </c>
      <c r="S25" s="91">
        <f t="shared" si="9"/>
        <v>-1.3135265482766085</v>
      </c>
      <c r="T25" s="88">
        <v>13.131054199999999</v>
      </c>
      <c r="U25" s="89">
        <f t="shared" si="10"/>
        <v>77.392021578891971</v>
      </c>
      <c r="V25" s="91">
        <f t="shared" si="11"/>
        <v>-0.97826947751569771</v>
      </c>
      <c r="W25" s="88">
        <v>56.116476499999997</v>
      </c>
      <c r="X25" s="89">
        <f t="shared" si="12"/>
        <v>23.077654741918803</v>
      </c>
      <c r="Y25" s="88">
        <v>3</v>
      </c>
      <c r="Z25" s="7">
        <f t="shared" si="13"/>
        <v>69.232964225756405</v>
      </c>
      <c r="AA25" s="90">
        <f t="shared" si="14"/>
        <v>26.879613994077001</v>
      </c>
      <c r="AB25" s="91">
        <f t="shared" si="15"/>
        <v>-0.80992281812099087</v>
      </c>
      <c r="AC25" s="88">
        <v>56.110855999999998</v>
      </c>
      <c r="AD25" s="89">
        <f t="shared" si="16"/>
        <v>26.807854259075999</v>
      </c>
      <c r="AE25" s="88">
        <v>3.6615316899999999</v>
      </c>
      <c r="AF25" s="7">
        <f t="shared" si="17"/>
        <v>98.15780791050824</v>
      </c>
      <c r="AG25" s="90">
        <f t="shared" si="18"/>
        <v>25.882761564453133</v>
      </c>
      <c r="AH25" s="91">
        <f t="shared" si="19"/>
        <v>-0.23284504229686334</v>
      </c>
      <c r="AI25" s="88">
        <v>11.1029503</v>
      </c>
      <c r="AJ25" s="89">
        <f t="shared" si="20"/>
        <v>90.218902447937637</v>
      </c>
      <c r="AK25" s="88">
        <v>2.3313253</v>
      </c>
      <c r="AL25" s="7">
        <f t="shared" si="21"/>
        <v>210.32960981510894</v>
      </c>
      <c r="AM25" s="90">
        <f t="shared" si="22"/>
        <v>70.870580411314364</v>
      </c>
      <c r="AN25" s="91">
        <f t="shared" si="23"/>
        <v>-0.78898780547665082</v>
      </c>
      <c r="AO25" s="88">
        <v>17.440068</v>
      </c>
      <c r="AP25" s="89">
        <f t="shared" si="24"/>
        <v>59.980195031349638</v>
      </c>
      <c r="AQ25" s="92">
        <f t="shared" si="25"/>
        <v>-0.80505914869614448</v>
      </c>
      <c r="AR25" s="88">
        <v>36.852487199999999</v>
      </c>
      <c r="AS25" s="89">
        <f t="shared" si="26"/>
        <v>29.668950268301025</v>
      </c>
      <c r="AT25" s="91">
        <f t="shared" si="27"/>
        <v>-1.5774568314586181</v>
      </c>
      <c r="AU25" s="88">
        <v>54.232342799999998</v>
      </c>
      <c r="AV25" s="89">
        <f t="shared" si="28"/>
        <v>22.824201502133889</v>
      </c>
      <c r="AW25" s="91">
        <f t="shared" si="29"/>
        <v>-1.1790342625715475</v>
      </c>
      <c r="AX25" s="88">
        <v>10</v>
      </c>
      <c r="AY25" s="89">
        <f t="shared" si="30"/>
        <v>100</v>
      </c>
      <c r="AZ25" s="92">
        <f t="shared" si="31"/>
        <v>0.80096723666624436</v>
      </c>
      <c r="BA25" s="88">
        <v>20.0912848</v>
      </c>
      <c r="BB25" s="89">
        <f t="shared" si="32"/>
        <v>61.609296385067417</v>
      </c>
      <c r="BC25" s="91">
        <f t="shared" si="33"/>
        <v>-0.32129438459572496</v>
      </c>
      <c r="BD25" s="88">
        <v>55.358064300000002</v>
      </c>
      <c r="BE25" s="89">
        <f t="shared" si="34"/>
        <v>22.360065071856205</v>
      </c>
      <c r="BF25" s="91">
        <f t="shared" si="35"/>
        <v>-0.98822089906798072</v>
      </c>
      <c r="BG25" s="88">
        <v>57.541950800000002</v>
      </c>
      <c r="BH25" s="89">
        <f t="shared" si="36"/>
        <v>21.55134163438894</v>
      </c>
      <c r="BI25" s="93">
        <f t="shared" si="37"/>
        <v>-0.23471062859822994</v>
      </c>
      <c r="BJ25" s="88">
        <v>57.541950800000002</v>
      </c>
      <c r="BK25" s="89">
        <f t="shared" si="38"/>
        <v>21.55134163438894</v>
      </c>
      <c r="BL25" s="91">
        <f t="shared" si="39"/>
        <v>0.1528641405362087</v>
      </c>
      <c r="BM25" s="88">
        <v>21.1769146</v>
      </c>
      <c r="BN25" s="89">
        <f t="shared" si="40"/>
        <v>48.167788805268167</v>
      </c>
      <c r="BO25" s="91">
        <f t="shared" si="41"/>
        <v>-1.7447707345998233</v>
      </c>
      <c r="BP25" s="7">
        <f t="shared" si="42"/>
        <v>-0.64816864110256212</v>
      </c>
      <c r="BQ25" s="121">
        <f t="shared" si="43"/>
        <v>-0.90775838602328662</v>
      </c>
    </row>
    <row r="26" spans="1:69" ht="15.75" customHeight="1">
      <c r="A26" s="120">
        <v>23</v>
      </c>
      <c r="B26" s="3" t="s">
        <v>35</v>
      </c>
      <c r="C26" s="4">
        <v>6383</v>
      </c>
      <c r="D26" s="4">
        <v>6307</v>
      </c>
      <c r="E26" s="88">
        <v>10.6850521</v>
      </c>
      <c r="F26" s="89">
        <f t="shared" si="0"/>
        <v>95.040077530365991</v>
      </c>
      <c r="G26" s="88">
        <v>1.5594896300000001</v>
      </c>
      <c r="H26" s="7">
        <f t="shared" si="1"/>
        <v>148.21401534300179</v>
      </c>
      <c r="I26" s="90">
        <f t="shared" si="2"/>
        <v>56.064127619238427</v>
      </c>
      <c r="J26" s="91">
        <f t="shared" si="3"/>
        <v>-1.0775677458875863</v>
      </c>
      <c r="K26" s="88">
        <v>15.8191153</v>
      </c>
      <c r="L26" s="89">
        <f t="shared" si="4"/>
        <v>75.757015943868865</v>
      </c>
      <c r="M26" s="91">
        <f t="shared" si="5"/>
        <v>3.6146543732149096E-3</v>
      </c>
      <c r="N26" s="88">
        <v>15.8191153</v>
      </c>
      <c r="O26" s="89">
        <f t="shared" si="6"/>
        <v>74.522501899964027</v>
      </c>
      <c r="P26" s="88">
        <v>2</v>
      </c>
      <c r="Q26" s="7">
        <f t="shared" si="7"/>
        <v>149.04500379992805</v>
      </c>
      <c r="R26" s="90">
        <f t="shared" si="8"/>
        <v>74.931185201137339</v>
      </c>
      <c r="S26" s="91">
        <f t="shared" si="9"/>
        <v>-0.15199674184554515</v>
      </c>
      <c r="T26" s="88">
        <v>11.000932199999999</v>
      </c>
      <c r="U26" s="89">
        <f t="shared" si="10"/>
        <v>92.377519606929312</v>
      </c>
      <c r="V26" s="91">
        <f t="shared" si="11"/>
        <v>0.40099791926497835</v>
      </c>
      <c r="W26" s="88">
        <v>38.892281099999998</v>
      </c>
      <c r="X26" s="89">
        <f t="shared" si="12"/>
        <v>33.298038412048811</v>
      </c>
      <c r="Y26" s="88">
        <v>3</v>
      </c>
      <c r="Z26" s="7">
        <f t="shared" si="13"/>
        <v>99.894115236146433</v>
      </c>
      <c r="AA26" s="90">
        <f t="shared" si="14"/>
        <v>38.783768510499968</v>
      </c>
      <c r="AB26" s="91">
        <f t="shared" si="15"/>
        <v>-0.30466109958022308</v>
      </c>
      <c r="AC26" s="88">
        <v>38.914093399999999</v>
      </c>
      <c r="AD26" s="89">
        <f t="shared" si="16"/>
        <v>38.654675429236647</v>
      </c>
      <c r="AE26" s="88">
        <v>2</v>
      </c>
      <c r="AF26" s="7">
        <f t="shared" si="17"/>
        <v>77.309350858473294</v>
      </c>
      <c r="AG26" s="90">
        <f t="shared" si="18"/>
        <v>20.385331921805282</v>
      </c>
      <c r="AH26" s="91">
        <f t="shared" si="19"/>
        <v>-0.51094679536342646</v>
      </c>
      <c r="AI26" s="88">
        <v>10.273564199999999</v>
      </c>
      <c r="AJ26" s="89">
        <f t="shared" si="20"/>
        <v>97.502285526185744</v>
      </c>
      <c r="AK26" s="88">
        <v>2.5213270099999998</v>
      </c>
      <c r="AL26" s="7">
        <f t="shared" si="21"/>
        <v>245.83514603390415</v>
      </c>
      <c r="AM26" s="90">
        <f t="shared" si="22"/>
        <v>82.834173943641659</v>
      </c>
      <c r="AN26" s="91">
        <f t="shared" si="23"/>
        <v>5.4593314503288103E-2</v>
      </c>
      <c r="AO26" s="88">
        <v>15.2743977</v>
      </c>
      <c r="AP26" s="89">
        <f t="shared" si="24"/>
        <v>68.484447016853565</v>
      </c>
      <c r="AQ26" s="92">
        <f t="shared" si="25"/>
        <v>-0.2679227094961939</v>
      </c>
      <c r="AR26" s="88">
        <v>32.5658198</v>
      </c>
      <c r="AS26" s="89">
        <f t="shared" si="26"/>
        <v>33.574300193112293</v>
      </c>
      <c r="AT26" s="91">
        <f t="shared" si="27"/>
        <v>-1.4021219307528621</v>
      </c>
      <c r="AU26" s="88">
        <v>38.713908799999999</v>
      </c>
      <c r="AV26" s="89">
        <f t="shared" si="28"/>
        <v>31.973261248164121</v>
      </c>
      <c r="AW26" s="91">
        <f t="shared" si="29"/>
        <v>-0.81102566981779367</v>
      </c>
      <c r="AX26" s="88">
        <v>10.0467453</v>
      </c>
      <c r="AY26" s="89">
        <f t="shared" si="30"/>
        <v>99.534721956174209</v>
      </c>
      <c r="AZ26" s="92">
        <f t="shared" si="31"/>
        <v>0.71481111362306482</v>
      </c>
      <c r="BA26" s="88">
        <v>15.565306</v>
      </c>
      <c r="BB26" s="89">
        <f t="shared" si="32"/>
        <v>79.523648298337335</v>
      </c>
      <c r="BC26" s="91">
        <f t="shared" si="33"/>
        <v>0.80006056264575076</v>
      </c>
      <c r="BD26" s="88">
        <v>38.878997599999998</v>
      </c>
      <c r="BE26" s="89">
        <f t="shared" si="34"/>
        <v>31.837495728027719</v>
      </c>
      <c r="BF26" s="91">
        <f t="shared" si="35"/>
        <v>-0.62188806927368712</v>
      </c>
      <c r="BG26" s="88">
        <v>120.032843</v>
      </c>
      <c r="BH26" s="89">
        <f t="shared" si="36"/>
        <v>10.331391051030925</v>
      </c>
      <c r="BI26" s="93">
        <f t="shared" si="37"/>
        <v>-0.75903090279214358</v>
      </c>
      <c r="BJ26" s="88">
        <v>72.499681300000006</v>
      </c>
      <c r="BK26" s="89">
        <f t="shared" si="38"/>
        <v>17.104988846344074</v>
      </c>
      <c r="BL26" s="91">
        <f t="shared" si="39"/>
        <v>-0.12720448882769581</v>
      </c>
      <c r="BM26" s="88">
        <v>12.368430999999999</v>
      </c>
      <c r="BN26" s="89">
        <f t="shared" si="40"/>
        <v>82.471669203636253</v>
      </c>
      <c r="BO26" s="91">
        <f t="shared" si="41"/>
        <v>0.48876618691338652</v>
      </c>
      <c r="BP26" s="7">
        <f t="shared" si="42"/>
        <v>-0.16451490293084256</v>
      </c>
      <c r="BQ26" s="121">
        <f t="shared" si="43"/>
        <v>-0.23040266574335624</v>
      </c>
    </row>
    <row r="27" spans="1:69" ht="15.75" customHeight="1">
      <c r="A27" s="120">
        <v>24</v>
      </c>
      <c r="B27" s="3" t="s">
        <v>36</v>
      </c>
      <c r="C27" s="4">
        <v>5557</v>
      </c>
      <c r="D27" s="4">
        <v>5555</v>
      </c>
      <c r="E27" s="88">
        <v>10.821381499999999</v>
      </c>
      <c r="F27" s="89">
        <f t="shared" si="0"/>
        <v>93.842748266475951</v>
      </c>
      <c r="G27" s="88">
        <v>1.94371345</v>
      </c>
      <c r="H27" s="7">
        <f t="shared" si="1"/>
        <v>182.40341199051349</v>
      </c>
      <c r="I27" s="90">
        <f t="shared" si="2"/>
        <v>68.996768924684062</v>
      </c>
      <c r="J27" s="91">
        <f t="shared" si="3"/>
        <v>-0.29978220661718413</v>
      </c>
      <c r="K27" s="88">
        <v>18.484651100000001</v>
      </c>
      <c r="L27" s="89">
        <f t="shared" si="4"/>
        <v>64.832652967953493</v>
      </c>
      <c r="M27" s="91">
        <f t="shared" si="5"/>
        <v>-0.75241668077921575</v>
      </c>
      <c r="N27" s="88">
        <v>16.692755300000002</v>
      </c>
      <c r="O27" s="89">
        <f t="shared" si="6"/>
        <v>70.622256710370621</v>
      </c>
      <c r="P27" s="88">
        <v>1.8019005800000001</v>
      </c>
      <c r="Q27" s="7">
        <f t="shared" si="7"/>
        <v>127.25428532732572</v>
      </c>
      <c r="R27" s="90">
        <f t="shared" si="8"/>
        <v>63.976075536889752</v>
      </c>
      <c r="S27" s="91">
        <f t="shared" si="9"/>
        <v>-0.94368407697026069</v>
      </c>
      <c r="T27" s="88">
        <v>13.469229800000001</v>
      </c>
      <c r="U27" s="89">
        <f t="shared" si="10"/>
        <v>75.448919135673222</v>
      </c>
      <c r="V27" s="91">
        <f t="shared" si="11"/>
        <v>-1.1571129062440724</v>
      </c>
      <c r="W27" s="88">
        <v>46.0120194</v>
      </c>
      <c r="X27" s="89">
        <f t="shared" si="12"/>
        <v>28.145616882009747</v>
      </c>
      <c r="Y27" s="88">
        <v>3</v>
      </c>
      <c r="Z27" s="7">
        <f t="shared" si="13"/>
        <v>84.436850646029242</v>
      </c>
      <c r="AA27" s="90">
        <f t="shared" si="14"/>
        <v>32.782504369449455</v>
      </c>
      <c r="AB27" s="91">
        <f t="shared" si="15"/>
        <v>-0.5593796542781676</v>
      </c>
      <c r="AC27" s="88">
        <v>46.0005861</v>
      </c>
      <c r="AD27" s="89">
        <f t="shared" si="16"/>
        <v>32.699836622299038</v>
      </c>
      <c r="AE27" s="88">
        <v>2.3026315799999999</v>
      </c>
      <c r="AF27" s="7">
        <f t="shared" si="17"/>
        <v>75.295676467346297</v>
      </c>
      <c r="AG27" s="90">
        <f t="shared" si="18"/>
        <v>19.854355779983699</v>
      </c>
      <c r="AH27" s="91">
        <f t="shared" si="19"/>
        <v>-0.53780760222697344</v>
      </c>
      <c r="AI27" s="88">
        <v>11.8128943</v>
      </c>
      <c r="AJ27" s="89">
        <f t="shared" si="20"/>
        <v>84.796830019887665</v>
      </c>
      <c r="AK27" s="88">
        <v>2.80152672</v>
      </c>
      <c r="AL27" s="7">
        <f t="shared" si="21"/>
        <v>237.56058507201342</v>
      </c>
      <c r="AM27" s="90">
        <f t="shared" si="22"/>
        <v>80.04605990428459</v>
      </c>
      <c r="AN27" s="91">
        <f t="shared" si="23"/>
        <v>-0.1420031644390293</v>
      </c>
      <c r="AO27" s="88">
        <v>20.128034100000001</v>
      </c>
      <c r="AP27" s="89">
        <f t="shared" si="24"/>
        <v>51.970235881108721</v>
      </c>
      <c r="AQ27" s="92">
        <f t="shared" si="25"/>
        <v>-1.3109755941908534</v>
      </c>
      <c r="AR27" s="88">
        <v>20.9649939</v>
      </c>
      <c r="AS27" s="89">
        <f t="shared" si="26"/>
        <v>52.152393423782492</v>
      </c>
      <c r="AT27" s="91">
        <f t="shared" si="27"/>
        <v>-0.56803838008121377</v>
      </c>
      <c r="AU27" s="88">
        <v>21.928698000000001</v>
      </c>
      <c r="AV27" s="89">
        <f t="shared" si="28"/>
        <v>56.447032103775605</v>
      </c>
      <c r="AW27" s="91">
        <f t="shared" si="29"/>
        <v>0.17339876525700718</v>
      </c>
      <c r="AX27" s="88">
        <v>10</v>
      </c>
      <c r="AY27" s="89">
        <f t="shared" si="30"/>
        <v>100</v>
      </c>
      <c r="AZ27" s="92">
        <f t="shared" si="31"/>
        <v>0.80096723666624436</v>
      </c>
      <c r="BA27" s="88">
        <v>21.972552100000001</v>
      </c>
      <c r="BB27" s="89">
        <f t="shared" si="32"/>
        <v>56.33437182747651</v>
      </c>
      <c r="BC27" s="91">
        <f t="shared" si="33"/>
        <v>-0.65148008026683535</v>
      </c>
      <c r="BD27" s="88">
        <v>36.160173899999997</v>
      </c>
      <c r="BE27" s="89">
        <f t="shared" si="34"/>
        <v>34.2313044019957</v>
      </c>
      <c r="BF27" s="91">
        <f t="shared" si="35"/>
        <v>-0.52935975254580092</v>
      </c>
      <c r="BG27" s="88">
        <v>66.035417199999998</v>
      </c>
      <c r="BH27" s="89">
        <f t="shared" si="36"/>
        <v>18.7794109976487</v>
      </c>
      <c r="BI27" s="93">
        <f t="shared" si="37"/>
        <v>-0.36424590780506322</v>
      </c>
      <c r="BJ27" s="88">
        <v>66.035417199999998</v>
      </c>
      <c r="BK27" s="89">
        <f t="shared" si="38"/>
        <v>18.7794109976487</v>
      </c>
      <c r="BL27" s="91">
        <f t="shared" si="39"/>
        <v>-2.1735323593361527E-2</v>
      </c>
      <c r="BM27" s="88">
        <v>18.880012199999999</v>
      </c>
      <c r="BN27" s="89">
        <f t="shared" si="40"/>
        <v>54.027780236286077</v>
      </c>
      <c r="BO27" s="91">
        <f t="shared" si="41"/>
        <v>-1.3632247675274749</v>
      </c>
      <c r="BP27" s="7">
        <f t="shared" si="42"/>
        <v>-0.52924084277902395</v>
      </c>
      <c r="BQ27" s="121">
        <f t="shared" si="43"/>
        <v>-0.7412003339770824</v>
      </c>
    </row>
    <row r="28" spans="1:69" ht="15.75" customHeight="1">
      <c r="A28" s="120">
        <v>25</v>
      </c>
      <c r="B28" s="3" t="s">
        <v>37</v>
      </c>
      <c r="C28" s="4">
        <v>12267</v>
      </c>
      <c r="D28" s="4">
        <v>12153</v>
      </c>
      <c r="E28" s="88">
        <v>10.471679200000001</v>
      </c>
      <c r="F28" s="89">
        <f t="shared" si="0"/>
        <v>96.976631980857462</v>
      </c>
      <c r="G28" s="88">
        <v>2.0864319099999999</v>
      </c>
      <c r="H28" s="7">
        <f t="shared" si="1"/>
        <v>202.33513948918753</v>
      </c>
      <c r="I28" s="90">
        <f t="shared" si="2"/>
        <v>76.536237520629555</v>
      </c>
      <c r="J28" s="91">
        <f t="shared" si="3"/>
        <v>0.15365104875660363</v>
      </c>
      <c r="K28" s="88">
        <v>16.035542700000001</v>
      </c>
      <c r="L28" s="89">
        <f t="shared" si="4"/>
        <v>74.734543907890313</v>
      </c>
      <c r="M28" s="91">
        <f t="shared" si="5"/>
        <v>-6.7146533278746659E-2</v>
      </c>
      <c r="N28" s="88">
        <v>15.928558199999999</v>
      </c>
      <c r="O28" s="89">
        <f t="shared" si="6"/>
        <v>74.010468191653402</v>
      </c>
      <c r="P28" s="88">
        <v>1.98826233</v>
      </c>
      <c r="Q28" s="7">
        <f t="shared" si="7"/>
        <v>147.15222593112767</v>
      </c>
      <c r="R28" s="90">
        <f t="shared" si="8"/>
        <v>73.979606245682518</v>
      </c>
      <c r="S28" s="91">
        <f t="shared" si="9"/>
        <v>-0.22076401396728237</v>
      </c>
      <c r="T28" s="88">
        <v>12.498719700000001</v>
      </c>
      <c r="U28" s="89">
        <f t="shared" si="10"/>
        <v>81.307434232643843</v>
      </c>
      <c r="V28" s="91">
        <f t="shared" si="11"/>
        <v>-0.61789433294869689</v>
      </c>
      <c r="W28" s="88">
        <v>52.741101800000003</v>
      </c>
      <c r="X28" s="89">
        <f t="shared" si="12"/>
        <v>24.5546002226294</v>
      </c>
      <c r="Y28" s="88">
        <v>3</v>
      </c>
      <c r="Z28" s="7">
        <f t="shared" si="13"/>
        <v>73.663800667888196</v>
      </c>
      <c r="AA28" s="90">
        <f t="shared" si="14"/>
        <v>28.599880843363284</v>
      </c>
      <c r="AB28" s="91">
        <f t="shared" si="15"/>
        <v>-0.73690755412891384</v>
      </c>
      <c r="AC28" s="88">
        <v>52.792159699999999</v>
      </c>
      <c r="AD28" s="89">
        <f t="shared" si="16"/>
        <v>28.493087961317105</v>
      </c>
      <c r="AE28" s="88">
        <v>2.8379709399999999</v>
      </c>
      <c r="AF28" s="7">
        <f t="shared" si="17"/>
        <v>80.862555625081782</v>
      </c>
      <c r="AG28" s="90">
        <f t="shared" si="18"/>
        <v>21.322259444144137</v>
      </c>
      <c r="AH28" s="91">
        <f t="shared" si="19"/>
        <v>-0.46354988382546497</v>
      </c>
      <c r="AI28" s="88">
        <v>10.9345032</v>
      </c>
      <c r="AJ28" s="89">
        <f t="shared" si="20"/>
        <v>91.608733536243321</v>
      </c>
      <c r="AK28" s="88">
        <v>2.62242563</v>
      </c>
      <c r="AL28" s="7">
        <f t="shared" si="21"/>
        <v>240.23709075728502</v>
      </c>
      <c r="AM28" s="90">
        <f t="shared" si="22"/>
        <v>80.947908728880051</v>
      </c>
      <c r="AN28" s="91">
        <f t="shared" si="23"/>
        <v>-7.8411682544472269E-2</v>
      </c>
      <c r="AO28" s="88">
        <v>13.883003799999999</v>
      </c>
      <c r="AP28" s="89">
        <f t="shared" si="24"/>
        <v>75.348151961177152</v>
      </c>
      <c r="AQ28" s="92">
        <f t="shared" si="25"/>
        <v>0.16559525772742256</v>
      </c>
      <c r="AR28" s="88">
        <v>14.621929400000001</v>
      </c>
      <c r="AS28" s="89">
        <f t="shared" si="26"/>
        <v>74.776356805552624</v>
      </c>
      <c r="AT28" s="91">
        <f t="shared" si="27"/>
        <v>0.44768887854722433</v>
      </c>
      <c r="AU28" s="88">
        <v>20.3991164</v>
      </c>
      <c r="AV28" s="89">
        <f t="shared" si="28"/>
        <v>60.679585121637913</v>
      </c>
      <c r="AW28" s="91">
        <f t="shared" si="29"/>
        <v>0.34364750371726366</v>
      </c>
      <c r="AX28" s="88">
        <v>10.6014222</v>
      </c>
      <c r="AY28" s="89">
        <f t="shared" si="30"/>
        <v>94.326966810170049</v>
      </c>
      <c r="AZ28" s="92">
        <f t="shared" si="31"/>
        <v>-0.24951548440114821</v>
      </c>
      <c r="BA28" s="88">
        <v>20.718316300000001</v>
      </c>
      <c r="BB28" s="89">
        <f t="shared" si="32"/>
        <v>59.74471583870934</v>
      </c>
      <c r="BC28" s="91">
        <f t="shared" si="33"/>
        <v>-0.43800843768072978</v>
      </c>
      <c r="BD28" s="88">
        <v>20.693931200000002</v>
      </c>
      <c r="BE28" s="89">
        <f t="shared" si="34"/>
        <v>59.815117197258289</v>
      </c>
      <c r="BF28" s="91">
        <f t="shared" si="35"/>
        <v>0.45953595961781346</v>
      </c>
      <c r="BG28" s="88">
        <v>53.385398000000002</v>
      </c>
      <c r="BH28" s="89">
        <f t="shared" si="36"/>
        <v>23.229315252084476</v>
      </c>
      <c r="BI28" s="93">
        <f t="shared" si="37"/>
        <v>-0.15629712928877373</v>
      </c>
      <c r="BJ28" s="88">
        <v>74.253029699999999</v>
      </c>
      <c r="BK28" s="89">
        <f t="shared" si="38"/>
        <v>16.701086070296739</v>
      </c>
      <c r="BL28" s="91">
        <f t="shared" si="39"/>
        <v>-0.15264567675772375</v>
      </c>
      <c r="BM28" s="88">
        <v>14.8158884</v>
      </c>
      <c r="BN28" s="89">
        <f t="shared" si="40"/>
        <v>68.848058412751001</v>
      </c>
      <c r="BO28" s="91">
        <f t="shared" si="41"/>
        <v>-0.39827158701773879</v>
      </c>
      <c r="BP28" s="7">
        <f t="shared" si="42"/>
        <v>-0.13833911926513995</v>
      </c>
      <c r="BQ28" s="121">
        <f t="shared" si="43"/>
        <v>-0.19374355324316805</v>
      </c>
    </row>
    <row r="29" spans="1:69" ht="15.75" customHeight="1">
      <c r="A29" s="120">
        <v>26</v>
      </c>
      <c r="B29" s="3" t="s">
        <v>38</v>
      </c>
      <c r="C29" s="4">
        <v>8067</v>
      </c>
      <c r="D29" s="4">
        <v>7960</v>
      </c>
      <c r="E29" s="88">
        <v>10.395785800000001</v>
      </c>
      <c r="F29" s="89">
        <f t="shared" si="0"/>
        <v>97.684600234837461</v>
      </c>
      <c r="G29" s="88">
        <v>1.9844126200000001</v>
      </c>
      <c r="H29" s="7">
        <f t="shared" si="1"/>
        <v>193.84655348566642</v>
      </c>
      <c r="I29" s="90">
        <f t="shared" si="2"/>
        <v>73.325305221771487</v>
      </c>
      <c r="J29" s="91">
        <f t="shared" si="3"/>
        <v>-3.9458514142699137E-2</v>
      </c>
      <c r="K29" s="88">
        <v>14.2306779</v>
      </c>
      <c r="L29" s="89">
        <f t="shared" si="4"/>
        <v>84.213062681996334</v>
      </c>
      <c r="M29" s="91">
        <f t="shared" si="5"/>
        <v>0.58882372511101533</v>
      </c>
      <c r="N29" s="88">
        <v>14.2231007</v>
      </c>
      <c r="O29" s="89">
        <f t="shared" si="6"/>
        <v>82.884883884707364</v>
      </c>
      <c r="P29" s="88">
        <v>1.9954378399999999</v>
      </c>
      <c r="Q29" s="7">
        <f t="shared" si="7"/>
        <v>165.39163366755128</v>
      </c>
      <c r="R29" s="90">
        <f t="shared" si="8"/>
        <v>83.149322802512685</v>
      </c>
      <c r="S29" s="91">
        <f t="shared" si="9"/>
        <v>0.44189922603821635</v>
      </c>
      <c r="T29" s="88">
        <v>11.7504688</v>
      </c>
      <c r="U29" s="89">
        <f t="shared" si="10"/>
        <v>86.484960497916475</v>
      </c>
      <c r="V29" s="91">
        <f t="shared" si="11"/>
        <v>-0.14135406980193735</v>
      </c>
      <c r="W29" s="88">
        <v>67.001390000000001</v>
      </c>
      <c r="X29" s="89">
        <f t="shared" si="12"/>
        <v>19.328504528040387</v>
      </c>
      <c r="Y29" s="88">
        <v>3</v>
      </c>
      <c r="Z29" s="7">
        <f t="shared" si="13"/>
        <v>57.985513584121165</v>
      </c>
      <c r="AA29" s="90">
        <f t="shared" si="14"/>
        <v>22.512804988488941</v>
      </c>
      <c r="AB29" s="91">
        <f t="shared" si="15"/>
        <v>-0.99526831407022454</v>
      </c>
      <c r="AC29" s="88">
        <v>67.049907399999995</v>
      </c>
      <c r="AD29" s="89">
        <f t="shared" si="16"/>
        <v>22.434209208169616</v>
      </c>
      <c r="AE29" s="88">
        <v>2.64769991</v>
      </c>
      <c r="AF29" s="7">
        <f t="shared" si="17"/>
        <v>59.399053701391864</v>
      </c>
      <c r="AG29" s="90">
        <f t="shared" si="18"/>
        <v>15.662651569286789</v>
      </c>
      <c r="AH29" s="91">
        <f t="shared" si="19"/>
        <v>-0.74985584387938187</v>
      </c>
      <c r="AI29" s="88">
        <v>10.4099351</v>
      </c>
      <c r="AJ29" s="89">
        <f t="shared" si="20"/>
        <v>96.224998559308972</v>
      </c>
      <c r="AK29" s="88">
        <v>2.6287313399999999</v>
      </c>
      <c r="AL29" s="7">
        <f t="shared" si="21"/>
        <v>252.94966940431033</v>
      </c>
      <c r="AM29" s="90">
        <f t="shared" si="22"/>
        <v>85.231413215153523</v>
      </c>
      <c r="AN29" s="91">
        <f t="shared" si="23"/>
        <v>0.22362829417368796</v>
      </c>
      <c r="AO29" s="88">
        <v>15.5888799</v>
      </c>
      <c r="AP29" s="89">
        <f t="shared" si="24"/>
        <v>67.102876326605085</v>
      </c>
      <c r="AQ29" s="92">
        <f t="shared" si="25"/>
        <v>-0.35518399506581633</v>
      </c>
      <c r="AR29" s="88">
        <v>16.4248844</v>
      </c>
      <c r="AS29" s="89">
        <f t="shared" si="26"/>
        <v>66.568176881658914</v>
      </c>
      <c r="AT29" s="91">
        <f t="shared" si="27"/>
        <v>7.9173780120945891E-2</v>
      </c>
      <c r="AU29" s="88">
        <v>54.946877399999998</v>
      </c>
      <c r="AV29" s="89">
        <f t="shared" si="28"/>
        <v>22.527393340099067</v>
      </c>
      <c r="AW29" s="91">
        <f t="shared" si="29"/>
        <v>-1.1909729707077203</v>
      </c>
      <c r="AX29" s="88">
        <v>10.164307900000001</v>
      </c>
      <c r="AY29" s="89">
        <f t="shared" si="30"/>
        <v>98.383481673159466</v>
      </c>
      <c r="AZ29" s="92">
        <f t="shared" si="31"/>
        <v>0.5016344963468361</v>
      </c>
      <c r="BA29" s="88">
        <v>17.664037799999999</v>
      </c>
      <c r="BB29" s="89">
        <f t="shared" si="32"/>
        <v>70.075139898081517</v>
      </c>
      <c r="BC29" s="91">
        <f t="shared" si="33"/>
        <v>0.20862796770876949</v>
      </c>
      <c r="BD29" s="88">
        <v>54.946877399999998</v>
      </c>
      <c r="BE29" s="89">
        <f t="shared" si="34"/>
        <v>22.527393340099067</v>
      </c>
      <c r="BF29" s="91">
        <f t="shared" si="35"/>
        <v>-0.98175312945469739</v>
      </c>
      <c r="BG29" s="88">
        <v>68.525170599999996</v>
      </c>
      <c r="BH29" s="89">
        <f t="shared" si="36"/>
        <v>18.097090881230148</v>
      </c>
      <c r="BI29" s="93">
        <f t="shared" si="37"/>
        <v>-0.39613145559519675</v>
      </c>
      <c r="BJ29" s="88">
        <v>95.502739199999994</v>
      </c>
      <c r="BK29" s="89">
        <f t="shared" si="38"/>
        <v>12.985033208345925</v>
      </c>
      <c r="BL29" s="91">
        <f t="shared" si="39"/>
        <v>-0.38671388531029205</v>
      </c>
      <c r="BM29" s="88">
        <v>14.1439694</v>
      </c>
      <c r="BN29" s="89">
        <f t="shared" si="40"/>
        <v>72.118732807778841</v>
      </c>
      <c r="BO29" s="91">
        <f t="shared" si="41"/>
        <v>-0.18531690274563284</v>
      </c>
      <c r="BP29" s="7">
        <f t="shared" si="42"/>
        <v>-0.17494978766073385</v>
      </c>
      <c r="BQ29" s="121">
        <f t="shared" si="43"/>
        <v>-0.24501669289627789</v>
      </c>
    </row>
    <row r="30" spans="1:69" ht="15.75" customHeight="1">
      <c r="A30" s="120">
        <v>27</v>
      </c>
      <c r="B30" s="3" t="s">
        <v>39</v>
      </c>
      <c r="C30" s="4">
        <v>10098</v>
      </c>
      <c r="D30" s="4">
        <v>9890</v>
      </c>
      <c r="E30" s="88">
        <v>10.6099646</v>
      </c>
      <c r="F30" s="89">
        <f t="shared" si="0"/>
        <v>95.712683150705331</v>
      </c>
      <c r="G30" s="88">
        <v>2.5025058800000002</v>
      </c>
      <c r="H30" s="7">
        <f t="shared" si="1"/>
        <v>239.52155237521703</v>
      </c>
      <c r="I30" s="90">
        <f t="shared" si="2"/>
        <v>90.602544225290941</v>
      </c>
      <c r="J30" s="91">
        <f t="shared" si="3"/>
        <v>0.9996166707383336</v>
      </c>
      <c r="K30" s="88">
        <v>14.175312399999999</v>
      </c>
      <c r="L30" s="89">
        <f t="shared" si="4"/>
        <v>84.541979476939076</v>
      </c>
      <c r="M30" s="91">
        <f t="shared" si="5"/>
        <v>0.6115867369390604</v>
      </c>
      <c r="N30" s="88">
        <v>14.175312399999999</v>
      </c>
      <c r="O30" s="89">
        <f t="shared" si="6"/>
        <v>83.164308251859055</v>
      </c>
      <c r="P30" s="88">
        <v>2</v>
      </c>
      <c r="Q30" s="7">
        <f t="shared" si="7"/>
        <v>166.32861650371811</v>
      </c>
      <c r="R30" s="90">
        <f t="shared" si="8"/>
        <v>83.620383439482097</v>
      </c>
      <c r="S30" s="91">
        <f t="shared" si="9"/>
        <v>0.47594112537050187</v>
      </c>
      <c r="T30" s="88">
        <v>10.308189799999999</v>
      </c>
      <c r="U30" s="89">
        <f t="shared" si="10"/>
        <v>98.585576101829261</v>
      </c>
      <c r="V30" s="91">
        <f t="shared" si="11"/>
        <v>0.97238833316832374</v>
      </c>
      <c r="W30" s="88">
        <v>45.679438300000001</v>
      </c>
      <c r="X30" s="89">
        <f t="shared" si="12"/>
        <v>28.350538408437476</v>
      </c>
      <c r="Y30" s="88">
        <v>3</v>
      </c>
      <c r="Z30" s="7">
        <f t="shared" si="13"/>
        <v>85.051615225312432</v>
      </c>
      <c r="AA30" s="90">
        <f t="shared" si="14"/>
        <v>33.021185968210411</v>
      </c>
      <c r="AB30" s="91">
        <f t="shared" si="15"/>
        <v>-0.54924901672573634</v>
      </c>
      <c r="AC30" s="88">
        <v>45.701250600000002</v>
      </c>
      <c r="AD30" s="89">
        <f t="shared" si="16"/>
        <v>32.91401504885733</v>
      </c>
      <c r="AE30" s="88">
        <v>2</v>
      </c>
      <c r="AF30" s="7">
        <f t="shared" si="17"/>
        <v>65.82803009771466</v>
      </c>
      <c r="AG30" s="90">
        <f t="shared" si="18"/>
        <v>17.357877519332749</v>
      </c>
      <c r="AH30" s="91">
        <f t="shared" si="19"/>
        <v>-0.66409843738265428</v>
      </c>
      <c r="AI30" s="88">
        <v>10.0910314</v>
      </c>
      <c r="AJ30" s="89">
        <f t="shared" si="20"/>
        <v>99.265967005117034</v>
      </c>
      <c r="AK30" s="88">
        <v>2.7506925199999999</v>
      </c>
      <c r="AL30" s="7">
        <f t="shared" si="21"/>
        <v>273.05015293154219</v>
      </c>
      <c r="AM30" s="90">
        <f t="shared" si="22"/>
        <v>92.004272896561318</v>
      </c>
      <c r="AN30" s="91">
        <f t="shared" si="23"/>
        <v>0.70119856100617473</v>
      </c>
      <c r="AO30" s="88">
        <v>13.5734127</v>
      </c>
      <c r="AP30" s="89">
        <f t="shared" si="24"/>
        <v>77.066740923599838</v>
      </c>
      <c r="AQ30" s="92">
        <f t="shared" si="25"/>
        <v>0.27414292979753224</v>
      </c>
      <c r="AR30" s="88">
        <v>13.5389149</v>
      </c>
      <c r="AS30" s="89">
        <f t="shared" si="26"/>
        <v>80.757920267302964</v>
      </c>
      <c r="AT30" s="91">
        <f t="shared" si="27"/>
        <v>0.71623762726962159</v>
      </c>
      <c r="AU30" s="88">
        <v>45.666154800000001</v>
      </c>
      <c r="AV30" s="89">
        <f t="shared" si="28"/>
        <v>27.105630535812047</v>
      </c>
      <c r="AW30" s="91">
        <f t="shared" si="29"/>
        <v>-1.0068195522738455</v>
      </c>
      <c r="AX30" s="88">
        <v>10</v>
      </c>
      <c r="AY30" s="89">
        <f t="shared" si="30"/>
        <v>100</v>
      </c>
      <c r="AZ30" s="92">
        <f t="shared" si="31"/>
        <v>0.80096723666624436</v>
      </c>
      <c r="BA30" s="88">
        <v>14.9165694</v>
      </c>
      <c r="BB30" s="89">
        <f t="shared" si="32"/>
        <v>82.982211714176046</v>
      </c>
      <c r="BC30" s="91">
        <f t="shared" si="33"/>
        <v>1.0165505152533196</v>
      </c>
      <c r="BD30" s="88">
        <v>45.666154800000001</v>
      </c>
      <c r="BE30" s="89">
        <f t="shared" si="34"/>
        <v>27.105630535812047</v>
      </c>
      <c r="BF30" s="91">
        <f t="shared" si="35"/>
        <v>-0.8047897046384056</v>
      </c>
      <c r="BG30" s="88">
        <v>101.338891</v>
      </c>
      <c r="BH30" s="89">
        <f t="shared" si="36"/>
        <v>12.237219371188896</v>
      </c>
      <c r="BI30" s="93">
        <f t="shared" si="37"/>
        <v>-0.66996950987710602</v>
      </c>
      <c r="BJ30" s="88">
        <v>90.622742500000001</v>
      </c>
      <c r="BK30" s="89">
        <f t="shared" si="38"/>
        <v>13.684271804067285</v>
      </c>
      <c r="BL30" s="91">
        <f t="shared" si="39"/>
        <v>-0.34266996787113307</v>
      </c>
      <c r="BM30" s="88">
        <v>12.6667269</v>
      </c>
      <c r="BN30" s="89">
        <f t="shared" si="40"/>
        <v>80.529497324206133</v>
      </c>
      <c r="BO30" s="91">
        <f t="shared" si="41"/>
        <v>0.36231073784301721</v>
      </c>
      <c r="BP30" s="7">
        <f t="shared" si="42"/>
        <v>0.20409339195570675</v>
      </c>
      <c r="BQ30" s="121">
        <f t="shared" si="43"/>
        <v>0.28583222996500268</v>
      </c>
    </row>
    <row r="31" spans="1:69" ht="15.75" customHeight="1">
      <c r="A31" s="120">
        <v>28</v>
      </c>
      <c r="B31" s="3" t="s">
        <v>369</v>
      </c>
      <c r="C31" s="4">
        <v>28587</v>
      </c>
      <c r="D31" s="4">
        <v>28563</v>
      </c>
      <c r="E31" s="88">
        <v>10.2580855</v>
      </c>
      <c r="F31" s="89">
        <f t="shared" si="0"/>
        <v>98.995877934532714</v>
      </c>
      <c r="G31" s="88">
        <v>2.6639832700000001</v>
      </c>
      <c r="H31" s="7">
        <f t="shared" si="1"/>
        <v>263.72336261655732</v>
      </c>
      <c r="I31" s="90">
        <f t="shared" si="2"/>
        <v>99.757234318849342</v>
      </c>
      <c r="J31" s="91">
        <f t="shared" si="3"/>
        <v>1.5501914066411611</v>
      </c>
      <c r="K31" s="88">
        <v>12.050626899999999</v>
      </c>
      <c r="L31" s="89">
        <f t="shared" si="4"/>
        <v>99.447852791791277</v>
      </c>
      <c r="M31" s="91">
        <f t="shared" si="5"/>
        <v>1.6431624296074396</v>
      </c>
      <c r="N31" s="88">
        <v>12.050626899999999</v>
      </c>
      <c r="O31" s="89">
        <f t="shared" si="6"/>
        <v>97.827279840520163</v>
      </c>
      <c r="P31" s="88">
        <v>2</v>
      </c>
      <c r="Q31" s="7">
        <f t="shared" si="7"/>
        <v>195.65455968104033</v>
      </c>
      <c r="R31" s="90">
        <f t="shared" si="8"/>
        <v>98.363767138325827</v>
      </c>
      <c r="S31" s="91">
        <f t="shared" si="9"/>
        <v>1.5413937323262557</v>
      </c>
      <c r="T31" s="88">
        <v>10.616703899999999</v>
      </c>
      <c r="U31" s="89">
        <f t="shared" si="10"/>
        <v>95.720747189718651</v>
      </c>
      <c r="V31" s="91">
        <f t="shared" si="11"/>
        <v>0.7087090674918709</v>
      </c>
      <c r="W31" s="88">
        <v>20.177728800000001</v>
      </c>
      <c r="X31" s="89">
        <f t="shared" si="12"/>
        <v>64.18148855286428</v>
      </c>
      <c r="Y31" s="88">
        <v>3</v>
      </c>
      <c r="Z31" s="7">
        <f t="shared" si="13"/>
        <v>192.54446565859286</v>
      </c>
      <c r="AA31" s="90">
        <f t="shared" si="14"/>
        <v>74.755154159257657</v>
      </c>
      <c r="AB31" s="91">
        <f t="shared" si="15"/>
        <v>1.2221137844411367</v>
      </c>
      <c r="AC31" s="88">
        <v>20.199541100000001</v>
      </c>
      <c r="AD31" s="89">
        <f t="shared" si="16"/>
        <v>74.467615009333059</v>
      </c>
      <c r="AE31" s="88">
        <v>2</v>
      </c>
      <c r="AF31" s="7">
        <f t="shared" si="17"/>
        <v>148.93523001866612</v>
      </c>
      <c r="AG31" s="90">
        <f t="shared" si="18"/>
        <v>39.272016451657514</v>
      </c>
      <c r="AH31" s="91">
        <f t="shared" si="19"/>
        <v>0.44448518263223935</v>
      </c>
      <c r="AI31" s="88">
        <v>10.0250372</v>
      </c>
      <c r="AJ31" s="89">
        <f t="shared" si="20"/>
        <v>99.91942872790537</v>
      </c>
      <c r="AK31" s="88">
        <v>2.7961053800000002</v>
      </c>
      <c r="AL31" s="7">
        <f t="shared" si="21"/>
        <v>279.3852522326228</v>
      </c>
      <c r="AM31" s="90">
        <f t="shared" si="22"/>
        <v>94.138885159787435</v>
      </c>
      <c r="AN31" s="91">
        <f t="shared" si="23"/>
        <v>0.85171509258754352</v>
      </c>
      <c r="AO31" s="88">
        <v>11.971685799999999</v>
      </c>
      <c r="AP31" s="89">
        <f t="shared" si="24"/>
        <v>87.377725867145614</v>
      </c>
      <c r="AQ31" s="92">
        <f t="shared" si="25"/>
        <v>0.92539429754405111</v>
      </c>
      <c r="AR31" s="88">
        <v>16.278030600000001</v>
      </c>
      <c r="AS31" s="89">
        <f t="shared" si="26"/>
        <v>67.16872801553771</v>
      </c>
      <c r="AT31" s="91">
        <f t="shared" si="27"/>
        <v>0.10613617157232307</v>
      </c>
      <c r="AU31" s="88">
        <v>19.803532199999999</v>
      </c>
      <c r="AV31" s="89">
        <f t="shared" si="28"/>
        <v>62.504502100892886</v>
      </c>
      <c r="AW31" s="91">
        <f t="shared" si="29"/>
        <v>0.4170523287015418</v>
      </c>
      <c r="AX31" s="88">
        <v>10.227878199999999</v>
      </c>
      <c r="AY31" s="89">
        <f t="shared" si="30"/>
        <v>97.771989502182379</v>
      </c>
      <c r="AZ31" s="92">
        <f t="shared" si="31"/>
        <v>0.38840371870376145</v>
      </c>
      <c r="BA31" s="88">
        <v>19.803532199999999</v>
      </c>
      <c r="BB31" s="89">
        <f t="shared" si="32"/>
        <v>62.504502100892886</v>
      </c>
      <c r="BC31" s="91">
        <f t="shared" si="33"/>
        <v>-0.26525867852610446</v>
      </c>
      <c r="BD31" s="88">
        <v>19.803532199999999</v>
      </c>
      <c r="BE31" s="89">
        <f t="shared" si="34"/>
        <v>62.504502100892886</v>
      </c>
      <c r="BF31" s="91">
        <f t="shared" si="35"/>
        <v>0.56348923745192414</v>
      </c>
      <c r="BG31" s="88">
        <v>118.662564</v>
      </c>
      <c r="BH31" s="89">
        <f t="shared" si="36"/>
        <v>10.450694795369499</v>
      </c>
      <c r="BI31" s="93">
        <f t="shared" si="37"/>
        <v>-0.75345571139720613</v>
      </c>
      <c r="BJ31" s="88">
        <v>97.991419100000002</v>
      </c>
      <c r="BK31" s="89">
        <f t="shared" si="38"/>
        <v>12.655253402693095</v>
      </c>
      <c r="BL31" s="91">
        <f t="shared" si="39"/>
        <v>-0.40748618624183724</v>
      </c>
      <c r="BM31" s="88">
        <v>11.453803499999999</v>
      </c>
      <c r="BN31" s="89">
        <f t="shared" si="40"/>
        <v>89.057329296770277</v>
      </c>
      <c r="BO31" s="91">
        <f t="shared" si="41"/>
        <v>0.91756067895722893</v>
      </c>
      <c r="BP31" s="7">
        <f t="shared" si="42"/>
        <v>0.59298266773166641</v>
      </c>
      <c r="BQ31" s="121">
        <f t="shared" si="43"/>
        <v>0.83047058321771872</v>
      </c>
    </row>
    <row r="32" spans="1:69" ht="15.75" customHeight="1">
      <c r="A32" s="120">
        <v>29</v>
      </c>
      <c r="B32" s="3" t="s">
        <v>41</v>
      </c>
      <c r="C32" s="4">
        <v>45962</v>
      </c>
      <c r="D32" s="4">
        <v>46151</v>
      </c>
      <c r="E32" s="88">
        <v>10.285171200000001</v>
      </c>
      <c r="F32" s="89">
        <f t="shared" si="0"/>
        <v>98.735175161692965</v>
      </c>
      <c r="G32" s="88">
        <v>2.6775174100000001</v>
      </c>
      <c r="H32" s="7">
        <f t="shared" si="1"/>
        <v>264.36515047483249</v>
      </c>
      <c r="I32" s="90">
        <f t="shared" si="2"/>
        <v>100</v>
      </c>
      <c r="J32" s="91">
        <f t="shared" si="3"/>
        <v>1.5647916442701597</v>
      </c>
      <c r="K32" s="88">
        <v>11.9840897</v>
      </c>
      <c r="L32" s="89">
        <f t="shared" si="4"/>
        <v>100</v>
      </c>
      <c r="M32" s="91">
        <f t="shared" si="5"/>
        <v>1.6813743227808033</v>
      </c>
      <c r="N32" s="88">
        <v>11.788800500000001</v>
      </c>
      <c r="O32" s="89">
        <f t="shared" si="6"/>
        <v>99.999999999999986</v>
      </c>
      <c r="P32" s="88">
        <v>1.9890917699999999</v>
      </c>
      <c r="Q32" s="7">
        <f t="shared" si="7"/>
        <v>198.90917699999997</v>
      </c>
      <c r="R32" s="90">
        <f t="shared" si="8"/>
        <v>100</v>
      </c>
      <c r="S32" s="91">
        <f t="shared" si="9"/>
        <v>1.6596385398729889</v>
      </c>
      <c r="T32" s="88">
        <v>11.040865399999999</v>
      </c>
      <c r="U32" s="89">
        <f t="shared" si="10"/>
        <v>92.043403590446815</v>
      </c>
      <c r="V32" s="91">
        <f t="shared" si="11"/>
        <v>0.37024583298700908</v>
      </c>
      <c r="W32" s="88">
        <v>16.923087800000001</v>
      </c>
      <c r="X32" s="89">
        <f t="shared" si="12"/>
        <v>76.524844951758737</v>
      </c>
      <c r="Y32" s="88">
        <v>3</v>
      </c>
      <c r="Z32" s="7">
        <f t="shared" si="13"/>
        <v>229.57453485527623</v>
      </c>
      <c r="AA32" s="90">
        <f t="shared" si="14"/>
        <v>89.132033400411302</v>
      </c>
      <c r="AB32" s="91">
        <f t="shared" si="15"/>
        <v>1.8323282018209557</v>
      </c>
      <c r="AC32" s="88">
        <v>16.979921900000001</v>
      </c>
      <c r="AD32" s="89">
        <f t="shared" si="16"/>
        <v>88.58766600098437</v>
      </c>
      <c r="AE32" s="88">
        <v>3</v>
      </c>
      <c r="AF32" s="7">
        <f t="shared" si="17"/>
        <v>265.76299800295311</v>
      </c>
      <c r="AG32" s="90">
        <f t="shared" si="18"/>
        <v>70.077770239490803</v>
      </c>
      <c r="AH32" s="91">
        <f t="shared" si="19"/>
        <v>2.0028742280274563</v>
      </c>
      <c r="AI32" s="88">
        <v>10.2451127</v>
      </c>
      <c r="AJ32" s="89">
        <f t="shared" si="20"/>
        <v>97.773057196335174</v>
      </c>
      <c r="AK32" s="88">
        <v>2.72416452</v>
      </c>
      <c r="AL32" s="7">
        <f t="shared" si="21"/>
        <v>266.34989342618695</v>
      </c>
      <c r="AM32" s="90">
        <f t="shared" si="22"/>
        <v>89.746619870587594</v>
      </c>
      <c r="AN32" s="91">
        <f t="shared" si="23"/>
        <v>0.54200613583469504</v>
      </c>
      <c r="AO32" s="88">
        <v>12.298660099999999</v>
      </c>
      <c r="AP32" s="89">
        <f t="shared" si="24"/>
        <v>85.054686567035048</v>
      </c>
      <c r="AQ32" s="92">
        <f t="shared" si="25"/>
        <v>0.77866898179495581</v>
      </c>
      <c r="AR32" s="88">
        <v>13.295152</v>
      </c>
      <c r="AS32" s="89">
        <f t="shared" si="26"/>
        <v>82.238594188317677</v>
      </c>
      <c r="AT32" s="91">
        <f t="shared" si="27"/>
        <v>0.78271408134339149</v>
      </c>
      <c r="AU32" s="88">
        <v>15.403142300000001</v>
      </c>
      <c r="AV32" s="89">
        <f t="shared" si="28"/>
        <v>80.360870262167211</v>
      </c>
      <c r="AW32" s="91">
        <f t="shared" si="29"/>
        <v>1.1353006625344011</v>
      </c>
      <c r="AX32" s="88">
        <v>10.4327413</v>
      </c>
      <c r="AY32" s="89">
        <f t="shared" si="30"/>
        <v>95.852084437289747</v>
      </c>
      <c r="AZ32" s="92">
        <f t="shared" si="31"/>
        <v>3.2892472907588899E-2</v>
      </c>
      <c r="BA32" s="88">
        <v>15.543804099999999</v>
      </c>
      <c r="BB32" s="89">
        <f t="shared" si="32"/>
        <v>79.633654158057738</v>
      </c>
      <c r="BC32" s="91">
        <f t="shared" si="33"/>
        <v>0.80694641682681389</v>
      </c>
      <c r="BD32" s="88">
        <v>15.403142300000001</v>
      </c>
      <c r="BE32" s="89">
        <f t="shared" si="34"/>
        <v>80.360870262167211</v>
      </c>
      <c r="BF32" s="91">
        <f t="shared" si="35"/>
        <v>1.2536946439255383</v>
      </c>
      <c r="BG32" s="88">
        <v>15.543804099999999</v>
      </c>
      <c r="BH32" s="89">
        <f t="shared" si="36"/>
        <v>79.781386333864063</v>
      </c>
      <c r="BI32" s="93">
        <f t="shared" si="37"/>
        <v>2.4864415526277748</v>
      </c>
      <c r="BJ32" s="88">
        <v>105.641339</v>
      </c>
      <c r="BK32" s="89">
        <f t="shared" si="38"/>
        <v>11.738834927111252</v>
      </c>
      <c r="BL32" s="91">
        <f t="shared" si="39"/>
        <v>-0.46520991591755267</v>
      </c>
      <c r="BM32" s="88">
        <v>12.2370637</v>
      </c>
      <c r="BN32" s="89">
        <f t="shared" si="40"/>
        <v>83.35701889007899</v>
      </c>
      <c r="BO32" s="91">
        <f t="shared" si="41"/>
        <v>0.54641159583377408</v>
      </c>
      <c r="BP32" s="7">
        <f t="shared" si="42"/>
        <v>1.0162627075826329</v>
      </c>
      <c r="BQ32" s="121">
        <f t="shared" si="43"/>
        <v>1.4232731062731143</v>
      </c>
    </row>
    <row r="33" spans="1:69" ht="15.75" customHeight="1">
      <c r="A33" s="120">
        <v>30</v>
      </c>
      <c r="B33" s="3" t="s">
        <v>42</v>
      </c>
      <c r="C33" s="4">
        <v>3196</v>
      </c>
      <c r="D33" s="4">
        <v>3177</v>
      </c>
      <c r="E33" s="88">
        <v>10.321263999999999</v>
      </c>
      <c r="F33" s="89">
        <f t="shared" si="0"/>
        <v>98.389904569827877</v>
      </c>
      <c r="G33" s="88">
        <v>1.4597846699999999</v>
      </c>
      <c r="H33" s="7">
        <f t="shared" si="1"/>
        <v>143.62807437379766</v>
      </c>
      <c r="I33" s="90">
        <f t="shared" si="2"/>
        <v>54.329428109500775</v>
      </c>
      <c r="J33" s="91">
        <f t="shared" si="3"/>
        <v>-1.18189478641915</v>
      </c>
      <c r="K33" s="88">
        <v>20.579939899999999</v>
      </c>
      <c r="L33" s="89">
        <f t="shared" si="4"/>
        <v>58.231898432317578</v>
      </c>
      <c r="M33" s="91">
        <f t="shared" si="5"/>
        <v>-1.2092284212525435</v>
      </c>
      <c r="N33" s="88">
        <v>20.579939899999999</v>
      </c>
      <c r="O33" s="89">
        <f t="shared" si="6"/>
        <v>57.28296854744459</v>
      </c>
      <c r="P33" s="88">
        <v>2</v>
      </c>
      <c r="Q33" s="7">
        <f t="shared" si="7"/>
        <v>114.56593709488918</v>
      </c>
      <c r="R33" s="90">
        <f t="shared" si="8"/>
        <v>57.597109808005087</v>
      </c>
      <c r="S33" s="91">
        <f t="shared" si="9"/>
        <v>-1.4046695470869071</v>
      </c>
      <c r="T33" s="88">
        <v>15.373121899999999</v>
      </c>
      <c r="U33" s="89">
        <f t="shared" si="10"/>
        <v>66.104909374328187</v>
      </c>
      <c r="V33" s="91">
        <f t="shared" si="11"/>
        <v>-2.0171369104453878</v>
      </c>
      <c r="W33" s="88">
        <v>65.844883499999995</v>
      </c>
      <c r="X33" s="89">
        <f t="shared" si="12"/>
        <v>19.667992426473045</v>
      </c>
      <c r="Y33" s="88">
        <v>3</v>
      </c>
      <c r="Z33" s="7">
        <f t="shared" si="13"/>
        <v>59.003977279419132</v>
      </c>
      <c r="AA33" s="90">
        <f t="shared" si="14"/>
        <v>22.908222277099071</v>
      </c>
      <c r="AB33" s="91">
        <f t="shared" si="15"/>
        <v>-0.97848516340561786</v>
      </c>
      <c r="AC33" s="88">
        <v>65.883398700000001</v>
      </c>
      <c r="AD33" s="89">
        <f t="shared" si="16"/>
        <v>22.831421567205822</v>
      </c>
      <c r="AE33" s="88">
        <v>2.3989867</v>
      </c>
      <c r="AF33" s="7">
        <f t="shared" si="17"/>
        <v>54.772276681819925</v>
      </c>
      <c r="AG33" s="90">
        <f t="shared" si="18"/>
        <v>14.442638928838942</v>
      </c>
      <c r="AH33" s="91">
        <f t="shared" si="19"/>
        <v>-0.81157335117402618</v>
      </c>
      <c r="AI33" s="88">
        <v>11.0916139</v>
      </c>
      <c r="AJ33" s="89">
        <f t="shared" si="20"/>
        <v>90.311112434232854</v>
      </c>
      <c r="AK33" s="88">
        <v>1.4852941200000001</v>
      </c>
      <c r="AL33" s="7">
        <f t="shared" si="21"/>
        <v>134.13856426922496</v>
      </c>
      <c r="AM33" s="90">
        <f t="shared" si="22"/>
        <v>45.198000955058461</v>
      </c>
      <c r="AN33" s="91">
        <f t="shared" si="23"/>
        <v>-2.5992217683710237</v>
      </c>
      <c r="AO33" s="88">
        <v>22.361342400000002</v>
      </c>
      <c r="AP33" s="89">
        <f t="shared" si="24"/>
        <v>46.779780090483285</v>
      </c>
      <c r="AQ33" s="92">
        <f t="shared" si="25"/>
        <v>-1.6388095936952916</v>
      </c>
      <c r="AR33" s="88">
        <v>60.5390807</v>
      </c>
      <c r="AS33" s="89">
        <f t="shared" si="26"/>
        <v>18.060641115747899</v>
      </c>
      <c r="AT33" s="91">
        <f t="shared" si="27"/>
        <v>-2.0986244020503833</v>
      </c>
      <c r="AU33" s="88">
        <v>65.645743499999995</v>
      </c>
      <c r="AV33" s="89">
        <f t="shared" si="28"/>
        <v>18.855905257589168</v>
      </c>
      <c r="AW33" s="91">
        <f t="shared" si="29"/>
        <v>-1.3386536286182671</v>
      </c>
      <c r="AX33" s="88">
        <v>10.883667600000001</v>
      </c>
      <c r="AY33" s="89">
        <f t="shared" si="30"/>
        <v>91.880792096223146</v>
      </c>
      <c r="AZ33" s="92">
        <f t="shared" si="31"/>
        <v>-0.70247674581591146</v>
      </c>
      <c r="BA33" s="88">
        <v>30.7139889</v>
      </c>
      <c r="BB33" s="89">
        <f t="shared" si="32"/>
        <v>40.301177552356279</v>
      </c>
      <c r="BC33" s="91">
        <f t="shared" si="33"/>
        <v>-1.6550833257279254</v>
      </c>
      <c r="BD33" s="88">
        <v>65.645743499999995</v>
      </c>
      <c r="BE33" s="89">
        <f t="shared" si="34"/>
        <v>18.855905257589168</v>
      </c>
      <c r="BF33" s="91">
        <f t="shared" si="35"/>
        <v>-1.1236678178988748</v>
      </c>
      <c r="BG33" s="88">
        <v>86.053240700000003</v>
      </c>
      <c r="BH33" s="89">
        <f t="shared" si="36"/>
        <v>14.410918518725815</v>
      </c>
      <c r="BI33" s="93">
        <f t="shared" si="37"/>
        <v>-0.56839022710003972</v>
      </c>
      <c r="BJ33" s="88">
        <v>138.657285</v>
      </c>
      <c r="BK33" s="89">
        <f t="shared" si="38"/>
        <v>8.9436789419322622</v>
      </c>
      <c r="BL33" s="91">
        <f t="shared" si="39"/>
        <v>-0.6412723074876151</v>
      </c>
      <c r="BM33" s="88">
        <v>22.268898700000001</v>
      </c>
      <c r="BN33" s="89">
        <f t="shared" si="40"/>
        <v>45.805819306187779</v>
      </c>
      <c r="BO33" s="91">
        <f t="shared" si="41"/>
        <v>-1.8985593445885369</v>
      </c>
      <c r="BP33" s="7">
        <f t="shared" si="42"/>
        <v>-1.3828607322202693</v>
      </c>
      <c r="BQ33" s="121">
        <f t="shared" si="43"/>
        <v>-1.9366926240676012</v>
      </c>
    </row>
    <row r="34" spans="1:69" ht="15.75" customHeight="1">
      <c r="A34" s="120">
        <v>31</v>
      </c>
      <c r="B34" s="3" t="s">
        <v>370</v>
      </c>
      <c r="C34" s="4">
        <v>4423</v>
      </c>
      <c r="D34" s="4">
        <v>4377</v>
      </c>
      <c r="E34" s="88">
        <v>10.609862700000001</v>
      </c>
      <c r="F34" s="89">
        <f t="shared" si="0"/>
        <v>95.713602401282714</v>
      </c>
      <c r="G34" s="88">
        <v>1.60209059</v>
      </c>
      <c r="H34" s="7">
        <f t="shared" si="1"/>
        <v>153.34186174209643</v>
      </c>
      <c r="I34" s="90">
        <f t="shared" si="2"/>
        <v>58.003810814956317</v>
      </c>
      <c r="J34" s="91">
        <f t="shared" si="3"/>
        <v>-0.96091272509458592</v>
      </c>
      <c r="K34" s="88">
        <v>27.876771099999999</v>
      </c>
      <c r="L34" s="89">
        <f t="shared" si="4"/>
        <v>42.989518610352974</v>
      </c>
      <c r="M34" s="91">
        <f t="shared" si="5"/>
        <v>-2.2640923792797873</v>
      </c>
      <c r="N34" s="88">
        <v>18.777516200000001</v>
      </c>
      <c r="O34" s="89">
        <f t="shared" si="6"/>
        <v>62.781468935705135</v>
      </c>
      <c r="P34" s="88">
        <v>1.58954704</v>
      </c>
      <c r="Q34" s="7">
        <f t="shared" si="7"/>
        <v>99.794098113602047</v>
      </c>
      <c r="R34" s="90">
        <f t="shared" si="8"/>
        <v>50.170685746491259</v>
      </c>
      <c r="S34" s="91">
        <f t="shared" si="9"/>
        <v>-1.9413511554831799</v>
      </c>
      <c r="T34" s="88">
        <v>16.3032632</v>
      </c>
      <c r="U34" s="89">
        <f t="shared" si="10"/>
        <v>62.333461561241307</v>
      </c>
      <c r="V34" s="91">
        <f t="shared" si="11"/>
        <v>-2.3642615103431068</v>
      </c>
      <c r="W34" s="88">
        <v>54.173558800000002</v>
      </c>
      <c r="X34" s="89">
        <f t="shared" si="12"/>
        <v>23.905327593135709</v>
      </c>
      <c r="Y34" s="88">
        <v>3</v>
      </c>
      <c r="Z34" s="7">
        <f t="shared" si="13"/>
        <v>71.715982779407128</v>
      </c>
      <c r="AA34" s="90">
        <f t="shared" si="14"/>
        <v>27.843642921751211</v>
      </c>
      <c r="AB34" s="91">
        <f t="shared" si="15"/>
        <v>-0.76900542982199827</v>
      </c>
      <c r="AC34" s="88">
        <v>54.237234600000001</v>
      </c>
      <c r="AD34" s="89">
        <f t="shared" si="16"/>
        <v>27.733929671996957</v>
      </c>
      <c r="AE34" s="88">
        <v>3</v>
      </c>
      <c r="AF34" s="7">
        <f t="shared" si="17"/>
        <v>83.201789015990869</v>
      </c>
      <c r="AG34" s="90">
        <f t="shared" si="18"/>
        <v>21.939080677109196</v>
      </c>
      <c r="AH34" s="91">
        <f t="shared" si="19"/>
        <v>-0.43234638012157051</v>
      </c>
      <c r="AI34" s="88">
        <v>11.222245900000001</v>
      </c>
      <c r="AJ34" s="89">
        <f t="shared" si="20"/>
        <v>89.259850383424578</v>
      </c>
      <c r="AK34" s="88">
        <v>1.4907407399999999</v>
      </c>
      <c r="AL34" s="7">
        <f t="shared" si="21"/>
        <v>133.06329541287562</v>
      </c>
      <c r="AM34" s="90">
        <f t="shared" si="22"/>
        <v>44.835689019926377</v>
      </c>
      <c r="AN34" s="91">
        <f t="shared" si="23"/>
        <v>-2.6247692351246323</v>
      </c>
      <c r="AO34" s="88">
        <v>25.273329499999999</v>
      </c>
      <c r="AP34" s="89">
        <f t="shared" si="24"/>
        <v>41.389824795344033</v>
      </c>
      <c r="AQ34" s="92">
        <f t="shared" si="25"/>
        <v>-1.9792441668491658</v>
      </c>
      <c r="AR34" s="88">
        <v>48.583079400000003</v>
      </c>
      <c r="AS34" s="89">
        <f t="shared" si="26"/>
        <v>22.505255399681396</v>
      </c>
      <c r="AT34" s="91">
        <f t="shared" si="27"/>
        <v>-1.8990786458051154</v>
      </c>
      <c r="AU34" s="88">
        <v>52.684817799999998</v>
      </c>
      <c r="AV34" s="89">
        <f t="shared" si="28"/>
        <v>23.494622771571965</v>
      </c>
      <c r="AW34" s="91">
        <f t="shared" si="29"/>
        <v>-1.1520674709266308</v>
      </c>
      <c r="AX34" s="88">
        <v>10.2113069</v>
      </c>
      <c r="AY34" s="89">
        <f t="shared" si="30"/>
        <v>97.930657632080369</v>
      </c>
      <c r="AZ34" s="92">
        <f t="shared" si="31"/>
        <v>0.41778449672225054</v>
      </c>
      <c r="BA34" s="88">
        <v>28.854742999999999</v>
      </c>
      <c r="BB34" s="89">
        <f t="shared" si="32"/>
        <v>42.897970707969918</v>
      </c>
      <c r="BC34" s="91">
        <f t="shared" si="33"/>
        <v>-1.4925361754816935</v>
      </c>
      <c r="BD34" s="88">
        <v>52.684817799999998</v>
      </c>
      <c r="BE34" s="89">
        <f t="shared" si="34"/>
        <v>23.494622771571965</v>
      </c>
      <c r="BF34" s="91">
        <f t="shared" si="35"/>
        <v>-0.94436663647507735</v>
      </c>
      <c r="BG34" s="88">
        <v>52.745500800000002</v>
      </c>
      <c r="BH34" s="89">
        <f t="shared" si="36"/>
        <v>23.511128365284193</v>
      </c>
      <c r="BI34" s="93">
        <f t="shared" si="37"/>
        <v>-0.14312770151932511</v>
      </c>
      <c r="BJ34" s="88">
        <v>123.097408</v>
      </c>
      <c r="BK34" s="89">
        <f t="shared" si="38"/>
        <v>10.074186452406861</v>
      </c>
      <c r="BL34" s="91">
        <f t="shared" si="39"/>
        <v>-0.57006345294158534</v>
      </c>
      <c r="BM34" s="88">
        <v>29.990743299999998</v>
      </c>
      <c r="BN34" s="89">
        <f t="shared" si="40"/>
        <v>34.011999629232264</v>
      </c>
      <c r="BO34" s="91">
        <f t="shared" si="41"/>
        <v>-2.6664588180079432</v>
      </c>
      <c r="BP34" s="7">
        <f t="shared" si="42"/>
        <v>-1.4158613261977993</v>
      </c>
      <c r="BQ34" s="121">
        <f t="shared" si="43"/>
        <v>-1.9829098645004228</v>
      </c>
    </row>
    <row r="35" spans="1:69" ht="15.75" customHeight="1">
      <c r="A35" s="120">
        <v>32</v>
      </c>
      <c r="B35" s="3" t="s">
        <v>44</v>
      </c>
      <c r="C35" s="4">
        <v>7367</v>
      </c>
      <c r="D35" s="4">
        <v>7363</v>
      </c>
      <c r="E35" s="88">
        <v>10.927282999999999</v>
      </c>
      <c r="F35" s="89">
        <f t="shared" si="0"/>
        <v>92.933273531947506</v>
      </c>
      <c r="G35" s="88">
        <v>1.88381574</v>
      </c>
      <c r="H35" s="7">
        <f t="shared" si="1"/>
        <v>175.06916344920811</v>
      </c>
      <c r="I35" s="90">
        <f t="shared" si="2"/>
        <v>66.222481720742024</v>
      </c>
      <c r="J35" s="91">
        <f t="shared" si="3"/>
        <v>-0.46663137671675492</v>
      </c>
      <c r="K35" s="88">
        <v>18.715737300000001</v>
      </c>
      <c r="L35" s="89">
        <f t="shared" si="4"/>
        <v>64.032153838791061</v>
      </c>
      <c r="M35" s="91">
        <f t="shared" si="5"/>
        <v>-0.80781601406238324</v>
      </c>
      <c r="N35" s="88">
        <v>17.8805531</v>
      </c>
      <c r="O35" s="89">
        <f t="shared" si="6"/>
        <v>65.930849197276785</v>
      </c>
      <c r="P35" s="88">
        <v>1.97132763</v>
      </c>
      <c r="Q35" s="7">
        <f t="shared" si="7"/>
        <v>129.97130469195505</v>
      </c>
      <c r="R35" s="90">
        <f t="shared" si="8"/>
        <v>65.342035320952064</v>
      </c>
      <c r="S35" s="91">
        <f t="shared" si="9"/>
        <v>-0.84497095638315645</v>
      </c>
      <c r="T35" s="88">
        <v>12.2860768</v>
      </c>
      <c r="U35" s="89">
        <f t="shared" si="10"/>
        <v>82.714673409822737</v>
      </c>
      <c r="V35" s="91">
        <f t="shared" si="11"/>
        <v>-0.48837183640411436</v>
      </c>
      <c r="W35" s="88">
        <v>48.963108400000003</v>
      </c>
      <c r="X35" s="89">
        <f t="shared" si="12"/>
        <v>26.449233153669628</v>
      </c>
      <c r="Y35" s="88">
        <v>3</v>
      </c>
      <c r="Z35" s="7">
        <f t="shared" si="13"/>
        <v>79.347699461008887</v>
      </c>
      <c r="AA35" s="90">
        <f t="shared" si="14"/>
        <v>30.806647623452211</v>
      </c>
      <c r="AB35" s="91">
        <f t="shared" si="15"/>
        <v>-0.64324321415515417</v>
      </c>
      <c r="AC35" s="88">
        <v>49.024932499999998</v>
      </c>
      <c r="AD35" s="89">
        <f t="shared" si="16"/>
        <v>30.682584825588489</v>
      </c>
      <c r="AE35" s="88">
        <v>3</v>
      </c>
      <c r="AF35" s="7">
        <f t="shared" si="17"/>
        <v>92.047754476765462</v>
      </c>
      <c r="AG35" s="90">
        <f t="shared" si="18"/>
        <v>24.271630880729884</v>
      </c>
      <c r="AH35" s="91">
        <f t="shared" si="19"/>
        <v>-0.31434827138538657</v>
      </c>
      <c r="AI35" s="88">
        <v>10.3483573</v>
      </c>
      <c r="AJ35" s="89">
        <f t="shared" si="20"/>
        <v>96.797584482321653</v>
      </c>
      <c r="AK35" s="88">
        <v>2.0935374100000002</v>
      </c>
      <c r="AL35" s="7">
        <f t="shared" si="21"/>
        <v>202.64936431137588</v>
      </c>
      <c r="AM35" s="90">
        <f t="shared" si="22"/>
        <v>68.282721017530378</v>
      </c>
      <c r="AN35" s="91">
        <f t="shared" si="23"/>
        <v>-0.97146385833317295</v>
      </c>
      <c r="AO35" s="88">
        <v>24.970126</v>
      </c>
      <c r="AP35" s="89">
        <f t="shared" si="24"/>
        <v>41.892406950609697</v>
      </c>
      <c r="AQ35" s="92">
        <f t="shared" si="25"/>
        <v>-1.9475006120080118</v>
      </c>
      <c r="AR35" s="88">
        <v>49.616199999999999</v>
      </c>
      <c r="AS35" s="89">
        <f t="shared" si="26"/>
        <v>22.036645490787286</v>
      </c>
      <c r="AT35" s="91">
        <f t="shared" si="27"/>
        <v>-1.9201173935300462</v>
      </c>
      <c r="AU35" s="88">
        <v>48.583026699999998</v>
      </c>
      <c r="AV35" s="89">
        <f t="shared" si="28"/>
        <v>25.47823806127748</v>
      </c>
      <c r="AW35" s="91">
        <f t="shared" si="29"/>
        <v>-1.0722792203748626</v>
      </c>
      <c r="AX35" s="88">
        <v>10.390860699999999</v>
      </c>
      <c r="AY35" s="89">
        <f t="shared" si="30"/>
        <v>96.238418440158668</v>
      </c>
      <c r="AZ35" s="92">
        <f t="shared" si="31"/>
        <v>0.10443042817676418</v>
      </c>
      <c r="BA35" s="88">
        <v>26.992113700000001</v>
      </c>
      <c r="BB35" s="89">
        <f t="shared" si="32"/>
        <v>45.858206354547178</v>
      </c>
      <c r="BC35" s="91">
        <f t="shared" si="33"/>
        <v>-1.3072392189766076</v>
      </c>
      <c r="BD35" s="88">
        <v>48.583026699999998</v>
      </c>
      <c r="BE35" s="89">
        <f t="shared" si="34"/>
        <v>25.47823806127748</v>
      </c>
      <c r="BF35" s="91">
        <f t="shared" si="35"/>
        <v>-0.86769359832123338</v>
      </c>
      <c r="BG35" s="88">
        <v>48.583026699999998</v>
      </c>
      <c r="BH35" s="89">
        <f t="shared" si="36"/>
        <v>25.525503951362506</v>
      </c>
      <c r="BI35" s="93">
        <f t="shared" si="37"/>
        <v>-4.8993778934257597E-2</v>
      </c>
      <c r="BJ35" s="88">
        <v>134.94143099999999</v>
      </c>
      <c r="BK35" s="89">
        <f t="shared" si="38"/>
        <v>9.1899591608747659</v>
      </c>
      <c r="BL35" s="91">
        <f t="shared" si="39"/>
        <v>-0.62575951157449572</v>
      </c>
      <c r="BM35" s="88">
        <v>19.102937000000001</v>
      </c>
      <c r="BN35" s="89">
        <f t="shared" si="40"/>
        <v>53.397294353219081</v>
      </c>
      <c r="BO35" s="91">
        <f t="shared" si="41"/>
        <v>-1.4042759104876743</v>
      </c>
      <c r="BP35" s="7">
        <f t="shared" si="42"/>
        <v>-0.89092735590048189</v>
      </c>
      <c r="BQ35" s="121">
        <f t="shared" si="43"/>
        <v>-1.2477412935011845</v>
      </c>
    </row>
    <row r="36" spans="1:69" ht="15.75" customHeight="1">
      <c r="A36" s="120">
        <v>33</v>
      </c>
      <c r="B36" s="3" t="s">
        <v>45</v>
      </c>
      <c r="C36" s="4">
        <v>8222</v>
      </c>
      <c r="D36" s="4">
        <v>8196</v>
      </c>
      <c r="E36" s="88">
        <v>10.3821031</v>
      </c>
      <c r="F36" s="89">
        <f t="shared" si="0"/>
        <v>97.813339958066862</v>
      </c>
      <c r="G36" s="88">
        <v>1.8374432599999999</v>
      </c>
      <c r="H36" s="7">
        <f t="shared" si="1"/>
        <v>179.72646224403863</v>
      </c>
      <c r="I36" s="90">
        <f t="shared" si="2"/>
        <v>67.984173375812844</v>
      </c>
      <c r="J36" s="91">
        <f t="shared" si="3"/>
        <v>-0.36068099414560473</v>
      </c>
      <c r="K36" s="88">
        <v>17.245768600000002</v>
      </c>
      <c r="L36" s="89">
        <f t="shared" si="4"/>
        <v>69.490029571659676</v>
      </c>
      <c r="M36" s="91">
        <f t="shared" si="5"/>
        <v>-0.43009833052203406</v>
      </c>
      <c r="N36" s="88">
        <v>17.245768600000002</v>
      </c>
      <c r="O36" s="89">
        <f t="shared" si="6"/>
        <v>68.357640493912214</v>
      </c>
      <c r="P36" s="88">
        <v>2</v>
      </c>
      <c r="Q36" s="7">
        <f t="shared" si="7"/>
        <v>136.71528098782443</v>
      </c>
      <c r="R36" s="90">
        <f t="shared" si="8"/>
        <v>68.732515537895196</v>
      </c>
      <c r="S36" s="91">
        <f t="shared" si="9"/>
        <v>-0.59995284793785586</v>
      </c>
      <c r="T36" s="88">
        <v>12.0012691</v>
      </c>
      <c r="U36" s="89">
        <f t="shared" si="10"/>
        <v>84.677613803360174</v>
      </c>
      <c r="V36" s="91">
        <f t="shared" si="11"/>
        <v>-0.30770251987125508</v>
      </c>
      <c r="W36" s="88">
        <v>38.656642900000001</v>
      </c>
      <c r="X36" s="89">
        <f t="shared" si="12"/>
        <v>33.501012318894354</v>
      </c>
      <c r="Y36" s="88">
        <v>3</v>
      </c>
      <c r="Z36" s="7">
        <f t="shared" si="13"/>
        <v>100.50303695668306</v>
      </c>
      <c r="AA36" s="90">
        <f t="shared" si="14"/>
        <v>39.020181626472613</v>
      </c>
      <c r="AB36" s="91">
        <f t="shared" si="15"/>
        <v>-0.2946267458512688</v>
      </c>
      <c r="AC36" s="88">
        <v>38.678455100000001</v>
      </c>
      <c r="AD36" s="89">
        <f t="shared" si="16"/>
        <v>38.890168857855954</v>
      </c>
      <c r="AE36" s="88">
        <v>2</v>
      </c>
      <c r="AF36" s="7">
        <f t="shared" si="17"/>
        <v>77.780337715711909</v>
      </c>
      <c r="AG36" s="90">
        <f t="shared" si="18"/>
        <v>20.509524187152245</v>
      </c>
      <c r="AH36" s="91">
        <f t="shared" si="19"/>
        <v>-0.50466420714395033</v>
      </c>
      <c r="AI36" s="88">
        <v>10.0501445</v>
      </c>
      <c r="AJ36" s="89">
        <f t="shared" si="20"/>
        <v>99.669809722636316</v>
      </c>
      <c r="AK36" s="88">
        <v>2.0193548400000001</v>
      </c>
      <c r="AL36" s="7">
        <f t="shared" si="21"/>
        <v>201.26871266528471</v>
      </c>
      <c r="AM36" s="90">
        <f t="shared" si="22"/>
        <v>67.817510324702425</v>
      </c>
      <c r="AN36" s="91">
        <f t="shared" si="23"/>
        <v>-1.0042669585239319</v>
      </c>
      <c r="AO36" s="88">
        <v>17.665030300000002</v>
      </c>
      <c r="AP36" s="89">
        <f t="shared" si="24"/>
        <v>59.216353566062082</v>
      </c>
      <c r="AQ36" s="92">
        <f t="shared" si="25"/>
        <v>-0.85330408375653455</v>
      </c>
      <c r="AR36" s="88">
        <v>20.546181300000001</v>
      </c>
      <c r="AS36" s="89">
        <f t="shared" si="26"/>
        <v>53.215465883190667</v>
      </c>
      <c r="AT36" s="91">
        <f t="shared" si="27"/>
        <v>-0.52031059442770056</v>
      </c>
      <c r="AU36" s="88">
        <v>38.431892900000001</v>
      </c>
      <c r="AV36" s="89">
        <f t="shared" si="28"/>
        <v>32.20788326041572</v>
      </c>
      <c r="AW36" s="91">
        <f t="shared" si="29"/>
        <v>-0.80158831571206401</v>
      </c>
      <c r="AX36" s="88">
        <v>10</v>
      </c>
      <c r="AY36" s="89">
        <f t="shared" si="30"/>
        <v>100</v>
      </c>
      <c r="AZ36" s="92">
        <f t="shared" si="31"/>
        <v>0.80096723666624436</v>
      </c>
      <c r="BA36" s="88">
        <v>21.070514299999999</v>
      </c>
      <c r="BB36" s="89">
        <f t="shared" si="32"/>
        <v>58.746070569335842</v>
      </c>
      <c r="BC36" s="91">
        <f t="shared" si="33"/>
        <v>-0.50051897776461407</v>
      </c>
      <c r="BD36" s="88">
        <v>38.6433593</v>
      </c>
      <c r="BE36" s="89">
        <f t="shared" si="34"/>
        <v>32.031633440315318</v>
      </c>
      <c r="BF36" s="91">
        <f t="shared" si="35"/>
        <v>-0.61438402940336689</v>
      </c>
      <c r="BG36" s="88">
        <v>146.52041700000001</v>
      </c>
      <c r="BH36" s="89">
        <f t="shared" si="36"/>
        <v>8.463709463780738</v>
      </c>
      <c r="BI36" s="93">
        <f t="shared" si="37"/>
        <v>-0.8463096581359002</v>
      </c>
      <c r="BJ36" s="88">
        <v>118.283575</v>
      </c>
      <c r="BK36" s="89">
        <f t="shared" si="38"/>
        <v>10.484179565928745</v>
      </c>
      <c r="BL36" s="91">
        <f t="shared" si="39"/>
        <v>-0.54423864442403969</v>
      </c>
      <c r="BM36" s="88">
        <v>15.839786699999999</v>
      </c>
      <c r="BN36" s="89">
        <f t="shared" si="40"/>
        <v>64.397656945721366</v>
      </c>
      <c r="BO36" s="91">
        <f t="shared" si="41"/>
        <v>-0.68803868848653127</v>
      </c>
      <c r="BP36" s="7">
        <f t="shared" si="42"/>
        <v>-0.54121861643525038</v>
      </c>
      <c r="BQ36" s="121">
        <f t="shared" si="43"/>
        <v>-0.75797517279654925</v>
      </c>
    </row>
    <row r="37" spans="1:69" ht="15.75" customHeight="1">
      <c r="D37" s="44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94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95"/>
      <c r="AR37" s="12"/>
      <c r="AS37" s="12"/>
      <c r="AT37" s="12"/>
      <c r="AU37" s="12"/>
      <c r="AV37" s="12"/>
      <c r="AW37" s="12"/>
      <c r="AX37" s="12"/>
      <c r="AY37" s="12"/>
      <c r="AZ37" s="95"/>
      <c r="BA37" s="12"/>
      <c r="BB37" s="12"/>
      <c r="BC37" s="12"/>
      <c r="BD37" s="12"/>
      <c r="BE37" s="12"/>
      <c r="BF37" s="12"/>
      <c r="BG37" s="12"/>
      <c r="BH37" s="12"/>
      <c r="BI37" s="50"/>
      <c r="BJ37" s="12"/>
      <c r="BK37" s="12"/>
      <c r="BL37" s="12"/>
      <c r="BM37" s="12"/>
      <c r="BN37" s="12"/>
      <c r="BO37" s="12"/>
      <c r="BP37" s="12"/>
      <c r="BQ37" s="12"/>
    </row>
    <row r="38" spans="1:69" ht="15.75" customHeight="1">
      <c r="B38" s="45" t="s">
        <v>46</v>
      </c>
      <c r="D38" s="15">
        <f t="shared" ref="D38:E38" si="44">MAX(D4:D36)</f>
        <v>756291</v>
      </c>
      <c r="E38" s="13">
        <f t="shared" si="44"/>
        <v>12.733568699999999</v>
      </c>
      <c r="F38" s="12"/>
      <c r="G38" s="12"/>
      <c r="H38" s="13">
        <f>MAX(H4:H36)</f>
        <v>264.36515047483249</v>
      </c>
      <c r="I38" s="12"/>
      <c r="J38" s="13">
        <f t="shared" ref="J38:K38" si="45">MAX(J4:J36)</f>
        <v>1.5647916442701597</v>
      </c>
      <c r="K38" s="13">
        <f t="shared" si="45"/>
        <v>27.876771099999999</v>
      </c>
      <c r="L38" s="12"/>
      <c r="M38" s="12"/>
      <c r="N38" s="13">
        <f>MAX(N4:N36)</f>
        <v>22.720351399999998</v>
      </c>
      <c r="O38" s="12"/>
      <c r="P38" s="12"/>
      <c r="Q38" s="13">
        <f>MAX(Q4:Q36)</f>
        <v>198.90917699999997</v>
      </c>
      <c r="R38" s="12"/>
      <c r="S38" s="13">
        <f t="shared" ref="S38:T38" si="46">MAX(S4:S36)</f>
        <v>1.6596385398729889</v>
      </c>
      <c r="T38" s="13">
        <f t="shared" si="46"/>
        <v>16.3032632</v>
      </c>
      <c r="U38" s="12"/>
      <c r="V38" s="13">
        <f t="shared" ref="V38:W38" si="47">MAX(V4:V36)</f>
        <v>1.1025721124677721</v>
      </c>
      <c r="W38" s="13">
        <f t="shared" si="47"/>
        <v>67.001390000000001</v>
      </c>
      <c r="X38" s="12"/>
      <c r="Y38" s="12"/>
      <c r="Z38" s="13">
        <f>MAX(Z4:Z36)</f>
        <v>257.56680970572006</v>
      </c>
      <c r="AA38" s="12"/>
      <c r="AB38" s="12"/>
      <c r="AC38" s="13">
        <f>MAX(AC4:AC36)</f>
        <v>72.553598300000004</v>
      </c>
      <c r="AD38" s="12"/>
      <c r="AE38" s="12"/>
      <c r="AF38" s="13">
        <f>MAX(AF4:AF36)</f>
        <v>379.24008868248512</v>
      </c>
      <c r="AG38" s="12"/>
      <c r="AH38" s="12"/>
      <c r="AI38" s="13">
        <f>MAX(AI4:AI36)</f>
        <v>13.021896</v>
      </c>
      <c r="AJ38" s="12"/>
      <c r="AK38" s="12"/>
      <c r="AL38" s="13">
        <f>MAX(AL4:AL36)</f>
        <v>296.77986069030442</v>
      </c>
      <c r="AM38" s="12"/>
      <c r="AN38" s="12"/>
      <c r="AO38" s="13">
        <f>MAX(AO4:AO36)</f>
        <v>25.273329499999999</v>
      </c>
      <c r="AP38" s="12"/>
      <c r="AQ38" s="95"/>
      <c r="AR38" s="13">
        <f>MAX(AR4:AR36)</f>
        <v>60.5390807</v>
      </c>
      <c r="AS38" s="12"/>
      <c r="AT38" s="12"/>
      <c r="AU38" s="13">
        <f>MAX(AU4:AU36)</f>
        <v>65.645743499999995</v>
      </c>
      <c r="AV38" s="12"/>
      <c r="AW38" s="12"/>
      <c r="AX38" s="13">
        <f>MAX(AX4:AX36)</f>
        <v>12.8908144</v>
      </c>
      <c r="AY38" s="12"/>
      <c r="AZ38" s="95"/>
      <c r="BA38" s="13">
        <f>MAX(BA4:BA36)</f>
        <v>33.5125739</v>
      </c>
      <c r="BB38" s="12"/>
      <c r="BC38" s="12"/>
      <c r="BD38" s="13">
        <f>MAX(BD4:BD36)</f>
        <v>65.645743499999995</v>
      </c>
      <c r="BE38" s="12"/>
      <c r="BF38" s="12"/>
      <c r="BG38" s="13">
        <f>MAX(BG4:BG36)</f>
        <v>146.52041700000001</v>
      </c>
      <c r="BH38" s="12"/>
      <c r="BI38" s="50"/>
      <c r="BJ38" s="13">
        <f>MAX(BJ4:BJ36)</f>
        <v>138.657285</v>
      </c>
      <c r="BK38" s="12"/>
      <c r="BL38" s="12"/>
      <c r="BM38" s="13">
        <f>MAX(BM4:BM36)</f>
        <v>29.990743299999998</v>
      </c>
      <c r="BN38" s="12"/>
      <c r="BO38" s="12"/>
      <c r="BP38" s="12"/>
      <c r="BQ38" s="12"/>
    </row>
    <row r="39" spans="1:69" ht="15.75" customHeight="1">
      <c r="B39" s="47" t="s">
        <v>47</v>
      </c>
      <c r="D39" s="15">
        <f t="shared" ref="D39:E39" si="48">MIN(D4:D36)</f>
        <v>3177</v>
      </c>
      <c r="E39" s="13">
        <f t="shared" si="48"/>
        <v>10.1550818</v>
      </c>
      <c r="F39" s="12"/>
      <c r="G39" s="12"/>
      <c r="H39" s="13">
        <f>MIN(H4:H36)</f>
        <v>95.4749672980805</v>
      </c>
      <c r="I39" s="12"/>
      <c r="J39" s="13">
        <f t="shared" ref="J39:K39" si="49">MIN(J4:J36)</f>
        <v>-2.2773452484605121</v>
      </c>
      <c r="K39" s="13">
        <f t="shared" si="49"/>
        <v>11.9840897</v>
      </c>
      <c r="L39" s="12"/>
      <c r="M39" s="12"/>
      <c r="N39" s="13">
        <f>MIN(N4:N36)</f>
        <v>11.788800500000001</v>
      </c>
      <c r="O39" s="12"/>
      <c r="P39" s="12"/>
      <c r="Q39" s="13">
        <f>MIN(Q4:Q36)</f>
        <v>99.794098113602047</v>
      </c>
      <c r="R39" s="12"/>
      <c r="S39" s="13">
        <f t="shared" ref="S39:T39" si="50">MIN(S4:S36)</f>
        <v>-1.9413511554831799</v>
      </c>
      <c r="T39" s="13">
        <f t="shared" si="50"/>
        <v>10.1623883</v>
      </c>
      <c r="U39" s="12"/>
      <c r="V39" s="13">
        <f t="shared" ref="V39:W39" si="51">MIN(V4:V36)</f>
        <v>-2.3642615103431068</v>
      </c>
      <c r="W39" s="13">
        <f t="shared" si="51"/>
        <v>12.9503667</v>
      </c>
      <c r="X39" s="12"/>
      <c r="Y39" s="12"/>
      <c r="Z39" s="13">
        <f>MIN(Z4:Z36)</f>
        <v>52.294210251152528</v>
      </c>
      <c r="AA39" s="12"/>
      <c r="AB39" s="12"/>
      <c r="AC39" s="13">
        <f>MIN(AC4:AC36)</f>
        <v>15.042116500000001</v>
      </c>
      <c r="AD39" s="12"/>
      <c r="AE39" s="12"/>
      <c r="AF39" s="13">
        <f>MIN(AF4:AF36)</f>
        <v>44.615778458395667</v>
      </c>
      <c r="AG39" s="12"/>
      <c r="AH39" s="12"/>
      <c r="AI39" s="13">
        <f>MIN(AI4:AI36)</f>
        <v>10.0169599</v>
      </c>
      <c r="AJ39" s="12"/>
      <c r="AK39" s="12"/>
      <c r="AL39" s="13">
        <f>MIN(AL4:AL36)</f>
        <v>133.06329541287562</v>
      </c>
      <c r="AM39" s="12"/>
      <c r="AN39" s="12"/>
      <c r="AO39" s="13">
        <f>MIN(AO4:AO36)</f>
        <v>10.4605868</v>
      </c>
      <c r="AP39" s="12"/>
      <c r="AQ39" s="95"/>
      <c r="AR39" s="13">
        <f>MIN(AR4:AR36)</f>
        <v>10.9337461</v>
      </c>
      <c r="AS39" s="12"/>
      <c r="AT39" s="12"/>
      <c r="AU39" s="13">
        <f>MIN(AU4:AU36)</f>
        <v>12.378099199999999</v>
      </c>
      <c r="AV39" s="12"/>
      <c r="AW39" s="12"/>
      <c r="AX39" s="13">
        <f>MIN(AX4:AX36)</f>
        <v>10</v>
      </c>
      <c r="AY39" s="12"/>
      <c r="AZ39" s="95"/>
      <c r="BA39" s="13">
        <f>MIN(BA4:BA36)</f>
        <v>12.378099199999999</v>
      </c>
      <c r="BB39" s="12"/>
      <c r="BC39" s="12"/>
      <c r="BD39" s="13">
        <f>MIN(BD4:BD36)</f>
        <v>12.378099199999999</v>
      </c>
      <c r="BE39" s="12"/>
      <c r="BF39" s="12"/>
      <c r="BG39" s="13">
        <f>MIN(BG4:BG36)</f>
        <v>12.401062400000001</v>
      </c>
      <c r="BH39" s="12"/>
      <c r="BI39" s="50"/>
      <c r="BJ39" s="13">
        <f>MIN(BJ4:BJ36)</f>
        <v>12.401062400000001</v>
      </c>
      <c r="BK39" s="12"/>
      <c r="BL39" s="12"/>
      <c r="BM39" s="13">
        <f>MIN(BM4:BM36)</f>
        <v>10.2004515</v>
      </c>
      <c r="BN39" s="12"/>
      <c r="BO39" s="12"/>
      <c r="BP39" s="12"/>
      <c r="BQ39" s="12"/>
    </row>
    <row r="40" spans="1:69" ht="15.75" customHeight="1">
      <c r="B40" s="48" t="s">
        <v>79</v>
      </c>
      <c r="D40" s="44"/>
      <c r="E40" s="13"/>
      <c r="F40" s="13"/>
      <c r="G40" s="12"/>
      <c r="H40" s="12"/>
      <c r="I40" s="13">
        <f t="shared" ref="I40:J40" si="52">AVERAGE(I4:I36)</f>
        <v>73.981402287206862</v>
      </c>
      <c r="J40" s="13">
        <f t="shared" si="52"/>
        <v>-1.9075650150377691E-15</v>
      </c>
      <c r="K40" s="12"/>
      <c r="L40" s="13">
        <f t="shared" ref="L40:M40" si="53">AVERAGE(L4:L36)</f>
        <v>75.704785573817446</v>
      </c>
      <c r="M40" s="13">
        <f t="shared" si="53"/>
        <v>-5.08011141570905E-16</v>
      </c>
      <c r="N40" s="12"/>
      <c r="O40" s="13"/>
      <c r="P40" s="12"/>
      <c r="Q40" s="12"/>
      <c r="R40" s="13">
        <f t="shared" ref="R40:S40" si="54">AVERAGE(R4:R36)</f>
        <v>77.034466258758357</v>
      </c>
      <c r="S40" s="13">
        <f t="shared" si="54"/>
        <v>-1.100130088037655E-15</v>
      </c>
      <c r="T40" s="12"/>
      <c r="U40" s="13">
        <f t="shared" ref="U40:V40" si="55">AVERAGE(U4:U36)</f>
        <v>88.020747640580893</v>
      </c>
      <c r="V40" s="13">
        <f t="shared" si="55"/>
        <v>-2.506412585896187E-16</v>
      </c>
      <c r="W40" s="12"/>
      <c r="X40" s="13"/>
      <c r="Y40" s="12"/>
      <c r="Z40" s="12"/>
      <c r="AA40" s="13">
        <f t="shared" ref="AA40:AB40" si="56">AVERAGE(AA4:AA36)</f>
        <v>45.9616976340848</v>
      </c>
      <c r="AB40" s="13">
        <f t="shared" si="56"/>
        <v>-4.8446095620006827E-16</v>
      </c>
      <c r="AC40" s="12"/>
      <c r="AD40" s="13"/>
      <c r="AE40" s="12"/>
      <c r="AF40" s="12"/>
      <c r="AG40" s="13">
        <f t="shared" ref="AG40:AH40" si="57">AVERAGE(AG4:AG36)</f>
        <v>30.485570513161889</v>
      </c>
      <c r="AH40" s="13">
        <f t="shared" si="57"/>
        <v>0</v>
      </c>
      <c r="AI40" s="12"/>
      <c r="AJ40" s="13"/>
      <c r="AK40" s="12"/>
      <c r="AL40" s="12"/>
      <c r="AM40" s="13">
        <f t="shared" ref="AM40:AN40" si="58">AVERAGE(AM4:AM36)</f>
        <v>82.059936340605475</v>
      </c>
      <c r="AN40" s="13">
        <f t="shared" si="58"/>
        <v>-2.0656876882419579E-15</v>
      </c>
      <c r="AO40" s="12"/>
      <c r="AP40" s="13">
        <f t="shared" ref="AP40:AQ40" si="59">AVERAGE(AP4:AP36)</f>
        <v>72.726352923643901</v>
      </c>
      <c r="AQ40" s="13">
        <f t="shared" si="59"/>
        <v>1.9849441955419465E-16</v>
      </c>
      <c r="AR40" s="12"/>
      <c r="AS40" s="13">
        <f t="shared" ref="AS40:AT40" si="60">AVERAGE(AS4:AS36)</f>
        <v>64.804687040231073</v>
      </c>
      <c r="AT40" s="13">
        <f t="shared" si="60"/>
        <v>-3.599814049542174E-16</v>
      </c>
      <c r="AU40" s="12"/>
      <c r="AV40" s="13">
        <f t="shared" ref="AV40:AW40" si="61">AVERAGE(AV4:AV36)</f>
        <v>52.136166285797913</v>
      </c>
      <c r="AW40" s="13">
        <f t="shared" si="61"/>
        <v>-4.4408920985006262E-16</v>
      </c>
      <c r="AX40" s="12"/>
      <c r="AY40" s="13">
        <f t="shared" ref="AY40:AZ40" si="62">AVERAGE(AY4:AY36)</f>
        <v>95.674451729242222</v>
      </c>
      <c r="AZ40" s="96">
        <f t="shared" si="62"/>
        <v>1.8133642735544222E-15</v>
      </c>
      <c r="BA40" s="12"/>
      <c r="BB40" s="13">
        <f t="shared" ref="BB40:BC40" si="63">AVERAGE(BB4:BB36)</f>
        <v>66.742176645295885</v>
      </c>
      <c r="BC40" s="13">
        <f t="shared" si="63"/>
        <v>-2.6578066347087082E-16</v>
      </c>
      <c r="BD40" s="12"/>
      <c r="BE40" s="13">
        <f t="shared" ref="BE40:BF40" si="64">AVERAGE(BE4:BE36)</f>
        <v>47.926419714860543</v>
      </c>
      <c r="BF40" s="13">
        <f t="shared" si="64"/>
        <v>-5.4838288792091066E-16</v>
      </c>
      <c r="BG40" s="12"/>
      <c r="BH40" s="13">
        <f t="shared" ref="BH40:BL40" si="65">AVERAGE(BH4:BH36)</f>
        <v>26.573923792421397</v>
      </c>
      <c r="BI40" s="13">
        <f t="shared" si="65"/>
        <v>1.4130111222501992E-16</v>
      </c>
      <c r="BJ40" s="13">
        <f t="shared" si="65"/>
        <v>82.618475296969692</v>
      </c>
      <c r="BK40" s="13">
        <f t="shared" si="65"/>
        <v>19.12447969341051</v>
      </c>
      <c r="BL40" s="13">
        <f t="shared" si="65"/>
        <v>3.0278809762504267E-17</v>
      </c>
      <c r="BM40" s="12"/>
      <c r="BN40" s="13">
        <f t="shared" ref="BN40:BQ40" si="66">AVERAGE(BN4:BN36)</f>
        <v>74.964931053418454</v>
      </c>
      <c r="BO40" s="13">
        <f t="shared" si="66"/>
        <v>4.3736058545839501E-16</v>
      </c>
      <c r="BP40" s="13">
        <f t="shared" si="66"/>
        <v>-3.599814049542174E-16</v>
      </c>
      <c r="BQ40" s="13">
        <f t="shared" si="66"/>
        <v>4.3736058545839498E-17</v>
      </c>
    </row>
    <row r="41" spans="1:69" ht="15.75" customHeight="1">
      <c r="B41" s="48" t="s">
        <v>80</v>
      </c>
      <c r="D41" s="44"/>
      <c r="E41" s="12"/>
      <c r="F41" s="12"/>
      <c r="G41" s="12"/>
      <c r="H41" s="12"/>
      <c r="I41" s="12">
        <f t="shared" ref="I41:J41" si="67">STDEVA(I4:I36)</f>
        <v>16.627515751420418</v>
      </c>
      <c r="J41" s="12">
        <f t="shared" si="67"/>
        <v>1.000000000000008</v>
      </c>
      <c r="K41" s="12"/>
      <c r="L41" s="12">
        <f t="shared" ref="L41:M41" si="68">STDEVA(L4:L36)</f>
        <v>14.449616660019531</v>
      </c>
      <c r="M41" s="12">
        <f t="shared" si="68"/>
        <v>1.0000000000000036</v>
      </c>
      <c r="N41" s="12"/>
      <c r="O41" s="12"/>
      <c r="P41" s="12"/>
      <c r="Q41" s="12"/>
      <c r="R41" s="12">
        <f t="shared" ref="R41:S41" si="69">STDEVA(R4:R36)</f>
        <v>13.837671992721488</v>
      </c>
      <c r="S41" s="12">
        <f t="shared" si="69"/>
        <v>1.0000000000000053</v>
      </c>
      <c r="T41" s="12"/>
      <c r="U41" s="12">
        <f t="shared" ref="U41:V41" si="70">STDEVA(U4:U36)</f>
        <v>10.864824371992501</v>
      </c>
      <c r="V41" s="12">
        <f t="shared" si="70"/>
        <v>0.99999999999999001</v>
      </c>
      <c r="W41" s="12"/>
      <c r="X41" s="12"/>
      <c r="Y41" s="12"/>
      <c r="Z41" s="12"/>
      <c r="AA41" s="12">
        <f t="shared" ref="AA41:AB41" si="71">STDEVA(AA4:AA36)</f>
        <v>23.560372930692278</v>
      </c>
      <c r="AB41" s="12">
        <f t="shared" si="71"/>
        <v>1.0000000000000013</v>
      </c>
      <c r="AC41" s="12"/>
      <c r="AD41" s="12"/>
      <c r="AE41" s="12"/>
      <c r="AF41" s="12"/>
      <c r="AG41" s="12">
        <f t="shared" ref="AG41:AH41" si="72">STDEVA(AG4:AG36)</f>
        <v>19.767691436781604</v>
      </c>
      <c r="AH41" s="12">
        <f t="shared" si="72"/>
        <v>0.99999999999999989</v>
      </c>
      <c r="AI41" s="12"/>
      <c r="AJ41" s="12"/>
      <c r="AK41" s="12"/>
      <c r="AL41" s="12"/>
      <c r="AM41" s="12">
        <f t="shared" ref="AM41:AN41" si="73">STDEVA(AM4:AM36)</f>
        <v>14.181912383970612</v>
      </c>
      <c r="AN41" s="12">
        <f t="shared" si="73"/>
        <v>1.0000000000000075</v>
      </c>
      <c r="AO41" s="12"/>
      <c r="AP41" s="12">
        <f t="shared" ref="AP41:AQ41" si="74">STDEVA(AP4:AP36)</f>
        <v>15.832573187867812</v>
      </c>
      <c r="AQ41" s="12">
        <f t="shared" si="74"/>
        <v>1.0000000000000009</v>
      </c>
      <c r="AR41" s="12"/>
      <c r="AS41" s="12">
        <f t="shared" ref="AS41:AT41" si="75">STDEVA(AS4:AS36)</f>
        <v>22.273659773904104</v>
      </c>
      <c r="AT41" s="12">
        <f t="shared" si="75"/>
        <v>1.0000000000000009</v>
      </c>
      <c r="AU41" s="12"/>
      <c r="AV41" s="12">
        <f t="shared" ref="AV41:AW41" si="76">STDEVA(AV4:AV36)</f>
        <v>24.860994895714732</v>
      </c>
      <c r="AW41" s="12">
        <f t="shared" si="76"/>
        <v>1.0000000000000009</v>
      </c>
      <c r="AX41" s="12"/>
      <c r="AY41" s="12">
        <f t="shared" ref="AY41:AZ41" si="77">STDEVA(AY4:AY36)</f>
        <v>5.4004060000773721</v>
      </c>
      <c r="AZ41" s="95">
        <f t="shared" si="77"/>
        <v>1</v>
      </c>
      <c r="BA41" s="12"/>
      <c r="BB41" s="12">
        <f t="shared" ref="BB41:BC41" si="78">STDEVA(BB4:BB36)</f>
        <v>15.975630158264412</v>
      </c>
      <c r="BC41" s="12">
        <f t="shared" si="78"/>
        <v>1.0000000000000022</v>
      </c>
      <c r="BD41" s="12"/>
      <c r="BE41" s="12">
        <f t="shared" ref="BE41:BF41" si="79">STDEVA(BE4:BE36)</f>
        <v>25.871092856988447</v>
      </c>
      <c r="BF41" s="12">
        <f t="shared" si="79"/>
        <v>1.0000000000000009</v>
      </c>
      <c r="BG41" s="12"/>
      <c r="BH41" s="12">
        <f t="shared" ref="BH41:BL41" si="80">STDEVA(BH4:BH36)</f>
        <v>21.399040120291911</v>
      </c>
      <c r="BI41" s="12">
        <f t="shared" si="80"/>
        <v>0.99999999999999933</v>
      </c>
      <c r="BJ41" s="12">
        <f t="shared" si="80"/>
        <v>31.072450380324483</v>
      </c>
      <c r="BK41" s="12">
        <f t="shared" si="80"/>
        <v>15.875940115619089</v>
      </c>
      <c r="BL41" s="12">
        <f t="shared" si="80"/>
        <v>1</v>
      </c>
      <c r="BM41" s="12"/>
      <c r="BN41" s="12">
        <f t="shared" ref="BN41:BQ41" si="81">STDEVA(BN4:BN36)</f>
        <v>15.358546379044132</v>
      </c>
      <c r="BO41" s="12">
        <f t="shared" si="81"/>
        <v>0.999999999999996</v>
      </c>
      <c r="BP41" s="12">
        <f t="shared" si="81"/>
        <v>0.71403211590483107</v>
      </c>
      <c r="BQ41" s="12">
        <f t="shared" si="81"/>
        <v>1.0000000000000002</v>
      </c>
    </row>
    <row r="42" spans="1:69" ht="15.75" customHeight="1">
      <c r="D42" s="44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95"/>
      <c r="AR42" s="12"/>
      <c r="AS42" s="12"/>
      <c r="AT42" s="12"/>
      <c r="AU42" s="12"/>
      <c r="AV42" s="12"/>
      <c r="AW42" s="12"/>
      <c r="AX42" s="12"/>
      <c r="AY42" s="12"/>
      <c r="AZ42" s="95"/>
      <c r="BA42" s="12"/>
      <c r="BB42" s="12"/>
      <c r="BC42" s="12"/>
      <c r="BD42" s="12"/>
      <c r="BE42" s="12"/>
      <c r="BF42" s="12"/>
      <c r="BG42" s="12"/>
      <c r="BH42" s="12"/>
      <c r="BI42" s="50"/>
      <c r="BJ42" s="12"/>
      <c r="BK42" s="12"/>
      <c r="BL42" s="12"/>
      <c r="BM42" s="12"/>
      <c r="BN42" s="12"/>
      <c r="BO42" s="12"/>
      <c r="BP42" s="12"/>
      <c r="BQ42" s="12"/>
    </row>
    <row r="43" spans="1:69" ht="15.75" customHeight="1">
      <c r="D43" s="44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95"/>
      <c r="AR43" s="12"/>
      <c r="AS43" s="12"/>
      <c r="AT43" s="12"/>
      <c r="AU43" s="12"/>
      <c r="AV43" s="12"/>
      <c r="AW43" s="12"/>
      <c r="AX43" s="12"/>
      <c r="AY43" s="12"/>
      <c r="AZ43" s="95"/>
      <c r="BA43" s="12"/>
      <c r="BB43" s="12"/>
      <c r="BC43" s="12"/>
      <c r="BD43" s="12"/>
      <c r="BE43" s="12"/>
      <c r="BF43" s="12"/>
      <c r="BG43" s="12"/>
      <c r="BH43" s="12"/>
      <c r="BI43" s="50"/>
      <c r="BJ43" s="12"/>
      <c r="BK43" s="12"/>
      <c r="BL43" s="12"/>
      <c r="BM43" s="12"/>
      <c r="BN43" s="12"/>
      <c r="BO43" s="12"/>
      <c r="BP43" s="12"/>
      <c r="BQ43" s="12"/>
    </row>
    <row r="44" spans="1:69" ht="15.75" customHeight="1">
      <c r="D44" s="44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95"/>
      <c r="AR44" s="12"/>
      <c r="AS44" s="12"/>
      <c r="AT44" s="12"/>
      <c r="AU44" s="12"/>
      <c r="AV44" s="12"/>
      <c r="AW44" s="12"/>
      <c r="AX44" s="12"/>
      <c r="AY44" s="12"/>
      <c r="AZ44" s="95"/>
      <c r="BA44" s="12"/>
      <c r="BB44" s="12"/>
      <c r="BC44" s="12"/>
      <c r="BD44" s="12"/>
      <c r="BE44" s="12"/>
      <c r="BF44" s="12"/>
      <c r="BG44" s="12"/>
      <c r="BH44" s="12"/>
      <c r="BI44" s="50"/>
      <c r="BJ44" s="12"/>
      <c r="BK44" s="12"/>
      <c r="BL44" s="12"/>
      <c r="BM44" s="12"/>
      <c r="BN44" s="12"/>
      <c r="BO44" s="12"/>
      <c r="BP44" s="12"/>
      <c r="BQ44" s="12"/>
    </row>
    <row r="45" spans="1:69" ht="15.75" customHeight="1">
      <c r="D45" s="44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95"/>
      <c r="AR45" s="12"/>
      <c r="AS45" s="12"/>
      <c r="AT45" s="12"/>
      <c r="AU45" s="12"/>
      <c r="AV45" s="12"/>
      <c r="AW45" s="12"/>
      <c r="AX45" s="12"/>
      <c r="AY45" s="12"/>
      <c r="AZ45" s="95"/>
      <c r="BA45" s="12"/>
      <c r="BB45" s="12"/>
      <c r="BC45" s="12"/>
      <c r="BD45" s="12"/>
      <c r="BE45" s="12"/>
      <c r="BF45" s="12"/>
      <c r="BG45" s="12"/>
      <c r="BH45" s="12"/>
      <c r="BI45" s="50"/>
      <c r="BJ45" s="12"/>
      <c r="BK45" s="12"/>
      <c r="BL45" s="12"/>
      <c r="BM45" s="12"/>
      <c r="BN45" s="12"/>
      <c r="BO45" s="12"/>
      <c r="BP45" s="12"/>
      <c r="BQ45" s="12"/>
    </row>
    <row r="46" spans="1:69" ht="15.75" customHeight="1">
      <c r="D46" s="44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95"/>
      <c r="AR46" s="12"/>
      <c r="AS46" s="12"/>
      <c r="AT46" s="12"/>
      <c r="AU46" s="12"/>
      <c r="AV46" s="12"/>
      <c r="AW46" s="12"/>
      <c r="AX46" s="12"/>
      <c r="AY46" s="12"/>
      <c r="AZ46" s="95"/>
      <c r="BA46" s="12"/>
      <c r="BB46" s="12"/>
      <c r="BC46" s="12"/>
      <c r="BD46" s="12"/>
      <c r="BE46" s="12"/>
      <c r="BF46" s="12"/>
      <c r="BG46" s="12"/>
      <c r="BH46" s="12"/>
      <c r="BI46" s="50"/>
      <c r="BJ46" s="12"/>
      <c r="BK46" s="12"/>
      <c r="BL46" s="12"/>
      <c r="BM46" s="12"/>
      <c r="BN46" s="12"/>
      <c r="BO46" s="12"/>
      <c r="BP46" s="12"/>
      <c r="BQ46" s="12"/>
    </row>
    <row r="47" spans="1:69" ht="15.75" customHeight="1">
      <c r="D47" s="44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95"/>
      <c r="AR47" s="12"/>
      <c r="AS47" s="12"/>
      <c r="AT47" s="12"/>
      <c r="AU47" s="12"/>
      <c r="AV47" s="12"/>
      <c r="AW47" s="12"/>
      <c r="AX47" s="12"/>
      <c r="AY47" s="12"/>
      <c r="AZ47" s="95"/>
      <c r="BA47" s="12"/>
      <c r="BB47" s="12"/>
      <c r="BC47" s="12"/>
      <c r="BD47" s="12"/>
      <c r="BE47" s="12"/>
      <c r="BF47" s="12"/>
      <c r="BG47" s="12"/>
      <c r="BH47" s="12"/>
      <c r="BI47" s="50"/>
      <c r="BJ47" s="12"/>
      <c r="BK47" s="12"/>
      <c r="BL47" s="12"/>
      <c r="BM47" s="12"/>
      <c r="BN47" s="12"/>
      <c r="BO47" s="12"/>
      <c r="BP47" s="12"/>
      <c r="BQ47" s="12"/>
    </row>
    <row r="48" spans="1:69" ht="15.75" customHeight="1">
      <c r="D48" s="44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95"/>
      <c r="AR48" s="12"/>
      <c r="AS48" s="12"/>
      <c r="AT48" s="12"/>
      <c r="AU48" s="12"/>
      <c r="AV48" s="12"/>
      <c r="AW48" s="12"/>
      <c r="AX48" s="12"/>
      <c r="AY48" s="12"/>
      <c r="AZ48" s="95"/>
      <c r="BA48" s="12"/>
      <c r="BB48" s="12"/>
      <c r="BC48" s="12"/>
      <c r="BD48" s="12"/>
      <c r="BE48" s="12"/>
      <c r="BF48" s="12"/>
      <c r="BG48" s="12"/>
      <c r="BH48" s="12"/>
      <c r="BI48" s="50"/>
      <c r="BJ48" s="12"/>
      <c r="BK48" s="12"/>
      <c r="BL48" s="12"/>
      <c r="BM48" s="12"/>
      <c r="BN48" s="12"/>
      <c r="BO48" s="12"/>
      <c r="BP48" s="12"/>
      <c r="BQ48" s="12"/>
    </row>
    <row r="49" spans="4:69" ht="15.75" customHeight="1">
      <c r="D49" s="44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95"/>
      <c r="AR49" s="12"/>
      <c r="AS49" s="12"/>
      <c r="AT49" s="12"/>
      <c r="AU49" s="12"/>
      <c r="AV49" s="12"/>
      <c r="AW49" s="12"/>
      <c r="AX49" s="12"/>
      <c r="AY49" s="12"/>
      <c r="AZ49" s="95"/>
      <c r="BA49" s="12"/>
      <c r="BB49" s="12"/>
      <c r="BC49" s="12"/>
      <c r="BD49" s="12"/>
      <c r="BE49" s="12"/>
      <c r="BF49" s="12"/>
      <c r="BG49" s="12"/>
      <c r="BH49" s="12"/>
      <c r="BI49" s="50"/>
      <c r="BJ49" s="12"/>
      <c r="BK49" s="12"/>
      <c r="BL49" s="12"/>
      <c r="BM49" s="12"/>
      <c r="BN49" s="12"/>
      <c r="BO49" s="12"/>
      <c r="BP49" s="12"/>
      <c r="BQ49" s="12"/>
    </row>
    <row r="50" spans="4:69" ht="15.75" customHeight="1">
      <c r="D50" s="44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95"/>
      <c r="AR50" s="12"/>
      <c r="AS50" s="12"/>
      <c r="AT50" s="12"/>
      <c r="AU50" s="12"/>
      <c r="AV50" s="12"/>
      <c r="AW50" s="12"/>
      <c r="AX50" s="12"/>
      <c r="AY50" s="12"/>
      <c r="AZ50" s="95"/>
      <c r="BA50" s="12"/>
      <c r="BB50" s="12"/>
      <c r="BC50" s="12"/>
      <c r="BD50" s="12"/>
      <c r="BE50" s="12"/>
      <c r="BF50" s="12"/>
      <c r="BG50" s="12"/>
      <c r="BH50" s="12"/>
      <c r="BI50" s="50"/>
      <c r="BJ50" s="12"/>
      <c r="BK50" s="12"/>
      <c r="BL50" s="12"/>
      <c r="BM50" s="12"/>
      <c r="BN50" s="12"/>
      <c r="BO50" s="12"/>
      <c r="BP50" s="12"/>
      <c r="BQ50" s="12"/>
    </row>
    <row r="51" spans="4:69" ht="15.75" customHeight="1">
      <c r="D51" s="44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95"/>
      <c r="AR51" s="12"/>
      <c r="AS51" s="12"/>
      <c r="AT51" s="12"/>
      <c r="AU51" s="12"/>
      <c r="AV51" s="12"/>
      <c r="AW51" s="12"/>
      <c r="AX51" s="12"/>
      <c r="AY51" s="12"/>
      <c r="AZ51" s="95"/>
      <c r="BA51" s="12"/>
      <c r="BB51" s="12"/>
      <c r="BC51" s="12"/>
      <c r="BD51" s="12"/>
      <c r="BE51" s="12"/>
      <c r="BF51" s="12"/>
      <c r="BG51" s="12"/>
      <c r="BH51" s="12"/>
      <c r="BI51" s="50"/>
      <c r="BJ51" s="12"/>
      <c r="BK51" s="12"/>
      <c r="BL51" s="12"/>
      <c r="BM51" s="12"/>
      <c r="BN51" s="12"/>
      <c r="BO51" s="12"/>
      <c r="BP51" s="12"/>
      <c r="BQ51" s="12"/>
    </row>
    <row r="52" spans="4:69" ht="15.75" customHeight="1">
      <c r="D52" s="44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95"/>
      <c r="AR52" s="12"/>
      <c r="AS52" s="12"/>
      <c r="AT52" s="12"/>
      <c r="AU52" s="12"/>
      <c r="AV52" s="12"/>
      <c r="AW52" s="12"/>
      <c r="AX52" s="12"/>
      <c r="AY52" s="12"/>
      <c r="AZ52" s="95"/>
      <c r="BA52" s="12"/>
      <c r="BB52" s="12"/>
      <c r="BC52" s="12"/>
      <c r="BD52" s="12"/>
      <c r="BE52" s="12"/>
      <c r="BF52" s="12"/>
      <c r="BG52" s="12"/>
      <c r="BH52" s="12"/>
      <c r="BI52" s="50"/>
      <c r="BJ52" s="12"/>
      <c r="BK52" s="12"/>
      <c r="BL52" s="12"/>
      <c r="BM52" s="12"/>
      <c r="BN52" s="12"/>
      <c r="BO52" s="12"/>
      <c r="BP52" s="12"/>
      <c r="BQ52" s="12"/>
    </row>
    <row r="53" spans="4:69" ht="15.75" customHeight="1">
      <c r="D53" s="44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95"/>
      <c r="AR53" s="12"/>
      <c r="AS53" s="12"/>
      <c r="AT53" s="12"/>
      <c r="AU53" s="12"/>
      <c r="AV53" s="12"/>
      <c r="AW53" s="12"/>
      <c r="AX53" s="12"/>
      <c r="AY53" s="12"/>
      <c r="AZ53" s="95"/>
      <c r="BA53" s="12"/>
      <c r="BB53" s="12"/>
      <c r="BC53" s="12"/>
      <c r="BD53" s="12"/>
      <c r="BE53" s="12"/>
      <c r="BF53" s="12"/>
      <c r="BG53" s="12"/>
      <c r="BH53" s="12"/>
      <c r="BI53" s="50"/>
      <c r="BJ53" s="12"/>
      <c r="BK53" s="12"/>
      <c r="BL53" s="12"/>
      <c r="BM53" s="12"/>
      <c r="BN53" s="12"/>
      <c r="BO53" s="12"/>
      <c r="BP53" s="12"/>
      <c r="BQ53" s="12"/>
    </row>
    <row r="54" spans="4:69" ht="15.75" customHeight="1">
      <c r="D54" s="44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95"/>
      <c r="AR54" s="12"/>
      <c r="AS54" s="12"/>
      <c r="AT54" s="12"/>
      <c r="AU54" s="12"/>
      <c r="AV54" s="12"/>
      <c r="AW54" s="12"/>
      <c r="AX54" s="12"/>
      <c r="AY54" s="12"/>
      <c r="AZ54" s="95"/>
      <c r="BA54" s="12"/>
      <c r="BB54" s="12"/>
      <c r="BC54" s="12"/>
      <c r="BD54" s="12"/>
      <c r="BE54" s="12"/>
      <c r="BF54" s="12"/>
      <c r="BG54" s="12"/>
      <c r="BH54" s="12"/>
      <c r="BI54" s="50"/>
      <c r="BJ54" s="12"/>
      <c r="BK54" s="12"/>
      <c r="BL54" s="12"/>
      <c r="BM54" s="12"/>
      <c r="BN54" s="12"/>
      <c r="BO54" s="12"/>
      <c r="BP54" s="12"/>
      <c r="BQ54" s="12"/>
    </row>
    <row r="55" spans="4:69" ht="15.75" customHeight="1">
      <c r="D55" s="44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95"/>
      <c r="AR55" s="12"/>
      <c r="AS55" s="12"/>
      <c r="AT55" s="12"/>
      <c r="AU55" s="12"/>
      <c r="AV55" s="12"/>
      <c r="AW55" s="12"/>
      <c r="AX55" s="12"/>
      <c r="AY55" s="12"/>
      <c r="AZ55" s="95"/>
      <c r="BA55" s="12"/>
      <c r="BB55" s="12"/>
      <c r="BC55" s="12"/>
      <c r="BD55" s="12"/>
      <c r="BE55" s="12"/>
      <c r="BF55" s="12"/>
      <c r="BG55" s="12"/>
      <c r="BH55" s="12"/>
      <c r="BI55" s="50"/>
      <c r="BJ55" s="12"/>
      <c r="BK55" s="12"/>
      <c r="BL55" s="12"/>
      <c r="BM55" s="12"/>
      <c r="BN55" s="12"/>
      <c r="BO55" s="12"/>
      <c r="BP55" s="12"/>
      <c r="BQ55" s="12"/>
    </row>
    <row r="56" spans="4:69" ht="15.75" customHeight="1">
      <c r="D56" s="44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95"/>
      <c r="AR56" s="12"/>
      <c r="AS56" s="12"/>
      <c r="AT56" s="12"/>
      <c r="AU56" s="12"/>
      <c r="AV56" s="12"/>
      <c r="AW56" s="12"/>
      <c r="AX56" s="12"/>
      <c r="AY56" s="12"/>
      <c r="AZ56" s="95"/>
      <c r="BA56" s="12"/>
      <c r="BB56" s="12"/>
      <c r="BC56" s="12"/>
      <c r="BD56" s="12"/>
      <c r="BE56" s="12"/>
      <c r="BF56" s="12"/>
      <c r="BG56" s="12"/>
      <c r="BH56" s="12"/>
      <c r="BI56" s="50"/>
      <c r="BJ56" s="12"/>
      <c r="BK56" s="12"/>
      <c r="BL56" s="12"/>
      <c r="BM56" s="12"/>
      <c r="BN56" s="12"/>
      <c r="BO56" s="12"/>
      <c r="BP56" s="12"/>
      <c r="BQ56" s="12"/>
    </row>
    <row r="57" spans="4:69" ht="15.75" customHeight="1">
      <c r="D57" s="44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95"/>
      <c r="AR57" s="12"/>
      <c r="AS57" s="12"/>
      <c r="AT57" s="12"/>
      <c r="AU57" s="12"/>
      <c r="AV57" s="12"/>
      <c r="AW57" s="12"/>
      <c r="AX57" s="12"/>
      <c r="AY57" s="12"/>
      <c r="AZ57" s="95"/>
      <c r="BA57" s="12"/>
      <c r="BB57" s="12"/>
      <c r="BC57" s="12"/>
      <c r="BD57" s="12"/>
      <c r="BE57" s="12"/>
      <c r="BF57" s="12"/>
      <c r="BG57" s="12"/>
      <c r="BH57" s="12"/>
      <c r="BI57" s="50"/>
      <c r="BJ57" s="12"/>
      <c r="BK57" s="12"/>
      <c r="BL57" s="12"/>
      <c r="BM57" s="12"/>
      <c r="BN57" s="12"/>
      <c r="BO57" s="12"/>
      <c r="BP57" s="12"/>
      <c r="BQ57" s="12"/>
    </row>
    <row r="58" spans="4:69" ht="15.75" customHeight="1">
      <c r="D58" s="44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95"/>
      <c r="AR58" s="12"/>
      <c r="AS58" s="12"/>
      <c r="AT58" s="12"/>
      <c r="AU58" s="12"/>
      <c r="AV58" s="12"/>
      <c r="AW58" s="12"/>
      <c r="AX58" s="12"/>
      <c r="AY58" s="12"/>
      <c r="AZ58" s="95"/>
      <c r="BA58" s="12"/>
      <c r="BB58" s="12"/>
      <c r="BC58" s="12"/>
      <c r="BD58" s="12"/>
      <c r="BE58" s="12"/>
      <c r="BF58" s="12"/>
      <c r="BG58" s="12"/>
      <c r="BH58" s="12"/>
      <c r="BI58" s="50"/>
      <c r="BJ58" s="12"/>
      <c r="BK58" s="12"/>
      <c r="BL58" s="12"/>
      <c r="BM58" s="12"/>
      <c r="BN58" s="12"/>
      <c r="BO58" s="12"/>
      <c r="BP58" s="12"/>
      <c r="BQ58" s="12"/>
    </row>
    <row r="59" spans="4:69" ht="15.75" customHeight="1">
      <c r="D59" s="44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95"/>
      <c r="AR59" s="12"/>
      <c r="AS59" s="12"/>
      <c r="AT59" s="12"/>
      <c r="AU59" s="12"/>
      <c r="AV59" s="12"/>
      <c r="AW59" s="12"/>
      <c r="AX59" s="12"/>
      <c r="AY59" s="12"/>
      <c r="AZ59" s="95"/>
      <c r="BA59" s="12"/>
      <c r="BB59" s="12"/>
      <c r="BC59" s="12"/>
      <c r="BD59" s="12"/>
      <c r="BE59" s="12"/>
      <c r="BF59" s="12"/>
      <c r="BG59" s="12"/>
      <c r="BH59" s="12"/>
      <c r="BI59" s="50"/>
      <c r="BJ59" s="12"/>
      <c r="BK59" s="12"/>
      <c r="BL59" s="12"/>
      <c r="BM59" s="12"/>
      <c r="BN59" s="12"/>
      <c r="BO59" s="12"/>
      <c r="BP59" s="12"/>
      <c r="BQ59" s="12"/>
    </row>
    <row r="60" spans="4:69" ht="15.75" customHeight="1">
      <c r="D60" s="44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95"/>
      <c r="AR60" s="12"/>
      <c r="AS60" s="12"/>
      <c r="AT60" s="12"/>
      <c r="AU60" s="12"/>
      <c r="AV60" s="12"/>
      <c r="AW60" s="12"/>
      <c r="AX60" s="12"/>
      <c r="AY60" s="12"/>
      <c r="AZ60" s="95"/>
      <c r="BA60" s="12"/>
      <c r="BB60" s="12"/>
      <c r="BC60" s="12"/>
      <c r="BD60" s="12"/>
      <c r="BE60" s="12"/>
      <c r="BF60" s="12"/>
      <c r="BG60" s="12"/>
      <c r="BH60" s="12"/>
      <c r="BI60" s="50"/>
      <c r="BJ60" s="12"/>
      <c r="BK60" s="12"/>
      <c r="BL60" s="12"/>
      <c r="BM60" s="12"/>
      <c r="BN60" s="12"/>
      <c r="BO60" s="12"/>
      <c r="BP60" s="12"/>
      <c r="BQ60" s="12"/>
    </row>
    <row r="61" spans="4:69" ht="15.75" customHeight="1">
      <c r="D61" s="44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95"/>
      <c r="AR61" s="12"/>
      <c r="AS61" s="12"/>
      <c r="AT61" s="12"/>
      <c r="AU61" s="12"/>
      <c r="AV61" s="12"/>
      <c r="AW61" s="12"/>
      <c r="AX61" s="12"/>
      <c r="AY61" s="12"/>
      <c r="AZ61" s="95"/>
      <c r="BA61" s="12"/>
      <c r="BB61" s="12"/>
      <c r="BC61" s="12"/>
      <c r="BD61" s="12"/>
      <c r="BE61" s="12"/>
      <c r="BF61" s="12"/>
      <c r="BG61" s="12"/>
      <c r="BH61" s="12"/>
      <c r="BI61" s="50"/>
      <c r="BJ61" s="12"/>
      <c r="BK61" s="12"/>
      <c r="BL61" s="12"/>
      <c r="BM61" s="12"/>
      <c r="BN61" s="12"/>
      <c r="BO61" s="12"/>
      <c r="BP61" s="12"/>
      <c r="BQ61" s="12"/>
    </row>
    <row r="62" spans="4:69" ht="15.75" customHeight="1">
      <c r="D62" s="44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95"/>
      <c r="AR62" s="12"/>
      <c r="AS62" s="12"/>
      <c r="AT62" s="12"/>
      <c r="AU62" s="12"/>
      <c r="AV62" s="12"/>
      <c r="AW62" s="12"/>
      <c r="AX62" s="12"/>
      <c r="AY62" s="12"/>
      <c r="AZ62" s="95"/>
      <c r="BA62" s="12"/>
      <c r="BB62" s="12"/>
      <c r="BC62" s="12"/>
      <c r="BD62" s="12"/>
      <c r="BE62" s="12"/>
      <c r="BF62" s="12"/>
      <c r="BG62" s="12"/>
      <c r="BH62" s="12"/>
      <c r="BI62" s="50"/>
      <c r="BJ62" s="12"/>
      <c r="BK62" s="12"/>
      <c r="BL62" s="12"/>
      <c r="BM62" s="12"/>
      <c r="BN62" s="12"/>
      <c r="BO62" s="12"/>
      <c r="BP62" s="12"/>
      <c r="BQ62" s="12"/>
    </row>
    <row r="63" spans="4:69" ht="15.75" customHeight="1">
      <c r="D63" s="44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95"/>
      <c r="AR63" s="12"/>
      <c r="AS63" s="12"/>
      <c r="AT63" s="12"/>
      <c r="AU63" s="12"/>
      <c r="AV63" s="12"/>
      <c r="AW63" s="12"/>
      <c r="AX63" s="12"/>
      <c r="AY63" s="12"/>
      <c r="AZ63" s="95"/>
      <c r="BA63" s="12"/>
      <c r="BB63" s="12"/>
      <c r="BC63" s="12"/>
      <c r="BD63" s="12"/>
      <c r="BE63" s="12"/>
      <c r="BF63" s="12"/>
      <c r="BG63" s="12"/>
      <c r="BH63" s="12"/>
      <c r="BI63" s="50"/>
      <c r="BJ63" s="12"/>
      <c r="BK63" s="12"/>
      <c r="BL63" s="12"/>
      <c r="BM63" s="12"/>
      <c r="BN63" s="12"/>
      <c r="BO63" s="12"/>
      <c r="BP63" s="12"/>
      <c r="BQ63" s="12"/>
    </row>
    <row r="64" spans="4:69" ht="15.75" customHeight="1">
      <c r="D64" s="44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95"/>
      <c r="AR64" s="12"/>
      <c r="AS64" s="12"/>
      <c r="AT64" s="12"/>
      <c r="AU64" s="12"/>
      <c r="AV64" s="12"/>
      <c r="AW64" s="12"/>
      <c r="AX64" s="12"/>
      <c r="AY64" s="12"/>
      <c r="AZ64" s="95"/>
      <c r="BA64" s="12"/>
      <c r="BB64" s="12"/>
      <c r="BC64" s="12"/>
      <c r="BD64" s="12"/>
      <c r="BE64" s="12"/>
      <c r="BF64" s="12"/>
      <c r="BG64" s="12"/>
      <c r="BH64" s="12"/>
      <c r="BI64" s="50"/>
      <c r="BJ64" s="12"/>
      <c r="BK64" s="12"/>
      <c r="BL64" s="12"/>
      <c r="BM64" s="12"/>
      <c r="BN64" s="12"/>
      <c r="BO64" s="12"/>
      <c r="BP64" s="12"/>
      <c r="BQ64" s="12"/>
    </row>
    <row r="65" spans="4:69" ht="15.75" customHeight="1">
      <c r="D65" s="44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95"/>
      <c r="AR65" s="12"/>
      <c r="AS65" s="12"/>
      <c r="AT65" s="12"/>
      <c r="AU65" s="12"/>
      <c r="AV65" s="12"/>
      <c r="AW65" s="12"/>
      <c r="AX65" s="12"/>
      <c r="AY65" s="12"/>
      <c r="AZ65" s="95"/>
      <c r="BA65" s="12"/>
      <c r="BB65" s="12"/>
      <c r="BC65" s="12"/>
      <c r="BD65" s="12"/>
      <c r="BE65" s="12"/>
      <c r="BF65" s="12"/>
      <c r="BG65" s="12"/>
      <c r="BH65" s="12"/>
      <c r="BI65" s="50"/>
      <c r="BJ65" s="12"/>
      <c r="BK65" s="12"/>
      <c r="BL65" s="12"/>
      <c r="BM65" s="12"/>
      <c r="BN65" s="12"/>
      <c r="BO65" s="12"/>
      <c r="BP65" s="12"/>
      <c r="BQ65" s="12"/>
    </row>
    <row r="66" spans="4:69" ht="15.75" customHeight="1">
      <c r="D66" s="44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95"/>
      <c r="AR66" s="12"/>
      <c r="AS66" s="12"/>
      <c r="AT66" s="12"/>
      <c r="AU66" s="12"/>
      <c r="AV66" s="12"/>
      <c r="AW66" s="12"/>
      <c r="AX66" s="12"/>
      <c r="AY66" s="12"/>
      <c r="AZ66" s="95"/>
      <c r="BA66" s="12"/>
      <c r="BB66" s="12"/>
      <c r="BC66" s="12"/>
      <c r="BD66" s="12"/>
      <c r="BE66" s="12"/>
      <c r="BF66" s="12"/>
      <c r="BG66" s="12"/>
      <c r="BH66" s="12"/>
      <c r="BI66" s="50"/>
      <c r="BJ66" s="12"/>
      <c r="BK66" s="12"/>
      <c r="BL66" s="12"/>
      <c r="BM66" s="12"/>
      <c r="BN66" s="12"/>
      <c r="BO66" s="12"/>
      <c r="BP66" s="12"/>
      <c r="BQ66" s="12"/>
    </row>
    <row r="67" spans="4:69" ht="15.75" customHeight="1">
      <c r="D67" s="44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95"/>
      <c r="AR67" s="12"/>
      <c r="AS67" s="12"/>
      <c r="AT67" s="12"/>
      <c r="AU67" s="12"/>
      <c r="AV67" s="12"/>
      <c r="AW67" s="12"/>
      <c r="AX67" s="12"/>
      <c r="AY67" s="12"/>
      <c r="AZ67" s="95"/>
      <c r="BA67" s="12"/>
      <c r="BB67" s="12"/>
      <c r="BC67" s="12"/>
      <c r="BD67" s="12"/>
      <c r="BE67" s="12"/>
      <c r="BF67" s="12"/>
      <c r="BG67" s="12"/>
      <c r="BH67" s="12"/>
      <c r="BI67" s="50"/>
      <c r="BJ67" s="12"/>
      <c r="BK67" s="12"/>
      <c r="BL67" s="12"/>
      <c r="BM67" s="12"/>
      <c r="BN67" s="12"/>
      <c r="BO67" s="12"/>
      <c r="BP67" s="12"/>
      <c r="BQ67" s="12"/>
    </row>
    <row r="68" spans="4:69" ht="15.75" customHeight="1">
      <c r="D68" s="44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95"/>
      <c r="AR68" s="12"/>
      <c r="AS68" s="12"/>
      <c r="AT68" s="12"/>
      <c r="AU68" s="12"/>
      <c r="AV68" s="12"/>
      <c r="AW68" s="12"/>
      <c r="AX68" s="12"/>
      <c r="AY68" s="12"/>
      <c r="AZ68" s="95"/>
      <c r="BA68" s="12"/>
      <c r="BB68" s="12"/>
      <c r="BC68" s="12"/>
      <c r="BD68" s="12"/>
      <c r="BE68" s="12"/>
      <c r="BF68" s="12"/>
      <c r="BG68" s="12"/>
      <c r="BH68" s="12"/>
      <c r="BI68" s="50"/>
      <c r="BJ68" s="12"/>
      <c r="BK68" s="12"/>
      <c r="BL68" s="12"/>
      <c r="BM68" s="12"/>
      <c r="BN68" s="12"/>
      <c r="BO68" s="12"/>
      <c r="BP68" s="12"/>
      <c r="BQ68" s="12"/>
    </row>
    <row r="69" spans="4:69" ht="15.75" customHeight="1">
      <c r="D69" s="44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95"/>
      <c r="AR69" s="12"/>
      <c r="AS69" s="12"/>
      <c r="AT69" s="12"/>
      <c r="AU69" s="12"/>
      <c r="AV69" s="12"/>
      <c r="AW69" s="12"/>
      <c r="AX69" s="12"/>
      <c r="AY69" s="12"/>
      <c r="AZ69" s="95"/>
      <c r="BA69" s="12"/>
      <c r="BB69" s="12"/>
      <c r="BC69" s="12"/>
      <c r="BD69" s="12"/>
      <c r="BE69" s="12"/>
      <c r="BF69" s="12"/>
      <c r="BG69" s="12"/>
      <c r="BH69" s="12"/>
      <c r="BI69" s="50"/>
      <c r="BJ69" s="12"/>
      <c r="BK69" s="12"/>
      <c r="BL69" s="12"/>
      <c r="BM69" s="12"/>
      <c r="BN69" s="12"/>
      <c r="BO69" s="12"/>
      <c r="BP69" s="12"/>
      <c r="BQ69" s="12"/>
    </row>
    <row r="70" spans="4:69" ht="15.75" customHeight="1">
      <c r="D70" s="44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95"/>
      <c r="AR70" s="12"/>
      <c r="AS70" s="12"/>
      <c r="AT70" s="12"/>
      <c r="AU70" s="12"/>
      <c r="AV70" s="12"/>
      <c r="AW70" s="12"/>
      <c r="AX70" s="12"/>
      <c r="AY70" s="12"/>
      <c r="AZ70" s="95"/>
      <c r="BA70" s="12"/>
      <c r="BB70" s="12"/>
      <c r="BC70" s="12"/>
      <c r="BD70" s="12"/>
      <c r="BE70" s="12"/>
      <c r="BF70" s="12"/>
      <c r="BG70" s="12"/>
      <c r="BH70" s="12"/>
      <c r="BI70" s="50"/>
      <c r="BJ70" s="12"/>
      <c r="BK70" s="12"/>
      <c r="BL70" s="12"/>
      <c r="BM70" s="12"/>
      <c r="BN70" s="12"/>
      <c r="BO70" s="12"/>
      <c r="BP70" s="12"/>
      <c r="BQ70" s="12"/>
    </row>
    <row r="71" spans="4:69" ht="15.75" customHeight="1">
      <c r="D71" s="44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95"/>
      <c r="AR71" s="12"/>
      <c r="AS71" s="12"/>
      <c r="AT71" s="12"/>
      <c r="AU71" s="12"/>
      <c r="AV71" s="12"/>
      <c r="AW71" s="12"/>
      <c r="AX71" s="12"/>
      <c r="AY71" s="12"/>
      <c r="AZ71" s="95"/>
      <c r="BA71" s="12"/>
      <c r="BB71" s="12"/>
      <c r="BC71" s="12"/>
      <c r="BD71" s="12"/>
      <c r="BE71" s="12"/>
      <c r="BF71" s="12"/>
      <c r="BG71" s="12"/>
      <c r="BH71" s="12"/>
      <c r="BI71" s="50"/>
      <c r="BJ71" s="12"/>
      <c r="BK71" s="12"/>
      <c r="BL71" s="12"/>
      <c r="BM71" s="12"/>
      <c r="BN71" s="12"/>
      <c r="BO71" s="12"/>
      <c r="BP71" s="12"/>
      <c r="BQ71" s="12"/>
    </row>
    <row r="72" spans="4:69" ht="15.75" customHeight="1">
      <c r="D72" s="44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95"/>
      <c r="AR72" s="12"/>
      <c r="AS72" s="12"/>
      <c r="AT72" s="12"/>
      <c r="AU72" s="12"/>
      <c r="AV72" s="12"/>
      <c r="AW72" s="12"/>
      <c r="AX72" s="12"/>
      <c r="AY72" s="12"/>
      <c r="AZ72" s="95"/>
      <c r="BA72" s="12"/>
      <c r="BB72" s="12"/>
      <c r="BC72" s="12"/>
      <c r="BD72" s="12"/>
      <c r="BE72" s="12"/>
      <c r="BF72" s="12"/>
      <c r="BG72" s="12"/>
      <c r="BH72" s="12"/>
      <c r="BI72" s="50"/>
      <c r="BJ72" s="12"/>
      <c r="BK72" s="12"/>
      <c r="BL72" s="12"/>
      <c r="BM72" s="12"/>
      <c r="BN72" s="12"/>
      <c r="BO72" s="12"/>
      <c r="BP72" s="12"/>
      <c r="BQ72" s="12"/>
    </row>
    <row r="73" spans="4:69" ht="15.75" customHeight="1">
      <c r="D73" s="44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95"/>
      <c r="AR73" s="12"/>
      <c r="AS73" s="12"/>
      <c r="AT73" s="12"/>
      <c r="AU73" s="12"/>
      <c r="AV73" s="12"/>
      <c r="AW73" s="12"/>
      <c r="AX73" s="12"/>
      <c r="AY73" s="12"/>
      <c r="AZ73" s="95"/>
      <c r="BA73" s="12"/>
      <c r="BB73" s="12"/>
      <c r="BC73" s="12"/>
      <c r="BD73" s="12"/>
      <c r="BE73" s="12"/>
      <c r="BF73" s="12"/>
      <c r="BG73" s="12"/>
      <c r="BH73" s="12"/>
      <c r="BI73" s="50"/>
      <c r="BJ73" s="12"/>
      <c r="BK73" s="12"/>
      <c r="BL73" s="12"/>
      <c r="BM73" s="12"/>
      <c r="BN73" s="12"/>
      <c r="BO73" s="12"/>
      <c r="BP73" s="12"/>
      <c r="BQ73" s="12"/>
    </row>
    <row r="74" spans="4:69" ht="15.75" customHeight="1">
      <c r="D74" s="44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95"/>
      <c r="AR74" s="12"/>
      <c r="AS74" s="12"/>
      <c r="AT74" s="12"/>
      <c r="AU74" s="12"/>
      <c r="AV74" s="12"/>
      <c r="AW74" s="12"/>
      <c r="AX74" s="12"/>
      <c r="AY74" s="12"/>
      <c r="AZ74" s="95"/>
      <c r="BA74" s="12"/>
      <c r="BB74" s="12"/>
      <c r="BC74" s="12"/>
      <c r="BD74" s="12"/>
      <c r="BE74" s="12"/>
      <c r="BF74" s="12"/>
      <c r="BG74" s="12"/>
      <c r="BH74" s="12"/>
      <c r="BI74" s="50"/>
      <c r="BJ74" s="12"/>
      <c r="BK74" s="12"/>
      <c r="BL74" s="12"/>
      <c r="BM74" s="12"/>
      <c r="BN74" s="12"/>
      <c r="BO74" s="12"/>
      <c r="BP74" s="12"/>
      <c r="BQ74" s="12"/>
    </row>
    <row r="75" spans="4:69" ht="15.75" customHeight="1">
      <c r="D75" s="44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95"/>
      <c r="AR75" s="12"/>
      <c r="AS75" s="12"/>
      <c r="AT75" s="12"/>
      <c r="AU75" s="12"/>
      <c r="AV75" s="12"/>
      <c r="AW75" s="12"/>
      <c r="AX75" s="12"/>
      <c r="AY75" s="12"/>
      <c r="AZ75" s="95"/>
      <c r="BA75" s="12"/>
      <c r="BB75" s="12"/>
      <c r="BC75" s="12"/>
      <c r="BD75" s="12"/>
      <c r="BE75" s="12"/>
      <c r="BF75" s="12"/>
      <c r="BG75" s="12"/>
      <c r="BH75" s="12"/>
      <c r="BI75" s="50"/>
      <c r="BJ75" s="12"/>
      <c r="BK75" s="12"/>
      <c r="BL75" s="12"/>
      <c r="BM75" s="12"/>
      <c r="BN75" s="12"/>
      <c r="BO75" s="12"/>
      <c r="BP75" s="12"/>
      <c r="BQ75" s="12"/>
    </row>
    <row r="76" spans="4:69" ht="15.75" customHeight="1">
      <c r="D76" s="44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95"/>
      <c r="AR76" s="12"/>
      <c r="AS76" s="12"/>
      <c r="AT76" s="12"/>
      <c r="AU76" s="12"/>
      <c r="AV76" s="12"/>
      <c r="AW76" s="12"/>
      <c r="AX76" s="12"/>
      <c r="AY76" s="12"/>
      <c r="AZ76" s="95"/>
      <c r="BA76" s="12"/>
      <c r="BB76" s="12"/>
      <c r="BC76" s="12"/>
      <c r="BD76" s="12"/>
      <c r="BE76" s="12"/>
      <c r="BF76" s="12"/>
      <c r="BG76" s="12"/>
      <c r="BH76" s="12"/>
      <c r="BI76" s="50"/>
      <c r="BJ76" s="12"/>
      <c r="BK76" s="12"/>
      <c r="BL76" s="12"/>
      <c r="BM76" s="12"/>
      <c r="BN76" s="12"/>
      <c r="BO76" s="12"/>
      <c r="BP76" s="12"/>
      <c r="BQ76" s="12"/>
    </row>
    <row r="77" spans="4:69" ht="15.75" customHeight="1">
      <c r="D77" s="44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95"/>
      <c r="AR77" s="12"/>
      <c r="AS77" s="12"/>
      <c r="AT77" s="12"/>
      <c r="AU77" s="12"/>
      <c r="AV77" s="12"/>
      <c r="AW77" s="12"/>
      <c r="AX77" s="12"/>
      <c r="AY77" s="12"/>
      <c r="AZ77" s="95"/>
      <c r="BA77" s="12"/>
      <c r="BB77" s="12"/>
      <c r="BC77" s="12"/>
      <c r="BD77" s="12"/>
      <c r="BE77" s="12"/>
      <c r="BF77" s="12"/>
      <c r="BG77" s="12"/>
      <c r="BH77" s="12"/>
      <c r="BI77" s="50"/>
      <c r="BJ77" s="12"/>
      <c r="BK77" s="12"/>
      <c r="BL77" s="12"/>
      <c r="BM77" s="12"/>
      <c r="BN77" s="12"/>
      <c r="BO77" s="12"/>
      <c r="BP77" s="12"/>
      <c r="BQ77" s="12"/>
    </row>
    <row r="78" spans="4:69" ht="15.75" customHeight="1">
      <c r="D78" s="44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95"/>
      <c r="AR78" s="12"/>
      <c r="AS78" s="12"/>
      <c r="AT78" s="12"/>
      <c r="AU78" s="12"/>
      <c r="AV78" s="12"/>
      <c r="AW78" s="12"/>
      <c r="AX78" s="12"/>
      <c r="AY78" s="12"/>
      <c r="AZ78" s="95"/>
      <c r="BA78" s="12"/>
      <c r="BB78" s="12"/>
      <c r="BC78" s="12"/>
      <c r="BD78" s="12"/>
      <c r="BE78" s="12"/>
      <c r="BF78" s="12"/>
      <c r="BG78" s="12"/>
      <c r="BH78" s="12"/>
      <c r="BI78" s="50"/>
      <c r="BJ78" s="12"/>
      <c r="BK78" s="12"/>
      <c r="BL78" s="12"/>
      <c r="BM78" s="12"/>
      <c r="BN78" s="12"/>
      <c r="BO78" s="12"/>
      <c r="BP78" s="12"/>
      <c r="BQ78" s="12"/>
    </row>
    <row r="79" spans="4:69" ht="15.75" customHeight="1">
      <c r="D79" s="44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95"/>
      <c r="AR79" s="12"/>
      <c r="AS79" s="12"/>
      <c r="AT79" s="12"/>
      <c r="AU79" s="12"/>
      <c r="AV79" s="12"/>
      <c r="AW79" s="12"/>
      <c r="AX79" s="12"/>
      <c r="AY79" s="12"/>
      <c r="AZ79" s="95"/>
      <c r="BA79" s="12"/>
      <c r="BB79" s="12"/>
      <c r="BC79" s="12"/>
      <c r="BD79" s="12"/>
      <c r="BE79" s="12"/>
      <c r="BF79" s="12"/>
      <c r="BG79" s="12"/>
      <c r="BH79" s="12"/>
      <c r="BI79" s="50"/>
      <c r="BJ79" s="12"/>
      <c r="BK79" s="12"/>
      <c r="BL79" s="12"/>
      <c r="BM79" s="12"/>
      <c r="BN79" s="12"/>
      <c r="BO79" s="12"/>
      <c r="BP79" s="12"/>
      <c r="BQ79" s="12"/>
    </row>
    <row r="80" spans="4:69" ht="15.75" customHeight="1">
      <c r="D80" s="44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95"/>
      <c r="AR80" s="12"/>
      <c r="AS80" s="12"/>
      <c r="AT80" s="12"/>
      <c r="AU80" s="12"/>
      <c r="AV80" s="12"/>
      <c r="AW80" s="12"/>
      <c r="AX80" s="12"/>
      <c r="AY80" s="12"/>
      <c r="AZ80" s="95"/>
      <c r="BA80" s="12"/>
      <c r="BB80" s="12"/>
      <c r="BC80" s="12"/>
      <c r="BD80" s="12"/>
      <c r="BE80" s="12"/>
      <c r="BF80" s="12"/>
      <c r="BG80" s="12"/>
      <c r="BH80" s="12"/>
      <c r="BI80" s="50"/>
      <c r="BJ80" s="12"/>
      <c r="BK80" s="12"/>
      <c r="BL80" s="12"/>
      <c r="BM80" s="12"/>
      <c r="BN80" s="12"/>
      <c r="BO80" s="12"/>
      <c r="BP80" s="12"/>
      <c r="BQ80" s="12"/>
    </row>
    <row r="81" spans="4:69" ht="15.75" customHeight="1">
      <c r="D81" s="44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95"/>
      <c r="AR81" s="12"/>
      <c r="AS81" s="12"/>
      <c r="AT81" s="12"/>
      <c r="AU81" s="12"/>
      <c r="AV81" s="12"/>
      <c r="AW81" s="12"/>
      <c r="AX81" s="12"/>
      <c r="AY81" s="12"/>
      <c r="AZ81" s="95"/>
      <c r="BA81" s="12"/>
      <c r="BB81" s="12"/>
      <c r="BC81" s="12"/>
      <c r="BD81" s="12"/>
      <c r="BE81" s="12"/>
      <c r="BF81" s="12"/>
      <c r="BG81" s="12"/>
      <c r="BH81" s="12"/>
      <c r="BI81" s="50"/>
      <c r="BJ81" s="12"/>
      <c r="BK81" s="12"/>
      <c r="BL81" s="12"/>
      <c r="BM81" s="12"/>
      <c r="BN81" s="12"/>
      <c r="BO81" s="12"/>
      <c r="BP81" s="12"/>
      <c r="BQ81" s="12"/>
    </row>
    <row r="82" spans="4:69" ht="15.75" customHeight="1">
      <c r="D82" s="44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95"/>
      <c r="AR82" s="12"/>
      <c r="AS82" s="12"/>
      <c r="AT82" s="12"/>
      <c r="AU82" s="12"/>
      <c r="AV82" s="12"/>
      <c r="AW82" s="12"/>
      <c r="AX82" s="12"/>
      <c r="AY82" s="12"/>
      <c r="AZ82" s="95"/>
      <c r="BA82" s="12"/>
      <c r="BB82" s="12"/>
      <c r="BC82" s="12"/>
      <c r="BD82" s="12"/>
      <c r="BE82" s="12"/>
      <c r="BF82" s="12"/>
      <c r="BG82" s="12"/>
      <c r="BH82" s="12"/>
      <c r="BI82" s="50"/>
      <c r="BJ82" s="12"/>
      <c r="BK82" s="12"/>
      <c r="BL82" s="12"/>
      <c r="BM82" s="12"/>
      <c r="BN82" s="12"/>
      <c r="BO82" s="12"/>
      <c r="BP82" s="12"/>
      <c r="BQ82" s="12"/>
    </row>
    <row r="83" spans="4:69" ht="15.75" customHeight="1">
      <c r="D83" s="44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95"/>
      <c r="AR83" s="12"/>
      <c r="AS83" s="12"/>
      <c r="AT83" s="12"/>
      <c r="AU83" s="12"/>
      <c r="AV83" s="12"/>
      <c r="AW83" s="12"/>
      <c r="AX83" s="12"/>
      <c r="AY83" s="12"/>
      <c r="AZ83" s="95"/>
      <c r="BA83" s="12"/>
      <c r="BB83" s="12"/>
      <c r="BC83" s="12"/>
      <c r="BD83" s="12"/>
      <c r="BE83" s="12"/>
      <c r="BF83" s="12"/>
      <c r="BG83" s="12"/>
      <c r="BH83" s="12"/>
      <c r="BI83" s="50"/>
      <c r="BJ83" s="12"/>
      <c r="BK83" s="12"/>
      <c r="BL83" s="12"/>
      <c r="BM83" s="12"/>
      <c r="BN83" s="12"/>
      <c r="BO83" s="12"/>
      <c r="BP83" s="12"/>
      <c r="BQ83" s="12"/>
    </row>
    <row r="84" spans="4:69" ht="15.75" customHeight="1">
      <c r="D84" s="44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95"/>
      <c r="AR84" s="12"/>
      <c r="AS84" s="12"/>
      <c r="AT84" s="12"/>
      <c r="AU84" s="12"/>
      <c r="AV84" s="12"/>
      <c r="AW84" s="12"/>
      <c r="AX84" s="12"/>
      <c r="AY84" s="12"/>
      <c r="AZ84" s="95"/>
      <c r="BA84" s="12"/>
      <c r="BB84" s="12"/>
      <c r="BC84" s="12"/>
      <c r="BD84" s="12"/>
      <c r="BE84" s="12"/>
      <c r="BF84" s="12"/>
      <c r="BG84" s="12"/>
      <c r="BH84" s="12"/>
      <c r="BI84" s="50"/>
      <c r="BJ84" s="12"/>
      <c r="BK84" s="12"/>
      <c r="BL84" s="12"/>
      <c r="BM84" s="12"/>
      <c r="BN84" s="12"/>
      <c r="BO84" s="12"/>
      <c r="BP84" s="12"/>
      <c r="BQ84" s="12"/>
    </row>
    <row r="85" spans="4:69" ht="15.75" customHeight="1">
      <c r="D85" s="44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95"/>
      <c r="AR85" s="12"/>
      <c r="AS85" s="12"/>
      <c r="AT85" s="12"/>
      <c r="AU85" s="12"/>
      <c r="AV85" s="12"/>
      <c r="AW85" s="12"/>
      <c r="AX85" s="12"/>
      <c r="AY85" s="12"/>
      <c r="AZ85" s="95"/>
      <c r="BA85" s="12"/>
      <c r="BB85" s="12"/>
      <c r="BC85" s="12"/>
      <c r="BD85" s="12"/>
      <c r="BE85" s="12"/>
      <c r="BF85" s="12"/>
      <c r="BG85" s="12"/>
      <c r="BH85" s="12"/>
      <c r="BI85" s="50"/>
      <c r="BJ85" s="12"/>
      <c r="BK85" s="12"/>
      <c r="BL85" s="12"/>
      <c r="BM85" s="12"/>
      <c r="BN85" s="12"/>
      <c r="BO85" s="12"/>
      <c r="BP85" s="12"/>
      <c r="BQ85" s="12"/>
    </row>
    <row r="86" spans="4:69" ht="15.75" customHeight="1">
      <c r="D86" s="44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95"/>
      <c r="AR86" s="12"/>
      <c r="AS86" s="12"/>
      <c r="AT86" s="12"/>
      <c r="AU86" s="12"/>
      <c r="AV86" s="12"/>
      <c r="AW86" s="12"/>
      <c r="AX86" s="12"/>
      <c r="AY86" s="12"/>
      <c r="AZ86" s="95"/>
      <c r="BA86" s="12"/>
      <c r="BB86" s="12"/>
      <c r="BC86" s="12"/>
      <c r="BD86" s="12"/>
      <c r="BE86" s="12"/>
      <c r="BF86" s="12"/>
      <c r="BG86" s="12"/>
      <c r="BH86" s="12"/>
      <c r="BI86" s="50"/>
      <c r="BJ86" s="12"/>
      <c r="BK86" s="12"/>
      <c r="BL86" s="12"/>
      <c r="BM86" s="12"/>
      <c r="BN86" s="12"/>
      <c r="BO86" s="12"/>
      <c r="BP86" s="12"/>
      <c r="BQ86" s="12"/>
    </row>
    <row r="87" spans="4:69" ht="15.75" customHeight="1">
      <c r="D87" s="44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95"/>
      <c r="AR87" s="12"/>
      <c r="AS87" s="12"/>
      <c r="AT87" s="12"/>
      <c r="AU87" s="12"/>
      <c r="AV87" s="12"/>
      <c r="AW87" s="12"/>
      <c r="AX87" s="12"/>
      <c r="AY87" s="12"/>
      <c r="AZ87" s="95"/>
      <c r="BA87" s="12"/>
      <c r="BB87" s="12"/>
      <c r="BC87" s="12"/>
      <c r="BD87" s="12"/>
      <c r="BE87" s="12"/>
      <c r="BF87" s="12"/>
      <c r="BG87" s="12"/>
      <c r="BH87" s="12"/>
      <c r="BI87" s="50"/>
      <c r="BJ87" s="12"/>
      <c r="BK87" s="12"/>
      <c r="BL87" s="12"/>
      <c r="BM87" s="12"/>
      <c r="BN87" s="12"/>
      <c r="BO87" s="12"/>
      <c r="BP87" s="12"/>
      <c r="BQ87" s="12"/>
    </row>
    <row r="88" spans="4:69" ht="15.75" customHeight="1">
      <c r="D88" s="44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95"/>
      <c r="AR88" s="12"/>
      <c r="AS88" s="12"/>
      <c r="AT88" s="12"/>
      <c r="AU88" s="12"/>
      <c r="AV88" s="12"/>
      <c r="AW88" s="12"/>
      <c r="AX88" s="12"/>
      <c r="AY88" s="12"/>
      <c r="AZ88" s="95"/>
      <c r="BA88" s="12"/>
      <c r="BB88" s="12"/>
      <c r="BC88" s="12"/>
      <c r="BD88" s="12"/>
      <c r="BE88" s="12"/>
      <c r="BF88" s="12"/>
      <c r="BG88" s="12"/>
      <c r="BH88" s="12"/>
      <c r="BI88" s="50"/>
      <c r="BJ88" s="12"/>
      <c r="BK88" s="12"/>
      <c r="BL88" s="12"/>
      <c r="BM88" s="12"/>
      <c r="BN88" s="12"/>
      <c r="BO88" s="12"/>
      <c r="BP88" s="12"/>
      <c r="BQ88" s="12"/>
    </row>
    <row r="89" spans="4:69" ht="15.75" customHeight="1">
      <c r="D89" s="44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95"/>
      <c r="AR89" s="12"/>
      <c r="AS89" s="12"/>
      <c r="AT89" s="12"/>
      <c r="AU89" s="12"/>
      <c r="AV89" s="12"/>
      <c r="AW89" s="12"/>
      <c r="AX89" s="12"/>
      <c r="AY89" s="12"/>
      <c r="AZ89" s="95"/>
      <c r="BA89" s="12"/>
      <c r="BB89" s="12"/>
      <c r="BC89" s="12"/>
      <c r="BD89" s="12"/>
      <c r="BE89" s="12"/>
      <c r="BF89" s="12"/>
      <c r="BG89" s="12"/>
      <c r="BH89" s="12"/>
      <c r="BI89" s="50"/>
      <c r="BJ89" s="12"/>
      <c r="BK89" s="12"/>
      <c r="BL89" s="12"/>
      <c r="BM89" s="12"/>
      <c r="BN89" s="12"/>
      <c r="BO89" s="12"/>
      <c r="BP89" s="12"/>
      <c r="BQ89" s="12"/>
    </row>
    <row r="90" spans="4:69" ht="15.75" customHeight="1">
      <c r="D90" s="44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95"/>
      <c r="AR90" s="12"/>
      <c r="AS90" s="12"/>
      <c r="AT90" s="12"/>
      <c r="AU90" s="12"/>
      <c r="AV90" s="12"/>
      <c r="AW90" s="12"/>
      <c r="AX90" s="12"/>
      <c r="AY90" s="12"/>
      <c r="AZ90" s="95"/>
      <c r="BA90" s="12"/>
      <c r="BB90" s="12"/>
      <c r="BC90" s="12"/>
      <c r="BD90" s="12"/>
      <c r="BE90" s="12"/>
      <c r="BF90" s="12"/>
      <c r="BG90" s="12"/>
      <c r="BH90" s="12"/>
      <c r="BI90" s="50"/>
      <c r="BJ90" s="12"/>
      <c r="BK90" s="12"/>
      <c r="BL90" s="12"/>
      <c r="BM90" s="12"/>
      <c r="BN90" s="12"/>
      <c r="BO90" s="12"/>
      <c r="BP90" s="12"/>
      <c r="BQ90" s="12"/>
    </row>
    <row r="91" spans="4:69" ht="15.75" customHeight="1">
      <c r="D91" s="44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95"/>
      <c r="AR91" s="12"/>
      <c r="AS91" s="12"/>
      <c r="AT91" s="12"/>
      <c r="AU91" s="12"/>
      <c r="AV91" s="12"/>
      <c r="AW91" s="12"/>
      <c r="AX91" s="12"/>
      <c r="AY91" s="12"/>
      <c r="AZ91" s="95"/>
      <c r="BA91" s="12"/>
      <c r="BB91" s="12"/>
      <c r="BC91" s="12"/>
      <c r="BD91" s="12"/>
      <c r="BE91" s="12"/>
      <c r="BF91" s="12"/>
      <c r="BG91" s="12"/>
      <c r="BH91" s="12"/>
      <c r="BI91" s="50"/>
      <c r="BJ91" s="12"/>
      <c r="BK91" s="12"/>
      <c r="BL91" s="12"/>
      <c r="BM91" s="12"/>
      <c r="BN91" s="12"/>
      <c r="BO91" s="12"/>
      <c r="BP91" s="12"/>
      <c r="BQ91" s="12"/>
    </row>
    <row r="92" spans="4:69" ht="15.75" customHeight="1">
      <c r="D92" s="44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95"/>
      <c r="AR92" s="12"/>
      <c r="AS92" s="12"/>
      <c r="AT92" s="12"/>
      <c r="AU92" s="12"/>
      <c r="AV92" s="12"/>
      <c r="AW92" s="12"/>
      <c r="AX92" s="12"/>
      <c r="AY92" s="12"/>
      <c r="AZ92" s="95"/>
      <c r="BA92" s="12"/>
      <c r="BB92" s="12"/>
      <c r="BC92" s="12"/>
      <c r="BD92" s="12"/>
      <c r="BE92" s="12"/>
      <c r="BF92" s="12"/>
      <c r="BG92" s="12"/>
      <c r="BH92" s="12"/>
      <c r="BI92" s="50"/>
      <c r="BJ92" s="12"/>
      <c r="BK92" s="12"/>
      <c r="BL92" s="12"/>
      <c r="BM92" s="12"/>
      <c r="BN92" s="12"/>
      <c r="BO92" s="12"/>
      <c r="BP92" s="12"/>
      <c r="BQ92" s="12"/>
    </row>
    <row r="93" spans="4:69" ht="15.75" customHeight="1">
      <c r="D93" s="44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95"/>
      <c r="AR93" s="12"/>
      <c r="AS93" s="12"/>
      <c r="AT93" s="12"/>
      <c r="AU93" s="12"/>
      <c r="AV93" s="12"/>
      <c r="AW93" s="12"/>
      <c r="AX93" s="12"/>
      <c r="AY93" s="12"/>
      <c r="AZ93" s="95"/>
      <c r="BA93" s="12"/>
      <c r="BB93" s="12"/>
      <c r="BC93" s="12"/>
      <c r="BD93" s="12"/>
      <c r="BE93" s="12"/>
      <c r="BF93" s="12"/>
      <c r="BG93" s="12"/>
      <c r="BH93" s="12"/>
      <c r="BI93" s="50"/>
      <c r="BJ93" s="12"/>
      <c r="BK93" s="12"/>
      <c r="BL93" s="12"/>
      <c r="BM93" s="12"/>
      <c r="BN93" s="12"/>
      <c r="BO93" s="12"/>
      <c r="BP93" s="12"/>
      <c r="BQ93" s="12"/>
    </row>
    <row r="94" spans="4:69" ht="15.75" customHeight="1">
      <c r="D94" s="44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95"/>
      <c r="AR94" s="12"/>
      <c r="AS94" s="12"/>
      <c r="AT94" s="12"/>
      <c r="AU94" s="12"/>
      <c r="AV94" s="12"/>
      <c r="AW94" s="12"/>
      <c r="AX94" s="12"/>
      <c r="AY94" s="12"/>
      <c r="AZ94" s="95"/>
      <c r="BA94" s="12"/>
      <c r="BB94" s="12"/>
      <c r="BC94" s="12"/>
      <c r="BD94" s="12"/>
      <c r="BE94" s="12"/>
      <c r="BF94" s="12"/>
      <c r="BG94" s="12"/>
      <c r="BH94" s="12"/>
      <c r="BI94" s="50"/>
      <c r="BJ94" s="12"/>
      <c r="BK94" s="12"/>
      <c r="BL94" s="12"/>
      <c r="BM94" s="12"/>
      <c r="BN94" s="12"/>
      <c r="BO94" s="12"/>
      <c r="BP94" s="12"/>
      <c r="BQ94" s="12"/>
    </row>
    <row r="95" spans="4:69" ht="15.75" customHeight="1">
      <c r="D95" s="44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95"/>
      <c r="AR95" s="12"/>
      <c r="AS95" s="12"/>
      <c r="AT95" s="12"/>
      <c r="AU95" s="12"/>
      <c r="AV95" s="12"/>
      <c r="AW95" s="12"/>
      <c r="AX95" s="12"/>
      <c r="AY95" s="12"/>
      <c r="AZ95" s="95"/>
      <c r="BA95" s="12"/>
      <c r="BB95" s="12"/>
      <c r="BC95" s="12"/>
      <c r="BD95" s="12"/>
      <c r="BE95" s="12"/>
      <c r="BF95" s="12"/>
      <c r="BG95" s="12"/>
      <c r="BH95" s="12"/>
      <c r="BI95" s="50"/>
      <c r="BJ95" s="12"/>
      <c r="BK95" s="12"/>
      <c r="BL95" s="12"/>
      <c r="BM95" s="12"/>
      <c r="BN95" s="12"/>
      <c r="BO95" s="12"/>
      <c r="BP95" s="12"/>
      <c r="BQ95" s="12"/>
    </row>
    <row r="96" spans="4:69" ht="15.75" customHeight="1">
      <c r="D96" s="44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95"/>
      <c r="AR96" s="12"/>
      <c r="AS96" s="12"/>
      <c r="AT96" s="12"/>
      <c r="AU96" s="12"/>
      <c r="AV96" s="12"/>
      <c r="AW96" s="12"/>
      <c r="AX96" s="12"/>
      <c r="AY96" s="12"/>
      <c r="AZ96" s="95"/>
      <c r="BA96" s="12"/>
      <c r="BB96" s="12"/>
      <c r="BC96" s="12"/>
      <c r="BD96" s="12"/>
      <c r="BE96" s="12"/>
      <c r="BF96" s="12"/>
      <c r="BG96" s="12"/>
      <c r="BH96" s="12"/>
      <c r="BI96" s="50"/>
      <c r="BJ96" s="12"/>
      <c r="BK96" s="12"/>
      <c r="BL96" s="12"/>
      <c r="BM96" s="12"/>
      <c r="BN96" s="12"/>
      <c r="BO96" s="12"/>
      <c r="BP96" s="12"/>
      <c r="BQ96" s="12"/>
    </row>
    <row r="97" spans="4:69" ht="15.75" customHeight="1">
      <c r="D97" s="44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95"/>
      <c r="AR97" s="12"/>
      <c r="AS97" s="12"/>
      <c r="AT97" s="12"/>
      <c r="AU97" s="12"/>
      <c r="AV97" s="12"/>
      <c r="AW97" s="12"/>
      <c r="AX97" s="12"/>
      <c r="AY97" s="12"/>
      <c r="AZ97" s="95"/>
      <c r="BA97" s="12"/>
      <c r="BB97" s="12"/>
      <c r="BC97" s="12"/>
      <c r="BD97" s="12"/>
      <c r="BE97" s="12"/>
      <c r="BF97" s="12"/>
      <c r="BG97" s="12"/>
      <c r="BH97" s="12"/>
      <c r="BI97" s="50"/>
      <c r="BJ97" s="12"/>
      <c r="BK97" s="12"/>
      <c r="BL97" s="12"/>
      <c r="BM97" s="12"/>
      <c r="BN97" s="12"/>
      <c r="BO97" s="12"/>
      <c r="BP97" s="12"/>
      <c r="BQ97" s="12"/>
    </row>
    <row r="98" spans="4:69" ht="15.75" customHeight="1">
      <c r="D98" s="44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95"/>
      <c r="AR98" s="12"/>
      <c r="AS98" s="12"/>
      <c r="AT98" s="12"/>
      <c r="AU98" s="12"/>
      <c r="AV98" s="12"/>
      <c r="AW98" s="12"/>
      <c r="AX98" s="12"/>
      <c r="AY98" s="12"/>
      <c r="AZ98" s="95"/>
      <c r="BA98" s="12"/>
      <c r="BB98" s="12"/>
      <c r="BC98" s="12"/>
      <c r="BD98" s="12"/>
      <c r="BE98" s="12"/>
      <c r="BF98" s="12"/>
      <c r="BG98" s="12"/>
      <c r="BH98" s="12"/>
      <c r="BI98" s="50"/>
      <c r="BJ98" s="12"/>
      <c r="BK98" s="12"/>
      <c r="BL98" s="12"/>
      <c r="BM98" s="12"/>
      <c r="BN98" s="12"/>
      <c r="BO98" s="12"/>
      <c r="BP98" s="12"/>
      <c r="BQ98" s="12"/>
    </row>
    <row r="99" spans="4:69" ht="15.75" customHeight="1">
      <c r="D99" s="44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95"/>
      <c r="AR99" s="12"/>
      <c r="AS99" s="12"/>
      <c r="AT99" s="12"/>
      <c r="AU99" s="12"/>
      <c r="AV99" s="12"/>
      <c r="AW99" s="12"/>
      <c r="AX99" s="12"/>
      <c r="AY99" s="12"/>
      <c r="AZ99" s="95"/>
      <c r="BA99" s="12"/>
      <c r="BB99" s="12"/>
      <c r="BC99" s="12"/>
      <c r="BD99" s="12"/>
      <c r="BE99" s="12"/>
      <c r="BF99" s="12"/>
      <c r="BG99" s="12"/>
      <c r="BH99" s="12"/>
      <c r="BI99" s="50"/>
      <c r="BJ99" s="12"/>
      <c r="BK99" s="12"/>
      <c r="BL99" s="12"/>
      <c r="BM99" s="12"/>
      <c r="BN99" s="12"/>
      <c r="BO99" s="12"/>
      <c r="BP99" s="12"/>
      <c r="BQ99" s="12"/>
    </row>
    <row r="100" spans="4:69" ht="15.75" customHeight="1">
      <c r="D100" s="44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95"/>
      <c r="AR100" s="12"/>
      <c r="AS100" s="12"/>
      <c r="AT100" s="12"/>
      <c r="AU100" s="12"/>
      <c r="AV100" s="12"/>
      <c r="AW100" s="12"/>
      <c r="AX100" s="12"/>
      <c r="AY100" s="12"/>
      <c r="AZ100" s="95"/>
      <c r="BA100" s="12"/>
      <c r="BB100" s="12"/>
      <c r="BC100" s="12"/>
      <c r="BD100" s="12"/>
      <c r="BE100" s="12"/>
      <c r="BF100" s="12"/>
      <c r="BG100" s="12"/>
      <c r="BH100" s="12"/>
      <c r="BI100" s="50"/>
      <c r="BJ100" s="12"/>
      <c r="BK100" s="12"/>
      <c r="BL100" s="12"/>
      <c r="BM100" s="12"/>
      <c r="BN100" s="12"/>
      <c r="BO100" s="12"/>
      <c r="BP100" s="12"/>
      <c r="BQ100" s="12"/>
    </row>
    <row r="101" spans="4:69" ht="15.75" customHeight="1">
      <c r="D101" s="44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95"/>
      <c r="AR101" s="12"/>
      <c r="AS101" s="12"/>
      <c r="AT101" s="12"/>
      <c r="AU101" s="12"/>
      <c r="AV101" s="12"/>
      <c r="AW101" s="12"/>
      <c r="AX101" s="12"/>
      <c r="AY101" s="12"/>
      <c r="AZ101" s="95"/>
      <c r="BA101" s="12"/>
      <c r="BB101" s="12"/>
      <c r="BC101" s="12"/>
      <c r="BD101" s="12"/>
      <c r="BE101" s="12"/>
      <c r="BF101" s="12"/>
      <c r="BG101" s="12"/>
      <c r="BH101" s="12"/>
      <c r="BI101" s="50"/>
      <c r="BJ101" s="12"/>
      <c r="BK101" s="12"/>
      <c r="BL101" s="12"/>
      <c r="BM101" s="12"/>
      <c r="BN101" s="12"/>
      <c r="BO101" s="12"/>
      <c r="BP101" s="12"/>
      <c r="BQ101" s="12"/>
    </row>
    <row r="102" spans="4:69" ht="15.75" customHeight="1">
      <c r="D102" s="44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95"/>
      <c r="AR102" s="12"/>
      <c r="AS102" s="12"/>
      <c r="AT102" s="12"/>
      <c r="AU102" s="12"/>
      <c r="AV102" s="12"/>
      <c r="AW102" s="12"/>
      <c r="AX102" s="12"/>
      <c r="AY102" s="12"/>
      <c r="AZ102" s="95"/>
      <c r="BA102" s="12"/>
      <c r="BB102" s="12"/>
      <c r="BC102" s="12"/>
      <c r="BD102" s="12"/>
      <c r="BE102" s="12"/>
      <c r="BF102" s="12"/>
      <c r="BG102" s="12"/>
      <c r="BH102" s="12"/>
      <c r="BI102" s="50"/>
      <c r="BJ102" s="12"/>
      <c r="BK102" s="12"/>
      <c r="BL102" s="12"/>
      <c r="BM102" s="12"/>
      <c r="BN102" s="12"/>
      <c r="BO102" s="12"/>
      <c r="BP102" s="12"/>
      <c r="BQ102" s="12"/>
    </row>
    <row r="103" spans="4:69" ht="15.75" customHeight="1">
      <c r="D103" s="44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95"/>
      <c r="AR103" s="12"/>
      <c r="AS103" s="12"/>
      <c r="AT103" s="12"/>
      <c r="AU103" s="12"/>
      <c r="AV103" s="12"/>
      <c r="AW103" s="12"/>
      <c r="AX103" s="12"/>
      <c r="AY103" s="12"/>
      <c r="AZ103" s="95"/>
      <c r="BA103" s="12"/>
      <c r="BB103" s="12"/>
      <c r="BC103" s="12"/>
      <c r="BD103" s="12"/>
      <c r="BE103" s="12"/>
      <c r="BF103" s="12"/>
      <c r="BG103" s="12"/>
      <c r="BH103" s="12"/>
      <c r="BI103" s="50"/>
      <c r="BJ103" s="12"/>
      <c r="BK103" s="12"/>
      <c r="BL103" s="12"/>
      <c r="BM103" s="12"/>
      <c r="BN103" s="12"/>
      <c r="BO103" s="12"/>
      <c r="BP103" s="12"/>
      <c r="BQ103" s="12"/>
    </row>
    <row r="104" spans="4:69" ht="15.75" customHeight="1">
      <c r="D104" s="44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95"/>
      <c r="AR104" s="12"/>
      <c r="AS104" s="12"/>
      <c r="AT104" s="12"/>
      <c r="AU104" s="12"/>
      <c r="AV104" s="12"/>
      <c r="AW104" s="12"/>
      <c r="AX104" s="12"/>
      <c r="AY104" s="12"/>
      <c r="AZ104" s="95"/>
      <c r="BA104" s="12"/>
      <c r="BB104" s="12"/>
      <c r="BC104" s="12"/>
      <c r="BD104" s="12"/>
      <c r="BE104" s="12"/>
      <c r="BF104" s="12"/>
      <c r="BG104" s="12"/>
      <c r="BH104" s="12"/>
      <c r="BI104" s="50"/>
      <c r="BJ104" s="12"/>
      <c r="BK104" s="12"/>
      <c r="BL104" s="12"/>
      <c r="BM104" s="12"/>
      <c r="BN104" s="12"/>
      <c r="BO104" s="12"/>
      <c r="BP104" s="12"/>
      <c r="BQ104" s="12"/>
    </row>
    <row r="105" spans="4:69" ht="15.75" customHeight="1">
      <c r="D105" s="44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95"/>
      <c r="AR105" s="12"/>
      <c r="AS105" s="12"/>
      <c r="AT105" s="12"/>
      <c r="AU105" s="12"/>
      <c r="AV105" s="12"/>
      <c r="AW105" s="12"/>
      <c r="AX105" s="12"/>
      <c r="AY105" s="12"/>
      <c r="AZ105" s="95"/>
      <c r="BA105" s="12"/>
      <c r="BB105" s="12"/>
      <c r="BC105" s="12"/>
      <c r="BD105" s="12"/>
      <c r="BE105" s="12"/>
      <c r="BF105" s="12"/>
      <c r="BG105" s="12"/>
      <c r="BH105" s="12"/>
      <c r="BI105" s="50"/>
      <c r="BJ105" s="12"/>
      <c r="BK105" s="12"/>
      <c r="BL105" s="12"/>
      <c r="BM105" s="12"/>
      <c r="BN105" s="12"/>
      <c r="BO105" s="12"/>
      <c r="BP105" s="12"/>
      <c r="BQ105" s="12"/>
    </row>
    <row r="106" spans="4:69" ht="15.75" customHeight="1">
      <c r="D106" s="44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95"/>
      <c r="AR106" s="12"/>
      <c r="AS106" s="12"/>
      <c r="AT106" s="12"/>
      <c r="AU106" s="12"/>
      <c r="AV106" s="12"/>
      <c r="AW106" s="12"/>
      <c r="AX106" s="12"/>
      <c r="AY106" s="12"/>
      <c r="AZ106" s="95"/>
      <c r="BA106" s="12"/>
      <c r="BB106" s="12"/>
      <c r="BC106" s="12"/>
      <c r="BD106" s="12"/>
      <c r="BE106" s="12"/>
      <c r="BF106" s="12"/>
      <c r="BG106" s="12"/>
      <c r="BH106" s="12"/>
      <c r="BI106" s="50"/>
      <c r="BJ106" s="12"/>
      <c r="BK106" s="12"/>
      <c r="BL106" s="12"/>
      <c r="BM106" s="12"/>
      <c r="BN106" s="12"/>
      <c r="BO106" s="12"/>
      <c r="BP106" s="12"/>
      <c r="BQ106" s="12"/>
    </row>
    <row r="107" spans="4:69" ht="15.75" customHeight="1">
      <c r="D107" s="44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95"/>
      <c r="AR107" s="12"/>
      <c r="AS107" s="12"/>
      <c r="AT107" s="12"/>
      <c r="AU107" s="12"/>
      <c r="AV107" s="12"/>
      <c r="AW107" s="12"/>
      <c r="AX107" s="12"/>
      <c r="AY107" s="12"/>
      <c r="AZ107" s="95"/>
      <c r="BA107" s="12"/>
      <c r="BB107" s="12"/>
      <c r="BC107" s="12"/>
      <c r="BD107" s="12"/>
      <c r="BE107" s="12"/>
      <c r="BF107" s="12"/>
      <c r="BG107" s="12"/>
      <c r="BH107" s="12"/>
      <c r="BI107" s="50"/>
      <c r="BJ107" s="12"/>
      <c r="BK107" s="12"/>
      <c r="BL107" s="12"/>
      <c r="BM107" s="12"/>
      <c r="BN107" s="12"/>
      <c r="BO107" s="12"/>
      <c r="BP107" s="12"/>
      <c r="BQ107" s="12"/>
    </row>
    <row r="108" spans="4:69" ht="15.75" customHeight="1">
      <c r="D108" s="44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95"/>
      <c r="AR108" s="12"/>
      <c r="AS108" s="12"/>
      <c r="AT108" s="12"/>
      <c r="AU108" s="12"/>
      <c r="AV108" s="12"/>
      <c r="AW108" s="12"/>
      <c r="AX108" s="12"/>
      <c r="AY108" s="12"/>
      <c r="AZ108" s="95"/>
      <c r="BA108" s="12"/>
      <c r="BB108" s="12"/>
      <c r="BC108" s="12"/>
      <c r="BD108" s="12"/>
      <c r="BE108" s="12"/>
      <c r="BF108" s="12"/>
      <c r="BG108" s="12"/>
      <c r="BH108" s="12"/>
      <c r="BI108" s="50"/>
      <c r="BJ108" s="12"/>
      <c r="BK108" s="12"/>
      <c r="BL108" s="12"/>
      <c r="BM108" s="12"/>
      <c r="BN108" s="12"/>
      <c r="BO108" s="12"/>
      <c r="BP108" s="12"/>
      <c r="BQ108" s="12"/>
    </row>
    <row r="109" spans="4:69" ht="15.75" customHeight="1">
      <c r="D109" s="44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95"/>
      <c r="AR109" s="12"/>
      <c r="AS109" s="12"/>
      <c r="AT109" s="12"/>
      <c r="AU109" s="12"/>
      <c r="AV109" s="12"/>
      <c r="AW109" s="12"/>
      <c r="AX109" s="12"/>
      <c r="AY109" s="12"/>
      <c r="AZ109" s="95"/>
      <c r="BA109" s="12"/>
      <c r="BB109" s="12"/>
      <c r="BC109" s="12"/>
      <c r="BD109" s="12"/>
      <c r="BE109" s="12"/>
      <c r="BF109" s="12"/>
      <c r="BG109" s="12"/>
      <c r="BH109" s="12"/>
      <c r="BI109" s="50"/>
      <c r="BJ109" s="12"/>
      <c r="BK109" s="12"/>
      <c r="BL109" s="12"/>
      <c r="BM109" s="12"/>
      <c r="BN109" s="12"/>
      <c r="BO109" s="12"/>
      <c r="BP109" s="12"/>
      <c r="BQ109" s="12"/>
    </row>
    <row r="110" spans="4:69" ht="15.75" customHeight="1">
      <c r="D110" s="44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95"/>
      <c r="AR110" s="12"/>
      <c r="AS110" s="12"/>
      <c r="AT110" s="12"/>
      <c r="AU110" s="12"/>
      <c r="AV110" s="12"/>
      <c r="AW110" s="12"/>
      <c r="AX110" s="12"/>
      <c r="AY110" s="12"/>
      <c r="AZ110" s="95"/>
      <c r="BA110" s="12"/>
      <c r="BB110" s="12"/>
      <c r="BC110" s="12"/>
      <c r="BD110" s="12"/>
      <c r="BE110" s="12"/>
      <c r="BF110" s="12"/>
      <c r="BG110" s="12"/>
      <c r="BH110" s="12"/>
      <c r="BI110" s="50"/>
      <c r="BJ110" s="12"/>
      <c r="BK110" s="12"/>
      <c r="BL110" s="12"/>
      <c r="BM110" s="12"/>
      <c r="BN110" s="12"/>
      <c r="BO110" s="12"/>
      <c r="BP110" s="12"/>
      <c r="BQ110" s="12"/>
    </row>
    <row r="111" spans="4:69" ht="15.75" customHeight="1">
      <c r="D111" s="44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95"/>
      <c r="AR111" s="12"/>
      <c r="AS111" s="12"/>
      <c r="AT111" s="12"/>
      <c r="AU111" s="12"/>
      <c r="AV111" s="12"/>
      <c r="AW111" s="12"/>
      <c r="AX111" s="12"/>
      <c r="AY111" s="12"/>
      <c r="AZ111" s="95"/>
      <c r="BA111" s="12"/>
      <c r="BB111" s="12"/>
      <c r="BC111" s="12"/>
      <c r="BD111" s="12"/>
      <c r="BE111" s="12"/>
      <c r="BF111" s="12"/>
      <c r="BG111" s="12"/>
      <c r="BH111" s="12"/>
      <c r="BI111" s="50"/>
      <c r="BJ111" s="12"/>
      <c r="BK111" s="12"/>
      <c r="BL111" s="12"/>
      <c r="BM111" s="12"/>
      <c r="BN111" s="12"/>
      <c r="BO111" s="12"/>
      <c r="BP111" s="12"/>
      <c r="BQ111" s="12"/>
    </row>
    <row r="112" spans="4:69" ht="15.75" customHeight="1">
      <c r="D112" s="44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95"/>
      <c r="AR112" s="12"/>
      <c r="AS112" s="12"/>
      <c r="AT112" s="12"/>
      <c r="AU112" s="12"/>
      <c r="AV112" s="12"/>
      <c r="AW112" s="12"/>
      <c r="AX112" s="12"/>
      <c r="AY112" s="12"/>
      <c r="AZ112" s="95"/>
      <c r="BA112" s="12"/>
      <c r="BB112" s="12"/>
      <c r="BC112" s="12"/>
      <c r="BD112" s="12"/>
      <c r="BE112" s="12"/>
      <c r="BF112" s="12"/>
      <c r="BG112" s="12"/>
      <c r="BH112" s="12"/>
      <c r="BI112" s="50"/>
      <c r="BJ112" s="12"/>
      <c r="BK112" s="12"/>
      <c r="BL112" s="12"/>
      <c r="BM112" s="12"/>
      <c r="BN112" s="12"/>
      <c r="BO112" s="12"/>
      <c r="BP112" s="12"/>
      <c r="BQ112" s="12"/>
    </row>
    <row r="113" spans="4:69" ht="15.75" customHeight="1">
      <c r="D113" s="44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95"/>
      <c r="AR113" s="12"/>
      <c r="AS113" s="12"/>
      <c r="AT113" s="12"/>
      <c r="AU113" s="12"/>
      <c r="AV113" s="12"/>
      <c r="AW113" s="12"/>
      <c r="AX113" s="12"/>
      <c r="AY113" s="12"/>
      <c r="AZ113" s="95"/>
      <c r="BA113" s="12"/>
      <c r="BB113" s="12"/>
      <c r="BC113" s="12"/>
      <c r="BD113" s="12"/>
      <c r="BE113" s="12"/>
      <c r="BF113" s="12"/>
      <c r="BG113" s="12"/>
      <c r="BH113" s="12"/>
      <c r="BI113" s="50"/>
      <c r="BJ113" s="12"/>
      <c r="BK113" s="12"/>
      <c r="BL113" s="12"/>
      <c r="BM113" s="12"/>
      <c r="BN113" s="12"/>
      <c r="BO113" s="12"/>
      <c r="BP113" s="12"/>
      <c r="BQ113" s="12"/>
    </row>
    <row r="114" spans="4:69" ht="15.75" customHeight="1">
      <c r="D114" s="44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95"/>
      <c r="AR114" s="12"/>
      <c r="AS114" s="12"/>
      <c r="AT114" s="12"/>
      <c r="AU114" s="12"/>
      <c r="AV114" s="12"/>
      <c r="AW114" s="12"/>
      <c r="AX114" s="12"/>
      <c r="AY114" s="12"/>
      <c r="AZ114" s="95"/>
      <c r="BA114" s="12"/>
      <c r="BB114" s="12"/>
      <c r="BC114" s="12"/>
      <c r="BD114" s="12"/>
      <c r="BE114" s="12"/>
      <c r="BF114" s="12"/>
      <c r="BG114" s="12"/>
      <c r="BH114" s="12"/>
      <c r="BI114" s="50"/>
      <c r="BJ114" s="12"/>
      <c r="BK114" s="12"/>
      <c r="BL114" s="12"/>
      <c r="BM114" s="12"/>
      <c r="BN114" s="12"/>
      <c r="BO114" s="12"/>
      <c r="BP114" s="12"/>
      <c r="BQ114" s="12"/>
    </row>
    <row r="115" spans="4:69" ht="15.75" customHeight="1">
      <c r="D115" s="44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95"/>
      <c r="AR115" s="12"/>
      <c r="AS115" s="12"/>
      <c r="AT115" s="12"/>
      <c r="AU115" s="12"/>
      <c r="AV115" s="12"/>
      <c r="AW115" s="12"/>
      <c r="AX115" s="12"/>
      <c r="AY115" s="12"/>
      <c r="AZ115" s="95"/>
      <c r="BA115" s="12"/>
      <c r="BB115" s="12"/>
      <c r="BC115" s="12"/>
      <c r="BD115" s="12"/>
      <c r="BE115" s="12"/>
      <c r="BF115" s="12"/>
      <c r="BG115" s="12"/>
      <c r="BH115" s="12"/>
      <c r="BI115" s="50"/>
      <c r="BJ115" s="12"/>
      <c r="BK115" s="12"/>
      <c r="BL115" s="12"/>
      <c r="BM115" s="12"/>
      <c r="BN115" s="12"/>
      <c r="BO115" s="12"/>
      <c r="BP115" s="12"/>
      <c r="BQ115" s="12"/>
    </row>
    <row r="116" spans="4:69" ht="15.75" customHeight="1">
      <c r="D116" s="44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95"/>
      <c r="AR116" s="12"/>
      <c r="AS116" s="12"/>
      <c r="AT116" s="12"/>
      <c r="AU116" s="12"/>
      <c r="AV116" s="12"/>
      <c r="AW116" s="12"/>
      <c r="AX116" s="12"/>
      <c r="AY116" s="12"/>
      <c r="AZ116" s="95"/>
      <c r="BA116" s="12"/>
      <c r="BB116" s="12"/>
      <c r="BC116" s="12"/>
      <c r="BD116" s="12"/>
      <c r="BE116" s="12"/>
      <c r="BF116" s="12"/>
      <c r="BG116" s="12"/>
      <c r="BH116" s="12"/>
      <c r="BI116" s="50"/>
      <c r="BJ116" s="12"/>
      <c r="BK116" s="12"/>
      <c r="BL116" s="12"/>
      <c r="BM116" s="12"/>
      <c r="BN116" s="12"/>
      <c r="BO116" s="12"/>
      <c r="BP116" s="12"/>
      <c r="BQ116" s="12"/>
    </row>
    <row r="117" spans="4:69" ht="15.75" customHeight="1">
      <c r="D117" s="44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95"/>
      <c r="AR117" s="12"/>
      <c r="AS117" s="12"/>
      <c r="AT117" s="12"/>
      <c r="AU117" s="12"/>
      <c r="AV117" s="12"/>
      <c r="AW117" s="12"/>
      <c r="AX117" s="12"/>
      <c r="AY117" s="12"/>
      <c r="AZ117" s="95"/>
      <c r="BA117" s="12"/>
      <c r="BB117" s="12"/>
      <c r="BC117" s="12"/>
      <c r="BD117" s="12"/>
      <c r="BE117" s="12"/>
      <c r="BF117" s="12"/>
      <c r="BG117" s="12"/>
      <c r="BH117" s="12"/>
      <c r="BI117" s="50"/>
      <c r="BJ117" s="12"/>
      <c r="BK117" s="12"/>
      <c r="BL117" s="12"/>
      <c r="BM117" s="12"/>
      <c r="BN117" s="12"/>
      <c r="BO117" s="12"/>
      <c r="BP117" s="12"/>
      <c r="BQ117" s="12"/>
    </row>
    <row r="118" spans="4:69" ht="15.75" customHeight="1">
      <c r="D118" s="44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95"/>
      <c r="AR118" s="12"/>
      <c r="AS118" s="12"/>
      <c r="AT118" s="12"/>
      <c r="AU118" s="12"/>
      <c r="AV118" s="12"/>
      <c r="AW118" s="12"/>
      <c r="AX118" s="12"/>
      <c r="AY118" s="12"/>
      <c r="AZ118" s="95"/>
      <c r="BA118" s="12"/>
      <c r="BB118" s="12"/>
      <c r="BC118" s="12"/>
      <c r="BD118" s="12"/>
      <c r="BE118" s="12"/>
      <c r="BF118" s="12"/>
      <c r="BG118" s="12"/>
      <c r="BH118" s="12"/>
      <c r="BI118" s="50"/>
      <c r="BJ118" s="12"/>
      <c r="BK118" s="12"/>
      <c r="BL118" s="12"/>
      <c r="BM118" s="12"/>
      <c r="BN118" s="12"/>
      <c r="BO118" s="12"/>
      <c r="BP118" s="12"/>
      <c r="BQ118" s="12"/>
    </row>
    <row r="119" spans="4:69" ht="15.75" customHeight="1">
      <c r="D119" s="44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95"/>
      <c r="AR119" s="12"/>
      <c r="AS119" s="12"/>
      <c r="AT119" s="12"/>
      <c r="AU119" s="12"/>
      <c r="AV119" s="12"/>
      <c r="AW119" s="12"/>
      <c r="AX119" s="12"/>
      <c r="AY119" s="12"/>
      <c r="AZ119" s="95"/>
      <c r="BA119" s="12"/>
      <c r="BB119" s="12"/>
      <c r="BC119" s="12"/>
      <c r="BD119" s="12"/>
      <c r="BE119" s="12"/>
      <c r="BF119" s="12"/>
      <c r="BG119" s="12"/>
      <c r="BH119" s="12"/>
      <c r="BI119" s="50"/>
      <c r="BJ119" s="12"/>
      <c r="BK119" s="12"/>
      <c r="BL119" s="12"/>
      <c r="BM119" s="12"/>
      <c r="BN119" s="12"/>
      <c r="BO119" s="12"/>
      <c r="BP119" s="12"/>
      <c r="BQ119" s="12"/>
    </row>
    <row r="120" spans="4:69" ht="15.75" customHeight="1">
      <c r="D120" s="44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95"/>
      <c r="AR120" s="12"/>
      <c r="AS120" s="12"/>
      <c r="AT120" s="12"/>
      <c r="AU120" s="12"/>
      <c r="AV120" s="12"/>
      <c r="AW120" s="12"/>
      <c r="AX120" s="12"/>
      <c r="AY120" s="12"/>
      <c r="AZ120" s="95"/>
      <c r="BA120" s="12"/>
      <c r="BB120" s="12"/>
      <c r="BC120" s="12"/>
      <c r="BD120" s="12"/>
      <c r="BE120" s="12"/>
      <c r="BF120" s="12"/>
      <c r="BG120" s="12"/>
      <c r="BH120" s="12"/>
      <c r="BI120" s="50"/>
      <c r="BJ120" s="12"/>
      <c r="BK120" s="12"/>
      <c r="BL120" s="12"/>
      <c r="BM120" s="12"/>
      <c r="BN120" s="12"/>
      <c r="BO120" s="12"/>
      <c r="BP120" s="12"/>
      <c r="BQ120" s="12"/>
    </row>
    <row r="121" spans="4:69" ht="15.75" customHeight="1">
      <c r="D121" s="44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95"/>
      <c r="AR121" s="12"/>
      <c r="AS121" s="12"/>
      <c r="AT121" s="12"/>
      <c r="AU121" s="12"/>
      <c r="AV121" s="12"/>
      <c r="AW121" s="12"/>
      <c r="AX121" s="12"/>
      <c r="AY121" s="12"/>
      <c r="AZ121" s="95"/>
      <c r="BA121" s="12"/>
      <c r="BB121" s="12"/>
      <c r="BC121" s="12"/>
      <c r="BD121" s="12"/>
      <c r="BE121" s="12"/>
      <c r="BF121" s="12"/>
      <c r="BG121" s="12"/>
      <c r="BH121" s="12"/>
      <c r="BI121" s="50"/>
      <c r="BJ121" s="12"/>
      <c r="BK121" s="12"/>
      <c r="BL121" s="12"/>
      <c r="BM121" s="12"/>
      <c r="BN121" s="12"/>
      <c r="BO121" s="12"/>
      <c r="BP121" s="12"/>
      <c r="BQ121" s="12"/>
    </row>
    <row r="122" spans="4:69" ht="15.75" customHeight="1">
      <c r="D122" s="44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95"/>
      <c r="AR122" s="12"/>
      <c r="AS122" s="12"/>
      <c r="AT122" s="12"/>
      <c r="AU122" s="12"/>
      <c r="AV122" s="12"/>
      <c r="AW122" s="12"/>
      <c r="AX122" s="12"/>
      <c r="AY122" s="12"/>
      <c r="AZ122" s="95"/>
      <c r="BA122" s="12"/>
      <c r="BB122" s="12"/>
      <c r="BC122" s="12"/>
      <c r="BD122" s="12"/>
      <c r="BE122" s="12"/>
      <c r="BF122" s="12"/>
      <c r="BG122" s="12"/>
      <c r="BH122" s="12"/>
      <c r="BI122" s="50"/>
      <c r="BJ122" s="12"/>
      <c r="BK122" s="12"/>
      <c r="BL122" s="12"/>
      <c r="BM122" s="12"/>
      <c r="BN122" s="12"/>
      <c r="BO122" s="12"/>
      <c r="BP122" s="12"/>
      <c r="BQ122" s="12"/>
    </row>
    <row r="123" spans="4:69" ht="15.75" customHeight="1">
      <c r="D123" s="44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95"/>
      <c r="AR123" s="12"/>
      <c r="AS123" s="12"/>
      <c r="AT123" s="12"/>
      <c r="AU123" s="12"/>
      <c r="AV123" s="12"/>
      <c r="AW123" s="12"/>
      <c r="AX123" s="12"/>
      <c r="AY123" s="12"/>
      <c r="AZ123" s="95"/>
      <c r="BA123" s="12"/>
      <c r="BB123" s="12"/>
      <c r="BC123" s="12"/>
      <c r="BD123" s="12"/>
      <c r="BE123" s="12"/>
      <c r="BF123" s="12"/>
      <c r="BG123" s="12"/>
      <c r="BH123" s="12"/>
      <c r="BI123" s="50"/>
      <c r="BJ123" s="12"/>
      <c r="BK123" s="12"/>
      <c r="BL123" s="12"/>
      <c r="BM123" s="12"/>
      <c r="BN123" s="12"/>
      <c r="BO123" s="12"/>
      <c r="BP123" s="12"/>
      <c r="BQ123" s="12"/>
    </row>
    <row r="124" spans="4:69" ht="15.75" customHeight="1">
      <c r="D124" s="44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95"/>
      <c r="AR124" s="12"/>
      <c r="AS124" s="12"/>
      <c r="AT124" s="12"/>
      <c r="AU124" s="12"/>
      <c r="AV124" s="12"/>
      <c r="AW124" s="12"/>
      <c r="AX124" s="12"/>
      <c r="AY124" s="12"/>
      <c r="AZ124" s="95"/>
      <c r="BA124" s="12"/>
      <c r="BB124" s="12"/>
      <c r="BC124" s="12"/>
      <c r="BD124" s="12"/>
      <c r="BE124" s="12"/>
      <c r="BF124" s="12"/>
      <c r="BG124" s="12"/>
      <c r="BH124" s="12"/>
      <c r="BI124" s="50"/>
      <c r="BJ124" s="12"/>
      <c r="BK124" s="12"/>
      <c r="BL124" s="12"/>
      <c r="BM124" s="12"/>
      <c r="BN124" s="12"/>
      <c r="BO124" s="12"/>
      <c r="BP124" s="12"/>
      <c r="BQ124" s="12"/>
    </row>
    <row r="125" spans="4:69" ht="15.75" customHeight="1">
      <c r="D125" s="44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95"/>
      <c r="AR125" s="12"/>
      <c r="AS125" s="12"/>
      <c r="AT125" s="12"/>
      <c r="AU125" s="12"/>
      <c r="AV125" s="12"/>
      <c r="AW125" s="12"/>
      <c r="AX125" s="12"/>
      <c r="AY125" s="12"/>
      <c r="AZ125" s="95"/>
      <c r="BA125" s="12"/>
      <c r="BB125" s="12"/>
      <c r="BC125" s="12"/>
      <c r="BD125" s="12"/>
      <c r="BE125" s="12"/>
      <c r="BF125" s="12"/>
      <c r="BG125" s="12"/>
      <c r="BH125" s="12"/>
      <c r="BI125" s="50"/>
      <c r="BJ125" s="12"/>
      <c r="BK125" s="12"/>
      <c r="BL125" s="12"/>
      <c r="BM125" s="12"/>
      <c r="BN125" s="12"/>
      <c r="BO125" s="12"/>
      <c r="BP125" s="12"/>
      <c r="BQ125" s="12"/>
    </row>
    <row r="126" spans="4:69" ht="15.75" customHeight="1">
      <c r="D126" s="44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95"/>
      <c r="AR126" s="12"/>
      <c r="AS126" s="12"/>
      <c r="AT126" s="12"/>
      <c r="AU126" s="12"/>
      <c r="AV126" s="12"/>
      <c r="AW126" s="12"/>
      <c r="AX126" s="12"/>
      <c r="AY126" s="12"/>
      <c r="AZ126" s="95"/>
      <c r="BA126" s="12"/>
      <c r="BB126" s="12"/>
      <c r="BC126" s="12"/>
      <c r="BD126" s="12"/>
      <c r="BE126" s="12"/>
      <c r="BF126" s="12"/>
      <c r="BG126" s="12"/>
      <c r="BH126" s="12"/>
      <c r="BI126" s="50"/>
      <c r="BJ126" s="12"/>
      <c r="BK126" s="12"/>
      <c r="BL126" s="12"/>
      <c r="BM126" s="12"/>
      <c r="BN126" s="12"/>
      <c r="BO126" s="12"/>
      <c r="BP126" s="12"/>
      <c r="BQ126" s="12"/>
    </row>
    <row r="127" spans="4:69" ht="15.75" customHeight="1">
      <c r="D127" s="44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95"/>
      <c r="AR127" s="12"/>
      <c r="AS127" s="12"/>
      <c r="AT127" s="12"/>
      <c r="AU127" s="12"/>
      <c r="AV127" s="12"/>
      <c r="AW127" s="12"/>
      <c r="AX127" s="12"/>
      <c r="AY127" s="12"/>
      <c r="AZ127" s="95"/>
      <c r="BA127" s="12"/>
      <c r="BB127" s="12"/>
      <c r="BC127" s="12"/>
      <c r="BD127" s="12"/>
      <c r="BE127" s="12"/>
      <c r="BF127" s="12"/>
      <c r="BG127" s="12"/>
      <c r="BH127" s="12"/>
      <c r="BI127" s="50"/>
      <c r="BJ127" s="12"/>
      <c r="BK127" s="12"/>
      <c r="BL127" s="12"/>
      <c r="BM127" s="12"/>
      <c r="BN127" s="12"/>
      <c r="BO127" s="12"/>
      <c r="BP127" s="12"/>
      <c r="BQ127" s="12"/>
    </row>
    <row r="128" spans="4:69" ht="15.75" customHeight="1">
      <c r="D128" s="44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95"/>
      <c r="AR128" s="12"/>
      <c r="AS128" s="12"/>
      <c r="AT128" s="12"/>
      <c r="AU128" s="12"/>
      <c r="AV128" s="12"/>
      <c r="AW128" s="12"/>
      <c r="AX128" s="12"/>
      <c r="AY128" s="12"/>
      <c r="AZ128" s="95"/>
      <c r="BA128" s="12"/>
      <c r="BB128" s="12"/>
      <c r="BC128" s="12"/>
      <c r="BD128" s="12"/>
      <c r="BE128" s="12"/>
      <c r="BF128" s="12"/>
      <c r="BG128" s="12"/>
      <c r="BH128" s="12"/>
      <c r="BI128" s="50"/>
      <c r="BJ128" s="12"/>
      <c r="BK128" s="12"/>
      <c r="BL128" s="12"/>
      <c r="BM128" s="12"/>
      <c r="BN128" s="12"/>
      <c r="BO128" s="12"/>
      <c r="BP128" s="12"/>
      <c r="BQ128" s="12"/>
    </row>
    <row r="129" spans="4:69" ht="15.75" customHeight="1">
      <c r="D129" s="44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95"/>
      <c r="AR129" s="12"/>
      <c r="AS129" s="12"/>
      <c r="AT129" s="12"/>
      <c r="AU129" s="12"/>
      <c r="AV129" s="12"/>
      <c r="AW129" s="12"/>
      <c r="AX129" s="12"/>
      <c r="AY129" s="12"/>
      <c r="AZ129" s="95"/>
      <c r="BA129" s="12"/>
      <c r="BB129" s="12"/>
      <c r="BC129" s="12"/>
      <c r="BD129" s="12"/>
      <c r="BE129" s="12"/>
      <c r="BF129" s="12"/>
      <c r="BG129" s="12"/>
      <c r="BH129" s="12"/>
      <c r="BI129" s="50"/>
      <c r="BJ129" s="12"/>
      <c r="BK129" s="12"/>
      <c r="BL129" s="12"/>
      <c r="BM129" s="12"/>
      <c r="BN129" s="12"/>
      <c r="BO129" s="12"/>
      <c r="BP129" s="12"/>
      <c r="BQ129" s="12"/>
    </row>
    <row r="130" spans="4:69" ht="15.75" customHeight="1">
      <c r="D130" s="44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95"/>
      <c r="AR130" s="12"/>
      <c r="AS130" s="12"/>
      <c r="AT130" s="12"/>
      <c r="AU130" s="12"/>
      <c r="AV130" s="12"/>
      <c r="AW130" s="12"/>
      <c r="AX130" s="12"/>
      <c r="AY130" s="12"/>
      <c r="AZ130" s="95"/>
      <c r="BA130" s="12"/>
      <c r="BB130" s="12"/>
      <c r="BC130" s="12"/>
      <c r="BD130" s="12"/>
      <c r="BE130" s="12"/>
      <c r="BF130" s="12"/>
      <c r="BG130" s="12"/>
      <c r="BH130" s="12"/>
      <c r="BI130" s="50"/>
      <c r="BJ130" s="12"/>
      <c r="BK130" s="12"/>
      <c r="BL130" s="12"/>
      <c r="BM130" s="12"/>
      <c r="BN130" s="12"/>
      <c r="BO130" s="12"/>
      <c r="BP130" s="12"/>
      <c r="BQ130" s="12"/>
    </row>
    <row r="131" spans="4:69" ht="15.75" customHeight="1">
      <c r="D131" s="44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95"/>
      <c r="AR131" s="12"/>
      <c r="AS131" s="12"/>
      <c r="AT131" s="12"/>
      <c r="AU131" s="12"/>
      <c r="AV131" s="12"/>
      <c r="AW131" s="12"/>
      <c r="AX131" s="12"/>
      <c r="AY131" s="12"/>
      <c r="AZ131" s="95"/>
      <c r="BA131" s="12"/>
      <c r="BB131" s="12"/>
      <c r="BC131" s="12"/>
      <c r="BD131" s="12"/>
      <c r="BE131" s="12"/>
      <c r="BF131" s="12"/>
      <c r="BG131" s="12"/>
      <c r="BH131" s="12"/>
      <c r="BI131" s="50"/>
      <c r="BJ131" s="12"/>
      <c r="BK131" s="12"/>
      <c r="BL131" s="12"/>
      <c r="BM131" s="12"/>
      <c r="BN131" s="12"/>
      <c r="BO131" s="12"/>
      <c r="BP131" s="12"/>
      <c r="BQ131" s="12"/>
    </row>
    <row r="132" spans="4:69" ht="15.75" customHeight="1">
      <c r="D132" s="44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95"/>
      <c r="AR132" s="12"/>
      <c r="AS132" s="12"/>
      <c r="AT132" s="12"/>
      <c r="AU132" s="12"/>
      <c r="AV132" s="12"/>
      <c r="AW132" s="12"/>
      <c r="AX132" s="12"/>
      <c r="AY132" s="12"/>
      <c r="AZ132" s="95"/>
      <c r="BA132" s="12"/>
      <c r="BB132" s="12"/>
      <c r="BC132" s="12"/>
      <c r="BD132" s="12"/>
      <c r="BE132" s="12"/>
      <c r="BF132" s="12"/>
      <c r="BG132" s="12"/>
      <c r="BH132" s="12"/>
      <c r="BI132" s="50"/>
      <c r="BJ132" s="12"/>
      <c r="BK132" s="12"/>
      <c r="BL132" s="12"/>
      <c r="BM132" s="12"/>
      <c r="BN132" s="12"/>
      <c r="BO132" s="12"/>
      <c r="BP132" s="12"/>
      <c r="BQ132" s="12"/>
    </row>
    <row r="133" spans="4:69" ht="15.75" customHeight="1">
      <c r="D133" s="44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95"/>
      <c r="AR133" s="12"/>
      <c r="AS133" s="12"/>
      <c r="AT133" s="12"/>
      <c r="AU133" s="12"/>
      <c r="AV133" s="12"/>
      <c r="AW133" s="12"/>
      <c r="AX133" s="12"/>
      <c r="AY133" s="12"/>
      <c r="AZ133" s="95"/>
      <c r="BA133" s="12"/>
      <c r="BB133" s="12"/>
      <c r="BC133" s="12"/>
      <c r="BD133" s="12"/>
      <c r="BE133" s="12"/>
      <c r="BF133" s="12"/>
      <c r="BG133" s="12"/>
      <c r="BH133" s="12"/>
      <c r="BI133" s="50"/>
      <c r="BJ133" s="12"/>
      <c r="BK133" s="12"/>
      <c r="BL133" s="12"/>
      <c r="BM133" s="12"/>
      <c r="BN133" s="12"/>
      <c r="BO133" s="12"/>
      <c r="BP133" s="12"/>
      <c r="BQ133" s="12"/>
    </row>
    <row r="134" spans="4:69" ht="15.75" customHeight="1">
      <c r="D134" s="44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95"/>
      <c r="AR134" s="12"/>
      <c r="AS134" s="12"/>
      <c r="AT134" s="12"/>
      <c r="AU134" s="12"/>
      <c r="AV134" s="12"/>
      <c r="AW134" s="12"/>
      <c r="AX134" s="12"/>
      <c r="AY134" s="12"/>
      <c r="AZ134" s="95"/>
      <c r="BA134" s="12"/>
      <c r="BB134" s="12"/>
      <c r="BC134" s="12"/>
      <c r="BD134" s="12"/>
      <c r="BE134" s="12"/>
      <c r="BF134" s="12"/>
      <c r="BG134" s="12"/>
      <c r="BH134" s="12"/>
      <c r="BI134" s="50"/>
      <c r="BJ134" s="12"/>
      <c r="BK134" s="12"/>
      <c r="BL134" s="12"/>
      <c r="BM134" s="12"/>
      <c r="BN134" s="12"/>
      <c r="BO134" s="12"/>
      <c r="BP134" s="12"/>
      <c r="BQ134" s="12"/>
    </row>
    <row r="135" spans="4:69" ht="15.75" customHeight="1">
      <c r="D135" s="44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95"/>
      <c r="AR135" s="12"/>
      <c r="AS135" s="12"/>
      <c r="AT135" s="12"/>
      <c r="AU135" s="12"/>
      <c r="AV135" s="12"/>
      <c r="AW135" s="12"/>
      <c r="AX135" s="12"/>
      <c r="AY135" s="12"/>
      <c r="AZ135" s="95"/>
      <c r="BA135" s="12"/>
      <c r="BB135" s="12"/>
      <c r="BC135" s="12"/>
      <c r="BD135" s="12"/>
      <c r="BE135" s="12"/>
      <c r="BF135" s="12"/>
      <c r="BG135" s="12"/>
      <c r="BH135" s="12"/>
      <c r="BI135" s="50"/>
      <c r="BJ135" s="12"/>
      <c r="BK135" s="12"/>
      <c r="BL135" s="12"/>
      <c r="BM135" s="12"/>
      <c r="BN135" s="12"/>
      <c r="BO135" s="12"/>
      <c r="BP135" s="12"/>
      <c r="BQ135" s="12"/>
    </row>
    <row r="136" spans="4:69" ht="15.75" customHeight="1">
      <c r="D136" s="44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95"/>
      <c r="AR136" s="12"/>
      <c r="AS136" s="12"/>
      <c r="AT136" s="12"/>
      <c r="AU136" s="12"/>
      <c r="AV136" s="12"/>
      <c r="AW136" s="12"/>
      <c r="AX136" s="12"/>
      <c r="AY136" s="12"/>
      <c r="AZ136" s="95"/>
      <c r="BA136" s="12"/>
      <c r="BB136" s="12"/>
      <c r="BC136" s="12"/>
      <c r="BD136" s="12"/>
      <c r="BE136" s="12"/>
      <c r="BF136" s="12"/>
      <c r="BG136" s="12"/>
      <c r="BH136" s="12"/>
      <c r="BI136" s="50"/>
      <c r="BJ136" s="12"/>
      <c r="BK136" s="12"/>
      <c r="BL136" s="12"/>
      <c r="BM136" s="12"/>
      <c r="BN136" s="12"/>
      <c r="BO136" s="12"/>
      <c r="BP136" s="12"/>
      <c r="BQ136" s="12"/>
    </row>
    <row r="137" spans="4:69" ht="15.75" customHeight="1">
      <c r="D137" s="44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95"/>
      <c r="AR137" s="12"/>
      <c r="AS137" s="12"/>
      <c r="AT137" s="12"/>
      <c r="AU137" s="12"/>
      <c r="AV137" s="12"/>
      <c r="AW137" s="12"/>
      <c r="AX137" s="12"/>
      <c r="AY137" s="12"/>
      <c r="AZ137" s="95"/>
      <c r="BA137" s="12"/>
      <c r="BB137" s="12"/>
      <c r="BC137" s="12"/>
      <c r="BD137" s="12"/>
      <c r="BE137" s="12"/>
      <c r="BF137" s="12"/>
      <c r="BG137" s="12"/>
      <c r="BH137" s="12"/>
      <c r="BI137" s="50"/>
      <c r="BJ137" s="12"/>
      <c r="BK137" s="12"/>
      <c r="BL137" s="12"/>
      <c r="BM137" s="12"/>
      <c r="BN137" s="12"/>
      <c r="BO137" s="12"/>
      <c r="BP137" s="12"/>
      <c r="BQ137" s="12"/>
    </row>
    <row r="138" spans="4:69" ht="15.75" customHeight="1">
      <c r="D138" s="44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95"/>
      <c r="AR138" s="12"/>
      <c r="AS138" s="12"/>
      <c r="AT138" s="12"/>
      <c r="AU138" s="12"/>
      <c r="AV138" s="12"/>
      <c r="AW138" s="12"/>
      <c r="AX138" s="12"/>
      <c r="AY138" s="12"/>
      <c r="AZ138" s="95"/>
      <c r="BA138" s="12"/>
      <c r="BB138" s="12"/>
      <c r="BC138" s="12"/>
      <c r="BD138" s="12"/>
      <c r="BE138" s="12"/>
      <c r="BF138" s="12"/>
      <c r="BG138" s="12"/>
      <c r="BH138" s="12"/>
      <c r="BI138" s="50"/>
      <c r="BJ138" s="12"/>
      <c r="BK138" s="12"/>
      <c r="BL138" s="12"/>
      <c r="BM138" s="12"/>
      <c r="BN138" s="12"/>
      <c r="BO138" s="12"/>
      <c r="BP138" s="12"/>
      <c r="BQ138" s="12"/>
    </row>
    <row r="139" spans="4:69" ht="15.75" customHeight="1">
      <c r="D139" s="44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95"/>
      <c r="AR139" s="12"/>
      <c r="AS139" s="12"/>
      <c r="AT139" s="12"/>
      <c r="AU139" s="12"/>
      <c r="AV139" s="12"/>
      <c r="AW139" s="12"/>
      <c r="AX139" s="12"/>
      <c r="AY139" s="12"/>
      <c r="AZ139" s="95"/>
      <c r="BA139" s="12"/>
      <c r="BB139" s="12"/>
      <c r="BC139" s="12"/>
      <c r="BD139" s="12"/>
      <c r="BE139" s="12"/>
      <c r="BF139" s="12"/>
      <c r="BG139" s="12"/>
      <c r="BH139" s="12"/>
      <c r="BI139" s="50"/>
      <c r="BJ139" s="12"/>
      <c r="BK139" s="12"/>
      <c r="BL139" s="12"/>
      <c r="BM139" s="12"/>
      <c r="BN139" s="12"/>
      <c r="BO139" s="12"/>
      <c r="BP139" s="12"/>
      <c r="BQ139" s="12"/>
    </row>
    <row r="140" spans="4:69" ht="15.75" customHeight="1">
      <c r="D140" s="44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95"/>
      <c r="AR140" s="12"/>
      <c r="AS140" s="12"/>
      <c r="AT140" s="12"/>
      <c r="AU140" s="12"/>
      <c r="AV140" s="12"/>
      <c r="AW140" s="12"/>
      <c r="AX140" s="12"/>
      <c r="AY140" s="12"/>
      <c r="AZ140" s="95"/>
      <c r="BA140" s="12"/>
      <c r="BB140" s="12"/>
      <c r="BC140" s="12"/>
      <c r="BD140" s="12"/>
      <c r="BE140" s="12"/>
      <c r="BF140" s="12"/>
      <c r="BG140" s="12"/>
      <c r="BH140" s="12"/>
      <c r="BI140" s="50"/>
      <c r="BJ140" s="12"/>
      <c r="BK140" s="12"/>
      <c r="BL140" s="12"/>
      <c r="BM140" s="12"/>
      <c r="BN140" s="12"/>
      <c r="BO140" s="12"/>
      <c r="BP140" s="12"/>
      <c r="BQ140" s="12"/>
    </row>
    <row r="141" spans="4:69" ht="15.75" customHeight="1">
      <c r="D141" s="44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95"/>
      <c r="AR141" s="12"/>
      <c r="AS141" s="12"/>
      <c r="AT141" s="12"/>
      <c r="AU141" s="12"/>
      <c r="AV141" s="12"/>
      <c r="AW141" s="12"/>
      <c r="AX141" s="12"/>
      <c r="AY141" s="12"/>
      <c r="AZ141" s="95"/>
      <c r="BA141" s="12"/>
      <c r="BB141" s="12"/>
      <c r="BC141" s="12"/>
      <c r="BD141" s="12"/>
      <c r="BE141" s="12"/>
      <c r="BF141" s="12"/>
      <c r="BG141" s="12"/>
      <c r="BH141" s="12"/>
      <c r="BI141" s="50"/>
      <c r="BJ141" s="12"/>
      <c r="BK141" s="12"/>
      <c r="BL141" s="12"/>
      <c r="BM141" s="12"/>
      <c r="BN141" s="12"/>
      <c r="BO141" s="12"/>
      <c r="BP141" s="12"/>
      <c r="BQ141" s="12"/>
    </row>
    <row r="142" spans="4:69" ht="15.75" customHeight="1">
      <c r="D142" s="44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95"/>
      <c r="AR142" s="12"/>
      <c r="AS142" s="12"/>
      <c r="AT142" s="12"/>
      <c r="AU142" s="12"/>
      <c r="AV142" s="12"/>
      <c r="AW142" s="12"/>
      <c r="AX142" s="12"/>
      <c r="AY142" s="12"/>
      <c r="AZ142" s="95"/>
      <c r="BA142" s="12"/>
      <c r="BB142" s="12"/>
      <c r="BC142" s="12"/>
      <c r="BD142" s="12"/>
      <c r="BE142" s="12"/>
      <c r="BF142" s="12"/>
      <c r="BG142" s="12"/>
      <c r="BH142" s="12"/>
      <c r="BI142" s="50"/>
      <c r="BJ142" s="12"/>
      <c r="BK142" s="12"/>
      <c r="BL142" s="12"/>
      <c r="BM142" s="12"/>
      <c r="BN142" s="12"/>
      <c r="BO142" s="12"/>
      <c r="BP142" s="12"/>
      <c r="BQ142" s="12"/>
    </row>
    <row r="143" spans="4:69" ht="15.75" customHeight="1">
      <c r="D143" s="44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95"/>
      <c r="AR143" s="12"/>
      <c r="AS143" s="12"/>
      <c r="AT143" s="12"/>
      <c r="AU143" s="12"/>
      <c r="AV143" s="12"/>
      <c r="AW143" s="12"/>
      <c r="AX143" s="12"/>
      <c r="AY143" s="12"/>
      <c r="AZ143" s="95"/>
      <c r="BA143" s="12"/>
      <c r="BB143" s="12"/>
      <c r="BC143" s="12"/>
      <c r="BD143" s="12"/>
      <c r="BE143" s="12"/>
      <c r="BF143" s="12"/>
      <c r="BG143" s="12"/>
      <c r="BH143" s="12"/>
      <c r="BI143" s="50"/>
      <c r="BJ143" s="12"/>
      <c r="BK143" s="12"/>
      <c r="BL143" s="12"/>
      <c r="BM143" s="12"/>
      <c r="BN143" s="12"/>
      <c r="BO143" s="12"/>
      <c r="BP143" s="12"/>
      <c r="BQ143" s="12"/>
    </row>
    <row r="144" spans="4:69" ht="15.75" customHeight="1">
      <c r="D144" s="44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95"/>
      <c r="AR144" s="12"/>
      <c r="AS144" s="12"/>
      <c r="AT144" s="12"/>
      <c r="AU144" s="12"/>
      <c r="AV144" s="12"/>
      <c r="AW144" s="12"/>
      <c r="AX144" s="12"/>
      <c r="AY144" s="12"/>
      <c r="AZ144" s="95"/>
      <c r="BA144" s="12"/>
      <c r="BB144" s="12"/>
      <c r="BC144" s="12"/>
      <c r="BD144" s="12"/>
      <c r="BE144" s="12"/>
      <c r="BF144" s="12"/>
      <c r="BG144" s="12"/>
      <c r="BH144" s="12"/>
      <c r="BI144" s="50"/>
      <c r="BJ144" s="12"/>
      <c r="BK144" s="12"/>
      <c r="BL144" s="12"/>
      <c r="BM144" s="12"/>
      <c r="BN144" s="12"/>
      <c r="BO144" s="12"/>
      <c r="BP144" s="12"/>
      <c r="BQ144" s="12"/>
    </row>
    <row r="145" spans="4:69" ht="15.75" customHeight="1">
      <c r="D145" s="44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95"/>
      <c r="AR145" s="12"/>
      <c r="AS145" s="12"/>
      <c r="AT145" s="12"/>
      <c r="AU145" s="12"/>
      <c r="AV145" s="12"/>
      <c r="AW145" s="12"/>
      <c r="AX145" s="12"/>
      <c r="AY145" s="12"/>
      <c r="AZ145" s="95"/>
      <c r="BA145" s="12"/>
      <c r="BB145" s="12"/>
      <c r="BC145" s="12"/>
      <c r="BD145" s="12"/>
      <c r="BE145" s="12"/>
      <c r="BF145" s="12"/>
      <c r="BG145" s="12"/>
      <c r="BH145" s="12"/>
      <c r="BI145" s="50"/>
      <c r="BJ145" s="12"/>
      <c r="BK145" s="12"/>
      <c r="BL145" s="12"/>
      <c r="BM145" s="12"/>
      <c r="BN145" s="12"/>
      <c r="BO145" s="12"/>
      <c r="BP145" s="12"/>
      <c r="BQ145" s="12"/>
    </row>
    <row r="146" spans="4:69" ht="15.75" customHeight="1">
      <c r="D146" s="44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95"/>
      <c r="AR146" s="12"/>
      <c r="AS146" s="12"/>
      <c r="AT146" s="12"/>
      <c r="AU146" s="12"/>
      <c r="AV146" s="12"/>
      <c r="AW146" s="12"/>
      <c r="AX146" s="12"/>
      <c r="AY146" s="12"/>
      <c r="AZ146" s="95"/>
      <c r="BA146" s="12"/>
      <c r="BB146" s="12"/>
      <c r="BC146" s="12"/>
      <c r="BD146" s="12"/>
      <c r="BE146" s="12"/>
      <c r="BF146" s="12"/>
      <c r="BG146" s="12"/>
      <c r="BH146" s="12"/>
      <c r="BI146" s="50"/>
      <c r="BJ146" s="12"/>
      <c r="BK146" s="12"/>
      <c r="BL146" s="12"/>
      <c r="BM146" s="12"/>
      <c r="BN146" s="12"/>
      <c r="BO146" s="12"/>
      <c r="BP146" s="12"/>
      <c r="BQ146" s="12"/>
    </row>
    <row r="147" spans="4:69" ht="15.75" customHeight="1">
      <c r="D147" s="44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95"/>
      <c r="AR147" s="12"/>
      <c r="AS147" s="12"/>
      <c r="AT147" s="12"/>
      <c r="AU147" s="12"/>
      <c r="AV147" s="12"/>
      <c r="AW147" s="12"/>
      <c r="AX147" s="12"/>
      <c r="AY147" s="12"/>
      <c r="AZ147" s="95"/>
      <c r="BA147" s="12"/>
      <c r="BB147" s="12"/>
      <c r="BC147" s="12"/>
      <c r="BD147" s="12"/>
      <c r="BE147" s="12"/>
      <c r="BF147" s="12"/>
      <c r="BG147" s="12"/>
      <c r="BH147" s="12"/>
      <c r="BI147" s="50"/>
      <c r="BJ147" s="12"/>
      <c r="BK147" s="12"/>
      <c r="BL147" s="12"/>
      <c r="BM147" s="12"/>
      <c r="BN147" s="12"/>
      <c r="BO147" s="12"/>
      <c r="BP147" s="12"/>
      <c r="BQ147" s="12"/>
    </row>
    <row r="148" spans="4:69" ht="15.75" customHeight="1">
      <c r="D148" s="44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95"/>
      <c r="AR148" s="12"/>
      <c r="AS148" s="12"/>
      <c r="AT148" s="12"/>
      <c r="AU148" s="12"/>
      <c r="AV148" s="12"/>
      <c r="AW148" s="12"/>
      <c r="AX148" s="12"/>
      <c r="AY148" s="12"/>
      <c r="AZ148" s="95"/>
      <c r="BA148" s="12"/>
      <c r="BB148" s="12"/>
      <c r="BC148" s="12"/>
      <c r="BD148" s="12"/>
      <c r="BE148" s="12"/>
      <c r="BF148" s="12"/>
      <c r="BG148" s="12"/>
      <c r="BH148" s="12"/>
      <c r="BI148" s="50"/>
      <c r="BJ148" s="12"/>
      <c r="BK148" s="12"/>
      <c r="BL148" s="12"/>
      <c r="BM148" s="12"/>
      <c r="BN148" s="12"/>
      <c r="BO148" s="12"/>
      <c r="BP148" s="12"/>
      <c r="BQ148" s="12"/>
    </row>
    <row r="149" spans="4:69" ht="15.75" customHeight="1">
      <c r="D149" s="44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95"/>
      <c r="AR149" s="12"/>
      <c r="AS149" s="12"/>
      <c r="AT149" s="12"/>
      <c r="AU149" s="12"/>
      <c r="AV149" s="12"/>
      <c r="AW149" s="12"/>
      <c r="AX149" s="12"/>
      <c r="AY149" s="12"/>
      <c r="AZ149" s="95"/>
      <c r="BA149" s="12"/>
      <c r="BB149" s="12"/>
      <c r="BC149" s="12"/>
      <c r="BD149" s="12"/>
      <c r="BE149" s="12"/>
      <c r="BF149" s="12"/>
      <c r="BG149" s="12"/>
      <c r="BH149" s="12"/>
      <c r="BI149" s="50"/>
      <c r="BJ149" s="12"/>
      <c r="BK149" s="12"/>
      <c r="BL149" s="12"/>
      <c r="BM149" s="12"/>
      <c r="BN149" s="12"/>
      <c r="BO149" s="12"/>
      <c r="BP149" s="12"/>
      <c r="BQ149" s="12"/>
    </row>
    <row r="150" spans="4:69" ht="15.75" customHeight="1">
      <c r="D150" s="44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95"/>
      <c r="AR150" s="12"/>
      <c r="AS150" s="12"/>
      <c r="AT150" s="12"/>
      <c r="AU150" s="12"/>
      <c r="AV150" s="12"/>
      <c r="AW150" s="12"/>
      <c r="AX150" s="12"/>
      <c r="AY150" s="12"/>
      <c r="AZ150" s="95"/>
      <c r="BA150" s="12"/>
      <c r="BB150" s="12"/>
      <c r="BC150" s="12"/>
      <c r="BD150" s="12"/>
      <c r="BE150" s="12"/>
      <c r="BF150" s="12"/>
      <c r="BG150" s="12"/>
      <c r="BH150" s="12"/>
      <c r="BI150" s="50"/>
      <c r="BJ150" s="12"/>
      <c r="BK150" s="12"/>
      <c r="BL150" s="12"/>
      <c r="BM150" s="12"/>
      <c r="BN150" s="12"/>
      <c r="BO150" s="12"/>
      <c r="BP150" s="12"/>
      <c r="BQ150" s="12"/>
    </row>
    <row r="151" spans="4:69" ht="15.75" customHeight="1">
      <c r="D151" s="44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95"/>
      <c r="AR151" s="12"/>
      <c r="AS151" s="12"/>
      <c r="AT151" s="12"/>
      <c r="AU151" s="12"/>
      <c r="AV151" s="12"/>
      <c r="AW151" s="12"/>
      <c r="AX151" s="12"/>
      <c r="AY151" s="12"/>
      <c r="AZ151" s="95"/>
      <c r="BA151" s="12"/>
      <c r="BB151" s="12"/>
      <c r="BC151" s="12"/>
      <c r="BD151" s="12"/>
      <c r="BE151" s="12"/>
      <c r="BF151" s="12"/>
      <c r="BG151" s="12"/>
      <c r="BH151" s="12"/>
      <c r="BI151" s="50"/>
      <c r="BJ151" s="12"/>
      <c r="BK151" s="12"/>
      <c r="BL151" s="12"/>
      <c r="BM151" s="12"/>
      <c r="BN151" s="12"/>
      <c r="BO151" s="12"/>
      <c r="BP151" s="12"/>
      <c r="BQ151" s="12"/>
    </row>
    <row r="152" spans="4:69" ht="15.75" customHeight="1">
      <c r="D152" s="44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95"/>
      <c r="AR152" s="12"/>
      <c r="AS152" s="12"/>
      <c r="AT152" s="12"/>
      <c r="AU152" s="12"/>
      <c r="AV152" s="12"/>
      <c r="AW152" s="12"/>
      <c r="AX152" s="12"/>
      <c r="AY152" s="12"/>
      <c r="AZ152" s="95"/>
      <c r="BA152" s="12"/>
      <c r="BB152" s="12"/>
      <c r="BC152" s="12"/>
      <c r="BD152" s="12"/>
      <c r="BE152" s="12"/>
      <c r="BF152" s="12"/>
      <c r="BG152" s="12"/>
      <c r="BH152" s="12"/>
      <c r="BI152" s="50"/>
      <c r="BJ152" s="12"/>
      <c r="BK152" s="12"/>
      <c r="BL152" s="12"/>
      <c r="BM152" s="12"/>
      <c r="BN152" s="12"/>
      <c r="BO152" s="12"/>
      <c r="BP152" s="12"/>
      <c r="BQ152" s="12"/>
    </row>
    <row r="153" spans="4:69" ht="15.75" customHeight="1">
      <c r="D153" s="44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95"/>
      <c r="AR153" s="12"/>
      <c r="AS153" s="12"/>
      <c r="AT153" s="12"/>
      <c r="AU153" s="12"/>
      <c r="AV153" s="12"/>
      <c r="AW153" s="12"/>
      <c r="AX153" s="12"/>
      <c r="AY153" s="12"/>
      <c r="AZ153" s="95"/>
      <c r="BA153" s="12"/>
      <c r="BB153" s="12"/>
      <c r="BC153" s="12"/>
      <c r="BD153" s="12"/>
      <c r="BE153" s="12"/>
      <c r="BF153" s="12"/>
      <c r="BG153" s="12"/>
      <c r="BH153" s="12"/>
      <c r="BI153" s="50"/>
      <c r="BJ153" s="12"/>
      <c r="BK153" s="12"/>
      <c r="BL153" s="12"/>
      <c r="BM153" s="12"/>
      <c r="BN153" s="12"/>
      <c r="BO153" s="12"/>
      <c r="BP153" s="12"/>
      <c r="BQ153" s="12"/>
    </row>
    <row r="154" spans="4:69" ht="15.75" customHeight="1">
      <c r="D154" s="44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95"/>
      <c r="AR154" s="12"/>
      <c r="AS154" s="12"/>
      <c r="AT154" s="12"/>
      <c r="AU154" s="12"/>
      <c r="AV154" s="12"/>
      <c r="AW154" s="12"/>
      <c r="AX154" s="12"/>
      <c r="AY154" s="12"/>
      <c r="AZ154" s="95"/>
      <c r="BA154" s="12"/>
      <c r="BB154" s="12"/>
      <c r="BC154" s="12"/>
      <c r="BD154" s="12"/>
      <c r="BE154" s="12"/>
      <c r="BF154" s="12"/>
      <c r="BG154" s="12"/>
      <c r="BH154" s="12"/>
      <c r="BI154" s="50"/>
      <c r="BJ154" s="12"/>
      <c r="BK154" s="12"/>
      <c r="BL154" s="12"/>
      <c r="BM154" s="12"/>
      <c r="BN154" s="12"/>
      <c r="BO154" s="12"/>
      <c r="BP154" s="12"/>
      <c r="BQ154" s="12"/>
    </row>
    <row r="155" spans="4:69" ht="15.75" customHeight="1">
      <c r="D155" s="44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95"/>
      <c r="AR155" s="12"/>
      <c r="AS155" s="12"/>
      <c r="AT155" s="12"/>
      <c r="AU155" s="12"/>
      <c r="AV155" s="12"/>
      <c r="AW155" s="12"/>
      <c r="AX155" s="12"/>
      <c r="AY155" s="12"/>
      <c r="AZ155" s="95"/>
      <c r="BA155" s="12"/>
      <c r="BB155" s="12"/>
      <c r="BC155" s="12"/>
      <c r="BD155" s="12"/>
      <c r="BE155" s="12"/>
      <c r="BF155" s="12"/>
      <c r="BG155" s="12"/>
      <c r="BH155" s="12"/>
      <c r="BI155" s="50"/>
      <c r="BJ155" s="12"/>
      <c r="BK155" s="12"/>
      <c r="BL155" s="12"/>
      <c r="BM155" s="12"/>
      <c r="BN155" s="12"/>
      <c r="BO155" s="12"/>
      <c r="BP155" s="12"/>
      <c r="BQ155" s="12"/>
    </row>
    <row r="156" spans="4:69" ht="15.75" customHeight="1">
      <c r="D156" s="44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95"/>
      <c r="AR156" s="12"/>
      <c r="AS156" s="12"/>
      <c r="AT156" s="12"/>
      <c r="AU156" s="12"/>
      <c r="AV156" s="12"/>
      <c r="AW156" s="12"/>
      <c r="AX156" s="12"/>
      <c r="AY156" s="12"/>
      <c r="AZ156" s="95"/>
      <c r="BA156" s="12"/>
      <c r="BB156" s="12"/>
      <c r="BC156" s="12"/>
      <c r="BD156" s="12"/>
      <c r="BE156" s="12"/>
      <c r="BF156" s="12"/>
      <c r="BG156" s="12"/>
      <c r="BH156" s="12"/>
      <c r="BI156" s="50"/>
      <c r="BJ156" s="12"/>
      <c r="BK156" s="12"/>
      <c r="BL156" s="12"/>
      <c r="BM156" s="12"/>
      <c r="BN156" s="12"/>
      <c r="BO156" s="12"/>
      <c r="BP156" s="12"/>
      <c r="BQ156" s="12"/>
    </row>
    <row r="157" spans="4:69" ht="15.75" customHeight="1">
      <c r="D157" s="44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95"/>
      <c r="AR157" s="12"/>
      <c r="AS157" s="12"/>
      <c r="AT157" s="12"/>
      <c r="AU157" s="12"/>
      <c r="AV157" s="12"/>
      <c r="AW157" s="12"/>
      <c r="AX157" s="12"/>
      <c r="AY157" s="12"/>
      <c r="AZ157" s="95"/>
      <c r="BA157" s="12"/>
      <c r="BB157" s="12"/>
      <c r="BC157" s="12"/>
      <c r="BD157" s="12"/>
      <c r="BE157" s="12"/>
      <c r="BF157" s="12"/>
      <c r="BG157" s="12"/>
      <c r="BH157" s="12"/>
      <c r="BI157" s="50"/>
      <c r="BJ157" s="12"/>
      <c r="BK157" s="12"/>
      <c r="BL157" s="12"/>
      <c r="BM157" s="12"/>
      <c r="BN157" s="12"/>
      <c r="BO157" s="12"/>
      <c r="BP157" s="12"/>
      <c r="BQ157" s="12"/>
    </row>
    <row r="158" spans="4:69" ht="15.75" customHeight="1">
      <c r="D158" s="44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95"/>
      <c r="AR158" s="12"/>
      <c r="AS158" s="12"/>
      <c r="AT158" s="12"/>
      <c r="AU158" s="12"/>
      <c r="AV158" s="12"/>
      <c r="AW158" s="12"/>
      <c r="AX158" s="12"/>
      <c r="AY158" s="12"/>
      <c r="AZ158" s="95"/>
      <c r="BA158" s="12"/>
      <c r="BB158" s="12"/>
      <c r="BC158" s="12"/>
      <c r="BD158" s="12"/>
      <c r="BE158" s="12"/>
      <c r="BF158" s="12"/>
      <c r="BG158" s="12"/>
      <c r="BH158" s="12"/>
      <c r="BI158" s="50"/>
      <c r="BJ158" s="12"/>
      <c r="BK158" s="12"/>
      <c r="BL158" s="12"/>
      <c r="BM158" s="12"/>
      <c r="BN158" s="12"/>
      <c r="BO158" s="12"/>
      <c r="BP158" s="12"/>
      <c r="BQ158" s="12"/>
    </row>
    <row r="159" spans="4:69" ht="15.75" customHeight="1">
      <c r="D159" s="44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95"/>
      <c r="AR159" s="12"/>
      <c r="AS159" s="12"/>
      <c r="AT159" s="12"/>
      <c r="AU159" s="12"/>
      <c r="AV159" s="12"/>
      <c r="AW159" s="12"/>
      <c r="AX159" s="12"/>
      <c r="AY159" s="12"/>
      <c r="AZ159" s="95"/>
      <c r="BA159" s="12"/>
      <c r="BB159" s="12"/>
      <c r="BC159" s="12"/>
      <c r="BD159" s="12"/>
      <c r="BE159" s="12"/>
      <c r="BF159" s="12"/>
      <c r="BG159" s="12"/>
      <c r="BH159" s="12"/>
      <c r="BI159" s="50"/>
      <c r="BJ159" s="12"/>
      <c r="BK159" s="12"/>
      <c r="BL159" s="12"/>
      <c r="BM159" s="12"/>
      <c r="BN159" s="12"/>
      <c r="BO159" s="12"/>
      <c r="BP159" s="12"/>
      <c r="BQ159" s="12"/>
    </row>
    <row r="160" spans="4:69" ht="15.75" customHeight="1">
      <c r="D160" s="44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95"/>
      <c r="AR160" s="12"/>
      <c r="AS160" s="12"/>
      <c r="AT160" s="12"/>
      <c r="AU160" s="12"/>
      <c r="AV160" s="12"/>
      <c r="AW160" s="12"/>
      <c r="AX160" s="12"/>
      <c r="AY160" s="12"/>
      <c r="AZ160" s="95"/>
      <c r="BA160" s="12"/>
      <c r="BB160" s="12"/>
      <c r="BC160" s="12"/>
      <c r="BD160" s="12"/>
      <c r="BE160" s="12"/>
      <c r="BF160" s="12"/>
      <c r="BG160" s="12"/>
      <c r="BH160" s="12"/>
      <c r="BI160" s="50"/>
      <c r="BJ160" s="12"/>
      <c r="BK160" s="12"/>
      <c r="BL160" s="12"/>
      <c r="BM160" s="12"/>
      <c r="BN160" s="12"/>
      <c r="BO160" s="12"/>
      <c r="BP160" s="12"/>
      <c r="BQ160" s="12"/>
    </row>
    <row r="161" spans="4:69" ht="15.75" customHeight="1">
      <c r="D161" s="44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95"/>
      <c r="AR161" s="12"/>
      <c r="AS161" s="12"/>
      <c r="AT161" s="12"/>
      <c r="AU161" s="12"/>
      <c r="AV161" s="12"/>
      <c r="AW161" s="12"/>
      <c r="AX161" s="12"/>
      <c r="AY161" s="12"/>
      <c r="AZ161" s="95"/>
      <c r="BA161" s="12"/>
      <c r="BB161" s="12"/>
      <c r="BC161" s="12"/>
      <c r="BD161" s="12"/>
      <c r="BE161" s="12"/>
      <c r="BF161" s="12"/>
      <c r="BG161" s="12"/>
      <c r="BH161" s="12"/>
      <c r="BI161" s="50"/>
      <c r="BJ161" s="12"/>
      <c r="BK161" s="12"/>
      <c r="BL161" s="12"/>
      <c r="BM161" s="12"/>
      <c r="BN161" s="12"/>
      <c r="BO161" s="12"/>
      <c r="BP161" s="12"/>
      <c r="BQ161" s="12"/>
    </row>
    <row r="162" spans="4:69" ht="15.75" customHeight="1">
      <c r="D162" s="44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95"/>
      <c r="AR162" s="12"/>
      <c r="AS162" s="12"/>
      <c r="AT162" s="12"/>
      <c r="AU162" s="12"/>
      <c r="AV162" s="12"/>
      <c r="AW162" s="12"/>
      <c r="AX162" s="12"/>
      <c r="AY162" s="12"/>
      <c r="AZ162" s="95"/>
      <c r="BA162" s="12"/>
      <c r="BB162" s="12"/>
      <c r="BC162" s="12"/>
      <c r="BD162" s="12"/>
      <c r="BE162" s="12"/>
      <c r="BF162" s="12"/>
      <c r="BG162" s="12"/>
      <c r="BH162" s="12"/>
      <c r="BI162" s="50"/>
      <c r="BJ162" s="12"/>
      <c r="BK162" s="12"/>
      <c r="BL162" s="12"/>
      <c r="BM162" s="12"/>
      <c r="BN162" s="12"/>
      <c r="BO162" s="12"/>
      <c r="BP162" s="12"/>
      <c r="BQ162" s="12"/>
    </row>
    <row r="163" spans="4:69" ht="15.75" customHeight="1">
      <c r="D163" s="44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95"/>
      <c r="AR163" s="12"/>
      <c r="AS163" s="12"/>
      <c r="AT163" s="12"/>
      <c r="AU163" s="12"/>
      <c r="AV163" s="12"/>
      <c r="AW163" s="12"/>
      <c r="AX163" s="12"/>
      <c r="AY163" s="12"/>
      <c r="AZ163" s="95"/>
      <c r="BA163" s="12"/>
      <c r="BB163" s="12"/>
      <c r="BC163" s="12"/>
      <c r="BD163" s="12"/>
      <c r="BE163" s="12"/>
      <c r="BF163" s="12"/>
      <c r="BG163" s="12"/>
      <c r="BH163" s="12"/>
      <c r="BI163" s="50"/>
      <c r="BJ163" s="12"/>
      <c r="BK163" s="12"/>
      <c r="BL163" s="12"/>
      <c r="BM163" s="12"/>
      <c r="BN163" s="12"/>
      <c r="BO163" s="12"/>
      <c r="BP163" s="12"/>
      <c r="BQ163" s="12"/>
    </row>
    <row r="164" spans="4:69" ht="15.75" customHeight="1">
      <c r="D164" s="44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95"/>
      <c r="AR164" s="12"/>
      <c r="AS164" s="12"/>
      <c r="AT164" s="12"/>
      <c r="AU164" s="12"/>
      <c r="AV164" s="12"/>
      <c r="AW164" s="12"/>
      <c r="AX164" s="12"/>
      <c r="AY164" s="12"/>
      <c r="AZ164" s="95"/>
      <c r="BA164" s="12"/>
      <c r="BB164" s="12"/>
      <c r="BC164" s="12"/>
      <c r="BD164" s="12"/>
      <c r="BE164" s="12"/>
      <c r="BF164" s="12"/>
      <c r="BG164" s="12"/>
      <c r="BH164" s="12"/>
      <c r="BI164" s="50"/>
      <c r="BJ164" s="12"/>
      <c r="BK164" s="12"/>
      <c r="BL164" s="12"/>
      <c r="BM164" s="12"/>
      <c r="BN164" s="12"/>
      <c r="BO164" s="12"/>
      <c r="BP164" s="12"/>
      <c r="BQ164" s="12"/>
    </row>
    <row r="165" spans="4:69" ht="15.75" customHeight="1">
      <c r="D165" s="44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95"/>
      <c r="AR165" s="12"/>
      <c r="AS165" s="12"/>
      <c r="AT165" s="12"/>
      <c r="AU165" s="12"/>
      <c r="AV165" s="12"/>
      <c r="AW165" s="12"/>
      <c r="AX165" s="12"/>
      <c r="AY165" s="12"/>
      <c r="AZ165" s="95"/>
      <c r="BA165" s="12"/>
      <c r="BB165" s="12"/>
      <c r="BC165" s="12"/>
      <c r="BD165" s="12"/>
      <c r="BE165" s="12"/>
      <c r="BF165" s="12"/>
      <c r="BG165" s="12"/>
      <c r="BH165" s="12"/>
      <c r="BI165" s="50"/>
      <c r="BJ165" s="12"/>
      <c r="BK165" s="12"/>
      <c r="BL165" s="12"/>
      <c r="BM165" s="12"/>
      <c r="BN165" s="12"/>
      <c r="BO165" s="12"/>
      <c r="BP165" s="12"/>
      <c r="BQ165" s="12"/>
    </row>
    <row r="166" spans="4:69" ht="15.75" customHeight="1">
      <c r="D166" s="44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95"/>
      <c r="AR166" s="12"/>
      <c r="AS166" s="12"/>
      <c r="AT166" s="12"/>
      <c r="AU166" s="12"/>
      <c r="AV166" s="12"/>
      <c r="AW166" s="12"/>
      <c r="AX166" s="12"/>
      <c r="AY166" s="12"/>
      <c r="AZ166" s="95"/>
      <c r="BA166" s="12"/>
      <c r="BB166" s="12"/>
      <c r="BC166" s="12"/>
      <c r="BD166" s="12"/>
      <c r="BE166" s="12"/>
      <c r="BF166" s="12"/>
      <c r="BG166" s="12"/>
      <c r="BH166" s="12"/>
      <c r="BI166" s="50"/>
      <c r="BJ166" s="12"/>
      <c r="BK166" s="12"/>
      <c r="BL166" s="12"/>
      <c r="BM166" s="12"/>
      <c r="BN166" s="12"/>
      <c r="BO166" s="12"/>
      <c r="BP166" s="12"/>
      <c r="BQ166" s="12"/>
    </row>
    <row r="167" spans="4:69" ht="15.75" customHeight="1">
      <c r="D167" s="44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95"/>
      <c r="AR167" s="12"/>
      <c r="AS167" s="12"/>
      <c r="AT167" s="12"/>
      <c r="AU167" s="12"/>
      <c r="AV167" s="12"/>
      <c r="AW167" s="12"/>
      <c r="AX167" s="12"/>
      <c r="AY167" s="12"/>
      <c r="AZ167" s="95"/>
      <c r="BA167" s="12"/>
      <c r="BB167" s="12"/>
      <c r="BC167" s="12"/>
      <c r="BD167" s="12"/>
      <c r="BE167" s="12"/>
      <c r="BF167" s="12"/>
      <c r="BG167" s="12"/>
      <c r="BH167" s="12"/>
      <c r="BI167" s="50"/>
      <c r="BJ167" s="12"/>
      <c r="BK167" s="12"/>
      <c r="BL167" s="12"/>
      <c r="BM167" s="12"/>
      <c r="BN167" s="12"/>
      <c r="BO167" s="12"/>
      <c r="BP167" s="12"/>
      <c r="BQ167" s="12"/>
    </row>
    <row r="168" spans="4:69" ht="15.75" customHeight="1">
      <c r="D168" s="44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95"/>
      <c r="AR168" s="12"/>
      <c r="AS168" s="12"/>
      <c r="AT168" s="12"/>
      <c r="AU168" s="12"/>
      <c r="AV168" s="12"/>
      <c r="AW168" s="12"/>
      <c r="AX168" s="12"/>
      <c r="AY168" s="12"/>
      <c r="AZ168" s="95"/>
      <c r="BA168" s="12"/>
      <c r="BB168" s="12"/>
      <c r="BC168" s="12"/>
      <c r="BD168" s="12"/>
      <c r="BE168" s="12"/>
      <c r="BF168" s="12"/>
      <c r="BG168" s="12"/>
      <c r="BH168" s="12"/>
      <c r="BI168" s="50"/>
      <c r="BJ168" s="12"/>
      <c r="BK168" s="12"/>
      <c r="BL168" s="12"/>
      <c r="BM168" s="12"/>
      <c r="BN168" s="12"/>
      <c r="BO168" s="12"/>
      <c r="BP168" s="12"/>
      <c r="BQ168" s="12"/>
    </row>
    <row r="169" spans="4:69" ht="15.75" customHeight="1">
      <c r="D169" s="44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95"/>
      <c r="AR169" s="12"/>
      <c r="AS169" s="12"/>
      <c r="AT169" s="12"/>
      <c r="AU169" s="12"/>
      <c r="AV169" s="12"/>
      <c r="AW169" s="12"/>
      <c r="AX169" s="12"/>
      <c r="AY169" s="12"/>
      <c r="AZ169" s="95"/>
      <c r="BA169" s="12"/>
      <c r="BB169" s="12"/>
      <c r="BC169" s="12"/>
      <c r="BD169" s="12"/>
      <c r="BE169" s="12"/>
      <c r="BF169" s="12"/>
      <c r="BG169" s="12"/>
      <c r="BH169" s="12"/>
      <c r="BI169" s="50"/>
      <c r="BJ169" s="12"/>
      <c r="BK169" s="12"/>
      <c r="BL169" s="12"/>
      <c r="BM169" s="12"/>
      <c r="BN169" s="12"/>
      <c r="BO169" s="12"/>
      <c r="BP169" s="12"/>
      <c r="BQ169" s="12"/>
    </row>
    <row r="170" spans="4:69" ht="15.75" customHeight="1">
      <c r="D170" s="44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95"/>
      <c r="AR170" s="12"/>
      <c r="AS170" s="12"/>
      <c r="AT170" s="12"/>
      <c r="AU170" s="12"/>
      <c r="AV170" s="12"/>
      <c r="AW170" s="12"/>
      <c r="AX170" s="12"/>
      <c r="AY170" s="12"/>
      <c r="AZ170" s="95"/>
      <c r="BA170" s="12"/>
      <c r="BB170" s="12"/>
      <c r="BC170" s="12"/>
      <c r="BD170" s="12"/>
      <c r="BE170" s="12"/>
      <c r="BF170" s="12"/>
      <c r="BG170" s="12"/>
      <c r="BH170" s="12"/>
      <c r="BI170" s="50"/>
      <c r="BJ170" s="12"/>
      <c r="BK170" s="12"/>
      <c r="BL170" s="12"/>
      <c r="BM170" s="12"/>
      <c r="BN170" s="12"/>
      <c r="BO170" s="12"/>
      <c r="BP170" s="12"/>
      <c r="BQ170" s="12"/>
    </row>
    <row r="171" spans="4:69" ht="15.75" customHeight="1">
      <c r="D171" s="44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95"/>
      <c r="AR171" s="12"/>
      <c r="AS171" s="12"/>
      <c r="AT171" s="12"/>
      <c r="AU171" s="12"/>
      <c r="AV171" s="12"/>
      <c r="AW171" s="12"/>
      <c r="AX171" s="12"/>
      <c r="AY171" s="12"/>
      <c r="AZ171" s="95"/>
      <c r="BA171" s="12"/>
      <c r="BB171" s="12"/>
      <c r="BC171" s="12"/>
      <c r="BD171" s="12"/>
      <c r="BE171" s="12"/>
      <c r="BF171" s="12"/>
      <c r="BG171" s="12"/>
      <c r="BH171" s="12"/>
      <c r="BI171" s="50"/>
      <c r="BJ171" s="12"/>
      <c r="BK171" s="12"/>
      <c r="BL171" s="12"/>
      <c r="BM171" s="12"/>
      <c r="BN171" s="12"/>
      <c r="BO171" s="12"/>
      <c r="BP171" s="12"/>
      <c r="BQ171" s="12"/>
    </row>
    <row r="172" spans="4:69" ht="15.75" customHeight="1">
      <c r="D172" s="44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95"/>
      <c r="AR172" s="12"/>
      <c r="AS172" s="12"/>
      <c r="AT172" s="12"/>
      <c r="AU172" s="12"/>
      <c r="AV172" s="12"/>
      <c r="AW172" s="12"/>
      <c r="AX172" s="12"/>
      <c r="AY172" s="12"/>
      <c r="AZ172" s="95"/>
      <c r="BA172" s="12"/>
      <c r="BB172" s="12"/>
      <c r="BC172" s="12"/>
      <c r="BD172" s="12"/>
      <c r="BE172" s="12"/>
      <c r="BF172" s="12"/>
      <c r="BG172" s="12"/>
      <c r="BH172" s="12"/>
      <c r="BI172" s="50"/>
      <c r="BJ172" s="12"/>
      <c r="BK172" s="12"/>
      <c r="BL172" s="12"/>
      <c r="BM172" s="12"/>
      <c r="BN172" s="12"/>
      <c r="BO172" s="12"/>
      <c r="BP172" s="12"/>
      <c r="BQ172" s="12"/>
    </row>
    <row r="173" spans="4:69" ht="15.75" customHeight="1">
      <c r="D173" s="44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95"/>
      <c r="AR173" s="12"/>
      <c r="AS173" s="12"/>
      <c r="AT173" s="12"/>
      <c r="AU173" s="12"/>
      <c r="AV173" s="12"/>
      <c r="AW173" s="12"/>
      <c r="AX173" s="12"/>
      <c r="AY173" s="12"/>
      <c r="AZ173" s="95"/>
      <c r="BA173" s="12"/>
      <c r="BB173" s="12"/>
      <c r="BC173" s="12"/>
      <c r="BD173" s="12"/>
      <c r="BE173" s="12"/>
      <c r="BF173" s="12"/>
      <c r="BG173" s="12"/>
      <c r="BH173" s="12"/>
      <c r="BI173" s="50"/>
      <c r="BJ173" s="12"/>
      <c r="BK173" s="12"/>
      <c r="BL173" s="12"/>
      <c r="BM173" s="12"/>
      <c r="BN173" s="12"/>
      <c r="BO173" s="12"/>
      <c r="BP173" s="12"/>
      <c r="BQ173" s="12"/>
    </row>
    <row r="174" spans="4:69" ht="15.75" customHeight="1">
      <c r="D174" s="44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95"/>
      <c r="AR174" s="12"/>
      <c r="AS174" s="12"/>
      <c r="AT174" s="12"/>
      <c r="AU174" s="12"/>
      <c r="AV174" s="12"/>
      <c r="AW174" s="12"/>
      <c r="AX174" s="12"/>
      <c r="AY174" s="12"/>
      <c r="AZ174" s="95"/>
      <c r="BA174" s="12"/>
      <c r="BB174" s="12"/>
      <c r="BC174" s="12"/>
      <c r="BD174" s="12"/>
      <c r="BE174" s="12"/>
      <c r="BF174" s="12"/>
      <c r="BG174" s="12"/>
      <c r="BH174" s="12"/>
      <c r="BI174" s="50"/>
      <c r="BJ174" s="12"/>
      <c r="BK174" s="12"/>
      <c r="BL174" s="12"/>
      <c r="BM174" s="12"/>
      <c r="BN174" s="12"/>
      <c r="BO174" s="12"/>
      <c r="BP174" s="12"/>
      <c r="BQ174" s="12"/>
    </row>
    <row r="175" spans="4:69" ht="15.75" customHeight="1">
      <c r="D175" s="44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95"/>
      <c r="AR175" s="12"/>
      <c r="AS175" s="12"/>
      <c r="AT175" s="12"/>
      <c r="AU175" s="12"/>
      <c r="AV175" s="12"/>
      <c r="AW175" s="12"/>
      <c r="AX175" s="12"/>
      <c r="AY175" s="12"/>
      <c r="AZ175" s="95"/>
      <c r="BA175" s="12"/>
      <c r="BB175" s="12"/>
      <c r="BC175" s="12"/>
      <c r="BD175" s="12"/>
      <c r="BE175" s="12"/>
      <c r="BF175" s="12"/>
      <c r="BG175" s="12"/>
      <c r="BH175" s="12"/>
      <c r="BI175" s="50"/>
      <c r="BJ175" s="12"/>
      <c r="BK175" s="12"/>
      <c r="BL175" s="12"/>
      <c r="BM175" s="12"/>
      <c r="BN175" s="12"/>
      <c r="BO175" s="12"/>
      <c r="BP175" s="12"/>
      <c r="BQ175" s="12"/>
    </row>
    <row r="176" spans="4:69" ht="15.75" customHeight="1">
      <c r="D176" s="44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95"/>
      <c r="AR176" s="12"/>
      <c r="AS176" s="12"/>
      <c r="AT176" s="12"/>
      <c r="AU176" s="12"/>
      <c r="AV176" s="12"/>
      <c r="AW176" s="12"/>
      <c r="AX176" s="12"/>
      <c r="AY176" s="12"/>
      <c r="AZ176" s="95"/>
      <c r="BA176" s="12"/>
      <c r="BB176" s="12"/>
      <c r="BC176" s="12"/>
      <c r="BD176" s="12"/>
      <c r="BE176" s="12"/>
      <c r="BF176" s="12"/>
      <c r="BG176" s="12"/>
      <c r="BH176" s="12"/>
      <c r="BI176" s="50"/>
      <c r="BJ176" s="12"/>
      <c r="BK176" s="12"/>
      <c r="BL176" s="12"/>
      <c r="BM176" s="12"/>
      <c r="BN176" s="12"/>
      <c r="BO176" s="12"/>
      <c r="BP176" s="12"/>
      <c r="BQ176" s="12"/>
    </row>
    <row r="177" spans="4:69" ht="15.75" customHeight="1">
      <c r="D177" s="44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95"/>
      <c r="AR177" s="12"/>
      <c r="AS177" s="12"/>
      <c r="AT177" s="12"/>
      <c r="AU177" s="12"/>
      <c r="AV177" s="12"/>
      <c r="AW177" s="12"/>
      <c r="AX177" s="12"/>
      <c r="AY177" s="12"/>
      <c r="AZ177" s="95"/>
      <c r="BA177" s="12"/>
      <c r="BB177" s="12"/>
      <c r="BC177" s="12"/>
      <c r="BD177" s="12"/>
      <c r="BE177" s="12"/>
      <c r="BF177" s="12"/>
      <c r="BG177" s="12"/>
      <c r="BH177" s="12"/>
      <c r="BI177" s="50"/>
      <c r="BJ177" s="12"/>
      <c r="BK177" s="12"/>
      <c r="BL177" s="12"/>
      <c r="BM177" s="12"/>
      <c r="BN177" s="12"/>
      <c r="BO177" s="12"/>
      <c r="BP177" s="12"/>
      <c r="BQ177" s="12"/>
    </row>
    <row r="178" spans="4:69" ht="15.75" customHeight="1">
      <c r="D178" s="44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95"/>
      <c r="AR178" s="12"/>
      <c r="AS178" s="12"/>
      <c r="AT178" s="12"/>
      <c r="AU178" s="12"/>
      <c r="AV178" s="12"/>
      <c r="AW178" s="12"/>
      <c r="AX178" s="12"/>
      <c r="AY178" s="12"/>
      <c r="AZ178" s="95"/>
      <c r="BA178" s="12"/>
      <c r="BB178" s="12"/>
      <c r="BC178" s="12"/>
      <c r="BD178" s="12"/>
      <c r="BE178" s="12"/>
      <c r="BF178" s="12"/>
      <c r="BG178" s="12"/>
      <c r="BH178" s="12"/>
      <c r="BI178" s="50"/>
      <c r="BJ178" s="12"/>
      <c r="BK178" s="12"/>
      <c r="BL178" s="12"/>
      <c r="BM178" s="12"/>
      <c r="BN178" s="12"/>
      <c r="BO178" s="12"/>
      <c r="BP178" s="12"/>
      <c r="BQ178" s="12"/>
    </row>
    <row r="179" spans="4:69" ht="15.75" customHeight="1">
      <c r="D179" s="44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95"/>
      <c r="AR179" s="12"/>
      <c r="AS179" s="12"/>
      <c r="AT179" s="12"/>
      <c r="AU179" s="12"/>
      <c r="AV179" s="12"/>
      <c r="AW179" s="12"/>
      <c r="AX179" s="12"/>
      <c r="AY179" s="12"/>
      <c r="AZ179" s="95"/>
      <c r="BA179" s="12"/>
      <c r="BB179" s="12"/>
      <c r="BC179" s="12"/>
      <c r="BD179" s="12"/>
      <c r="BE179" s="12"/>
      <c r="BF179" s="12"/>
      <c r="BG179" s="12"/>
      <c r="BH179" s="12"/>
      <c r="BI179" s="50"/>
      <c r="BJ179" s="12"/>
      <c r="BK179" s="12"/>
      <c r="BL179" s="12"/>
      <c r="BM179" s="12"/>
      <c r="BN179" s="12"/>
      <c r="BO179" s="12"/>
      <c r="BP179" s="12"/>
      <c r="BQ179" s="12"/>
    </row>
    <row r="180" spans="4:69" ht="15.75" customHeight="1">
      <c r="D180" s="44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95"/>
      <c r="AR180" s="12"/>
      <c r="AS180" s="12"/>
      <c r="AT180" s="12"/>
      <c r="AU180" s="12"/>
      <c r="AV180" s="12"/>
      <c r="AW180" s="12"/>
      <c r="AX180" s="12"/>
      <c r="AY180" s="12"/>
      <c r="AZ180" s="95"/>
      <c r="BA180" s="12"/>
      <c r="BB180" s="12"/>
      <c r="BC180" s="12"/>
      <c r="BD180" s="12"/>
      <c r="BE180" s="12"/>
      <c r="BF180" s="12"/>
      <c r="BG180" s="12"/>
      <c r="BH180" s="12"/>
      <c r="BI180" s="50"/>
      <c r="BJ180" s="12"/>
      <c r="BK180" s="12"/>
      <c r="BL180" s="12"/>
      <c r="BM180" s="12"/>
      <c r="BN180" s="12"/>
      <c r="BO180" s="12"/>
      <c r="BP180" s="12"/>
      <c r="BQ180" s="12"/>
    </row>
    <row r="181" spans="4:69" ht="15.75" customHeight="1">
      <c r="D181" s="44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95"/>
      <c r="AR181" s="12"/>
      <c r="AS181" s="12"/>
      <c r="AT181" s="12"/>
      <c r="AU181" s="12"/>
      <c r="AV181" s="12"/>
      <c r="AW181" s="12"/>
      <c r="AX181" s="12"/>
      <c r="AY181" s="12"/>
      <c r="AZ181" s="95"/>
      <c r="BA181" s="12"/>
      <c r="BB181" s="12"/>
      <c r="BC181" s="12"/>
      <c r="BD181" s="12"/>
      <c r="BE181" s="12"/>
      <c r="BF181" s="12"/>
      <c r="BG181" s="12"/>
      <c r="BH181" s="12"/>
      <c r="BI181" s="50"/>
      <c r="BJ181" s="12"/>
      <c r="BK181" s="12"/>
      <c r="BL181" s="12"/>
      <c r="BM181" s="12"/>
      <c r="BN181" s="12"/>
      <c r="BO181" s="12"/>
      <c r="BP181" s="12"/>
      <c r="BQ181" s="12"/>
    </row>
    <row r="182" spans="4:69" ht="15.75" customHeight="1">
      <c r="D182" s="44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95"/>
      <c r="AR182" s="12"/>
      <c r="AS182" s="12"/>
      <c r="AT182" s="12"/>
      <c r="AU182" s="12"/>
      <c r="AV182" s="12"/>
      <c r="AW182" s="12"/>
      <c r="AX182" s="12"/>
      <c r="AY182" s="12"/>
      <c r="AZ182" s="95"/>
      <c r="BA182" s="12"/>
      <c r="BB182" s="12"/>
      <c r="BC182" s="12"/>
      <c r="BD182" s="12"/>
      <c r="BE182" s="12"/>
      <c r="BF182" s="12"/>
      <c r="BG182" s="12"/>
      <c r="BH182" s="12"/>
      <c r="BI182" s="50"/>
      <c r="BJ182" s="12"/>
      <c r="BK182" s="12"/>
      <c r="BL182" s="12"/>
      <c r="BM182" s="12"/>
      <c r="BN182" s="12"/>
      <c r="BO182" s="12"/>
      <c r="BP182" s="12"/>
      <c r="BQ182" s="12"/>
    </row>
    <row r="183" spans="4:69" ht="15.75" customHeight="1">
      <c r="D183" s="44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95"/>
      <c r="AR183" s="12"/>
      <c r="AS183" s="12"/>
      <c r="AT183" s="12"/>
      <c r="AU183" s="12"/>
      <c r="AV183" s="12"/>
      <c r="AW183" s="12"/>
      <c r="AX183" s="12"/>
      <c r="AY183" s="12"/>
      <c r="AZ183" s="95"/>
      <c r="BA183" s="12"/>
      <c r="BB183" s="12"/>
      <c r="BC183" s="12"/>
      <c r="BD183" s="12"/>
      <c r="BE183" s="12"/>
      <c r="BF183" s="12"/>
      <c r="BG183" s="12"/>
      <c r="BH183" s="12"/>
      <c r="BI183" s="50"/>
      <c r="BJ183" s="12"/>
      <c r="BK183" s="12"/>
      <c r="BL183" s="12"/>
      <c r="BM183" s="12"/>
      <c r="BN183" s="12"/>
      <c r="BO183" s="12"/>
      <c r="BP183" s="12"/>
      <c r="BQ183" s="12"/>
    </row>
    <row r="184" spans="4:69" ht="15.75" customHeight="1">
      <c r="D184" s="44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95"/>
      <c r="AR184" s="12"/>
      <c r="AS184" s="12"/>
      <c r="AT184" s="12"/>
      <c r="AU184" s="12"/>
      <c r="AV184" s="12"/>
      <c r="AW184" s="12"/>
      <c r="AX184" s="12"/>
      <c r="AY184" s="12"/>
      <c r="AZ184" s="95"/>
      <c r="BA184" s="12"/>
      <c r="BB184" s="12"/>
      <c r="BC184" s="12"/>
      <c r="BD184" s="12"/>
      <c r="BE184" s="12"/>
      <c r="BF184" s="12"/>
      <c r="BG184" s="12"/>
      <c r="BH184" s="12"/>
      <c r="BI184" s="50"/>
      <c r="BJ184" s="12"/>
      <c r="BK184" s="12"/>
      <c r="BL184" s="12"/>
      <c r="BM184" s="12"/>
      <c r="BN184" s="12"/>
      <c r="BO184" s="12"/>
      <c r="BP184" s="12"/>
      <c r="BQ184" s="12"/>
    </row>
    <row r="185" spans="4:69" ht="15.75" customHeight="1">
      <c r="D185" s="44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95"/>
      <c r="AR185" s="12"/>
      <c r="AS185" s="12"/>
      <c r="AT185" s="12"/>
      <c r="AU185" s="12"/>
      <c r="AV185" s="12"/>
      <c r="AW185" s="12"/>
      <c r="AX185" s="12"/>
      <c r="AY185" s="12"/>
      <c r="AZ185" s="95"/>
      <c r="BA185" s="12"/>
      <c r="BB185" s="12"/>
      <c r="BC185" s="12"/>
      <c r="BD185" s="12"/>
      <c r="BE185" s="12"/>
      <c r="BF185" s="12"/>
      <c r="BG185" s="12"/>
      <c r="BH185" s="12"/>
      <c r="BI185" s="50"/>
      <c r="BJ185" s="12"/>
      <c r="BK185" s="12"/>
      <c r="BL185" s="12"/>
      <c r="BM185" s="12"/>
      <c r="BN185" s="12"/>
      <c r="BO185" s="12"/>
      <c r="BP185" s="12"/>
      <c r="BQ185" s="12"/>
    </row>
    <row r="186" spans="4:69" ht="15.75" customHeight="1">
      <c r="D186" s="44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95"/>
      <c r="AR186" s="12"/>
      <c r="AS186" s="12"/>
      <c r="AT186" s="12"/>
      <c r="AU186" s="12"/>
      <c r="AV186" s="12"/>
      <c r="AW186" s="12"/>
      <c r="AX186" s="12"/>
      <c r="AY186" s="12"/>
      <c r="AZ186" s="95"/>
      <c r="BA186" s="12"/>
      <c r="BB186" s="12"/>
      <c r="BC186" s="12"/>
      <c r="BD186" s="12"/>
      <c r="BE186" s="12"/>
      <c r="BF186" s="12"/>
      <c r="BG186" s="12"/>
      <c r="BH186" s="12"/>
      <c r="BI186" s="50"/>
      <c r="BJ186" s="12"/>
      <c r="BK186" s="12"/>
      <c r="BL186" s="12"/>
      <c r="BM186" s="12"/>
      <c r="BN186" s="12"/>
      <c r="BO186" s="12"/>
      <c r="BP186" s="12"/>
      <c r="BQ186" s="12"/>
    </row>
    <row r="187" spans="4:69" ht="15.75" customHeight="1">
      <c r="D187" s="44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95"/>
      <c r="AR187" s="12"/>
      <c r="AS187" s="12"/>
      <c r="AT187" s="12"/>
      <c r="AU187" s="12"/>
      <c r="AV187" s="12"/>
      <c r="AW187" s="12"/>
      <c r="AX187" s="12"/>
      <c r="AY187" s="12"/>
      <c r="AZ187" s="95"/>
      <c r="BA187" s="12"/>
      <c r="BB187" s="12"/>
      <c r="BC187" s="12"/>
      <c r="BD187" s="12"/>
      <c r="BE187" s="12"/>
      <c r="BF187" s="12"/>
      <c r="BG187" s="12"/>
      <c r="BH187" s="12"/>
      <c r="BI187" s="50"/>
      <c r="BJ187" s="12"/>
      <c r="BK187" s="12"/>
      <c r="BL187" s="12"/>
      <c r="BM187" s="12"/>
      <c r="BN187" s="12"/>
      <c r="BO187" s="12"/>
      <c r="BP187" s="12"/>
      <c r="BQ187" s="12"/>
    </row>
    <row r="188" spans="4:69" ht="15.75" customHeight="1">
      <c r="D188" s="44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95"/>
      <c r="AR188" s="12"/>
      <c r="AS188" s="12"/>
      <c r="AT188" s="12"/>
      <c r="AU188" s="12"/>
      <c r="AV188" s="12"/>
      <c r="AW188" s="12"/>
      <c r="AX188" s="12"/>
      <c r="AY188" s="12"/>
      <c r="AZ188" s="95"/>
      <c r="BA188" s="12"/>
      <c r="BB188" s="12"/>
      <c r="BC188" s="12"/>
      <c r="BD188" s="12"/>
      <c r="BE188" s="12"/>
      <c r="BF188" s="12"/>
      <c r="BG188" s="12"/>
      <c r="BH188" s="12"/>
      <c r="BI188" s="50"/>
      <c r="BJ188" s="12"/>
      <c r="BK188" s="12"/>
      <c r="BL188" s="12"/>
      <c r="BM188" s="12"/>
      <c r="BN188" s="12"/>
      <c r="BO188" s="12"/>
      <c r="BP188" s="12"/>
      <c r="BQ188" s="12"/>
    </row>
    <row r="189" spans="4:69" ht="15.75" customHeight="1">
      <c r="D189" s="44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95"/>
      <c r="AR189" s="12"/>
      <c r="AS189" s="12"/>
      <c r="AT189" s="12"/>
      <c r="AU189" s="12"/>
      <c r="AV189" s="12"/>
      <c r="AW189" s="12"/>
      <c r="AX189" s="12"/>
      <c r="AY189" s="12"/>
      <c r="AZ189" s="95"/>
      <c r="BA189" s="12"/>
      <c r="BB189" s="12"/>
      <c r="BC189" s="12"/>
      <c r="BD189" s="12"/>
      <c r="BE189" s="12"/>
      <c r="BF189" s="12"/>
      <c r="BG189" s="12"/>
      <c r="BH189" s="12"/>
      <c r="BI189" s="50"/>
      <c r="BJ189" s="12"/>
      <c r="BK189" s="12"/>
      <c r="BL189" s="12"/>
      <c r="BM189" s="12"/>
      <c r="BN189" s="12"/>
      <c r="BO189" s="12"/>
      <c r="BP189" s="12"/>
      <c r="BQ189" s="12"/>
    </row>
    <row r="190" spans="4:69" ht="15.75" customHeight="1">
      <c r="D190" s="44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95"/>
      <c r="AR190" s="12"/>
      <c r="AS190" s="12"/>
      <c r="AT190" s="12"/>
      <c r="AU190" s="12"/>
      <c r="AV190" s="12"/>
      <c r="AW190" s="12"/>
      <c r="AX190" s="12"/>
      <c r="AY190" s="12"/>
      <c r="AZ190" s="95"/>
      <c r="BA190" s="12"/>
      <c r="BB190" s="12"/>
      <c r="BC190" s="12"/>
      <c r="BD190" s="12"/>
      <c r="BE190" s="12"/>
      <c r="BF190" s="12"/>
      <c r="BG190" s="12"/>
      <c r="BH190" s="12"/>
      <c r="BI190" s="50"/>
      <c r="BJ190" s="12"/>
      <c r="BK190" s="12"/>
      <c r="BL190" s="12"/>
      <c r="BM190" s="12"/>
      <c r="BN190" s="12"/>
      <c r="BO190" s="12"/>
      <c r="BP190" s="12"/>
      <c r="BQ190" s="12"/>
    </row>
    <row r="191" spans="4:69" ht="15.75" customHeight="1">
      <c r="D191" s="44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95"/>
      <c r="AR191" s="12"/>
      <c r="AS191" s="12"/>
      <c r="AT191" s="12"/>
      <c r="AU191" s="12"/>
      <c r="AV191" s="12"/>
      <c r="AW191" s="12"/>
      <c r="AX191" s="12"/>
      <c r="AY191" s="12"/>
      <c r="AZ191" s="95"/>
      <c r="BA191" s="12"/>
      <c r="BB191" s="12"/>
      <c r="BC191" s="12"/>
      <c r="BD191" s="12"/>
      <c r="BE191" s="12"/>
      <c r="BF191" s="12"/>
      <c r="BG191" s="12"/>
      <c r="BH191" s="12"/>
      <c r="BI191" s="50"/>
      <c r="BJ191" s="12"/>
      <c r="BK191" s="12"/>
      <c r="BL191" s="12"/>
      <c r="BM191" s="12"/>
      <c r="BN191" s="12"/>
      <c r="BO191" s="12"/>
      <c r="BP191" s="12"/>
      <c r="BQ191" s="12"/>
    </row>
    <row r="192" spans="4:69" ht="15.75" customHeight="1">
      <c r="D192" s="44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95"/>
      <c r="AR192" s="12"/>
      <c r="AS192" s="12"/>
      <c r="AT192" s="12"/>
      <c r="AU192" s="12"/>
      <c r="AV192" s="12"/>
      <c r="AW192" s="12"/>
      <c r="AX192" s="12"/>
      <c r="AY192" s="12"/>
      <c r="AZ192" s="95"/>
      <c r="BA192" s="12"/>
      <c r="BB192" s="12"/>
      <c r="BC192" s="12"/>
      <c r="BD192" s="12"/>
      <c r="BE192" s="12"/>
      <c r="BF192" s="12"/>
      <c r="BG192" s="12"/>
      <c r="BH192" s="12"/>
      <c r="BI192" s="50"/>
      <c r="BJ192" s="12"/>
      <c r="BK192" s="12"/>
      <c r="BL192" s="12"/>
      <c r="BM192" s="12"/>
      <c r="BN192" s="12"/>
      <c r="BO192" s="12"/>
      <c r="BP192" s="12"/>
      <c r="BQ192" s="12"/>
    </row>
    <row r="193" spans="4:69" ht="15.75" customHeight="1">
      <c r="D193" s="44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95"/>
      <c r="AR193" s="12"/>
      <c r="AS193" s="12"/>
      <c r="AT193" s="12"/>
      <c r="AU193" s="12"/>
      <c r="AV193" s="12"/>
      <c r="AW193" s="12"/>
      <c r="AX193" s="12"/>
      <c r="AY193" s="12"/>
      <c r="AZ193" s="95"/>
      <c r="BA193" s="12"/>
      <c r="BB193" s="12"/>
      <c r="BC193" s="12"/>
      <c r="BD193" s="12"/>
      <c r="BE193" s="12"/>
      <c r="BF193" s="12"/>
      <c r="BG193" s="12"/>
      <c r="BH193" s="12"/>
      <c r="BI193" s="50"/>
      <c r="BJ193" s="12"/>
      <c r="BK193" s="12"/>
      <c r="BL193" s="12"/>
      <c r="BM193" s="12"/>
      <c r="BN193" s="12"/>
      <c r="BO193" s="12"/>
      <c r="BP193" s="12"/>
      <c r="BQ193" s="12"/>
    </row>
    <row r="194" spans="4:69" ht="15.75" customHeight="1">
      <c r="D194" s="44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95"/>
      <c r="AR194" s="12"/>
      <c r="AS194" s="12"/>
      <c r="AT194" s="12"/>
      <c r="AU194" s="12"/>
      <c r="AV194" s="12"/>
      <c r="AW194" s="12"/>
      <c r="AX194" s="12"/>
      <c r="AY194" s="12"/>
      <c r="AZ194" s="95"/>
      <c r="BA194" s="12"/>
      <c r="BB194" s="12"/>
      <c r="BC194" s="12"/>
      <c r="BD194" s="12"/>
      <c r="BE194" s="12"/>
      <c r="BF194" s="12"/>
      <c r="BG194" s="12"/>
      <c r="BH194" s="12"/>
      <c r="BI194" s="50"/>
      <c r="BJ194" s="12"/>
      <c r="BK194" s="12"/>
      <c r="BL194" s="12"/>
      <c r="BM194" s="12"/>
      <c r="BN194" s="12"/>
      <c r="BO194" s="12"/>
      <c r="BP194" s="12"/>
      <c r="BQ194" s="12"/>
    </row>
    <row r="195" spans="4:69" ht="15.75" customHeight="1">
      <c r="D195" s="44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95"/>
      <c r="AR195" s="12"/>
      <c r="AS195" s="12"/>
      <c r="AT195" s="12"/>
      <c r="AU195" s="12"/>
      <c r="AV195" s="12"/>
      <c r="AW195" s="12"/>
      <c r="AX195" s="12"/>
      <c r="AY195" s="12"/>
      <c r="AZ195" s="95"/>
      <c r="BA195" s="12"/>
      <c r="BB195" s="12"/>
      <c r="BC195" s="12"/>
      <c r="BD195" s="12"/>
      <c r="BE195" s="12"/>
      <c r="BF195" s="12"/>
      <c r="BG195" s="12"/>
      <c r="BH195" s="12"/>
      <c r="BI195" s="50"/>
      <c r="BJ195" s="12"/>
      <c r="BK195" s="12"/>
      <c r="BL195" s="12"/>
      <c r="BM195" s="12"/>
      <c r="BN195" s="12"/>
      <c r="BO195" s="12"/>
      <c r="BP195" s="12"/>
      <c r="BQ195" s="12"/>
    </row>
    <row r="196" spans="4:69" ht="15.75" customHeight="1">
      <c r="D196" s="44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95"/>
      <c r="AR196" s="12"/>
      <c r="AS196" s="12"/>
      <c r="AT196" s="12"/>
      <c r="AU196" s="12"/>
      <c r="AV196" s="12"/>
      <c r="AW196" s="12"/>
      <c r="AX196" s="12"/>
      <c r="AY196" s="12"/>
      <c r="AZ196" s="95"/>
      <c r="BA196" s="12"/>
      <c r="BB196" s="12"/>
      <c r="BC196" s="12"/>
      <c r="BD196" s="12"/>
      <c r="BE196" s="12"/>
      <c r="BF196" s="12"/>
      <c r="BG196" s="12"/>
      <c r="BH196" s="12"/>
      <c r="BI196" s="50"/>
      <c r="BJ196" s="12"/>
      <c r="BK196" s="12"/>
      <c r="BL196" s="12"/>
      <c r="BM196" s="12"/>
      <c r="BN196" s="12"/>
      <c r="BO196" s="12"/>
      <c r="BP196" s="12"/>
      <c r="BQ196" s="12"/>
    </row>
    <row r="197" spans="4:69" ht="15.75" customHeight="1">
      <c r="D197" s="44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95"/>
      <c r="AR197" s="12"/>
      <c r="AS197" s="12"/>
      <c r="AT197" s="12"/>
      <c r="AU197" s="12"/>
      <c r="AV197" s="12"/>
      <c r="AW197" s="12"/>
      <c r="AX197" s="12"/>
      <c r="AY197" s="12"/>
      <c r="AZ197" s="95"/>
      <c r="BA197" s="12"/>
      <c r="BB197" s="12"/>
      <c r="BC197" s="12"/>
      <c r="BD197" s="12"/>
      <c r="BE197" s="12"/>
      <c r="BF197" s="12"/>
      <c r="BG197" s="12"/>
      <c r="BH197" s="12"/>
      <c r="BI197" s="50"/>
      <c r="BJ197" s="12"/>
      <c r="BK197" s="12"/>
      <c r="BL197" s="12"/>
      <c r="BM197" s="12"/>
      <c r="BN197" s="12"/>
      <c r="BO197" s="12"/>
      <c r="BP197" s="12"/>
      <c r="BQ197" s="12"/>
    </row>
    <row r="198" spans="4:69" ht="15.75" customHeight="1">
      <c r="D198" s="44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95"/>
      <c r="AR198" s="12"/>
      <c r="AS198" s="12"/>
      <c r="AT198" s="12"/>
      <c r="AU198" s="12"/>
      <c r="AV198" s="12"/>
      <c r="AW198" s="12"/>
      <c r="AX198" s="12"/>
      <c r="AY198" s="12"/>
      <c r="AZ198" s="95"/>
      <c r="BA198" s="12"/>
      <c r="BB198" s="12"/>
      <c r="BC198" s="12"/>
      <c r="BD198" s="12"/>
      <c r="BE198" s="12"/>
      <c r="BF198" s="12"/>
      <c r="BG198" s="12"/>
      <c r="BH198" s="12"/>
      <c r="BI198" s="50"/>
      <c r="BJ198" s="12"/>
      <c r="BK198" s="12"/>
      <c r="BL198" s="12"/>
      <c r="BM198" s="12"/>
      <c r="BN198" s="12"/>
      <c r="BO198" s="12"/>
      <c r="BP198" s="12"/>
      <c r="BQ198" s="12"/>
    </row>
    <row r="199" spans="4:69" ht="15.75" customHeight="1">
      <c r="D199" s="44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95"/>
      <c r="AR199" s="12"/>
      <c r="AS199" s="12"/>
      <c r="AT199" s="12"/>
      <c r="AU199" s="12"/>
      <c r="AV199" s="12"/>
      <c r="AW199" s="12"/>
      <c r="AX199" s="12"/>
      <c r="AY199" s="12"/>
      <c r="AZ199" s="95"/>
      <c r="BA199" s="12"/>
      <c r="BB199" s="12"/>
      <c r="BC199" s="12"/>
      <c r="BD199" s="12"/>
      <c r="BE199" s="12"/>
      <c r="BF199" s="12"/>
      <c r="BG199" s="12"/>
      <c r="BH199" s="12"/>
      <c r="BI199" s="50"/>
      <c r="BJ199" s="12"/>
      <c r="BK199" s="12"/>
      <c r="BL199" s="12"/>
      <c r="BM199" s="12"/>
      <c r="BN199" s="12"/>
      <c r="BO199" s="12"/>
      <c r="BP199" s="12"/>
      <c r="BQ199" s="12"/>
    </row>
    <row r="200" spans="4:69" ht="15.75" customHeight="1">
      <c r="D200" s="44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95"/>
      <c r="AR200" s="12"/>
      <c r="AS200" s="12"/>
      <c r="AT200" s="12"/>
      <c r="AU200" s="12"/>
      <c r="AV200" s="12"/>
      <c r="AW200" s="12"/>
      <c r="AX200" s="12"/>
      <c r="AY200" s="12"/>
      <c r="AZ200" s="95"/>
      <c r="BA200" s="12"/>
      <c r="BB200" s="12"/>
      <c r="BC200" s="12"/>
      <c r="BD200" s="12"/>
      <c r="BE200" s="12"/>
      <c r="BF200" s="12"/>
      <c r="BG200" s="12"/>
      <c r="BH200" s="12"/>
      <c r="BI200" s="50"/>
      <c r="BJ200" s="12"/>
      <c r="BK200" s="12"/>
      <c r="BL200" s="12"/>
      <c r="BM200" s="12"/>
      <c r="BN200" s="12"/>
      <c r="BO200" s="12"/>
      <c r="BP200" s="12"/>
      <c r="BQ200" s="12"/>
    </row>
    <row r="201" spans="4:69" ht="15.75" customHeight="1">
      <c r="D201" s="44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95"/>
      <c r="AR201" s="12"/>
      <c r="AS201" s="12"/>
      <c r="AT201" s="12"/>
      <c r="AU201" s="12"/>
      <c r="AV201" s="12"/>
      <c r="AW201" s="12"/>
      <c r="AX201" s="12"/>
      <c r="AY201" s="12"/>
      <c r="AZ201" s="95"/>
      <c r="BA201" s="12"/>
      <c r="BB201" s="12"/>
      <c r="BC201" s="12"/>
      <c r="BD201" s="12"/>
      <c r="BE201" s="12"/>
      <c r="BF201" s="12"/>
      <c r="BG201" s="12"/>
      <c r="BH201" s="12"/>
      <c r="BI201" s="50"/>
      <c r="BJ201" s="12"/>
      <c r="BK201" s="12"/>
      <c r="BL201" s="12"/>
      <c r="BM201" s="12"/>
      <c r="BN201" s="12"/>
      <c r="BO201" s="12"/>
      <c r="BP201" s="12"/>
      <c r="BQ201" s="12"/>
    </row>
    <row r="202" spans="4:69" ht="15.75" customHeight="1">
      <c r="D202" s="44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95"/>
      <c r="AR202" s="12"/>
      <c r="AS202" s="12"/>
      <c r="AT202" s="12"/>
      <c r="AU202" s="12"/>
      <c r="AV202" s="12"/>
      <c r="AW202" s="12"/>
      <c r="AX202" s="12"/>
      <c r="AY202" s="12"/>
      <c r="AZ202" s="95"/>
      <c r="BA202" s="12"/>
      <c r="BB202" s="12"/>
      <c r="BC202" s="12"/>
      <c r="BD202" s="12"/>
      <c r="BE202" s="12"/>
      <c r="BF202" s="12"/>
      <c r="BG202" s="12"/>
      <c r="BH202" s="12"/>
      <c r="BI202" s="50"/>
      <c r="BJ202" s="12"/>
      <c r="BK202" s="12"/>
      <c r="BL202" s="12"/>
      <c r="BM202" s="12"/>
      <c r="BN202" s="12"/>
      <c r="BO202" s="12"/>
      <c r="BP202" s="12"/>
      <c r="BQ202" s="12"/>
    </row>
    <row r="203" spans="4:69" ht="15.75" customHeight="1">
      <c r="D203" s="44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95"/>
      <c r="AR203" s="12"/>
      <c r="AS203" s="12"/>
      <c r="AT203" s="12"/>
      <c r="AU203" s="12"/>
      <c r="AV203" s="12"/>
      <c r="AW203" s="12"/>
      <c r="AX203" s="12"/>
      <c r="AY203" s="12"/>
      <c r="AZ203" s="95"/>
      <c r="BA203" s="12"/>
      <c r="BB203" s="12"/>
      <c r="BC203" s="12"/>
      <c r="BD203" s="12"/>
      <c r="BE203" s="12"/>
      <c r="BF203" s="12"/>
      <c r="BG203" s="12"/>
      <c r="BH203" s="12"/>
      <c r="BI203" s="50"/>
      <c r="BJ203" s="12"/>
      <c r="BK203" s="12"/>
      <c r="BL203" s="12"/>
      <c r="BM203" s="12"/>
      <c r="BN203" s="12"/>
      <c r="BO203" s="12"/>
      <c r="BP203" s="12"/>
      <c r="BQ203" s="12"/>
    </row>
    <row r="204" spans="4:69" ht="15.75" customHeight="1">
      <c r="D204" s="44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95"/>
      <c r="AR204" s="12"/>
      <c r="AS204" s="12"/>
      <c r="AT204" s="12"/>
      <c r="AU204" s="12"/>
      <c r="AV204" s="12"/>
      <c r="AW204" s="12"/>
      <c r="AX204" s="12"/>
      <c r="AY204" s="12"/>
      <c r="AZ204" s="95"/>
      <c r="BA204" s="12"/>
      <c r="BB204" s="12"/>
      <c r="BC204" s="12"/>
      <c r="BD204" s="12"/>
      <c r="BE204" s="12"/>
      <c r="BF204" s="12"/>
      <c r="BG204" s="12"/>
      <c r="BH204" s="12"/>
      <c r="BI204" s="50"/>
      <c r="BJ204" s="12"/>
      <c r="BK204" s="12"/>
      <c r="BL204" s="12"/>
      <c r="BM204" s="12"/>
      <c r="BN204" s="12"/>
      <c r="BO204" s="12"/>
      <c r="BP204" s="12"/>
      <c r="BQ204" s="12"/>
    </row>
    <row r="205" spans="4:69" ht="15.75" customHeight="1">
      <c r="D205" s="44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95"/>
      <c r="AR205" s="12"/>
      <c r="AS205" s="12"/>
      <c r="AT205" s="12"/>
      <c r="AU205" s="12"/>
      <c r="AV205" s="12"/>
      <c r="AW205" s="12"/>
      <c r="AX205" s="12"/>
      <c r="AY205" s="12"/>
      <c r="AZ205" s="95"/>
      <c r="BA205" s="12"/>
      <c r="BB205" s="12"/>
      <c r="BC205" s="12"/>
      <c r="BD205" s="12"/>
      <c r="BE205" s="12"/>
      <c r="BF205" s="12"/>
      <c r="BG205" s="12"/>
      <c r="BH205" s="12"/>
      <c r="BI205" s="50"/>
      <c r="BJ205" s="12"/>
      <c r="BK205" s="12"/>
      <c r="BL205" s="12"/>
      <c r="BM205" s="12"/>
      <c r="BN205" s="12"/>
      <c r="BO205" s="12"/>
      <c r="BP205" s="12"/>
      <c r="BQ205" s="12"/>
    </row>
    <row r="206" spans="4:69" ht="15.75" customHeight="1">
      <c r="D206" s="44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95"/>
      <c r="AR206" s="12"/>
      <c r="AS206" s="12"/>
      <c r="AT206" s="12"/>
      <c r="AU206" s="12"/>
      <c r="AV206" s="12"/>
      <c r="AW206" s="12"/>
      <c r="AX206" s="12"/>
      <c r="AY206" s="12"/>
      <c r="AZ206" s="95"/>
      <c r="BA206" s="12"/>
      <c r="BB206" s="12"/>
      <c r="BC206" s="12"/>
      <c r="BD206" s="12"/>
      <c r="BE206" s="12"/>
      <c r="BF206" s="12"/>
      <c r="BG206" s="12"/>
      <c r="BH206" s="12"/>
      <c r="BI206" s="50"/>
      <c r="BJ206" s="12"/>
      <c r="BK206" s="12"/>
      <c r="BL206" s="12"/>
      <c r="BM206" s="12"/>
      <c r="BN206" s="12"/>
      <c r="BO206" s="12"/>
      <c r="BP206" s="12"/>
      <c r="BQ206" s="12"/>
    </row>
    <row r="207" spans="4:69" ht="15.75" customHeight="1">
      <c r="D207" s="44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95"/>
      <c r="AR207" s="12"/>
      <c r="AS207" s="12"/>
      <c r="AT207" s="12"/>
      <c r="AU207" s="12"/>
      <c r="AV207" s="12"/>
      <c r="AW207" s="12"/>
      <c r="AX207" s="12"/>
      <c r="AY207" s="12"/>
      <c r="AZ207" s="95"/>
      <c r="BA207" s="12"/>
      <c r="BB207" s="12"/>
      <c r="BC207" s="12"/>
      <c r="BD207" s="12"/>
      <c r="BE207" s="12"/>
      <c r="BF207" s="12"/>
      <c r="BG207" s="12"/>
      <c r="BH207" s="12"/>
      <c r="BI207" s="50"/>
      <c r="BJ207" s="12"/>
      <c r="BK207" s="12"/>
      <c r="BL207" s="12"/>
      <c r="BM207" s="12"/>
      <c r="BN207" s="12"/>
      <c r="BO207" s="12"/>
      <c r="BP207" s="12"/>
      <c r="BQ207" s="12"/>
    </row>
    <row r="208" spans="4:69" ht="15.75" customHeight="1">
      <c r="D208" s="44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95"/>
      <c r="AR208" s="12"/>
      <c r="AS208" s="12"/>
      <c r="AT208" s="12"/>
      <c r="AU208" s="12"/>
      <c r="AV208" s="12"/>
      <c r="AW208" s="12"/>
      <c r="AX208" s="12"/>
      <c r="AY208" s="12"/>
      <c r="AZ208" s="95"/>
      <c r="BA208" s="12"/>
      <c r="BB208" s="12"/>
      <c r="BC208" s="12"/>
      <c r="BD208" s="12"/>
      <c r="BE208" s="12"/>
      <c r="BF208" s="12"/>
      <c r="BG208" s="12"/>
      <c r="BH208" s="12"/>
      <c r="BI208" s="50"/>
      <c r="BJ208" s="12"/>
      <c r="BK208" s="12"/>
      <c r="BL208" s="12"/>
      <c r="BM208" s="12"/>
      <c r="BN208" s="12"/>
      <c r="BO208" s="12"/>
      <c r="BP208" s="12"/>
      <c r="BQ208" s="12"/>
    </row>
    <row r="209" spans="4:69" ht="15.75" customHeight="1">
      <c r="D209" s="44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95"/>
      <c r="AR209" s="12"/>
      <c r="AS209" s="12"/>
      <c r="AT209" s="12"/>
      <c r="AU209" s="12"/>
      <c r="AV209" s="12"/>
      <c r="AW209" s="12"/>
      <c r="AX209" s="12"/>
      <c r="AY209" s="12"/>
      <c r="AZ209" s="95"/>
      <c r="BA209" s="12"/>
      <c r="BB209" s="12"/>
      <c r="BC209" s="12"/>
      <c r="BD209" s="12"/>
      <c r="BE209" s="12"/>
      <c r="BF209" s="12"/>
      <c r="BG209" s="12"/>
      <c r="BH209" s="12"/>
      <c r="BI209" s="50"/>
      <c r="BJ209" s="12"/>
      <c r="BK209" s="12"/>
      <c r="BL209" s="12"/>
      <c r="BM209" s="12"/>
      <c r="BN209" s="12"/>
      <c r="BO209" s="12"/>
      <c r="BP209" s="12"/>
      <c r="BQ209" s="12"/>
    </row>
    <row r="210" spans="4:69" ht="15.75" customHeight="1">
      <c r="D210" s="44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95"/>
      <c r="AR210" s="12"/>
      <c r="AS210" s="12"/>
      <c r="AT210" s="12"/>
      <c r="AU210" s="12"/>
      <c r="AV210" s="12"/>
      <c r="AW210" s="12"/>
      <c r="AX210" s="12"/>
      <c r="AY210" s="12"/>
      <c r="AZ210" s="95"/>
      <c r="BA210" s="12"/>
      <c r="BB210" s="12"/>
      <c r="BC210" s="12"/>
      <c r="BD210" s="12"/>
      <c r="BE210" s="12"/>
      <c r="BF210" s="12"/>
      <c r="BG210" s="12"/>
      <c r="BH210" s="12"/>
      <c r="BI210" s="50"/>
      <c r="BJ210" s="12"/>
      <c r="BK210" s="12"/>
      <c r="BL210" s="12"/>
      <c r="BM210" s="12"/>
      <c r="BN210" s="12"/>
      <c r="BO210" s="12"/>
      <c r="BP210" s="12"/>
      <c r="BQ210" s="12"/>
    </row>
    <row r="211" spans="4:69" ht="15.75" customHeight="1">
      <c r="D211" s="44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95"/>
      <c r="AR211" s="12"/>
      <c r="AS211" s="12"/>
      <c r="AT211" s="12"/>
      <c r="AU211" s="12"/>
      <c r="AV211" s="12"/>
      <c r="AW211" s="12"/>
      <c r="AX211" s="12"/>
      <c r="AY211" s="12"/>
      <c r="AZ211" s="95"/>
      <c r="BA211" s="12"/>
      <c r="BB211" s="12"/>
      <c r="BC211" s="12"/>
      <c r="BD211" s="12"/>
      <c r="BE211" s="12"/>
      <c r="BF211" s="12"/>
      <c r="BG211" s="12"/>
      <c r="BH211" s="12"/>
      <c r="BI211" s="50"/>
      <c r="BJ211" s="12"/>
      <c r="BK211" s="12"/>
      <c r="BL211" s="12"/>
      <c r="BM211" s="12"/>
      <c r="BN211" s="12"/>
      <c r="BO211" s="12"/>
      <c r="BP211" s="12"/>
      <c r="BQ211" s="12"/>
    </row>
    <row r="212" spans="4:69" ht="15.75" customHeight="1">
      <c r="D212" s="44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95"/>
      <c r="AR212" s="12"/>
      <c r="AS212" s="12"/>
      <c r="AT212" s="12"/>
      <c r="AU212" s="12"/>
      <c r="AV212" s="12"/>
      <c r="AW212" s="12"/>
      <c r="AX212" s="12"/>
      <c r="AY212" s="12"/>
      <c r="AZ212" s="95"/>
      <c r="BA212" s="12"/>
      <c r="BB212" s="12"/>
      <c r="BC212" s="12"/>
      <c r="BD212" s="12"/>
      <c r="BE212" s="12"/>
      <c r="BF212" s="12"/>
      <c r="BG212" s="12"/>
      <c r="BH212" s="12"/>
      <c r="BI212" s="50"/>
      <c r="BJ212" s="12"/>
      <c r="BK212" s="12"/>
      <c r="BL212" s="12"/>
      <c r="BM212" s="12"/>
      <c r="BN212" s="12"/>
      <c r="BO212" s="12"/>
      <c r="BP212" s="12"/>
      <c r="BQ212" s="12"/>
    </row>
    <row r="213" spans="4:69" ht="15.75" customHeight="1">
      <c r="D213" s="44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95"/>
      <c r="AR213" s="12"/>
      <c r="AS213" s="12"/>
      <c r="AT213" s="12"/>
      <c r="AU213" s="12"/>
      <c r="AV213" s="12"/>
      <c r="AW213" s="12"/>
      <c r="AX213" s="12"/>
      <c r="AY213" s="12"/>
      <c r="AZ213" s="95"/>
      <c r="BA213" s="12"/>
      <c r="BB213" s="12"/>
      <c r="BC213" s="12"/>
      <c r="BD213" s="12"/>
      <c r="BE213" s="12"/>
      <c r="BF213" s="12"/>
      <c r="BG213" s="12"/>
      <c r="BH213" s="12"/>
      <c r="BI213" s="50"/>
      <c r="BJ213" s="12"/>
      <c r="BK213" s="12"/>
      <c r="BL213" s="12"/>
      <c r="BM213" s="12"/>
      <c r="BN213" s="12"/>
      <c r="BO213" s="12"/>
      <c r="BP213" s="12"/>
      <c r="BQ213" s="12"/>
    </row>
    <row r="214" spans="4:69" ht="15.75" customHeight="1">
      <c r="D214" s="44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95"/>
      <c r="AR214" s="12"/>
      <c r="AS214" s="12"/>
      <c r="AT214" s="12"/>
      <c r="AU214" s="12"/>
      <c r="AV214" s="12"/>
      <c r="AW214" s="12"/>
      <c r="AX214" s="12"/>
      <c r="AY214" s="12"/>
      <c r="AZ214" s="95"/>
      <c r="BA214" s="12"/>
      <c r="BB214" s="12"/>
      <c r="BC214" s="12"/>
      <c r="BD214" s="12"/>
      <c r="BE214" s="12"/>
      <c r="BF214" s="12"/>
      <c r="BG214" s="12"/>
      <c r="BH214" s="12"/>
      <c r="BI214" s="50"/>
      <c r="BJ214" s="12"/>
      <c r="BK214" s="12"/>
      <c r="BL214" s="12"/>
      <c r="BM214" s="12"/>
      <c r="BN214" s="12"/>
      <c r="BO214" s="12"/>
      <c r="BP214" s="12"/>
      <c r="BQ214" s="12"/>
    </row>
    <row r="215" spans="4:69" ht="15.75" customHeight="1">
      <c r="D215" s="44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95"/>
      <c r="AR215" s="12"/>
      <c r="AS215" s="12"/>
      <c r="AT215" s="12"/>
      <c r="AU215" s="12"/>
      <c r="AV215" s="12"/>
      <c r="AW215" s="12"/>
      <c r="AX215" s="12"/>
      <c r="AY215" s="12"/>
      <c r="AZ215" s="95"/>
      <c r="BA215" s="12"/>
      <c r="BB215" s="12"/>
      <c r="BC215" s="12"/>
      <c r="BD215" s="12"/>
      <c r="BE215" s="12"/>
      <c r="BF215" s="12"/>
      <c r="BG215" s="12"/>
      <c r="BH215" s="12"/>
      <c r="BI215" s="50"/>
      <c r="BJ215" s="12"/>
      <c r="BK215" s="12"/>
      <c r="BL215" s="12"/>
      <c r="BM215" s="12"/>
      <c r="BN215" s="12"/>
      <c r="BO215" s="12"/>
      <c r="BP215" s="12"/>
      <c r="BQ215" s="12"/>
    </row>
    <row r="216" spans="4:69" ht="15.75" customHeight="1">
      <c r="D216" s="44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95"/>
      <c r="AR216" s="12"/>
      <c r="AS216" s="12"/>
      <c r="AT216" s="12"/>
      <c r="AU216" s="12"/>
      <c r="AV216" s="12"/>
      <c r="AW216" s="12"/>
      <c r="AX216" s="12"/>
      <c r="AY216" s="12"/>
      <c r="AZ216" s="95"/>
      <c r="BA216" s="12"/>
      <c r="BB216" s="12"/>
      <c r="BC216" s="12"/>
      <c r="BD216" s="12"/>
      <c r="BE216" s="12"/>
      <c r="BF216" s="12"/>
      <c r="BG216" s="12"/>
      <c r="BH216" s="12"/>
      <c r="BI216" s="50"/>
      <c r="BJ216" s="12"/>
      <c r="BK216" s="12"/>
      <c r="BL216" s="12"/>
      <c r="BM216" s="12"/>
      <c r="BN216" s="12"/>
      <c r="BO216" s="12"/>
      <c r="BP216" s="12"/>
      <c r="BQ216" s="12"/>
    </row>
    <row r="217" spans="4:69" ht="15.75" customHeight="1">
      <c r="D217" s="44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95"/>
      <c r="AR217" s="12"/>
      <c r="AS217" s="12"/>
      <c r="AT217" s="12"/>
      <c r="AU217" s="12"/>
      <c r="AV217" s="12"/>
      <c r="AW217" s="12"/>
      <c r="AX217" s="12"/>
      <c r="AY217" s="12"/>
      <c r="AZ217" s="95"/>
      <c r="BA217" s="12"/>
      <c r="BB217" s="12"/>
      <c r="BC217" s="12"/>
      <c r="BD217" s="12"/>
      <c r="BE217" s="12"/>
      <c r="BF217" s="12"/>
      <c r="BG217" s="12"/>
      <c r="BH217" s="12"/>
      <c r="BI217" s="50"/>
      <c r="BJ217" s="12"/>
      <c r="BK217" s="12"/>
      <c r="BL217" s="12"/>
      <c r="BM217" s="12"/>
      <c r="BN217" s="12"/>
      <c r="BO217" s="12"/>
      <c r="BP217" s="12"/>
      <c r="BQ217" s="12"/>
    </row>
    <row r="218" spans="4:69" ht="15.75" customHeight="1">
      <c r="D218" s="44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95"/>
      <c r="AR218" s="12"/>
      <c r="AS218" s="12"/>
      <c r="AT218" s="12"/>
      <c r="AU218" s="12"/>
      <c r="AV218" s="12"/>
      <c r="AW218" s="12"/>
      <c r="AX218" s="12"/>
      <c r="AY218" s="12"/>
      <c r="AZ218" s="95"/>
      <c r="BA218" s="12"/>
      <c r="BB218" s="12"/>
      <c r="BC218" s="12"/>
      <c r="BD218" s="12"/>
      <c r="BE218" s="12"/>
      <c r="BF218" s="12"/>
      <c r="BG218" s="12"/>
      <c r="BH218" s="12"/>
      <c r="BI218" s="50"/>
      <c r="BJ218" s="12"/>
      <c r="BK218" s="12"/>
      <c r="BL218" s="12"/>
      <c r="BM218" s="12"/>
      <c r="BN218" s="12"/>
      <c r="BO218" s="12"/>
      <c r="BP218" s="12"/>
      <c r="BQ218" s="12"/>
    </row>
    <row r="219" spans="4:69" ht="15.75" customHeight="1">
      <c r="D219" s="44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95"/>
      <c r="AR219" s="12"/>
      <c r="AS219" s="12"/>
      <c r="AT219" s="12"/>
      <c r="AU219" s="12"/>
      <c r="AV219" s="12"/>
      <c r="AW219" s="12"/>
      <c r="AX219" s="12"/>
      <c r="AY219" s="12"/>
      <c r="AZ219" s="95"/>
      <c r="BA219" s="12"/>
      <c r="BB219" s="12"/>
      <c r="BC219" s="12"/>
      <c r="BD219" s="12"/>
      <c r="BE219" s="12"/>
      <c r="BF219" s="12"/>
      <c r="BG219" s="12"/>
      <c r="BH219" s="12"/>
      <c r="BI219" s="50"/>
      <c r="BJ219" s="12"/>
      <c r="BK219" s="12"/>
      <c r="BL219" s="12"/>
      <c r="BM219" s="12"/>
      <c r="BN219" s="12"/>
      <c r="BO219" s="12"/>
      <c r="BP219" s="12"/>
      <c r="BQ219" s="12"/>
    </row>
    <row r="220" spans="4:69" ht="15.75" customHeight="1">
      <c r="D220" s="44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95"/>
      <c r="AR220" s="12"/>
      <c r="AS220" s="12"/>
      <c r="AT220" s="12"/>
      <c r="AU220" s="12"/>
      <c r="AV220" s="12"/>
      <c r="AW220" s="12"/>
      <c r="AX220" s="12"/>
      <c r="AY220" s="12"/>
      <c r="AZ220" s="95"/>
      <c r="BA220" s="12"/>
      <c r="BB220" s="12"/>
      <c r="BC220" s="12"/>
      <c r="BD220" s="12"/>
      <c r="BE220" s="12"/>
      <c r="BF220" s="12"/>
      <c r="BG220" s="12"/>
      <c r="BH220" s="12"/>
      <c r="BI220" s="50"/>
      <c r="BJ220" s="12"/>
      <c r="BK220" s="12"/>
      <c r="BL220" s="12"/>
      <c r="BM220" s="12"/>
      <c r="BN220" s="12"/>
      <c r="BO220" s="12"/>
      <c r="BP220" s="12"/>
      <c r="BQ220" s="12"/>
    </row>
    <row r="221" spans="4:69" ht="15.75" customHeight="1">
      <c r="D221" s="44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95"/>
      <c r="AR221" s="12"/>
      <c r="AS221" s="12"/>
      <c r="AT221" s="12"/>
      <c r="AU221" s="12"/>
      <c r="AV221" s="12"/>
      <c r="AW221" s="12"/>
      <c r="AX221" s="12"/>
      <c r="AY221" s="12"/>
      <c r="AZ221" s="95"/>
      <c r="BA221" s="12"/>
      <c r="BB221" s="12"/>
      <c r="BC221" s="12"/>
      <c r="BD221" s="12"/>
      <c r="BE221" s="12"/>
      <c r="BF221" s="12"/>
      <c r="BG221" s="12"/>
      <c r="BH221" s="12"/>
      <c r="BI221" s="50"/>
      <c r="BJ221" s="12"/>
      <c r="BK221" s="12"/>
      <c r="BL221" s="12"/>
      <c r="BM221" s="12"/>
      <c r="BN221" s="12"/>
      <c r="BO221" s="12"/>
      <c r="BP221" s="12"/>
      <c r="BQ221" s="12"/>
    </row>
    <row r="222" spans="4:69" ht="15.75" customHeight="1">
      <c r="D222" s="44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95"/>
      <c r="AR222" s="12"/>
      <c r="AS222" s="12"/>
      <c r="AT222" s="12"/>
      <c r="AU222" s="12"/>
      <c r="AV222" s="12"/>
      <c r="AW222" s="12"/>
      <c r="AX222" s="12"/>
      <c r="AY222" s="12"/>
      <c r="AZ222" s="95"/>
      <c r="BA222" s="12"/>
      <c r="BB222" s="12"/>
      <c r="BC222" s="12"/>
      <c r="BD222" s="12"/>
      <c r="BE222" s="12"/>
      <c r="BF222" s="12"/>
      <c r="BG222" s="12"/>
      <c r="BH222" s="12"/>
      <c r="BI222" s="50"/>
      <c r="BJ222" s="12"/>
      <c r="BK222" s="12"/>
      <c r="BL222" s="12"/>
      <c r="BM222" s="12"/>
      <c r="BN222" s="12"/>
      <c r="BO222" s="12"/>
      <c r="BP222" s="12"/>
      <c r="BQ222" s="12"/>
    </row>
    <row r="223" spans="4:69" ht="15.75" customHeight="1">
      <c r="D223" s="44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95"/>
      <c r="AR223" s="12"/>
      <c r="AS223" s="12"/>
      <c r="AT223" s="12"/>
      <c r="AU223" s="12"/>
      <c r="AV223" s="12"/>
      <c r="AW223" s="12"/>
      <c r="AX223" s="12"/>
      <c r="AY223" s="12"/>
      <c r="AZ223" s="95"/>
      <c r="BA223" s="12"/>
      <c r="BB223" s="12"/>
      <c r="BC223" s="12"/>
      <c r="BD223" s="12"/>
      <c r="BE223" s="12"/>
      <c r="BF223" s="12"/>
      <c r="BG223" s="12"/>
      <c r="BH223" s="12"/>
      <c r="BI223" s="50"/>
      <c r="BJ223" s="12"/>
      <c r="BK223" s="12"/>
      <c r="BL223" s="12"/>
      <c r="BM223" s="12"/>
      <c r="BN223" s="12"/>
      <c r="BO223" s="12"/>
      <c r="BP223" s="12"/>
      <c r="BQ223" s="12"/>
    </row>
    <row r="224" spans="4:69" ht="15.75" customHeight="1">
      <c r="D224" s="44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95"/>
      <c r="AR224" s="12"/>
      <c r="AS224" s="12"/>
      <c r="AT224" s="12"/>
      <c r="AU224" s="12"/>
      <c r="AV224" s="12"/>
      <c r="AW224" s="12"/>
      <c r="AX224" s="12"/>
      <c r="AY224" s="12"/>
      <c r="AZ224" s="95"/>
      <c r="BA224" s="12"/>
      <c r="BB224" s="12"/>
      <c r="BC224" s="12"/>
      <c r="BD224" s="12"/>
      <c r="BE224" s="12"/>
      <c r="BF224" s="12"/>
      <c r="BG224" s="12"/>
      <c r="BH224" s="12"/>
      <c r="BI224" s="50"/>
      <c r="BJ224" s="12"/>
      <c r="BK224" s="12"/>
      <c r="BL224" s="12"/>
      <c r="BM224" s="12"/>
      <c r="BN224" s="12"/>
      <c r="BO224" s="12"/>
      <c r="BP224" s="12"/>
      <c r="BQ224" s="12"/>
    </row>
    <row r="225" spans="4:69" ht="15.75" customHeight="1">
      <c r="D225" s="44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95"/>
      <c r="AR225" s="12"/>
      <c r="AS225" s="12"/>
      <c r="AT225" s="12"/>
      <c r="AU225" s="12"/>
      <c r="AV225" s="12"/>
      <c r="AW225" s="12"/>
      <c r="AX225" s="12"/>
      <c r="AY225" s="12"/>
      <c r="AZ225" s="95"/>
      <c r="BA225" s="12"/>
      <c r="BB225" s="12"/>
      <c r="BC225" s="12"/>
      <c r="BD225" s="12"/>
      <c r="BE225" s="12"/>
      <c r="BF225" s="12"/>
      <c r="BG225" s="12"/>
      <c r="BH225" s="12"/>
      <c r="BI225" s="50"/>
      <c r="BJ225" s="12"/>
      <c r="BK225" s="12"/>
      <c r="BL225" s="12"/>
      <c r="BM225" s="12"/>
      <c r="BN225" s="12"/>
      <c r="BO225" s="12"/>
      <c r="BP225" s="12"/>
      <c r="BQ225" s="12"/>
    </row>
    <row r="226" spans="4:69" ht="15.75" customHeight="1">
      <c r="D226" s="44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95"/>
      <c r="AR226" s="12"/>
      <c r="AS226" s="12"/>
      <c r="AT226" s="12"/>
      <c r="AU226" s="12"/>
      <c r="AV226" s="12"/>
      <c r="AW226" s="12"/>
      <c r="AX226" s="12"/>
      <c r="AY226" s="12"/>
      <c r="AZ226" s="95"/>
      <c r="BA226" s="12"/>
      <c r="BB226" s="12"/>
      <c r="BC226" s="12"/>
      <c r="BD226" s="12"/>
      <c r="BE226" s="12"/>
      <c r="BF226" s="12"/>
      <c r="BG226" s="12"/>
      <c r="BH226" s="12"/>
      <c r="BI226" s="50"/>
      <c r="BJ226" s="12"/>
      <c r="BK226" s="12"/>
      <c r="BL226" s="12"/>
      <c r="BM226" s="12"/>
      <c r="BN226" s="12"/>
      <c r="BO226" s="12"/>
      <c r="BP226" s="12"/>
      <c r="BQ226" s="12"/>
    </row>
    <row r="227" spans="4:69" ht="15.75" customHeight="1">
      <c r="D227" s="44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95"/>
      <c r="AR227" s="12"/>
      <c r="AS227" s="12"/>
      <c r="AT227" s="12"/>
      <c r="AU227" s="12"/>
      <c r="AV227" s="12"/>
      <c r="AW227" s="12"/>
      <c r="AX227" s="12"/>
      <c r="AY227" s="12"/>
      <c r="AZ227" s="95"/>
      <c r="BA227" s="12"/>
      <c r="BB227" s="12"/>
      <c r="BC227" s="12"/>
      <c r="BD227" s="12"/>
      <c r="BE227" s="12"/>
      <c r="BF227" s="12"/>
      <c r="BG227" s="12"/>
      <c r="BH227" s="12"/>
      <c r="BI227" s="50"/>
      <c r="BJ227" s="12"/>
      <c r="BK227" s="12"/>
      <c r="BL227" s="12"/>
      <c r="BM227" s="12"/>
      <c r="BN227" s="12"/>
      <c r="BO227" s="12"/>
      <c r="BP227" s="12"/>
      <c r="BQ227" s="12"/>
    </row>
    <row r="228" spans="4:69" ht="15.75" customHeight="1">
      <c r="D228" s="44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95"/>
      <c r="AR228" s="12"/>
      <c r="AS228" s="12"/>
      <c r="AT228" s="12"/>
      <c r="AU228" s="12"/>
      <c r="AV228" s="12"/>
      <c r="AW228" s="12"/>
      <c r="AX228" s="12"/>
      <c r="AY228" s="12"/>
      <c r="AZ228" s="95"/>
      <c r="BA228" s="12"/>
      <c r="BB228" s="12"/>
      <c r="BC228" s="12"/>
      <c r="BD228" s="12"/>
      <c r="BE228" s="12"/>
      <c r="BF228" s="12"/>
      <c r="BG228" s="12"/>
      <c r="BH228" s="12"/>
      <c r="BI228" s="50"/>
      <c r="BJ228" s="12"/>
      <c r="BK228" s="12"/>
      <c r="BL228" s="12"/>
      <c r="BM228" s="12"/>
      <c r="BN228" s="12"/>
      <c r="BO228" s="12"/>
      <c r="BP228" s="12"/>
      <c r="BQ228" s="12"/>
    </row>
    <row r="229" spans="4:69" ht="15.75" customHeight="1">
      <c r="D229" s="44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95"/>
      <c r="AR229" s="12"/>
      <c r="AS229" s="12"/>
      <c r="AT229" s="12"/>
      <c r="AU229" s="12"/>
      <c r="AV229" s="12"/>
      <c r="AW229" s="12"/>
      <c r="AX229" s="12"/>
      <c r="AY229" s="12"/>
      <c r="AZ229" s="95"/>
      <c r="BA229" s="12"/>
      <c r="BB229" s="12"/>
      <c r="BC229" s="12"/>
      <c r="BD229" s="12"/>
      <c r="BE229" s="12"/>
      <c r="BF229" s="12"/>
      <c r="BG229" s="12"/>
      <c r="BH229" s="12"/>
      <c r="BI229" s="50"/>
      <c r="BJ229" s="12"/>
      <c r="BK229" s="12"/>
      <c r="BL229" s="12"/>
      <c r="BM229" s="12"/>
      <c r="BN229" s="12"/>
      <c r="BO229" s="12"/>
      <c r="BP229" s="12"/>
      <c r="BQ229" s="12"/>
    </row>
    <row r="230" spans="4:69" ht="15.75" customHeight="1">
      <c r="D230" s="44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95"/>
      <c r="AR230" s="12"/>
      <c r="AS230" s="12"/>
      <c r="AT230" s="12"/>
      <c r="AU230" s="12"/>
      <c r="AV230" s="12"/>
      <c r="AW230" s="12"/>
      <c r="AX230" s="12"/>
      <c r="AY230" s="12"/>
      <c r="AZ230" s="95"/>
      <c r="BA230" s="12"/>
      <c r="BB230" s="12"/>
      <c r="BC230" s="12"/>
      <c r="BD230" s="12"/>
      <c r="BE230" s="12"/>
      <c r="BF230" s="12"/>
      <c r="BG230" s="12"/>
      <c r="BH230" s="12"/>
      <c r="BI230" s="50"/>
      <c r="BJ230" s="12"/>
      <c r="BK230" s="12"/>
      <c r="BL230" s="12"/>
      <c r="BM230" s="12"/>
      <c r="BN230" s="12"/>
      <c r="BO230" s="12"/>
      <c r="BP230" s="12"/>
      <c r="BQ230" s="12"/>
    </row>
    <row r="231" spans="4:69" ht="15.75" customHeight="1">
      <c r="D231" s="44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95"/>
      <c r="AR231" s="12"/>
      <c r="AS231" s="12"/>
      <c r="AT231" s="12"/>
      <c r="AU231" s="12"/>
      <c r="AV231" s="12"/>
      <c r="AW231" s="12"/>
      <c r="AX231" s="12"/>
      <c r="AY231" s="12"/>
      <c r="AZ231" s="95"/>
      <c r="BA231" s="12"/>
      <c r="BB231" s="12"/>
      <c r="BC231" s="12"/>
      <c r="BD231" s="12"/>
      <c r="BE231" s="12"/>
      <c r="BF231" s="12"/>
      <c r="BG231" s="12"/>
      <c r="BH231" s="12"/>
      <c r="BI231" s="50"/>
      <c r="BJ231" s="12"/>
      <c r="BK231" s="12"/>
      <c r="BL231" s="12"/>
      <c r="BM231" s="12"/>
      <c r="BN231" s="12"/>
      <c r="BO231" s="12"/>
      <c r="BP231" s="12"/>
      <c r="BQ231" s="12"/>
    </row>
    <row r="232" spans="4:69" ht="15.75" customHeight="1">
      <c r="D232" s="44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95"/>
      <c r="AR232" s="12"/>
      <c r="AS232" s="12"/>
      <c r="AT232" s="12"/>
      <c r="AU232" s="12"/>
      <c r="AV232" s="12"/>
      <c r="AW232" s="12"/>
      <c r="AX232" s="12"/>
      <c r="AY232" s="12"/>
      <c r="AZ232" s="95"/>
      <c r="BA232" s="12"/>
      <c r="BB232" s="12"/>
      <c r="BC232" s="12"/>
      <c r="BD232" s="12"/>
      <c r="BE232" s="12"/>
      <c r="BF232" s="12"/>
      <c r="BG232" s="12"/>
      <c r="BH232" s="12"/>
      <c r="BI232" s="50"/>
      <c r="BJ232" s="12"/>
      <c r="BK232" s="12"/>
      <c r="BL232" s="12"/>
      <c r="BM232" s="12"/>
      <c r="BN232" s="12"/>
      <c r="BO232" s="12"/>
      <c r="BP232" s="12"/>
      <c r="BQ232" s="12"/>
    </row>
    <row r="233" spans="4:69" ht="15.75" customHeight="1">
      <c r="D233" s="44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95"/>
      <c r="AR233" s="12"/>
      <c r="AS233" s="12"/>
      <c r="AT233" s="12"/>
      <c r="AU233" s="12"/>
      <c r="AV233" s="12"/>
      <c r="AW233" s="12"/>
      <c r="AX233" s="12"/>
      <c r="AY233" s="12"/>
      <c r="AZ233" s="95"/>
      <c r="BA233" s="12"/>
      <c r="BB233" s="12"/>
      <c r="BC233" s="12"/>
      <c r="BD233" s="12"/>
      <c r="BE233" s="12"/>
      <c r="BF233" s="12"/>
      <c r="BG233" s="12"/>
      <c r="BH233" s="12"/>
      <c r="BI233" s="50"/>
      <c r="BJ233" s="12"/>
      <c r="BK233" s="12"/>
      <c r="BL233" s="12"/>
      <c r="BM233" s="12"/>
      <c r="BN233" s="12"/>
      <c r="BO233" s="12"/>
      <c r="BP233" s="12"/>
      <c r="BQ233" s="12"/>
    </row>
    <row r="234" spans="4:69" ht="15.75" customHeight="1">
      <c r="D234" s="44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95"/>
      <c r="AR234" s="12"/>
      <c r="AS234" s="12"/>
      <c r="AT234" s="12"/>
      <c r="AU234" s="12"/>
      <c r="AV234" s="12"/>
      <c r="AW234" s="12"/>
      <c r="AX234" s="12"/>
      <c r="AY234" s="12"/>
      <c r="AZ234" s="95"/>
      <c r="BA234" s="12"/>
      <c r="BB234" s="12"/>
      <c r="BC234" s="12"/>
      <c r="BD234" s="12"/>
      <c r="BE234" s="12"/>
      <c r="BF234" s="12"/>
      <c r="BG234" s="12"/>
      <c r="BH234" s="12"/>
      <c r="BI234" s="50"/>
      <c r="BJ234" s="12"/>
      <c r="BK234" s="12"/>
      <c r="BL234" s="12"/>
      <c r="BM234" s="12"/>
      <c r="BN234" s="12"/>
      <c r="BO234" s="12"/>
      <c r="BP234" s="12"/>
      <c r="BQ234" s="12"/>
    </row>
    <row r="235" spans="4:69" ht="15.75" customHeight="1">
      <c r="D235" s="44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95"/>
      <c r="AR235" s="12"/>
      <c r="AS235" s="12"/>
      <c r="AT235" s="12"/>
      <c r="AU235" s="12"/>
      <c r="AV235" s="12"/>
      <c r="AW235" s="12"/>
      <c r="AX235" s="12"/>
      <c r="AY235" s="12"/>
      <c r="AZ235" s="95"/>
      <c r="BA235" s="12"/>
      <c r="BB235" s="12"/>
      <c r="BC235" s="12"/>
      <c r="BD235" s="12"/>
      <c r="BE235" s="12"/>
      <c r="BF235" s="12"/>
      <c r="BG235" s="12"/>
      <c r="BH235" s="12"/>
      <c r="BI235" s="50"/>
      <c r="BJ235" s="12"/>
      <c r="BK235" s="12"/>
      <c r="BL235" s="12"/>
      <c r="BM235" s="12"/>
      <c r="BN235" s="12"/>
      <c r="BO235" s="12"/>
      <c r="BP235" s="12"/>
      <c r="BQ235" s="12"/>
    </row>
    <row r="236" spans="4:69" ht="15.75" customHeight="1">
      <c r="D236" s="44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95"/>
      <c r="AR236" s="12"/>
      <c r="AS236" s="12"/>
      <c r="AT236" s="12"/>
      <c r="AU236" s="12"/>
      <c r="AV236" s="12"/>
      <c r="AW236" s="12"/>
      <c r="AX236" s="12"/>
      <c r="AY236" s="12"/>
      <c r="AZ236" s="95"/>
      <c r="BA236" s="12"/>
      <c r="BB236" s="12"/>
      <c r="BC236" s="12"/>
      <c r="BD236" s="12"/>
      <c r="BE236" s="12"/>
      <c r="BF236" s="12"/>
      <c r="BG236" s="12"/>
      <c r="BH236" s="12"/>
      <c r="BI236" s="50"/>
      <c r="BJ236" s="12"/>
      <c r="BK236" s="12"/>
      <c r="BL236" s="12"/>
      <c r="BM236" s="12"/>
      <c r="BN236" s="12"/>
      <c r="BO236" s="12"/>
      <c r="BP236" s="12"/>
      <c r="BQ236" s="12"/>
    </row>
    <row r="237" spans="4:69" ht="15.75" customHeight="1">
      <c r="D237" s="44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95"/>
      <c r="AR237" s="12"/>
      <c r="AS237" s="12"/>
      <c r="AT237" s="12"/>
      <c r="AU237" s="12"/>
      <c r="AV237" s="12"/>
      <c r="AW237" s="12"/>
      <c r="AX237" s="12"/>
      <c r="AY237" s="12"/>
      <c r="AZ237" s="95"/>
      <c r="BA237" s="12"/>
      <c r="BB237" s="12"/>
      <c r="BC237" s="12"/>
      <c r="BD237" s="12"/>
      <c r="BE237" s="12"/>
      <c r="BF237" s="12"/>
      <c r="BG237" s="12"/>
      <c r="BH237" s="12"/>
      <c r="BI237" s="50"/>
      <c r="BJ237" s="12"/>
      <c r="BK237" s="12"/>
      <c r="BL237" s="12"/>
      <c r="BM237" s="12"/>
      <c r="BN237" s="12"/>
      <c r="BO237" s="12"/>
      <c r="BP237" s="12"/>
      <c r="BQ237" s="12"/>
    </row>
    <row r="238" spans="4:69" ht="15.75" customHeight="1">
      <c r="D238" s="44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95"/>
      <c r="AR238" s="12"/>
      <c r="AS238" s="12"/>
      <c r="AT238" s="12"/>
      <c r="AU238" s="12"/>
      <c r="AV238" s="12"/>
      <c r="AW238" s="12"/>
      <c r="AX238" s="12"/>
      <c r="AY238" s="12"/>
      <c r="AZ238" s="95"/>
      <c r="BA238" s="12"/>
      <c r="BB238" s="12"/>
      <c r="BC238" s="12"/>
      <c r="BD238" s="12"/>
      <c r="BE238" s="12"/>
      <c r="BF238" s="12"/>
      <c r="BG238" s="12"/>
      <c r="BH238" s="12"/>
      <c r="BI238" s="50"/>
      <c r="BJ238" s="12"/>
      <c r="BK238" s="12"/>
      <c r="BL238" s="12"/>
      <c r="BM238" s="12"/>
      <c r="BN238" s="12"/>
      <c r="BO238" s="12"/>
      <c r="BP238" s="12"/>
      <c r="BQ238" s="12"/>
    </row>
    <row r="239" spans="4:69" ht="15.75" customHeight="1">
      <c r="D239" s="44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95"/>
      <c r="AR239" s="12"/>
      <c r="AS239" s="12"/>
      <c r="AT239" s="12"/>
      <c r="AU239" s="12"/>
      <c r="AV239" s="12"/>
      <c r="AW239" s="12"/>
      <c r="AX239" s="12"/>
      <c r="AY239" s="12"/>
      <c r="AZ239" s="95"/>
      <c r="BA239" s="12"/>
      <c r="BB239" s="12"/>
      <c r="BC239" s="12"/>
      <c r="BD239" s="12"/>
      <c r="BE239" s="12"/>
      <c r="BF239" s="12"/>
      <c r="BG239" s="12"/>
      <c r="BH239" s="12"/>
      <c r="BI239" s="50"/>
      <c r="BJ239" s="12"/>
      <c r="BK239" s="12"/>
      <c r="BL239" s="12"/>
      <c r="BM239" s="12"/>
      <c r="BN239" s="12"/>
      <c r="BO239" s="12"/>
      <c r="BP239" s="12"/>
      <c r="BQ239" s="12"/>
    </row>
    <row r="240" spans="4:69" ht="15.75" customHeight="1">
      <c r="D240" s="44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95"/>
      <c r="AR240" s="12"/>
      <c r="AS240" s="12"/>
      <c r="AT240" s="12"/>
      <c r="AU240" s="12"/>
      <c r="AV240" s="12"/>
      <c r="AW240" s="12"/>
      <c r="AX240" s="12"/>
      <c r="AY240" s="12"/>
      <c r="AZ240" s="95"/>
      <c r="BA240" s="12"/>
      <c r="BB240" s="12"/>
      <c r="BC240" s="12"/>
      <c r="BD240" s="12"/>
      <c r="BE240" s="12"/>
      <c r="BF240" s="12"/>
      <c r="BG240" s="12"/>
      <c r="BH240" s="12"/>
      <c r="BI240" s="50"/>
      <c r="BJ240" s="12"/>
      <c r="BK240" s="12"/>
      <c r="BL240" s="12"/>
      <c r="BM240" s="12"/>
      <c r="BN240" s="12"/>
      <c r="BO240" s="12"/>
      <c r="BP240" s="12"/>
      <c r="BQ240" s="12"/>
    </row>
    <row r="241" spans="4:69" ht="15.75" customHeight="1">
      <c r="D241" s="44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95"/>
      <c r="AR241" s="12"/>
      <c r="AS241" s="12"/>
      <c r="AT241" s="12"/>
      <c r="AU241" s="12"/>
      <c r="AV241" s="12"/>
      <c r="AW241" s="12"/>
      <c r="AX241" s="12"/>
      <c r="AY241" s="12"/>
      <c r="AZ241" s="95"/>
      <c r="BA241" s="12"/>
      <c r="BB241" s="12"/>
      <c r="BC241" s="12"/>
      <c r="BD241" s="12"/>
      <c r="BE241" s="12"/>
      <c r="BF241" s="12"/>
      <c r="BG241" s="12"/>
      <c r="BH241" s="12"/>
      <c r="BI241" s="50"/>
      <c r="BJ241" s="12"/>
      <c r="BK241" s="12"/>
      <c r="BL241" s="12"/>
      <c r="BM241" s="12"/>
      <c r="BN241" s="12"/>
      <c r="BO241" s="12"/>
      <c r="BP241" s="12"/>
      <c r="BQ241" s="12"/>
    </row>
    <row r="242" spans="4:69" ht="15.75" customHeight="1">
      <c r="D242" s="44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95"/>
      <c r="AR242" s="12"/>
      <c r="AS242" s="12"/>
      <c r="AT242" s="12"/>
      <c r="AU242" s="12"/>
      <c r="AV242" s="12"/>
      <c r="AW242" s="12"/>
      <c r="AX242" s="12"/>
      <c r="AY242" s="12"/>
      <c r="AZ242" s="95"/>
      <c r="BA242" s="12"/>
      <c r="BB242" s="12"/>
      <c r="BC242" s="12"/>
      <c r="BD242" s="12"/>
      <c r="BE242" s="12"/>
      <c r="BF242" s="12"/>
      <c r="BG242" s="12"/>
      <c r="BH242" s="12"/>
      <c r="BI242" s="50"/>
      <c r="BJ242" s="12"/>
      <c r="BK242" s="12"/>
      <c r="BL242" s="12"/>
      <c r="BM242" s="12"/>
      <c r="BN242" s="12"/>
      <c r="BO242" s="12"/>
      <c r="BP242" s="12"/>
      <c r="BQ242" s="12"/>
    </row>
    <row r="243" spans="4:69" ht="15.75" customHeight="1">
      <c r="D243" s="44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95"/>
      <c r="AR243" s="12"/>
      <c r="AS243" s="12"/>
      <c r="AT243" s="12"/>
      <c r="AU243" s="12"/>
      <c r="AV243" s="12"/>
      <c r="AW243" s="12"/>
      <c r="AX243" s="12"/>
      <c r="AY243" s="12"/>
      <c r="AZ243" s="95"/>
      <c r="BA243" s="12"/>
      <c r="BB243" s="12"/>
      <c r="BC243" s="12"/>
      <c r="BD243" s="12"/>
      <c r="BE243" s="12"/>
      <c r="BF243" s="12"/>
      <c r="BG243" s="12"/>
      <c r="BH243" s="12"/>
      <c r="BI243" s="50"/>
      <c r="BJ243" s="12"/>
      <c r="BK243" s="12"/>
      <c r="BL243" s="12"/>
      <c r="BM243" s="12"/>
      <c r="BN243" s="12"/>
      <c r="BO243" s="12"/>
      <c r="BP243" s="12"/>
      <c r="BQ243" s="12"/>
    </row>
    <row r="244" spans="4:69" ht="15.75" customHeight="1">
      <c r="D244" s="44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95"/>
      <c r="AR244" s="12"/>
      <c r="AS244" s="12"/>
      <c r="AT244" s="12"/>
      <c r="AU244" s="12"/>
      <c r="AV244" s="12"/>
      <c r="AW244" s="12"/>
      <c r="AX244" s="12"/>
      <c r="AY244" s="12"/>
      <c r="AZ244" s="95"/>
      <c r="BA244" s="12"/>
      <c r="BB244" s="12"/>
      <c r="BC244" s="12"/>
      <c r="BD244" s="12"/>
      <c r="BE244" s="12"/>
      <c r="BF244" s="12"/>
      <c r="BG244" s="12"/>
      <c r="BH244" s="12"/>
      <c r="BI244" s="50"/>
      <c r="BJ244" s="12"/>
      <c r="BK244" s="12"/>
      <c r="BL244" s="12"/>
      <c r="BM244" s="12"/>
      <c r="BN244" s="12"/>
      <c r="BO244" s="12"/>
      <c r="BP244" s="12"/>
      <c r="BQ244" s="12"/>
    </row>
    <row r="245" spans="4:69" ht="15.75" customHeight="1">
      <c r="D245" s="44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95"/>
      <c r="AR245" s="12"/>
      <c r="AS245" s="12"/>
      <c r="AT245" s="12"/>
      <c r="AU245" s="12"/>
      <c r="AV245" s="12"/>
      <c r="AW245" s="12"/>
      <c r="AX245" s="12"/>
      <c r="AY245" s="12"/>
      <c r="AZ245" s="95"/>
      <c r="BA245" s="12"/>
      <c r="BB245" s="12"/>
      <c r="BC245" s="12"/>
      <c r="BD245" s="12"/>
      <c r="BE245" s="12"/>
      <c r="BF245" s="12"/>
      <c r="BG245" s="12"/>
      <c r="BH245" s="12"/>
      <c r="BI245" s="50"/>
      <c r="BJ245" s="12"/>
      <c r="BK245" s="12"/>
      <c r="BL245" s="12"/>
      <c r="BM245" s="12"/>
      <c r="BN245" s="12"/>
      <c r="BO245" s="12"/>
      <c r="BP245" s="12"/>
      <c r="BQ245" s="12"/>
    </row>
    <row r="246" spans="4:69" ht="15.75" customHeight="1">
      <c r="D246" s="44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95"/>
      <c r="AR246" s="12"/>
      <c r="AS246" s="12"/>
      <c r="AT246" s="12"/>
      <c r="AU246" s="12"/>
      <c r="AV246" s="12"/>
      <c r="AW246" s="12"/>
      <c r="AX246" s="12"/>
      <c r="AY246" s="12"/>
      <c r="AZ246" s="95"/>
      <c r="BA246" s="12"/>
      <c r="BB246" s="12"/>
      <c r="BC246" s="12"/>
      <c r="BD246" s="12"/>
      <c r="BE246" s="12"/>
      <c r="BF246" s="12"/>
      <c r="BG246" s="12"/>
      <c r="BH246" s="12"/>
      <c r="BI246" s="50"/>
      <c r="BJ246" s="12"/>
      <c r="BK246" s="12"/>
      <c r="BL246" s="12"/>
      <c r="BM246" s="12"/>
      <c r="BN246" s="12"/>
      <c r="BO246" s="12"/>
      <c r="BP246" s="12"/>
      <c r="BQ246" s="12"/>
    </row>
    <row r="247" spans="4:69" ht="15.75" customHeight="1">
      <c r="D247" s="44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95"/>
      <c r="AR247" s="12"/>
      <c r="AS247" s="12"/>
      <c r="AT247" s="12"/>
      <c r="AU247" s="12"/>
      <c r="AV247" s="12"/>
      <c r="AW247" s="12"/>
      <c r="AX247" s="12"/>
      <c r="AY247" s="12"/>
      <c r="AZ247" s="95"/>
      <c r="BA247" s="12"/>
      <c r="BB247" s="12"/>
      <c r="BC247" s="12"/>
      <c r="BD247" s="12"/>
      <c r="BE247" s="12"/>
      <c r="BF247" s="12"/>
      <c r="BG247" s="12"/>
      <c r="BH247" s="12"/>
      <c r="BI247" s="50"/>
      <c r="BJ247" s="12"/>
      <c r="BK247" s="12"/>
      <c r="BL247" s="12"/>
      <c r="BM247" s="12"/>
      <c r="BN247" s="12"/>
      <c r="BO247" s="12"/>
      <c r="BP247" s="12"/>
      <c r="BQ247" s="12"/>
    </row>
    <row r="248" spans="4:69" ht="15.75" customHeight="1">
      <c r="D248" s="44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95"/>
      <c r="AR248" s="12"/>
      <c r="AS248" s="12"/>
      <c r="AT248" s="12"/>
      <c r="AU248" s="12"/>
      <c r="AV248" s="12"/>
      <c r="AW248" s="12"/>
      <c r="AX248" s="12"/>
      <c r="AY248" s="12"/>
      <c r="AZ248" s="95"/>
      <c r="BA248" s="12"/>
      <c r="BB248" s="12"/>
      <c r="BC248" s="12"/>
      <c r="BD248" s="12"/>
      <c r="BE248" s="12"/>
      <c r="BF248" s="12"/>
      <c r="BG248" s="12"/>
      <c r="BH248" s="12"/>
      <c r="BI248" s="50"/>
      <c r="BJ248" s="12"/>
      <c r="BK248" s="12"/>
      <c r="BL248" s="12"/>
      <c r="BM248" s="12"/>
      <c r="BN248" s="12"/>
      <c r="BO248" s="12"/>
      <c r="BP248" s="12"/>
      <c r="BQ248" s="12"/>
    </row>
    <row r="249" spans="4:69" ht="15.75" customHeight="1">
      <c r="D249" s="44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95"/>
      <c r="AR249" s="12"/>
      <c r="AS249" s="12"/>
      <c r="AT249" s="12"/>
      <c r="AU249" s="12"/>
      <c r="AV249" s="12"/>
      <c r="AW249" s="12"/>
      <c r="AX249" s="12"/>
      <c r="AY249" s="12"/>
      <c r="AZ249" s="95"/>
      <c r="BA249" s="12"/>
      <c r="BB249" s="12"/>
      <c r="BC249" s="12"/>
      <c r="BD249" s="12"/>
      <c r="BE249" s="12"/>
      <c r="BF249" s="12"/>
      <c r="BG249" s="12"/>
      <c r="BH249" s="12"/>
      <c r="BI249" s="50"/>
      <c r="BJ249" s="12"/>
      <c r="BK249" s="12"/>
      <c r="BL249" s="12"/>
      <c r="BM249" s="12"/>
      <c r="BN249" s="12"/>
      <c r="BO249" s="12"/>
      <c r="BP249" s="12"/>
      <c r="BQ249" s="12"/>
    </row>
    <row r="250" spans="4:69" ht="15.75" customHeight="1">
      <c r="D250" s="44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95"/>
      <c r="AR250" s="12"/>
      <c r="AS250" s="12"/>
      <c r="AT250" s="12"/>
      <c r="AU250" s="12"/>
      <c r="AV250" s="12"/>
      <c r="AW250" s="12"/>
      <c r="AX250" s="12"/>
      <c r="AY250" s="12"/>
      <c r="AZ250" s="95"/>
      <c r="BA250" s="12"/>
      <c r="BB250" s="12"/>
      <c r="BC250" s="12"/>
      <c r="BD250" s="12"/>
      <c r="BE250" s="12"/>
      <c r="BF250" s="12"/>
      <c r="BG250" s="12"/>
      <c r="BH250" s="12"/>
      <c r="BI250" s="50"/>
      <c r="BJ250" s="12"/>
      <c r="BK250" s="12"/>
      <c r="BL250" s="12"/>
      <c r="BM250" s="12"/>
      <c r="BN250" s="12"/>
      <c r="BO250" s="12"/>
      <c r="BP250" s="12"/>
      <c r="BQ250" s="12"/>
    </row>
    <row r="251" spans="4:69" ht="15.75" customHeight="1">
      <c r="D251" s="44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95"/>
      <c r="AR251" s="12"/>
      <c r="AS251" s="12"/>
      <c r="AT251" s="12"/>
      <c r="AU251" s="12"/>
      <c r="AV251" s="12"/>
      <c r="AW251" s="12"/>
      <c r="AX251" s="12"/>
      <c r="AY251" s="12"/>
      <c r="AZ251" s="95"/>
      <c r="BA251" s="12"/>
      <c r="BB251" s="12"/>
      <c r="BC251" s="12"/>
      <c r="BD251" s="12"/>
      <c r="BE251" s="12"/>
      <c r="BF251" s="12"/>
      <c r="BG251" s="12"/>
      <c r="BH251" s="12"/>
      <c r="BI251" s="50"/>
      <c r="BJ251" s="12"/>
      <c r="BK251" s="12"/>
      <c r="BL251" s="12"/>
      <c r="BM251" s="12"/>
      <c r="BN251" s="12"/>
      <c r="BO251" s="12"/>
      <c r="BP251" s="12"/>
      <c r="BQ251" s="12"/>
    </row>
    <row r="252" spans="4:69" ht="15.75" customHeight="1">
      <c r="D252" s="44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95"/>
      <c r="AR252" s="12"/>
      <c r="AS252" s="12"/>
      <c r="AT252" s="12"/>
      <c r="AU252" s="12"/>
      <c r="AV252" s="12"/>
      <c r="AW252" s="12"/>
      <c r="AX252" s="12"/>
      <c r="AY252" s="12"/>
      <c r="AZ252" s="95"/>
      <c r="BA252" s="12"/>
      <c r="BB252" s="12"/>
      <c r="BC252" s="12"/>
      <c r="BD252" s="12"/>
      <c r="BE252" s="12"/>
      <c r="BF252" s="12"/>
      <c r="BG252" s="12"/>
      <c r="BH252" s="12"/>
      <c r="BI252" s="50"/>
      <c r="BJ252" s="12"/>
      <c r="BK252" s="12"/>
      <c r="BL252" s="12"/>
      <c r="BM252" s="12"/>
      <c r="BN252" s="12"/>
      <c r="BO252" s="12"/>
      <c r="BP252" s="12"/>
      <c r="BQ252" s="12"/>
    </row>
    <row r="253" spans="4:69" ht="15.75" customHeight="1">
      <c r="D253" s="44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95"/>
      <c r="AR253" s="12"/>
      <c r="AS253" s="12"/>
      <c r="AT253" s="12"/>
      <c r="AU253" s="12"/>
      <c r="AV253" s="12"/>
      <c r="AW253" s="12"/>
      <c r="AX253" s="12"/>
      <c r="AY253" s="12"/>
      <c r="AZ253" s="95"/>
      <c r="BA253" s="12"/>
      <c r="BB253" s="12"/>
      <c r="BC253" s="12"/>
      <c r="BD253" s="12"/>
      <c r="BE253" s="12"/>
      <c r="BF253" s="12"/>
      <c r="BG253" s="12"/>
      <c r="BH253" s="12"/>
      <c r="BI253" s="50"/>
      <c r="BJ253" s="12"/>
      <c r="BK253" s="12"/>
      <c r="BL253" s="12"/>
      <c r="BM253" s="12"/>
      <c r="BN253" s="12"/>
      <c r="BO253" s="12"/>
      <c r="BP253" s="12"/>
      <c r="BQ253" s="12"/>
    </row>
    <row r="254" spans="4:69" ht="15.75" customHeight="1">
      <c r="D254" s="44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95"/>
      <c r="AR254" s="12"/>
      <c r="AS254" s="12"/>
      <c r="AT254" s="12"/>
      <c r="AU254" s="12"/>
      <c r="AV254" s="12"/>
      <c r="AW254" s="12"/>
      <c r="AX254" s="12"/>
      <c r="AY254" s="12"/>
      <c r="AZ254" s="95"/>
      <c r="BA254" s="12"/>
      <c r="BB254" s="12"/>
      <c r="BC254" s="12"/>
      <c r="BD254" s="12"/>
      <c r="BE254" s="12"/>
      <c r="BF254" s="12"/>
      <c r="BG254" s="12"/>
      <c r="BH254" s="12"/>
      <c r="BI254" s="50"/>
      <c r="BJ254" s="12"/>
      <c r="BK254" s="12"/>
      <c r="BL254" s="12"/>
      <c r="BM254" s="12"/>
      <c r="BN254" s="12"/>
      <c r="BO254" s="12"/>
      <c r="BP254" s="12"/>
      <c r="BQ254" s="12"/>
    </row>
    <row r="255" spans="4:69" ht="15.75" customHeight="1">
      <c r="D255" s="44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95"/>
      <c r="AR255" s="12"/>
      <c r="AS255" s="12"/>
      <c r="AT255" s="12"/>
      <c r="AU255" s="12"/>
      <c r="AV255" s="12"/>
      <c r="AW255" s="12"/>
      <c r="AX255" s="12"/>
      <c r="AY255" s="12"/>
      <c r="AZ255" s="95"/>
      <c r="BA255" s="12"/>
      <c r="BB255" s="12"/>
      <c r="BC255" s="12"/>
      <c r="BD255" s="12"/>
      <c r="BE255" s="12"/>
      <c r="BF255" s="12"/>
      <c r="BG255" s="12"/>
      <c r="BH255" s="12"/>
      <c r="BI255" s="50"/>
      <c r="BJ255" s="12"/>
      <c r="BK255" s="12"/>
      <c r="BL255" s="12"/>
      <c r="BM255" s="12"/>
      <c r="BN255" s="12"/>
      <c r="BO255" s="12"/>
      <c r="BP255" s="12"/>
      <c r="BQ255" s="12"/>
    </row>
    <row r="256" spans="4:69" ht="15.75" customHeight="1">
      <c r="D256" s="44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95"/>
      <c r="AR256" s="12"/>
      <c r="AS256" s="12"/>
      <c r="AT256" s="12"/>
      <c r="AU256" s="12"/>
      <c r="AV256" s="12"/>
      <c r="AW256" s="12"/>
      <c r="AX256" s="12"/>
      <c r="AY256" s="12"/>
      <c r="AZ256" s="95"/>
      <c r="BA256" s="12"/>
      <c r="BB256" s="12"/>
      <c r="BC256" s="12"/>
      <c r="BD256" s="12"/>
      <c r="BE256" s="12"/>
      <c r="BF256" s="12"/>
      <c r="BG256" s="12"/>
      <c r="BH256" s="12"/>
      <c r="BI256" s="50"/>
      <c r="BJ256" s="12"/>
      <c r="BK256" s="12"/>
      <c r="BL256" s="12"/>
      <c r="BM256" s="12"/>
      <c r="BN256" s="12"/>
      <c r="BO256" s="12"/>
      <c r="BP256" s="12"/>
      <c r="BQ256" s="12"/>
    </row>
    <row r="257" spans="4:69" ht="15.75" customHeight="1">
      <c r="D257" s="44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95"/>
      <c r="AR257" s="12"/>
      <c r="AS257" s="12"/>
      <c r="AT257" s="12"/>
      <c r="AU257" s="12"/>
      <c r="AV257" s="12"/>
      <c r="AW257" s="12"/>
      <c r="AX257" s="12"/>
      <c r="AY257" s="12"/>
      <c r="AZ257" s="95"/>
      <c r="BA257" s="12"/>
      <c r="BB257" s="12"/>
      <c r="BC257" s="12"/>
      <c r="BD257" s="12"/>
      <c r="BE257" s="12"/>
      <c r="BF257" s="12"/>
      <c r="BG257" s="12"/>
      <c r="BH257" s="12"/>
      <c r="BI257" s="50"/>
      <c r="BJ257" s="12"/>
      <c r="BK257" s="12"/>
      <c r="BL257" s="12"/>
      <c r="BM257" s="12"/>
      <c r="BN257" s="12"/>
      <c r="BO257" s="12"/>
      <c r="BP257" s="12"/>
      <c r="BQ257" s="12"/>
    </row>
    <row r="258" spans="4:69" ht="15.75" customHeight="1">
      <c r="D258" s="44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95"/>
      <c r="AR258" s="12"/>
      <c r="AS258" s="12"/>
      <c r="AT258" s="12"/>
      <c r="AU258" s="12"/>
      <c r="AV258" s="12"/>
      <c r="AW258" s="12"/>
      <c r="AX258" s="12"/>
      <c r="AY258" s="12"/>
      <c r="AZ258" s="95"/>
      <c r="BA258" s="12"/>
      <c r="BB258" s="12"/>
      <c r="BC258" s="12"/>
      <c r="BD258" s="12"/>
      <c r="BE258" s="12"/>
      <c r="BF258" s="12"/>
      <c r="BG258" s="12"/>
      <c r="BH258" s="12"/>
      <c r="BI258" s="50"/>
      <c r="BJ258" s="12"/>
      <c r="BK258" s="12"/>
      <c r="BL258" s="12"/>
      <c r="BM258" s="12"/>
      <c r="BN258" s="12"/>
      <c r="BO258" s="12"/>
      <c r="BP258" s="12"/>
      <c r="BQ258" s="12"/>
    </row>
    <row r="259" spans="4:69" ht="15.75" customHeight="1">
      <c r="D259" s="44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95"/>
      <c r="AR259" s="12"/>
      <c r="AS259" s="12"/>
      <c r="AT259" s="12"/>
      <c r="AU259" s="12"/>
      <c r="AV259" s="12"/>
      <c r="AW259" s="12"/>
      <c r="AX259" s="12"/>
      <c r="AY259" s="12"/>
      <c r="AZ259" s="95"/>
      <c r="BA259" s="12"/>
      <c r="BB259" s="12"/>
      <c r="BC259" s="12"/>
      <c r="BD259" s="12"/>
      <c r="BE259" s="12"/>
      <c r="BF259" s="12"/>
      <c r="BG259" s="12"/>
      <c r="BH259" s="12"/>
      <c r="BI259" s="50"/>
      <c r="BJ259" s="12"/>
      <c r="BK259" s="12"/>
      <c r="BL259" s="12"/>
      <c r="BM259" s="12"/>
      <c r="BN259" s="12"/>
      <c r="BO259" s="12"/>
      <c r="BP259" s="12"/>
      <c r="BQ259" s="12"/>
    </row>
    <row r="260" spans="4:69" ht="15.75" customHeight="1">
      <c r="D260" s="44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95"/>
      <c r="AR260" s="12"/>
      <c r="AS260" s="12"/>
      <c r="AT260" s="12"/>
      <c r="AU260" s="12"/>
      <c r="AV260" s="12"/>
      <c r="AW260" s="12"/>
      <c r="AX260" s="12"/>
      <c r="AY260" s="12"/>
      <c r="AZ260" s="95"/>
      <c r="BA260" s="12"/>
      <c r="BB260" s="12"/>
      <c r="BC260" s="12"/>
      <c r="BD260" s="12"/>
      <c r="BE260" s="12"/>
      <c r="BF260" s="12"/>
      <c r="BG260" s="12"/>
      <c r="BH260" s="12"/>
      <c r="BI260" s="50"/>
      <c r="BJ260" s="12"/>
      <c r="BK260" s="12"/>
      <c r="BL260" s="12"/>
      <c r="BM260" s="12"/>
      <c r="BN260" s="12"/>
      <c r="BO260" s="12"/>
      <c r="BP260" s="12"/>
      <c r="BQ260" s="12"/>
    </row>
    <row r="261" spans="4:69" ht="15.75" customHeight="1">
      <c r="D261" s="44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95"/>
      <c r="AR261" s="12"/>
      <c r="AS261" s="12"/>
      <c r="AT261" s="12"/>
      <c r="AU261" s="12"/>
      <c r="AV261" s="12"/>
      <c r="AW261" s="12"/>
      <c r="AX261" s="12"/>
      <c r="AY261" s="12"/>
      <c r="AZ261" s="95"/>
      <c r="BA261" s="12"/>
      <c r="BB261" s="12"/>
      <c r="BC261" s="12"/>
      <c r="BD261" s="12"/>
      <c r="BE261" s="12"/>
      <c r="BF261" s="12"/>
      <c r="BG261" s="12"/>
      <c r="BH261" s="12"/>
      <c r="BI261" s="50"/>
      <c r="BJ261" s="12"/>
      <c r="BK261" s="12"/>
      <c r="BL261" s="12"/>
      <c r="BM261" s="12"/>
      <c r="BN261" s="12"/>
      <c r="BO261" s="12"/>
      <c r="BP261" s="12"/>
      <c r="BQ261" s="12"/>
    </row>
    <row r="262" spans="4:69" ht="15.75" customHeight="1">
      <c r="D262" s="44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95"/>
      <c r="AR262" s="12"/>
      <c r="AS262" s="12"/>
      <c r="AT262" s="12"/>
      <c r="AU262" s="12"/>
      <c r="AV262" s="12"/>
      <c r="AW262" s="12"/>
      <c r="AX262" s="12"/>
      <c r="AY262" s="12"/>
      <c r="AZ262" s="95"/>
      <c r="BA262" s="12"/>
      <c r="BB262" s="12"/>
      <c r="BC262" s="12"/>
      <c r="BD262" s="12"/>
      <c r="BE262" s="12"/>
      <c r="BF262" s="12"/>
      <c r="BG262" s="12"/>
      <c r="BH262" s="12"/>
      <c r="BI262" s="50"/>
      <c r="BJ262" s="12"/>
      <c r="BK262" s="12"/>
      <c r="BL262" s="12"/>
      <c r="BM262" s="12"/>
      <c r="BN262" s="12"/>
      <c r="BO262" s="12"/>
      <c r="BP262" s="12"/>
      <c r="BQ262" s="12"/>
    </row>
    <row r="263" spans="4:69" ht="15.75" customHeight="1">
      <c r="D263" s="44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95"/>
      <c r="AR263" s="12"/>
      <c r="AS263" s="12"/>
      <c r="AT263" s="12"/>
      <c r="AU263" s="12"/>
      <c r="AV263" s="12"/>
      <c r="AW263" s="12"/>
      <c r="AX263" s="12"/>
      <c r="AY263" s="12"/>
      <c r="AZ263" s="95"/>
      <c r="BA263" s="12"/>
      <c r="BB263" s="12"/>
      <c r="BC263" s="12"/>
      <c r="BD263" s="12"/>
      <c r="BE263" s="12"/>
      <c r="BF263" s="12"/>
      <c r="BG263" s="12"/>
      <c r="BH263" s="12"/>
      <c r="BI263" s="50"/>
      <c r="BJ263" s="12"/>
      <c r="BK263" s="12"/>
      <c r="BL263" s="12"/>
      <c r="BM263" s="12"/>
      <c r="BN263" s="12"/>
      <c r="BO263" s="12"/>
      <c r="BP263" s="12"/>
      <c r="BQ263" s="12"/>
    </row>
    <row r="264" spans="4:69" ht="15.75" customHeight="1">
      <c r="D264" s="44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95"/>
      <c r="AR264" s="12"/>
      <c r="AS264" s="12"/>
      <c r="AT264" s="12"/>
      <c r="AU264" s="12"/>
      <c r="AV264" s="12"/>
      <c r="AW264" s="12"/>
      <c r="AX264" s="12"/>
      <c r="AY264" s="12"/>
      <c r="AZ264" s="95"/>
      <c r="BA264" s="12"/>
      <c r="BB264" s="12"/>
      <c r="BC264" s="12"/>
      <c r="BD264" s="12"/>
      <c r="BE264" s="12"/>
      <c r="BF264" s="12"/>
      <c r="BG264" s="12"/>
      <c r="BH264" s="12"/>
      <c r="BI264" s="50"/>
      <c r="BJ264" s="12"/>
      <c r="BK264" s="12"/>
      <c r="BL264" s="12"/>
      <c r="BM264" s="12"/>
      <c r="BN264" s="12"/>
      <c r="BO264" s="12"/>
      <c r="BP264" s="12"/>
      <c r="BQ264" s="12"/>
    </row>
    <row r="265" spans="4:69" ht="15.75" customHeight="1">
      <c r="D265" s="44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95"/>
      <c r="AR265" s="12"/>
      <c r="AS265" s="12"/>
      <c r="AT265" s="12"/>
      <c r="AU265" s="12"/>
      <c r="AV265" s="12"/>
      <c r="AW265" s="12"/>
      <c r="AX265" s="12"/>
      <c r="AY265" s="12"/>
      <c r="AZ265" s="95"/>
      <c r="BA265" s="12"/>
      <c r="BB265" s="12"/>
      <c r="BC265" s="12"/>
      <c r="BD265" s="12"/>
      <c r="BE265" s="12"/>
      <c r="BF265" s="12"/>
      <c r="BG265" s="12"/>
      <c r="BH265" s="12"/>
      <c r="BI265" s="50"/>
      <c r="BJ265" s="12"/>
      <c r="BK265" s="12"/>
      <c r="BL265" s="12"/>
      <c r="BM265" s="12"/>
      <c r="BN265" s="12"/>
      <c r="BO265" s="12"/>
      <c r="BP265" s="12"/>
      <c r="BQ265" s="12"/>
    </row>
    <row r="266" spans="4:69" ht="15.75" customHeight="1">
      <c r="D266" s="44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95"/>
      <c r="AR266" s="12"/>
      <c r="AS266" s="12"/>
      <c r="AT266" s="12"/>
      <c r="AU266" s="12"/>
      <c r="AV266" s="12"/>
      <c r="AW266" s="12"/>
      <c r="AX266" s="12"/>
      <c r="AY266" s="12"/>
      <c r="AZ266" s="95"/>
      <c r="BA266" s="12"/>
      <c r="BB266" s="12"/>
      <c r="BC266" s="12"/>
      <c r="BD266" s="12"/>
      <c r="BE266" s="12"/>
      <c r="BF266" s="12"/>
      <c r="BG266" s="12"/>
      <c r="BH266" s="12"/>
      <c r="BI266" s="50"/>
      <c r="BJ266" s="12"/>
      <c r="BK266" s="12"/>
      <c r="BL266" s="12"/>
      <c r="BM266" s="12"/>
      <c r="BN266" s="12"/>
      <c r="BO266" s="12"/>
      <c r="BP266" s="12"/>
      <c r="BQ266" s="12"/>
    </row>
    <row r="267" spans="4:69" ht="15.75" customHeight="1">
      <c r="D267" s="44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95"/>
      <c r="AR267" s="12"/>
      <c r="AS267" s="12"/>
      <c r="AT267" s="12"/>
      <c r="AU267" s="12"/>
      <c r="AV267" s="12"/>
      <c r="AW267" s="12"/>
      <c r="AX267" s="12"/>
      <c r="AY267" s="12"/>
      <c r="AZ267" s="95"/>
      <c r="BA267" s="12"/>
      <c r="BB267" s="12"/>
      <c r="BC267" s="12"/>
      <c r="BD267" s="12"/>
      <c r="BE267" s="12"/>
      <c r="BF267" s="12"/>
      <c r="BG267" s="12"/>
      <c r="BH267" s="12"/>
      <c r="BI267" s="50"/>
      <c r="BJ267" s="12"/>
      <c r="BK267" s="12"/>
      <c r="BL267" s="12"/>
      <c r="BM267" s="12"/>
      <c r="BN267" s="12"/>
      <c r="BO267" s="12"/>
      <c r="BP267" s="12"/>
      <c r="BQ267" s="12"/>
    </row>
    <row r="268" spans="4:69" ht="15.75" customHeight="1">
      <c r="D268" s="44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95"/>
      <c r="AR268" s="12"/>
      <c r="AS268" s="12"/>
      <c r="AT268" s="12"/>
      <c r="AU268" s="12"/>
      <c r="AV268" s="12"/>
      <c r="AW268" s="12"/>
      <c r="AX268" s="12"/>
      <c r="AY268" s="12"/>
      <c r="AZ268" s="95"/>
      <c r="BA268" s="12"/>
      <c r="BB268" s="12"/>
      <c r="BC268" s="12"/>
      <c r="BD268" s="12"/>
      <c r="BE268" s="12"/>
      <c r="BF268" s="12"/>
      <c r="BG268" s="12"/>
      <c r="BH268" s="12"/>
      <c r="BI268" s="50"/>
      <c r="BJ268" s="12"/>
      <c r="BK268" s="12"/>
      <c r="BL268" s="12"/>
      <c r="BM268" s="12"/>
      <c r="BN268" s="12"/>
      <c r="BO268" s="12"/>
      <c r="BP268" s="12"/>
      <c r="BQ268" s="12"/>
    </row>
    <row r="269" spans="4:69" ht="15.75" customHeight="1">
      <c r="D269" s="44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95"/>
      <c r="AR269" s="12"/>
      <c r="AS269" s="12"/>
      <c r="AT269" s="12"/>
      <c r="AU269" s="12"/>
      <c r="AV269" s="12"/>
      <c r="AW269" s="12"/>
      <c r="AX269" s="12"/>
      <c r="AY269" s="12"/>
      <c r="AZ269" s="95"/>
      <c r="BA269" s="12"/>
      <c r="BB269" s="12"/>
      <c r="BC269" s="12"/>
      <c r="BD269" s="12"/>
      <c r="BE269" s="12"/>
      <c r="BF269" s="12"/>
      <c r="BG269" s="12"/>
      <c r="BH269" s="12"/>
      <c r="BI269" s="50"/>
      <c r="BJ269" s="12"/>
      <c r="BK269" s="12"/>
      <c r="BL269" s="12"/>
      <c r="BM269" s="12"/>
      <c r="BN269" s="12"/>
      <c r="BO269" s="12"/>
      <c r="BP269" s="12"/>
      <c r="BQ269" s="12"/>
    </row>
    <row r="270" spans="4:69" ht="15.75" customHeight="1">
      <c r="D270" s="44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95"/>
      <c r="AR270" s="12"/>
      <c r="AS270" s="12"/>
      <c r="AT270" s="12"/>
      <c r="AU270" s="12"/>
      <c r="AV270" s="12"/>
      <c r="AW270" s="12"/>
      <c r="AX270" s="12"/>
      <c r="AY270" s="12"/>
      <c r="AZ270" s="95"/>
      <c r="BA270" s="12"/>
      <c r="BB270" s="12"/>
      <c r="BC270" s="12"/>
      <c r="BD270" s="12"/>
      <c r="BE270" s="12"/>
      <c r="BF270" s="12"/>
      <c r="BG270" s="12"/>
      <c r="BH270" s="12"/>
      <c r="BI270" s="50"/>
      <c r="BJ270" s="12"/>
      <c r="BK270" s="12"/>
      <c r="BL270" s="12"/>
      <c r="BM270" s="12"/>
      <c r="BN270" s="12"/>
      <c r="BO270" s="12"/>
      <c r="BP270" s="12"/>
      <c r="BQ270" s="12"/>
    </row>
    <row r="271" spans="4:69" ht="15.75" customHeight="1">
      <c r="D271" s="44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95"/>
      <c r="AR271" s="12"/>
      <c r="AS271" s="12"/>
      <c r="AT271" s="12"/>
      <c r="AU271" s="12"/>
      <c r="AV271" s="12"/>
      <c r="AW271" s="12"/>
      <c r="AX271" s="12"/>
      <c r="AY271" s="12"/>
      <c r="AZ271" s="95"/>
      <c r="BA271" s="12"/>
      <c r="BB271" s="12"/>
      <c r="BC271" s="12"/>
      <c r="BD271" s="12"/>
      <c r="BE271" s="12"/>
      <c r="BF271" s="12"/>
      <c r="BG271" s="12"/>
      <c r="BH271" s="12"/>
      <c r="BI271" s="50"/>
      <c r="BJ271" s="12"/>
      <c r="BK271" s="12"/>
      <c r="BL271" s="12"/>
      <c r="BM271" s="12"/>
      <c r="BN271" s="12"/>
      <c r="BO271" s="12"/>
      <c r="BP271" s="12"/>
      <c r="BQ271" s="12"/>
    </row>
    <row r="272" spans="4:69" ht="15.75" customHeight="1">
      <c r="D272" s="44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95"/>
      <c r="AR272" s="12"/>
      <c r="AS272" s="12"/>
      <c r="AT272" s="12"/>
      <c r="AU272" s="12"/>
      <c r="AV272" s="12"/>
      <c r="AW272" s="12"/>
      <c r="AX272" s="12"/>
      <c r="AY272" s="12"/>
      <c r="AZ272" s="95"/>
      <c r="BA272" s="12"/>
      <c r="BB272" s="12"/>
      <c r="BC272" s="12"/>
      <c r="BD272" s="12"/>
      <c r="BE272" s="12"/>
      <c r="BF272" s="12"/>
      <c r="BG272" s="12"/>
      <c r="BH272" s="12"/>
      <c r="BI272" s="50"/>
      <c r="BJ272" s="12"/>
      <c r="BK272" s="12"/>
      <c r="BL272" s="12"/>
      <c r="BM272" s="12"/>
      <c r="BN272" s="12"/>
      <c r="BO272" s="12"/>
      <c r="BP272" s="12"/>
      <c r="BQ272" s="12"/>
    </row>
    <row r="273" spans="4:69" ht="15.75" customHeight="1">
      <c r="D273" s="44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95"/>
      <c r="AR273" s="12"/>
      <c r="AS273" s="12"/>
      <c r="AT273" s="12"/>
      <c r="AU273" s="12"/>
      <c r="AV273" s="12"/>
      <c r="AW273" s="12"/>
      <c r="AX273" s="12"/>
      <c r="AY273" s="12"/>
      <c r="AZ273" s="95"/>
      <c r="BA273" s="12"/>
      <c r="BB273" s="12"/>
      <c r="BC273" s="12"/>
      <c r="BD273" s="12"/>
      <c r="BE273" s="12"/>
      <c r="BF273" s="12"/>
      <c r="BG273" s="12"/>
      <c r="BH273" s="12"/>
      <c r="BI273" s="50"/>
      <c r="BJ273" s="12"/>
      <c r="BK273" s="12"/>
      <c r="BL273" s="12"/>
      <c r="BM273" s="12"/>
      <c r="BN273" s="12"/>
      <c r="BO273" s="12"/>
      <c r="BP273" s="12"/>
      <c r="BQ273" s="12"/>
    </row>
    <row r="274" spans="4:69" ht="15.75" customHeight="1">
      <c r="D274" s="44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95"/>
      <c r="AR274" s="12"/>
      <c r="AS274" s="12"/>
      <c r="AT274" s="12"/>
      <c r="AU274" s="12"/>
      <c r="AV274" s="12"/>
      <c r="AW274" s="12"/>
      <c r="AX274" s="12"/>
      <c r="AY274" s="12"/>
      <c r="AZ274" s="95"/>
      <c r="BA274" s="12"/>
      <c r="BB274" s="12"/>
      <c r="BC274" s="12"/>
      <c r="BD274" s="12"/>
      <c r="BE274" s="12"/>
      <c r="BF274" s="12"/>
      <c r="BG274" s="12"/>
      <c r="BH274" s="12"/>
      <c r="BI274" s="50"/>
      <c r="BJ274" s="12"/>
      <c r="BK274" s="12"/>
      <c r="BL274" s="12"/>
      <c r="BM274" s="12"/>
      <c r="BN274" s="12"/>
      <c r="BO274" s="12"/>
      <c r="BP274" s="12"/>
      <c r="BQ274" s="12"/>
    </row>
    <row r="275" spans="4:69" ht="15.75" customHeight="1">
      <c r="D275" s="44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95"/>
      <c r="AR275" s="12"/>
      <c r="AS275" s="12"/>
      <c r="AT275" s="12"/>
      <c r="AU275" s="12"/>
      <c r="AV275" s="12"/>
      <c r="AW275" s="12"/>
      <c r="AX275" s="12"/>
      <c r="AY275" s="12"/>
      <c r="AZ275" s="95"/>
      <c r="BA275" s="12"/>
      <c r="BB275" s="12"/>
      <c r="BC275" s="12"/>
      <c r="BD275" s="12"/>
      <c r="BE275" s="12"/>
      <c r="BF275" s="12"/>
      <c r="BG275" s="12"/>
      <c r="BH275" s="12"/>
      <c r="BI275" s="50"/>
      <c r="BJ275" s="12"/>
      <c r="BK275" s="12"/>
      <c r="BL275" s="12"/>
      <c r="BM275" s="12"/>
      <c r="BN275" s="12"/>
      <c r="BO275" s="12"/>
      <c r="BP275" s="12"/>
      <c r="BQ275" s="12"/>
    </row>
    <row r="276" spans="4:69" ht="15.75" customHeight="1">
      <c r="D276" s="44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95"/>
      <c r="AR276" s="12"/>
      <c r="AS276" s="12"/>
      <c r="AT276" s="12"/>
      <c r="AU276" s="12"/>
      <c r="AV276" s="12"/>
      <c r="AW276" s="12"/>
      <c r="AX276" s="12"/>
      <c r="AY276" s="12"/>
      <c r="AZ276" s="95"/>
      <c r="BA276" s="12"/>
      <c r="BB276" s="12"/>
      <c r="BC276" s="12"/>
      <c r="BD276" s="12"/>
      <c r="BE276" s="12"/>
      <c r="BF276" s="12"/>
      <c r="BG276" s="12"/>
      <c r="BH276" s="12"/>
      <c r="BI276" s="50"/>
      <c r="BJ276" s="12"/>
      <c r="BK276" s="12"/>
      <c r="BL276" s="12"/>
      <c r="BM276" s="12"/>
      <c r="BN276" s="12"/>
      <c r="BO276" s="12"/>
      <c r="BP276" s="12"/>
      <c r="BQ276" s="12"/>
    </row>
    <row r="277" spans="4:69" ht="15.75" customHeight="1">
      <c r="D277" s="44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95"/>
      <c r="AR277" s="12"/>
      <c r="AS277" s="12"/>
      <c r="AT277" s="12"/>
      <c r="AU277" s="12"/>
      <c r="AV277" s="12"/>
      <c r="AW277" s="12"/>
      <c r="AX277" s="12"/>
      <c r="AY277" s="12"/>
      <c r="AZ277" s="95"/>
      <c r="BA277" s="12"/>
      <c r="BB277" s="12"/>
      <c r="BC277" s="12"/>
      <c r="BD277" s="12"/>
      <c r="BE277" s="12"/>
      <c r="BF277" s="12"/>
      <c r="BG277" s="12"/>
      <c r="BH277" s="12"/>
      <c r="BI277" s="50"/>
      <c r="BJ277" s="12"/>
      <c r="BK277" s="12"/>
      <c r="BL277" s="12"/>
      <c r="BM277" s="12"/>
      <c r="BN277" s="12"/>
      <c r="BO277" s="12"/>
      <c r="BP277" s="12"/>
      <c r="BQ277" s="12"/>
    </row>
    <row r="278" spans="4:69" ht="15.75" customHeight="1">
      <c r="D278" s="44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95"/>
      <c r="AR278" s="12"/>
      <c r="AS278" s="12"/>
      <c r="AT278" s="12"/>
      <c r="AU278" s="12"/>
      <c r="AV278" s="12"/>
      <c r="AW278" s="12"/>
      <c r="AX278" s="12"/>
      <c r="AY278" s="12"/>
      <c r="AZ278" s="95"/>
      <c r="BA278" s="12"/>
      <c r="BB278" s="12"/>
      <c r="BC278" s="12"/>
      <c r="BD278" s="12"/>
      <c r="BE278" s="12"/>
      <c r="BF278" s="12"/>
      <c r="BG278" s="12"/>
      <c r="BH278" s="12"/>
      <c r="BI278" s="50"/>
      <c r="BJ278" s="12"/>
      <c r="BK278" s="12"/>
      <c r="BL278" s="12"/>
      <c r="BM278" s="12"/>
      <c r="BN278" s="12"/>
      <c r="BO278" s="12"/>
      <c r="BP278" s="12"/>
      <c r="BQ278" s="12"/>
    </row>
    <row r="279" spans="4:69" ht="15.75" customHeight="1">
      <c r="D279" s="44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95"/>
      <c r="AR279" s="12"/>
      <c r="AS279" s="12"/>
      <c r="AT279" s="12"/>
      <c r="AU279" s="12"/>
      <c r="AV279" s="12"/>
      <c r="AW279" s="12"/>
      <c r="AX279" s="12"/>
      <c r="AY279" s="12"/>
      <c r="AZ279" s="95"/>
      <c r="BA279" s="12"/>
      <c r="BB279" s="12"/>
      <c r="BC279" s="12"/>
      <c r="BD279" s="12"/>
      <c r="BE279" s="12"/>
      <c r="BF279" s="12"/>
      <c r="BG279" s="12"/>
      <c r="BH279" s="12"/>
      <c r="BI279" s="50"/>
      <c r="BJ279" s="12"/>
      <c r="BK279" s="12"/>
      <c r="BL279" s="12"/>
      <c r="BM279" s="12"/>
      <c r="BN279" s="12"/>
      <c r="BO279" s="12"/>
      <c r="BP279" s="12"/>
      <c r="BQ279" s="12"/>
    </row>
    <row r="280" spans="4:69" ht="15.75" customHeight="1">
      <c r="D280" s="44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95"/>
      <c r="AR280" s="12"/>
      <c r="AS280" s="12"/>
      <c r="AT280" s="12"/>
      <c r="AU280" s="12"/>
      <c r="AV280" s="12"/>
      <c r="AW280" s="12"/>
      <c r="AX280" s="12"/>
      <c r="AY280" s="12"/>
      <c r="AZ280" s="95"/>
      <c r="BA280" s="12"/>
      <c r="BB280" s="12"/>
      <c r="BC280" s="12"/>
      <c r="BD280" s="12"/>
      <c r="BE280" s="12"/>
      <c r="BF280" s="12"/>
      <c r="BG280" s="12"/>
      <c r="BH280" s="12"/>
      <c r="BI280" s="50"/>
      <c r="BJ280" s="12"/>
      <c r="BK280" s="12"/>
      <c r="BL280" s="12"/>
      <c r="BM280" s="12"/>
      <c r="BN280" s="12"/>
      <c r="BO280" s="12"/>
      <c r="BP280" s="12"/>
      <c r="BQ280" s="12"/>
    </row>
    <row r="281" spans="4:69" ht="15.75" customHeight="1">
      <c r="D281" s="44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95"/>
      <c r="AR281" s="12"/>
      <c r="AS281" s="12"/>
      <c r="AT281" s="12"/>
      <c r="AU281" s="12"/>
      <c r="AV281" s="12"/>
      <c r="AW281" s="12"/>
      <c r="AX281" s="12"/>
      <c r="AY281" s="12"/>
      <c r="AZ281" s="95"/>
      <c r="BA281" s="12"/>
      <c r="BB281" s="12"/>
      <c r="BC281" s="12"/>
      <c r="BD281" s="12"/>
      <c r="BE281" s="12"/>
      <c r="BF281" s="12"/>
      <c r="BG281" s="12"/>
      <c r="BH281" s="12"/>
      <c r="BI281" s="50"/>
      <c r="BJ281" s="12"/>
      <c r="BK281" s="12"/>
      <c r="BL281" s="12"/>
      <c r="BM281" s="12"/>
      <c r="BN281" s="12"/>
      <c r="BO281" s="12"/>
      <c r="BP281" s="12"/>
      <c r="BQ281" s="12"/>
    </row>
    <row r="282" spans="4:69" ht="15.75" customHeight="1">
      <c r="D282" s="44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95"/>
      <c r="AR282" s="12"/>
      <c r="AS282" s="12"/>
      <c r="AT282" s="12"/>
      <c r="AU282" s="12"/>
      <c r="AV282" s="12"/>
      <c r="AW282" s="12"/>
      <c r="AX282" s="12"/>
      <c r="AY282" s="12"/>
      <c r="AZ282" s="95"/>
      <c r="BA282" s="12"/>
      <c r="BB282" s="12"/>
      <c r="BC282" s="12"/>
      <c r="BD282" s="12"/>
      <c r="BE282" s="12"/>
      <c r="BF282" s="12"/>
      <c r="BG282" s="12"/>
      <c r="BH282" s="12"/>
      <c r="BI282" s="50"/>
      <c r="BJ282" s="12"/>
      <c r="BK282" s="12"/>
      <c r="BL282" s="12"/>
      <c r="BM282" s="12"/>
      <c r="BN282" s="12"/>
      <c r="BO282" s="12"/>
      <c r="BP282" s="12"/>
      <c r="BQ282" s="12"/>
    </row>
    <row r="283" spans="4:69" ht="15.75" customHeight="1">
      <c r="D283" s="44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95"/>
      <c r="AR283" s="12"/>
      <c r="AS283" s="12"/>
      <c r="AT283" s="12"/>
      <c r="AU283" s="12"/>
      <c r="AV283" s="12"/>
      <c r="AW283" s="12"/>
      <c r="AX283" s="12"/>
      <c r="AY283" s="12"/>
      <c r="AZ283" s="95"/>
      <c r="BA283" s="12"/>
      <c r="BB283" s="12"/>
      <c r="BC283" s="12"/>
      <c r="BD283" s="12"/>
      <c r="BE283" s="12"/>
      <c r="BF283" s="12"/>
      <c r="BG283" s="12"/>
      <c r="BH283" s="12"/>
      <c r="BI283" s="50"/>
      <c r="BJ283" s="12"/>
      <c r="BK283" s="12"/>
      <c r="BL283" s="12"/>
      <c r="BM283" s="12"/>
      <c r="BN283" s="12"/>
      <c r="BO283" s="12"/>
      <c r="BP283" s="12"/>
      <c r="BQ283" s="12"/>
    </row>
    <row r="284" spans="4:69" ht="15.75" customHeight="1">
      <c r="D284" s="44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95"/>
      <c r="AR284" s="12"/>
      <c r="AS284" s="12"/>
      <c r="AT284" s="12"/>
      <c r="AU284" s="12"/>
      <c r="AV284" s="12"/>
      <c r="AW284" s="12"/>
      <c r="AX284" s="12"/>
      <c r="AY284" s="12"/>
      <c r="AZ284" s="95"/>
      <c r="BA284" s="12"/>
      <c r="BB284" s="12"/>
      <c r="BC284" s="12"/>
      <c r="BD284" s="12"/>
      <c r="BE284" s="12"/>
      <c r="BF284" s="12"/>
      <c r="BG284" s="12"/>
      <c r="BH284" s="12"/>
      <c r="BI284" s="50"/>
      <c r="BJ284" s="12"/>
      <c r="BK284" s="12"/>
      <c r="BL284" s="12"/>
      <c r="BM284" s="12"/>
      <c r="BN284" s="12"/>
      <c r="BO284" s="12"/>
      <c r="BP284" s="12"/>
      <c r="BQ284" s="12"/>
    </row>
    <row r="285" spans="4:69" ht="15.75" customHeight="1">
      <c r="D285" s="44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95"/>
      <c r="AR285" s="12"/>
      <c r="AS285" s="12"/>
      <c r="AT285" s="12"/>
      <c r="AU285" s="12"/>
      <c r="AV285" s="12"/>
      <c r="AW285" s="12"/>
      <c r="AX285" s="12"/>
      <c r="AY285" s="12"/>
      <c r="AZ285" s="95"/>
      <c r="BA285" s="12"/>
      <c r="BB285" s="12"/>
      <c r="BC285" s="12"/>
      <c r="BD285" s="12"/>
      <c r="BE285" s="12"/>
      <c r="BF285" s="12"/>
      <c r="BG285" s="12"/>
      <c r="BH285" s="12"/>
      <c r="BI285" s="50"/>
      <c r="BJ285" s="12"/>
      <c r="BK285" s="12"/>
      <c r="BL285" s="12"/>
      <c r="BM285" s="12"/>
      <c r="BN285" s="12"/>
      <c r="BO285" s="12"/>
      <c r="BP285" s="12"/>
      <c r="BQ285" s="12"/>
    </row>
    <row r="286" spans="4:69" ht="15.75" customHeight="1">
      <c r="D286" s="44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95"/>
      <c r="AR286" s="12"/>
      <c r="AS286" s="12"/>
      <c r="AT286" s="12"/>
      <c r="AU286" s="12"/>
      <c r="AV286" s="12"/>
      <c r="AW286" s="12"/>
      <c r="AX286" s="12"/>
      <c r="AY286" s="12"/>
      <c r="AZ286" s="95"/>
      <c r="BA286" s="12"/>
      <c r="BB286" s="12"/>
      <c r="BC286" s="12"/>
      <c r="BD286" s="12"/>
      <c r="BE286" s="12"/>
      <c r="BF286" s="12"/>
      <c r="BG286" s="12"/>
      <c r="BH286" s="12"/>
      <c r="BI286" s="50"/>
      <c r="BJ286" s="12"/>
      <c r="BK286" s="12"/>
      <c r="BL286" s="12"/>
      <c r="BM286" s="12"/>
      <c r="BN286" s="12"/>
      <c r="BO286" s="12"/>
      <c r="BP286" s="12"/>
      <c r="BQ286" s="12"/>
    </row>
    <row r="287" spans="4:69" ht="15.75" customHeight="1">
      <c r="D287" s="44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95"/>
      <c r="AR287" s="12"/>
      <c r="AS287" s="12"/>
      <c r="AT287" s="12"/>
      <c r="AU287" s="12"/>
      <c r="AV287" s="12"/>
      <c r="AW287" s="12"/>
      <c r="AX287" s="12"/>
      <c r="AY287" s="12"/>
      <c r="AZ287" s="95"/>
      <c r="BA287" s="12"/>
      <c r="BB287" s="12"/>
      <c r="BC287" s="12"/>
      <c r="BD287" s="12"/>
      <c r="BE287" s="12"/>
      <c r="BF287" s="12"/>
      <c r="BG287" s="12"/>
      <c r="BH287" s="12"/>
      <c r="BI287" s="50"/>
      <c r="BJ287" s="12"/>
      <c r="BK287" s="12"/>
      <c r="BL287" s="12"/>
      <c r="BM287" s="12"/>
      <c r="BN287" s="12"/>
      <c r="BO287" s="12"/>
      <c r="BP287" s="12"/>
      <c r="BQ287" s="12"/>
    </row>
    <row r="288" spans="4:69" ht="15.75" customHeight="1">
      <c r="D288" s="44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95"/>
      <c r="AR288" s="12"/>
      <c r="AS288" s="12"/>
      <c r="AT288" s="12"/>
      <c r="AU288" s="12"/>
      <c r="AV288" s="12"/>
      <c r="AW288" s="12"/>
      <c r="AX288" s="12"/>
      <c r="AY288" s="12"/>
      <c r="AZ288" s="95"/>
      <c r="BA288" s="12"/>
      <c r="BB288" s="12"/>
      <c r="BC288" s="12"/>
      <c r="BD288" s="12"/>
      <c r="BE288" s="12"/>
      <c r="BF288" s="12"/>
      <c r="BG288" s="12"/>
      <c r="BH288" s="12"/>
      <c r="BI288" s="50"/>
      <c r="BJ288" s="12"/>
      <c r="BK288" s="12"/>
      <c r="BL288" s="12"/>
      <c r="BM288" s="12"/>
      <c r="BN288" s="12"/>
      <c r="BO288" s="12"/>
      <c r="BP288" s="12"/>
      <c r="BQ288" s="12"/>
    </row>
    <row r="289" spans="4:69" ht="15.75" customHeight="1">
      <c r="D289" s="44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95"/>
      <c r="AR289" s="12"/>
      <c r="AS289" s="12"/>
      <c r="AT289" s="12"/>
      <c r="AU289" s="12"/>
      <c r="AV289" s="12"/>
      <c r="AW289" s="12"/>
      <c r="AX289" s="12"/>
      <c r="AY289" s="12"/>
      <c r="AZ289" s="95"/>
      <c r="BA289" s="12"/>
      <c r="BB289" s="12"/>
      <c r="BC289" s="12"/>
      <c r="BD289" s="12"/>
      <c r="BE289" s="12"/>
      <c r="BF289" s="12"/>
      <c r="BG289" s="12"/>
      <c r="BH289" s="12"/>
      <c r="BI289" s="50"/>
      <c r="BJ289" s="12"/>
      <c r="BK289" s="12"/>
      <c r="BL289" s="12"/>
      <c r="BM289" s="12"/>
      <c r="BN289" s="12"/>
      <c r="BO289" s="12"/>
      <c r="BP289" s="12"/>
      <c r="BQ289" s="12"/>
    </row>
    <row r="290" spans="4:69" ht="15.75" customHeight="1">
      <c r="D290" s="44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95"/>
      <c r="AR290" s="12"/>
      <c r="AS290" s="12"/>
      <c r="AT290" s="12"/>
      <c r="AU290" s="12"/>
      <c r="AV290" s="12"/>
      <c r="AW290" s="12"/>
      <c r="AX290" s="12"/>
      <c r="AY290" s="12"/>
      <c r="AZ290" s="95"/>
      <c r="BA290" s="12"/>
      <c r="BB290" s="12"/>
      <c r="BC290" s="12"/>
      <c r="BD290" s="12"/>
      <c r="BE290" s="12"/>
      <c r="BF290" s="12"/>
      <c r="BG290" s="12"/>
      <c r="BH290" s="12"/>
      <c r="BI290" s="50"/>
      <c r="BJ290" s="12"/>
      <c r="BK290" s="12"/>
      <c r="BL290" s="12"/>
      <c r="BM290" s="12"/>
      <c r="BN290" s="12"/>
      <c r="BO290" s="12"/>
      <c r="BP290" s="12"/>
      <c r="BQ290" s="12"/>
    </row>
    <row r="291" spans="4:69" ht="15.75" customHeight="1">
      <c r="D291" s="44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95"/>
      <c r="AR291" s="12"/>
      <c r="AS291" s="12"/>
      <c r="AT291" s="12"/>
      <c r="AU291" s="12"/>
      <c r="AV291" s="12"/>
      <c r="AW291" s="12"/>
      <c r="AX291" s="12"/>
      <c r="AY291" s="12"/>
      <c r="AZ291" s="95"/>
      <c r="BA291" s="12"/>
      <c r="BB291" s="12"/>
      <c r="BC291" s="12"/>
      <c r="BD291" s="12"/>
      <c r="BE291" s="12"/>
      <c r="BF291" s="12"/>
      <c r="BG291" s="12"/>
      <c r="BH291" s="12"/>
      <c r="BI291" s="50"/>
      <c r="BJ291" s="12"/>
      <c r="BK291" s="12"/>
      <c r="BL291" s="12"/>
      <c r="BM291" s="12"/>
      <c r="BN291" s="12"/>
      <c r="BO291" s="12"/>
      <c r="BP291" s="12"/>
      <c r="BQ291" s="12"/>
    </row>
    <row r="292" spans="4:69" ht="15.75" customHeight="1">
      <c r="D292" s="44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95"/>
      <c r="AR292" s="12"/>
      <c r="AS292" s="12"/>
      <c r="AT292" s="12"/>
      <c r="AU292" s="12"/>
      <c r="AV292" s="12"/>
      <c r="AW292" s="12"/>
      <c r="AX292" s="12"/>
      <c r="AY292" s="12"/>
      <c r="AZ292" s="95"/>
      <c r="BA292" s="12"/>
      <c r="BB292" s="12"/>
      <c r="BC292" s="12"/>
      <c r="BD292" s="12"/>
      <c r="BE292" s="12"/>
      <c r="BF292" s="12"/>
      <c r="BG292" s="12"/>
      <c r="BH292" s="12"/>
      <c r="BI292" s="50"/>
      <c r="BJ292" s="12"/>
      <c r="BK292" s="12"/>
      <c r="BL292" s="12"/>
      <c r="BM292" s="12"/>
      <c r="BN292" s="12"/>
      <c r="BO292" s="12"/>
      <c r="BP292" s="12"/>
      <c r="BQ292" s="12"/>
    </row>
    <row r="293" spans="4:69" ht="15.75" customHeight="1">
      <c r="D293" s="44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95"/>
      <c r="AR293" s="12"/>
      <c r="AS293" s="12"/>
      <c r="AT293" s="12"/>
      <c r="AU293" s="12"/>
      <c r="AV293" s="12"/>
      <c r="AW293" s="12"/>
      <c r="AX293" s="12"/>
      <c r="AY293" s="12"/>
      <c r="AZ293" s="95"/>
      <c r="BA293" s="12"/>
      <c r="BB293" s="12"/>
      <c r="BC293" s="12"/>
      <c r="BD293" s="12"/>
      <c r="BE293" s="12"/>
      <c r="BF293" s="12"/>
      <c r="BG293" s="12"/>
      <c r="BH293" s="12"/>
      <c r="BI293" s="50"/>
      <c r="BJ293" s="12"/>
      <c r="BK293" s="12"/>
      <c r="BL293" s="12"/>
      <c r="BM293" s="12"/>
      <c r="BN293" s="12"/>
      <c r="BO293" s="12"/>
      <c r="BP293" s="12"/>
      <c r="BQ293" s="12"/>
    </row>
    <row r="294" spans="4:69" ht="15.75" customHeight="1">
      <c r="D294" s="44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95"/>
      <c r="AR294" s="12"/>
      <c r="AS294" s="12"/>
      <c r="AT294" s="12"/>
      <c r="AU294" s="12"/>
      <c r="AV294" s="12"/>
      <c r="AW294" s="12"/>
      <c r="AX294" s="12"/>
      <c r="AY294" s="12"/>
      <c r="AZ294" s="95"/>
      <c r="BA294" s="12"/>
      <c r="BB294" s="12"/>
      <c r="BC294" s="12"/>
      <c r="BD294" s="12"/>
      <c r="BE294" s="12"/>
      <c r="BF294" s="12"/>
      <c r="BG294" s="12"/>
      <c r="BH294" s="12"/>
      <c r="BI294" s="50"/>
      <c r="BJ294" s="12"/>
      <c r="BK294" s="12"/>
      <c r="BL294" s="12"/>
      <c r="BM294" s="12"/>
      <c r="BN294" s="12"/>
      <c r="BO294" s="12"/>
      <c r="BP294" s="12"/>
      <c r="BQ294" s="12"/>
    </row>
    <row r="295" spans="4:69" ht="15.75" customHeight="1">
      <c r="D295" s="44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95"/>
      <c r="AR295" s="12"/>
      <c r="AS295" s="12"/>
      <c r="AT295" s="12"/>
      <c r="AU295" s="12"/>
      <c r="AV295" s="12"/>
      <c r="AW295" s="12"/>
      <c r="AX295" s="12"/>
      <c r="AY295" s="12"/>
      <c r="AZ295" s="95"/>
      <c r="BA295" s="12"/>
      <c r="BB295" s="12"/>
      <c r="BC295" s="12"/>
      <c r="BD295" s="12"/>
      <c r="BE295" s="12"/>
      <c r="BF295" s="12"/>
      <c r="BG295" s="12"/>
      <c r="BH295" s="12"/>
      <c r="BI295" s="50"/>
      <c r="BJ295" s="12"/>
      <c r="BK295" s="12"/>
      <c r="BL295" s="12"/>
      <c r="BM295" s="12"/>
      <c r="BN295" s="12"/>
      <c r="BO295" s="12"/>
      <c r="BP295" s="12"/>
      <c r="BQ295" s="12"/>
    </row>
    <row r="296" spans="4:69" ht="15.75" customHeight="1">
      <c r="D296" s="44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95"/>
      <c r="AR296" s="12"/>
      <c r="AS296" s="12"/>
      <c r="AT296" s="12"/>
      <c r="AU296" s="12"/>
      <c r="AV296" s="12"/>
      <c r="AW296" s="12"/>
      <c r="AX296" s="12"/>
      <c r="AY296" s="12"/>
      <c r="AZ296" s="95"/>
      <c r="BA296" s="12"/>
      <c r="BB296" s="12"/>
      <c r="BC296" s="12"/>
      <c r="BD296" s="12"/>
      <c r="BE296" s="12"/>
      <c r="BF296" s="12"/>
      <c r="BG296" s="12"/>
      <c r="BH296" s="12"/>
      <c r="BI296" s="50"/>
      <c r="BJ296" s="12"/>
      <c r="BK296" s="12"/>
      <c r="BL296" s="12"/>
      <c r="BM296" s="12"/>
      <c r="BN296" s="12"/>
      <c r="BO296" s="12"/>
      <c r="BP296" s="12"/>
      <c r="BQ296" s="12"/>
    </row>
    <row r="297" spans="4:69" ht="15.75" customHeight="1">
      <c r="D297" s="44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95"/>
      <c r="AR297" s="12"/>
      <c r="AS297" s="12"/>
      <c r="AT297" s="12"/>
      <c r="AU297" s="12"/>
      <c r="AV297" s="12"/>
      <c r="AW297" s="12"/>
      <c r="AX297" s="12"/>
      <c r="AY297" s="12"/>
      <c r="AZ297" s="95"/>
      <c r="BA297" s="12"/>
      <c r="BB297" s="12"/>
      <c r="BC297" s="12"/>
      <c r="BD297" s="12"/>
      <c r="BE297" s="12"/>
      <c r="BF297" s="12"/>
      <c r="BG297" s="12"/>
      <c r="BH297" s="12"/>
      <c r="BI297" s="50"/>
      <c r="BJ297" s="12"/>
      <c r="BK297" s="12"/>
      <c r="BL297" s="12"/>
      <c r="BM297" s="12"/>
      <c r="BN297" s="12"/>
      <c r="BO297" s="12"/>
      <c r="BP297" s="12"/>
      <c r="BQ297" s="12"/>
    </row>
    <row r="298" spans="4:69" ht="15.75" customHeight="1">
      <c r="D298" s="44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95"/>
      <c r="AR298" s="12"/>
      <c r="AS298" s="12"/>
      <c r="AT298" s="12"/>
      <c r="AU298" s="12"/>
      <c r="AV298" s="12"/>
      <c r="AW298" s="12"/>
      <c r="AX298" s="12"/>
      <c r="AY298" s="12"/>
      <c r="AZ298" s="95"/>
      <c r="BA298" s="12"/>
      <c r="BB298" s="12"/>
      <c r="BC298" s="12"/>
      <c r="BD298" s="12"/>
      <c r="BE298" s="12"/>
      <c r="BF298" s="12"/>
      <c r="BG298" s="12"/>
      <c r="BH298" s="12"/>
      <c r="BI298" s="50"/>
      <c r="BJ298" s="12"/>
      <c r="BK298" s="12"/>
      <c r="BL298" s="12"/>
      <c r="BM298" s="12"/>
      <c r="BN298" s="12"/>
      <c r="BO298" s="12"/>
      <c r="BP298" s="12"/>
      <c r="BQ298" s="12"/>
    </row>
    <row r="299" spans="4:69" ht="15.75" customHeight="1">
      <c r="D299" s="44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95"/>
      <c r="AR299" s="12"/>
      <c r="AS299" s="12"/>
      <c r="AT299" s="12"/>
      <c r="AU299" s="12"/>
      <c r="AV299" s="12"/>
      <c r="AW299" s="12"/>
      <c r="AX299" s="12"/>
      <c r="AY299" s="12"/>
      <c r="AZ299" s="95"/>
      <c r="BA299" s="12"/>
      <c r="BB299" s="12"/>
      <c r="BC299" s="12"/>
      <c r="BD299" s="12"/>
      <c r="BE299" s="12"/>
      <c r="BF299" s="12"/>
      <c r="BG299" s="12"/>
      <c r="BH299" s="12"/>
      <c r="BI299" s="50"/>
      <c r="BJ299" s="12"/>
      <c r="BK299" s="12"/>
      <c r="BL299" s="12"/>
      <c r="BM299" s="12"/>
      <c r="BN299" s="12"/>
      <c r="BO299" s="12"/>
      <c r="BP299" s="12"/>
      <c r="BQ299" s="12"/>
    </row>
    <row r="300" spans="4:69" ht="15.75" customHeight="1">
      <c r="D300" s="44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95"/>
      <c r="AR300" s="12"/>
      <c r="AS300" s="12"/>
      <c r="AT300" s="12"/>
      <c r="AU300" s="12"/>
      <c r="AV300" s="12"/>
      <c r="AW300" s="12"/>
      <c r="AX300" s="12"/>
      <c r="AY300" s="12"/>
      <c r="AZ300" s="95"/>
      <c r="BA300" s="12"/>
      <c r="BB300" s="12"/>
      <c r="BC300" s="12"/>
      <c r="BD300" s="12"/>
      <c r="BE300" s="12"/>
      <c r="BF300" s="12"/>
      <c r="BG300" s="12"/>
      <c r="BH300" s="12"/>
      <c r="BI300" s="50"/>
      <c r="BJ300" s="12"/>
      <c r="BK300" s="12"/>
      <c r="BL300" s="12"/>
      <c r="BM300" s="12"/>
      <c r="BN300" s="12"/>
      <c r="BO300" s="12"/>
      <c r="BP300" s="12"/>
      <c r="BQ300" s="12"/>
    </row>
    <row r="301" spans="4:69" ht="15.75" customHeight="1">
      <c r="D301" s="44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95"/>
      <c r="AR301" s="12"/>
      <c r="AS301" s="12"/>
      <c r="AT301" s="12"/>
      <c r="AU301" s="12"/>
      <c r="AV301" s="12"/>
      <c r="AW301" s="12"/>
      <c r="AX301" s="12"/>
      <c r="AY301" s="12"/>
      <c r="AZ301" s="95"/>
      <c r="BA301" s="12"/>
      <c r="BB301" s="12"/>
      <c r="BC301" s="12"/>
      <c r="BD301" s="12"/>
      <c r="BE301" s="12"/>
      <c r="BF301" s="12"/>
      <c r="BG301" s="12"/>
      <c r="BH301" s="12"/>
      <c r="BI301" s="50"/>
      <c r="BJ301" s="12"/>
      <c r="BK301" s="12"/>
      <c r="BL301" s="12"/>
      <c r="BM301" s="12"/>
      <c r="BN301" s="12"/>
      <c r="BO301" s="12"/>
      <c r="BP301" s="12"/>
      <c r="BQ301" s="12"/>
    </row>
    <row r="302" spans="4:69" ht="15.75" customHeight="1">
      <c r="D302" s="44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95"/>
      <c r="AR302" s="12"/>
      <c r="AS302" s="12"/>
      <c r="AT302" s="12"/>
      <c r="AU302" s="12"/>
      <c r="AV302" s="12"/>
      <c r="AW302" s="12"/>
      <c r="AX302" s="12"/>
      <c r="AY302" s="12"/>
      <c r="AZ302" s="95"/>
      <c r="BA302" s="12"/>
      <c r="BB302" s="12"/>
      <c r="BC302" s="12"/>
      <c r="BD302" s="12"/>
      <c r="BE302" s="12"/>
      <c r="BF302" s="12"/>
      <c r="BG302" s="12"/>
      <c r="BH302" s="12"/>
      <c r="BI302" s="50"/>
      <c r="BJ302" s="12"/>
      <c r="BK302" s="12"/>
      <c r="BL302" s="12"/>
      <c r="BM302" s="12"/>
      <c r="BN302" s="12"/>
      <c r="BO302" s="12"/>
      <c r="BP302" s="12"/>
      <c r="BQ302" s="12"/>
    </row>
    <row r="303" spans="4:69" ht="15.75" customHeight="1">
      <c r="D303" s="44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95"/>
      <c r="AR303" s="12"/>
      <c r="AS303" s="12"/>
      <c r="AT303" s="12"/>
      <c r="AU303" s="12"/>
      <c r="AV303" s="12"/>
      <c r="AW303" s="12"/>
      <c r="AX303" s="12"/>
      <c r="AY303" s="12"/>
      <c r="AZ303" s="95"/>
      <c r="BA303" s="12"/>
      <c r="BB303" s="12"/>
      <c r="BC303" s="12"/>
      <c r="BD303" s="12"/>
      <c r="BE303" s="12"/>
      <c r="BF303" s="12"/>
      <c r="BG303" s="12"/>
      <c r="BH303" s="12"/>
      <c r="BI303" s="50"/>
      <c r="BJ303" s="12"/>
      <c r="BK303" s="12"/>
      <c r="BL303" s="12"/>
      <c r="BM303" s="12"/>
      <c r="BN303" s="12"/>
      <c r="BO303" s="12"/>
      <c r="BP303" s="12"/>
      <c r="BQ303" s="12"/>
    </row>
    <row r="304" spans="4:69" ht="15.75" customHeight="1">
      <c r="D304" s="44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95"/>
      <c r="AR304" s="12"/>
      <c r="AS304" s="12"/>
      <c r="AT304" s="12"/>
      <c r="AU304" s="12"/>
      <c r="AV304" s="12"/>
      <c r="AW304" s="12"/>
      <c r="AX304" s="12"/>
      <c r="AY304" s="12"/>
      <c r="AZ304" s="95"/>
      <c r="BA304" s="12"/>
      <c r="BB304" s="12"/>
      <c r="BC304" s="12"/>
      <c r="BD304" s="12"/>
      <c r="BE304" s="12"/>
      <c r="BF304" s="12"/>
      <c r="BG304" s="12"/>
      <c r="BH304" s="12"/>
      <c r="BI304" s="50"/>
      <c r="BJ304" s="12"/>
      <c r="BK304" s="12"/>
      <c r="BL304" s="12"/>
      <c r="BM304" s="12"/>
      <c r="BN304" s="12"/>
      <c r="BO304" s="12"/>
      <c r="BP304" s="12"/>
      <c r="BQ304" s="12"/>
    </row>
    <row r="305" spans="4:69" ht="15.75" customHeight="1">
      <c r="D305" s="44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95"/>
      <c r="AR305" s="12"/>
      <c r="AS305" s="12"/>
      <c r="AT305" s="12"/>
      <c r="AU305" s="12"/>
      <c r="AV305" s="12"/>
      <c r="AW305" s="12"/>
      <c r="AX305" s="12"/>
      <c r="AY305" s="12"/>
      <c r="AZ305" s="95"/>
      <c r="BA305" s="12"/>
      <c r="BB305" s="12"/>
      <c r="BC305" s="12"/>
      <c r="BD305" s="12"/>
      <c r="BE305" s="12"/>
      <c r="BF305" s="12"/>
      <c r="BG305" s="12"/>
      <c r="BH305" s="12"/>
      <c r="BI305" s="50"/>
      <c r="BJ305" s="12"/>
      <c r="BK305" s="12"/>
      <c r="BL305" s="12"/>
      <c r="BM305" s="12"/>
      <c r="BN305" s="12"/>
      <c r="BO305" s="12"/>
      <c r="BP305" s="12"/>
      <c r="BQ305" s="12"/>
    </row>
    <row r="306" spans="4:69" ht="15.75" customHeight="1">
      <c r="D306" s="44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95"/>
      <c r="AR306" s="12"/>
      <c r="AS306" s="12"/>
      <c r="AT306" s="12"/>
      <c r="AU306" s="12"/>
      <c r="AV306" s="12"/>
      <c r="AW306" s="12"/>
      <c r="AX306" s="12"/>
      <c r="AY306" s="12"/>
      <c r="AZ306" s="95"/>
      <c r="BA306" s="12"/>
      <c r="BB306" s="12"/>
      <c r="BC306" s="12"/>
      <c r="BD306" s="12"/>
      <c r="BE306" s="12"/>
      <c r="BF306" s="12"/>
      <c r="BG306" s="12"/>
      <c r="BH306" s="12"/>
      <c r="BI306" s="50"/>
      <c r="BJ306" s="12"/>
      <c r="BK306" s="12"/>
      <c r="BL306" s="12"/>
      <c r="BM306" s="12"/>
      <c r="BN306" s="12"/>
      <c r="BO306" s="12"/>
      <c r="BP306" s="12"/>
      <c r="BQ306" s="12"/>
    </row>
    <row r="307" spans="4:69" ht="15.75" customHeight="1">
      <c r="D307" s="44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95"/>
      <c r="AR307" s="12"/>
      <c r="AS307" s="12"/>
      <c r="AT307" s="12"/>
      <c r="AU307" s="12"/>
      <c r="AV307" s="12"/>
      <c r="AW307" s="12"/>
      <c r="AX307" s="12"/>
      <c r="AY307" s="12"/>
      <c r="AZ307" s="95"/>
      <c r="BA307" s="12"/>
      <c r="BB307" s="12"/>
      <c r="BC307" s="12"/>
      <c r="BD307" s="12"/>
      <c r="BE307" s="12"/>
      <c r="BF307" s="12"/>
      <c r="BG307" s="12"/>
      <c r="BH307" s="12"/>
      <c r="BI307" s="50"/>
      <c r="BJ307" s="12"/>
      <c r="BK307" s="12"/>
      <c r="BL307" s="12"/>
      <c r="BM307" s="12"/>
      <c r="BN307" s="12"/>
      <c r="BO307" s="12"/>
      <c r="BP307" s="12"/>
      <c r="BQ307" s="12"/>
    </row>
    <row r="308" spans="4:69" ht="15.75" customHeight="1">
      <c r="D308" s="44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95"/>
      <c r="AR308" s="12"/>
      <c r="AS308" s="12"/>
      <c r="AT308" s="12"/>
      <c r="AU308" s="12"/>
      <c r="AV308" s="12"/>
      <c r="AW308" s="12"/>
      <c r="AX308" s="12"/>
      <c r="AY308" s="12"/>
      <c r="AZ308" s="95"/>
      <c r="BA308" s="12"/>
      <c r="BB308" s="12"/>
      <c r="BC308" s="12"/>
      <c r="BD308" s="12"/>
      <c r="BE308" s="12"/>
      <c r="BF308" s="12"/>
      <c r="BG308" s="12"/>
      <c r="BH308" s="12"/>
      <c r="BI308" s="50"/>
      <c r="BJ308" s="12"/>
      <c r="BK308" s="12"/>
      <c r="BL308" s="12"/>
      <c r="BM308" s="12"/>
      <c r="BN308" s="12"/>
      <c r="BO308" s="12"/>
      <c r="BP308" s="12"/>
      <c r="BQ308" s="12"/>
    </row>
    <row r="309" spans="4:69" ht="15.75" customHeight="1">
      <c r="D309" s="44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95"/>
      <c r="AR309" s="12"/>
      <c r="AS309" s="12"/>
      <c r="AT309" s="12"/>
      <c r="AU309" s="12"/>
      <c r="AV309" s="12"/>
      <c r="AW309" s="12"/>
      <c r="AX309" s="12"/>
      <c r="AY309" s="12"/>
      <c r="AZ309" s="95"/>
      <c r="BA309" s="12"/>
      <c r="BB309" s="12"/>
      <c r="BC309" s="12"/>
      <c r="BD309" s="12"/>
      <c r="BE309" s="12"/>
      <c r="BF309" s="12"/>
      <c r="BG309" s="12"/>
      <c r="BH309" s="12"/>
      <c r="BI309" s="50"/>
      <c r="BJ309" s="12"/>
      <c r="BK309" s="12"/>
      <c r="BL309" s="12"/>
      <c r="BM309" s="12"/>
      <c r="BN309" s="12"/>
      <c r="BO309" s="12"/>
      <c r="BP309" s="12"/>
      <c r="BQ309" s="12"/>
    </row>
    <row r="310" spans="4:69" ht="15.75" customHeight="1">
      <c r="D310" s="44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95"/>
      <c r="AR310" s="12"/>
      <c r="AS310" s="12"/>
      <c r="AT310" s="12"/>
      <c r="AU310" s="12"/>
      <c r="AV310" s="12"/>
      <c r="AW310" s="12"/>
      <c r="AX310" s="12"/>
      <c r="AY310" s="12"/>
      <c r="AZ310" s="95"/>
      <c r="BA310" s="12"/>
      <c r="BB310" s="12"/>
      <c r="BC310" s="12"/>
      <c r="BD310" s="12"/>
      <c r="BE310" s="12"/>
      <c r="BF310" s="12"/>
      <c r="BG310" s="12"/>
      <c r="BH310" s="12"/>
      <c r="BI310" s="50"/>
      <c r="BJ310" s="12"/>
      <c r="BK310" s="12"/>
      <c r="BL310" s="12"/>
      <c r="BM310" s="12"/>
      <c r="BN310" s="12"/>
      <c r="BO310" s="12"/>
      <c r="BP310" s="12"/>
      <c r="BQ310" s="12"/>
    </row>
    <row r="311" spans="4:69" ht="15.75" customHeight="1">
      <c r="D311" s="44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95"/>
      <c r="AR311" s="12"/>
      <c r="AS311" s="12"/>
      <c r="AT311" s="12"/>
      <c r="AU311" s="12"/>
      <c r="AV311" s="12"/>
      <c r="AW311" s="12"/>
      <c r="AX311" s="12"/>
      <c r="AY311" s="12"/>
      <c r="AZ311" s="95"/>
      <c r="BA311" s="12"/>
      <c r="BB311" s="12"/>
      <c r="BC311" s="12"/>
      <c r="BD311" s="12"/>
      <c r="BE311" s="12"/>
      <c r="BF311" s="12"/>
      <c r="BG311" s="12"/>
      <c r="BH311" s="12"/>
      <c r="BI311" s="50"/>
      <c r="BJ311" s="12"/>
      <c r="BK311" s="12"/>
      <c r="BL311" s="12"/>
      <c r="BM311" s="12"/>
      <c r="BN311" s="12"/>
      <c r="BO311" s="12"/>
      <c r="BP311" s="12"/>
      <c r="BQ311" s="12"/>
    </row>
    <row r="312" spans="4:69" ht="15.75" customHeight="1">
      <c r="D312" s="44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95"/>
      <c r="AR312" s="12"/>
      <c r="AS312" s="12"/>
      <c r="AT312" s="12"/>
      <c r="AU312" s="12"/>
      <c r="AV312" s="12"/>
      <c r="AW312" s="12"/>
      <c r="AX312" s="12"/>
      <c r="AY312" s="12"/>
      <c r="AZ312" s="95"/>
      <c r="BA312" s="12"/>
      <c r="BB312" s="12"/>
      <c r="BC312" s="12"/>
      <c r="BD312" s="12"/>
      <c r="BE312" s="12"/>
      <c r="BF312" s="12"/>
      <c r="BG312" s="12"/>
      <c r="BH312" s="12"/>
      <c r="BI312" s="50"/>
      <c r="BJ312" s="12"/>
      <c r="BK312" s="12"/>
      <c r="BL312" s="12"/>
      <c r="BM312" s="12"/>
      <c r="BN312" s="12"/>
      <c r="BO312" s="12"/>
      <c r="BP312" s="12"/>
      <c r="BQ312" s="12"/>
    </row>
    <row r="313" spans="4:69" ht="15.75" customHeight="1">
      <c r="D313" s="44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95"/>
      <c r="AR313" s="12"/>
      <c r="AS313" s="12"/>
      <c r="AT313" s="12"/>
      <c r="AU313" s="12"/>
      <c r="AV313" s="12"/>
      <c r="AW313" s="12"/>
      <c r="AX313" s="12"/>
      <c r="AY313" s="12"/>
      <c r="AZ313" s="95"/>
      <c r="BA313" s="12"/>
      <c r="BB313" s="12"/>
      <c r="BC313" s="12"/>
      <c r="BD313" s="12"/>
      <c r="BE313" s="12"/>
      <c r="BF313" s="12"/>
      <c r="BG313" s="12"/>
      <c r="BH313" s="12"/>
      <c r="BI313" s="50"/>
      <c r="BJ313" s="12"/>
      <c r="BK313" s="12"/>
      <c r="BL313" s="12"/>
      <c r="BM313" s="12"/>
      <c r="BN313" s="12"/>
      <c r="BO313" s="12"/>
      <c r="BP313" s="12"/>
      <c r="BQ313" s="12"/>
    </row>
    <row r="314" spans="4:69" ht="15.75" customHeight="1">
      <c r="D314" s="44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95"/>
      <c r="AR314" s="12"/>
      <c r="AS314" s="12"/>
      <c r="AT314" s="12"/>
      <c r="AU314" s="12"/>
      <c r="AV314" s="12"/>
      <c r="AW314" s="12"/>
      <c r="AX314" s="12"/>
      <c r="AY314" s="12"/>
      <c r="AZ314" s="95"/>
      <c r="BA314" s="12"/>
      <c r="BB314" s="12"/>
      <c r="BC314" s="12"/>
      <c r="BD314" s="12"/>
      <c r="BE314" s="12"/>
      <c r="BF314" s="12"/>
      <c r="BG314" s="12"/>
      <c r="BH314" s="12"/>
      <c r="BI314" s="50"/>
      <c r="BJ314" s="12"/>
      <c r="BK314" s="12"/>
      <c r="BL314" s="12"/>
      <c r="BM314" s="12"/>
      <c r="BN314" s="12"/>
      <c r="BO314" s="12"/>
      <c r="BP314" s="12"/>
      <c r="BQ314" s="12"/>
    </row>
    <row r="315" spans="4:69" ht="15.75" customHeight="1">
      <c r="D315" s="44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95"/>
      <c r="AR315" s="12"/>
      <c r="AS315" s="12"/>
      <c r="AT315" s="12"/>
      <c r="AU315" s="12"/>
      <c r="AV315" s="12"/>
      <c r="AW315" s="12"/>
      <c r="AX315" s="12"/>
      <c r="AY315" s="12"/>
      <c r="AZ315" s="95"/>
      <c r="BA315" s="12"/>
      <c r="BB315" s="12"/>
      <c r="BC315" s="12"/>
      <c r="BD315" s="12"/>
      <c r="BE315" s="12"/>
      <c r="BF315" s="12"/>
      <c r="BG315" s="12"/>
      <c r="BH315" s="12"/>
      <c r="BI315" s="50"/>
      <c r="BJ315" s="12"/>
      <c r="BK315" s="12"/>
      <c r="BL315" s="12"/>
      <c r="BM315" s="12"/>
      <c r="BN315" s="12"/>
      <c r="BO315" s="12"/>
      <c r="BP315" s="12"/>
      <c r="BQ315" s="12"/>
    </row>
    <row r="316" spans="4:69" ht="15.75" customHeight="1">
      <c r="D316" s="44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95"/>
      <c r="AR316" s="12"/>
      <c r="AS316" s="12"/>
      <c r="AT316" s="12"/>
      <c r="AU316" s="12"/>
      <c r="AV316" s="12"/>
      <c r="AW316" s="12"/>
      <c r="AX316" s="12"/>
      <c r="AY316" s="12"/>
      <c r="AZ316" s="95"/>
      <c r="BA316" s="12"/>
      <c r="BB316" s="12"/>
      <c r="BC316" s="12"/>
      <c r="BD316" s="12"/>
      <c r="BE316" s="12"/>
      <c r="BF316" s="12"/>
      <c r="BG316" s="12"/>
      <c r="BH316" s="12"/>
      <c r="BI316" s="50"/>
      <c r="BJ316" s="12"/>
      <c r="BK316" s="12"/>
      <c r="BL316" s="12"/>
      <c r="BM316" s="12"/>
      <c r="BN316" s="12"/>
      <c r="BO316" s="12"/>
      <c r="BP316" s="12"/>
      <c r="BQ316" s="12"/>
    </row>
    <row r="317" spans="4:69" ht="15.75" customHeight="1">
      <c r="D317" s="44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95"/>
      <c r="AR317" s="12"/>
      <c r="AS317" s="12"/>
      <c r="AT317" s="12"/>
      <c r="AU317" s="12"/>
      <c r="AV317" s="12"/>
      <c r="AW317" s="12"/>
      <c r="AX317" s="12"/>
      <c r="AY317" s="12"/>
      <c r="AZ317" s="95"/>
      <c r="BA317" s="12"/>
      <c r="BB317" s="12"/>
      <c r="BC317" s="12"/>
      <c r="BD317" s="12"/>
      <c r="BE317" s="12"/>
      <c r="BF317" s="12"/>
      <c r="BG317" s="12"/>
      <c r="BH317" s="12"/>
      <c r="BI317" s="50"/>
      <c r="BJ317" s="12"/>
      <c r="BK317" s="12"/>
      <c r="BL317" s="12"/>
      <c r="BM317" s="12"/>
      <c r="BN317" s="12"/>
      <c r="BO317" s="12"/>
      <c r="BP317" s="12"/>
      <c r="BQ317" s="12"/>
    </row>
    <row r="318" spans="4:69" ht="15.75" customHeight="1">
      <c r="D318" s="44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95"/>
      <c r="AR318" s="12"/>
      <c r="AS318" s="12"/>
      <c r="AT318" s="12"/>
      <c r="AU318" s="12"/>
      <c r="AV318" s="12"/>
      <c r="AW318" s="12"/>
      <c r="AX318" s="12"/>
      <c r="AY318" s="12"/>
      <c r="AZ318" s="95"/>
      <c r="BA318" s="12"/>
      <c r="BB318" s="12"/>
      <c r="BC318" s="12"/>
      <c r="BD318" s="12"/>
      <c r="BE318" s="12"/>
      <c r="BF318" s="12"/>
      <c r="BG318" s="12"/>
      <c r="BH318" s="12"/>
      <c r="BI318" s="50"/>
      <c r="BJ318" s="12"/>
      <c r="BK318" s="12"/>
      <c r="BL318" s="12"/>
      <c r="BM318" s="12"/>
      <c r="BN318" s="12"/>
      <c r="BO318" s="12"/>
      <c r="BP318" s="12"/>
      <c r="BQ318" s="12"/>
    </row>
    <row r="319" spans="4:69" ht="15.75" customHeight="1">
      <c r="D319" s="44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95"/>
      <c r="AR319" s="12"/>
      <c r="AS319" s="12"/>
      <c r="AT319" s="12"/>
      <c r="AU319" s="12"/>
      <c r="AV319" s="12"/>
      <c r="AW319" s="12"/>
      <c r="AX319" s="12"/>
      <c r="AY319" s="12"/>
      <c r="AZ319" s="95"/>
      <c r="BA319" s="12"/>
      <c r="BB319" s="12"/>
      <c r="BC319" s="12"/>
      <c r="BD319" s="12"/>
      <c r="BE319" s="12"/>
      <c r="BF319" s="12"/>
      <c r="BG319" s="12"/>
      <c r="BH319" s="12"/>
      <c r="BI319" s="50"/>
      <c r="BJ319" s="12"/>
      <c r="BK319" s="12"/>
      <c r="BL319" s="12"/>
      <c r="BM319" s="12"/>
      <c r="BN319" s="12"/>
      <c r="BO319" s="12"/>
      <c r="BP319" s="12"/>
      <c r="BQ319" s="12"/>
    </row>
    <row r="320" spans="4:69" ht="15.75" customHeight="1">
      <c r="D320" s="44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95"/>
      <c r="AR320" s="12"/>
      <c r="AS320" s="12"/>
      <c r="AT320" s="12"/>
      <c r="AU320" s="12"/>
      <c r="AV320" s="12"/>
      <c r="AW320" s="12"/>
      <c r="AX320" s="12"/>
      <c r="AY320" s="12"/>
      <c r="AZ320" s="95"/>
      <c r="BA320" s="12"/>
      <c r="BB320" s="12"/>
      <c r="BC320" s="12"/>
      <c r="BD320" s="12"/>
      <c r="BE320" s="12"/>
      <c r="BF320" s="12"/>
      <c r="BG320" s="12"/>
      <c r="BH320" s="12"/>
      <c r="BI320" s="50"/>
      <c r="BJ320" s="12"/>
      <c r="BK320" s="12"/>
      <c r="BL320" s="12"/>
      <c r="BM320" s="12"/>
      <c r="BN320" s="12"/>
      <c r="BO320" s="12"/>
      <c r="BP320" s="12"/>
      <c r="BQ320" s="12"/>
    </row>
    <row r="321" spans="4:69" ht="15.75" customHeight="1">
      <c r="D321" s="44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95"/>
      <c r="AR321" s="12"/>
      <c r="AS321" s="12"/>
      <c r="AT321" s="12"/>
      <c r="AU321" s="12"/>
      <c r="AV321" s="12"/>
      <c r="AW321" s="12"/>
      <c r="AX321" s="12"/>
      <c r="AY321" s="12"/>
      <c r="AZ321" s="95"/>
      <c r="BA321" s="12"/>
      <c r="BB321" s="12"/>
      <c r="BC321" s="12"/>
      <c r="BD321" s="12"/>
      <c r="BE321" s="12"/>
      <c r="BF321" s="12"/>
      <c r="BG321" s="12"/>
      <c r="BH321" s="12"/>
      <c r="BI321" s="50"/>
      <c r="BJ321" s="12"/>
      <c r="BK321" s="12"/>
      <c r="BL321" s="12"/>
      <c r="BM321" s="12"/>
      <c r="BN321" s="12"/>
      <c r="BO321" s="12"/>
      <c r="BP321" s="12"/>
      <c r="BQ321" s="12"/>
    </row>
    <row r="322" spans="4:69" ht="15.75" customHeight="1">
      <c r="D322" s="44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95"/>
      <c r="AR322" s="12"/>
      <c r="AS322" s="12"/>
      <c r="AT322" s="12"/>
      <c r="AU322" s="12"/>
      <c r="AV322" s="12"/>
      <c r="AW322" s="12"/>
      <c r="AX322" s="12"/>
      <c r="AY322" s="12"/>
      <c r="AZ322" s="95"/>
      <c r="BA322" s="12"/>
      <c r="BB322" s="12"/>
      <c r="BC322" s="12"/>
      <c r="BD322" s="12"/>
      <c r="BE322" s="12"/>
      <c r="BF322" s="12"/>
      <c r="BG322" s="12"/>
      <c r="BH322" s="12"/>
      <c r="BI322" s="50"/>
      <c r="BJ322" s="12"/>
      <c r="BK322" s="12"/>
      <c r="BL322" s="12"/>
      <c r="BM322" s="12"/>
      <c r="BN322" s="12"/>
      <c r="BO322" s="12"/>
      <c r="BP322" s="12"/>
      <c r="BQ322" s="12"/>
    </row>
    <row r="323" spans="4:69" ht="15.75" customHeight="1">
      <c r="D323" s="44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95"/>
      <c r="AR323" s="12"/>
      <c r="AS323" s="12"/>
      <c r="AT323" s="12"/>
      <c r="AU323" s="12"/>
      <c r="AV323" s="12"/>
      <c r="AW323" s="12"/>
      <c r="AX323" s="12"/>
      <c r="AY323" s="12"/>
      <c r="AZ323" s="95"/>
      <c r="BA323" s="12"/>
      <c r="BB323" s="12"/>
      <c r="BC323" s="12"/>
      <c r="BD323" s="12"/>
      <c r="BE323" s="12"/>
      <c r="BF323" s="12"/>
      <c r="BG323" s="12"/>
      <c r="BH323" s="12"/>
      <c r="BI323" s="50"/>
      <c r="BJ323" s="12"/>
      <c r="BK323" s="12"/>
      <c r="BL323" s="12"/>
      <c r="BM323" s="12"/>
      <c r="BN323" s="12"/>
      <c r="BO323" s="12"/>
      <c r="BP323" s="12"/>
      <c r="BQ323" s="12"/>
    </row>
    <row r="324" spans="4:69" ht="15.75" customHeight="1">
      <c r="D324" s="44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95"/>
      <c r="AR324" s="12"/>
      <c r="AS324" s="12"/>
      <c r="AT324" s="12"/>
      <c r="AU324" s="12"/>
      <c r="AV324" s="12"/>
      <c r="AW324" s="12"/>
      <c r="AX324" s="12"/>
      <c r="AY324" s="12"/>
      <c r="AZ324" s="95"/>
      <c r="BA324" s="12"/>
      <c r="BB324" s="12"/>
      <c r="BC324" s="12"/>
      <c r="BD324" s="12"/>
      <c r="BE324" s="12"/>
      <c r="BF324" s="12"/>
      <c r="BG324" s="12"/>
      <c r="BH324" s="12"/>
      <c r="BI324" s="50"/>
      <c r="BJ324" s="12"/>
      <c r="BK324" s="12"/>
      <c r="BL324" s="12"/>
      <c r="BM324" s="12"/>
      <c r="BN324" s="12"/>
      <c r="BO324" s="12"/>
      <c r="BP324" s="12"/>
      <c r="BQ324" s="12"/>
    </row>
    <row r="325" spans="4:69" ht="15.75" customHeight="1">
      <c r="D325" s="44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95"/>
      <c r="AR325" s="12"/>
      <c r="AS325" s="12"/>
      <c r="AT325" s="12"/>
      <c r="AU325" s="12"/>
      <c r="AV325" s="12"/>
      <c r="AW325" s="12"/>
      <c r="AX325" s="12"/>
      <c r="AY325" s="12"/>
      <c r="AZ325" s="95"/>
      <c r="BA325" s="12"/>
      <c r="BB325" s="12"/>
      <c r="BC325" s="12"/>
      <c r="BD325" s="12"/>
      <c r="BE325" s="12"/>
      <c r="BF325" s="12"/>
      <c r="BG325" s="12"/>
      <c r="BH325" s="12"/>
      <c r="BI325" s="50"/>
      <c r="BJ325" s="12"/>
      <c r="BK325" s="12"/>
      <c r="BL325" s="12"/>
      <c r="BM325" s="12"/>
      <c r="BN325" s="12"/>
      <c r="BO325" s="12"/>
      <c r="BP325" s="12"/>
      <c r="BQ325" s="12"/>
    </row>
    <row r="326" spans="4:69" ht="15.75" customHeight="1">
      <c r="D326" s="44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95"/>
      <c r="AR326" s="12"/>
      <c r="AS326" s="12"/>
      <c r="AT326" s="12"/>
      <c r="AU326" s="12"/>
      <c r="AV326" s="12"/>
      <c r="AW326" s="12"/>
      <c r="AX326" s="12"/>
      <c r="AY326" s="12"/>
      <c r="AZ326" s="95"/>
      <c r="BA326" s="12"/>
      <c r="BB326" s="12"/>
      <c r="BC326" s="12"/>
      <c r="BD326" s="12"/>
      <c r="BE326" s="12"/>
      <c r="BF326" s="12"/>
      <c r="BG326" s="12"/>
      <c r="BH326" s="12"/>
      <c r="BI326" s="50"/>
      <c r="BJ326" s="12"/>
      <c r="BK326" s="12"/>
      <c r="BL326" s="12"/>
      <c r="BM326" s="12"/>
      <c r="BN326" s="12"/>
      <c r="BO326" s="12"/>
      <c r="BP326" s="12"/>
      <c r="BQ326" s="12"/>
    </row>
    <row r="327" spans="4:69" ht="15.75" customHeight="1">
      <c r="D327" s="44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95"/>
      <c r="AR327" s="12"/>
      <c r="AS327" s="12"/>
      <c r="AT327" s="12"/>
      <c r="AU327" s="12"/>
      <c r="AV327" s="12"/>
      <c r="AW327" s="12"/>
      <c r="AX327" s="12"/>
      <c r="AY327" s="12"/>
      <c r="AZ327" s="95"/>
      <c r="BA327" s="12"/>
      <c r="BB327" s="12"/>
      <c r="BC327" s="12"/>
      <c r="BD327" s="12"/>
      <c r="BE327" s="12"/>
      <c r="BF327" s="12"/>
      <c r="BG327" s="12"/>
      <c r="BH327" s="12"/>
      <c r="BI327" s="50"/>
      <c r="BJ327" s="12"/>
      <c r="BK327" s="12"/>
      <c r="BL327" s="12"/>
      <c r="BM327" s="12"/>
      <c r="BN327" s="12"/>
      <c r="BO327" s="12"/>
      <c r="BP327" s="12"/>
      <c r="BQ327" s="12"/>
    </row>
    <row r="328" spans="4:69" ht="15.75" customHeight="1">
      <c r="D328" s="44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95"/>
      <c r="AR328" s="12"/>
      <c r="AS328" s="12"/>
      <c r="AT328" s="12"/>
      <c r="AU328" s="12"/>
      <c r="AV328" s="12"/>
      <c r="AW328" s="12"/>
      <c r="AX328" s="12"/>
      <c r="AY328" s="12"/>
      <c r="AZ328" s="95"/>
      <c r="BA328" s="12"/>
      <c r="BB328" s="12"/>
      <c r="BC328" s="12"/>
      <c r="BD328" s="12"/>
      <c r="BE328" s="12"/>
      <c r="BF328" s="12"/>
      <c r="BG328" s="12"/>
      <c r="BH328" s="12"/>
      <c r="BI328" s="50"/>
      <c r="BJ328" s="12"/>
      <c r="BK328" s="12"/>
      <c r="BL328" s="12"/>
      <c r="BM328" s="12"/>
      <c r="BN328" s="12"/>
      <c r="BO328" s="12"/>
      <c r="BP328" s="12"/>
      <c r="BQ328" s="12"/>
    </row>
    <row r="329" spans="4:69" ht="15.75" customHeight="1">
      <c r="D329" s="44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95"/>
      <c r="AR329" s="12"/>
      <c r="AS329" s="12"/>
      <c r="AT329" s="12"/>
      <c r="AU329" s="12"/>
      <c r="AV329" s="12"/>
      <c r="AW329" s="12"/>
      <c r="AX329" s="12"/>
      <c r="AY329" s="12"/>
      <c r="AZ329" s="95"/>
      <c r="BA329" s="12"/>
      <c r="BB329" s="12"/>
      <c r="BC329" s="12"/>
      <c r="BD329" s="12"/>
      <c r="BE329" s="12"/>
      <c r="BF329" s="12"/>
      <c r="BG329" s="12"/>
      <c r="BH329" s="12"/>
      <c r="BI329" s="50"/>
      <c r="BJ329" s="12"/>
      <c r="BK329" s="12"/>
      <c r="BL329" s="12"/>
      <c r="BM329" s="12"/>
      <c r="BN329" s="12"/>
      <c r="BO329" s="12"/>
      <c r="BP329" s="12"/>
      <c r="BQ329" s="12"/>
    </row>
    <row r="330" spans="4:69" ht="15.75" customHeight="1">
      <c r="D330" s="44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95"/>
      <c r="AR330" s="12"/>
      <c r="AS330" s="12"/>
      <c r="AT330" s="12"/>
      <c r="AU330" s="12"/>
      <c r="AV330" s="12"/>
      <c r="AW330" s="12"/>
      <c r="AX330" s="12"/>
      <c r="AY330" s="12"/>
      <c r="AZ330" s="95"/>
      <c r="BA330" s="12"/>
      <c r="BB330" s="12"/>
      <c r="BC330" s="12"/>
      <c r="BD330" s="12"/>
      <c r="BE330" s="12"/>
      <c r="BF330" s="12"/>
      <c r="BG330" s="12"/>
      <c r="BH330" s="12"/>
      <c r="BI330" s="50"/>
      <c r="BJ330" s="12"/>
      <c r="BK330" s="12"/>
      <c r="BL330" s="12"/>
      <c r="BM330" s="12"/>
      <c r="BN330" s="12"/>
      <c r="BO330" s="12"/>
      <c r="BP330" s="12"/>
      <c r="BQ330" s="12"/>
    </row>
    <row r="331" spans="4:69" ht="15.75" customHeight="1">
      <c r="D331" s="44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95"/>
      <c r="AR331" s="12"/>
      <c r="AS331" s="12"/>
      <c r="AT331" s="12"/>
      <c r="AU331" s="12"/>
      <c r="AV331" s="12"/>
      <c r="AW331" s="12"/>
      <c r="AX331" s="12"/>
      <c r="AY331" s="12"/>
      <c r="AZ331" s="95"/>
      <c r="BA331" s="12"/>
      <c r="BB331" s="12"/>
      <c r="BC331" s="12"/>
      <c r="BD331" s="12"/>
      <c r="BE331" s="12"/>
      <c r="BF331" s="12"/>
      <c r="BG331" s="12"/>
      <c r="BH331" s="12"/>
      <c r="BI331" s="50"/>
      <c r="BJ331" s="12"/>
      <c r="BK331" s="12"/>
      <c r="BL331" s="12"/>
      <c r="BM331" s="12"/>
      <c r="BN331" s="12"/>
      <c r="BO331" s="12"/>
      <c r="BP331" s="12"/>
      <c r="BQ331" s="12"/>
    </row>
    <row r="332" spans="4:69" ht="15.75" customHeight="1">
      <c r="D332" s="44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95"/>
      <c r="AR332" s="12"/>
      <c r="AS332" s="12"/>
      <c r="AT332" s="12"/>
      <c r="AU332" s="12"/>
      <c r="AV332" s="12"/>
      <c r="AW332" s="12"/>
      <c r="AX332" s="12"/>
      <c r="AY332" s="12"/>
      <c r="AZ332" s="95"/>
      <c r="BA332" s="12"/>
      <c r="BB332" s="12"/>
      <c r="BC332" s="12"/>
      <c r="BD332" s="12"/>
      <c r="BE332" s="12"/>
      <c r="BF332" s="12"/>
      <c r="BG332" s="12"/>
      <c r="BH332" s="12"/>
      <c r="BI332" s="50"/>
      <c r="BJ332" s="12"/>
      <c r="BK332" s="12"/>
      <c r="BL332" s="12"/>
      <c r="BM332" s="12"/>
      <c r="BN332" s="12"/>
      <c r="BO332" s="12"/>
      <c r="BP332" s="12"/>
      <c r="BQ332" s="12"/>
    </row>
    <row r="333" spans="4:69" ht="15.75" customHeight="1">
      <c r="D333" s="44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95"/>
      <c r="AR333" s="12"/>
      <c r="AS333" s="12"/>
      <c r="AT333" s="12"/>
      <c r="AU333" s="12"/>
      <c r="AV333" s="12"/>
      <c r="AW333" s="12"/>
      <c r="AX333" s="12"/>
      <c r="AY333" s="12"/>
      <c r="AZ333" s="95"/>
      <c r="BA333" s="12"/>
      <c r="BB333" s="12"/>
      <c r="BC333" s="12"/>
      <c r="BD333" s="12"/>
      <c r="BE333" s="12"/>
      <c r="BF333" s="12"/>
      <c r="BG333" s="12"/>
      <c r="BH333" s="12"/>
      <c r="BI333" s="50"/>
      <c r="BJ333" s="12"/>
      <c r="BK333" s="12"/>
      <c r="BL333" s="12"/>
      <c r="BM333" s="12"/>
      <c r="BN333" s="12"/>
      <c r="BO333" s="12"/>
      <c r="BP333" s="12"/>
      <c r="BQ333" s="12"/>
    </row>
    <row r="334" spans="4:69" ht="15.75" customHeight="1">
      <c r="D334" s="44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95"/>
      <c r="AR334" s="12"/>
      <c r="AS334" s="12"/>
      <c r="AT334" s="12"/>
      <c r="AU334" s="12"/>
      <c r="AV334" s="12"/>
      <c r="AW334" s="12"/>
      <c r="AX334" s="12"/>
      <c r="AY334" s="12"/>
      <c r="AZ334" s="95"/>
      <c r="BA334" s="12"/>
      <c r="BB334" s="12"/>
      <c r="BC334" s="12"/>
      <c r="BD334" s="12"/>
      <c r="BE334" s="12"/>
      <c r="BF334" s="12"/>
      <c r="BG334" s="12"/>
      <c r="BH334" s="12"/>
      <c r="BI334" s="50"/>
      <c r="BJ334" s="12"/>
      <c r="BK334" s="12"/>
      <c r="BL334" s="12"/>
      <c r="BM334" s="12"/>
      <c r="BN334" s="12"/>
      <c r="BO334" s="12"/>
      <c r="BP334" s="12"/>
      <c r="BQ334" s="12"/>
    </row>
    <row r="335" spans="4:69" ht="15.75" customHeight="1">
      <c r="D335" s="44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95"/>
      <c r="AR335" s="12"/>
      <c r="AS335" s="12"/>
      <c r="AT335" s="12"/>
      <c r="AU335" s="12"/>
      <c r="AV335" s="12"/>
      <c r="AW335" s="12"/>
      <c r="AX335" s="12"/>
      <c r="AY335" s="12"/>
      <c r="AZ335" s="95"/>
      <c r="BA335" s="12"/>
      <c r="BB335" s="12"/>
      <c r="BC335" s="12"/>
      <c r="BD335" s="12"/>
      <c r="BE335" s="12"/>
      <c r="BF335" s="12"/>
      <c r="BG335" s="12"/>
      <c r="BH335" s="12"/>
      <c r="BI335" s="50"/>
      <c r="BJ335" s="12"/>
      <c r="BK335" s="12"/>
      <c r="BL335" s="12"/>
      <c r="BM335" s="12"/>
      <c r="BN335" s="12"/>
      <c r="BO335" s="12"/>
      <c r="BP335" s="12"/>
      <c r="BQ335" s="12"/>
    </row>
    <row r="336" spans="4:69" ht="15.75" customHeight="1">
      <c r="D336" s="44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95"/>
      <c r="AR336" s="12"/>
      <c r="AS336" s="12"/>
      <c r="AT336" s="12"/>
      <c r="AU336" s="12"/>
      <c r="AV336" s="12"/>
      <c r="AW336" s="12"/>
      <c r="AX336" s="12"/>
      <c r="AY336" s="12"/>
      <c r="AZ336" s="95"/>
      <c r="BA336" s="12"/>
      <c r="BB336" s="12"/>
      <c r="BC336" s="12"/>
      <c r="BD336" s="12"/>
      <c r="BE336" s="12"/>
      <c r="BF336" s="12"/>
      <c r="BG336" s="12"/>
      <c r="BH336" s="12"/>
      <c r="BI336" s="50"/>
      <c r="BJ336" s="12"/>
      <c r="BK336" s="12"/>
      <c r="BL336" s="12"/>
      <c r="BM336" s="12"/>
      <c r="BN336" s="12"/>
      <c r="BO336" s="12"/>
      <c r="BP336" s="12"/>
      <c r="BQ336" s="12"/>
    </row>
    <row r="337" spans="4:69" ht="15.75" customHeight="1">
      <c r="D337" s="44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95"/>
      <c r="AR337" s="12"/>
      <c r="AS337" s="12"/>
      <c r="AT337" s="12"/>
      <c r="AU337" s="12"/>
      <c r="AV337" s="12"/>
      <c r="AW337" s="12"/>
      <c r="AX337" s="12"/>
      <c r="AY337" s="12"/>
      <c r="AZ337" s="95"/>
      <c r="BA337" s="12"/>
      <c r="BB337" s="12"/>
      <c r="BC337" s="12"/>
      <c r="BD337" s="12"/>
      <c r="BE337" s="12"/>
      <c r="BF337" s="12"/>
      <c r="BG337" s="12"/>
      <c r="BH337" s="12"/>
      <c r="BI337" s="50"/>
      <c r="BJ337" s="12"/>
      <c r="BK337" s="12"/>
      <c r="BL337" s="12"/>
      <c r="BM337" s="12"/>
      <c r="BN337" s="12"/>
      <c r="BO337" s="12"/>
      <c r="BP337" s="12"/>
      <c r="BQ337" s="12"/>
    </row>
    <row r="338" spans="4:69" ht="15.75" customHeight="1">
      <c r="D338" s="44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95"/>
      <c r="AR338" s="12"/>
      <c r="AS338" s="12"/>
      <c r="AT338" s="12"/>
      <c r="AU338" s="12"/>
      <c r="AV338" s="12"/>
      <c r="AW338" s="12"/>
      <c r="AX338" s="12"/>
      <c r="AY338" s="12"/>
      <c r="AZ338" s="95"/>
      <c r="BA338" s="12"/>
      <c r="BB338" s="12"/>
      <c r="BC338" s="12"/>
      <c r="BD338" s="12"/>
      <c r="BE338" s="12"/>
      <c r="BF338" s="12"/>
      <c r="BG338" s="12"/>
      <c r="BH338" s="12"/>
      <c r="BI338" s="50"/>
      <c r="BJ338" s="12"/>
      <c r="BK338" s="12"/>
      <c r="BL338" s="12"/>
      <c r="BM338" s="12"/>
      <c r="BN338" s="12"/>
      <c r="BO338" s="12"/>
      <c r="BP338" s="12"/>
      <c r="BQ338" s="12"/>
    </row>
    <row r="339" spans="4:69" ht="15.75" customHeight="1">
      <c r="D339" s="44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95"/>
      <c r="AR339" s="12"/>
      <c r="AS339" s="12"/>
      <c r="AT339" s="12"/>
      <c r="AU339" s="12"/>
      <c r="AV339" s="12"/>
      <c r="AW339" s="12"/>
      <c r="AX339" s="12"/>
      <c r="AY339" s="12"/>
      <c r="AZ339" s="95"/>
      <c r="BA339" s="12"/>
      <c r="BB339" s="12"/>
      <c r="BC339" s="12"/>
      <c r="BD339" s="12"/>
      <c r="BE339" s="12"/>
      <c r="BF339" s="12"/>
      <c r="BG339" s="12"/>
      <c r="BH339" s="12"/>
      <c r="BI339" s="50"/>
      <c r="BJ339" s="12"/>
      <c r="BK339" s="12"/>
      <c r="BL339" s="12"/>
      <c r="BM339" s="12"/>
      <c r="BN339" s="12"/>
      <c r="BO339" s="12"/>
      <c r="BP339" s="12"/>
      <c r="BQ339" s="12"/>
    </row>
    <row r="340" spans="4:69" ht="15.75" customHeight="1">
      <c r="D340" s="44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95"/>
      <c r="AR340" s="12"/>
      <c r="AS340" s="12"/>
      <c r="AT340" s="12"/>
      <c r="AU340" s="12"/>
      <c r="AV340" s="12"/>
      <c r="AW340" s="12"/>
      <c r="AX340" s="12"/>
      <c r="AY340" s="12"/>
      <c r="AZ340" s="95"/>
      <c r="BA340" s="12"/>
      <c r="BB340" s="12"/>
      <c r="BC340" s="12"/>
      <c r="BD340" s="12"/>
      <c r="BE340" s="12"/>
      <c r="BF340" s="12"/>
      <c r="BG340" s="12"/>
      <c r="BH340" s="12"/>
      <c r="BI340" s="50"/>
      <c r="BJ340" s="12"/>
      <c r="BK340" s="12"/>
      <c r="BL340" s="12"/>
      <c r="BM340" s="12"/>
      <c r="BN340" s="12"/>
      <c r="BO340" s="12"/>
      <c r="BP340" s="12"/>
      <c r="BQ340" s="12"/>
    </row>
    <row r="341" spans="4:69" ht="15.75" customHeight="1">
      <c r="D341" s="44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95"/>
      <c r="AR341" s="12"/>
      <c r="AS341" s="12"/>
      <c r="AT341" s="12"/>
      <c r="AU341" s="12"/>
      <c r="AV341" s="12"/>
      <c r="AW341" s="12"/>
      <c r="AX341" s="12"/>
      <c r="AY341" s="12"/>
      <c r="AZ341" s="95"/>
      <c r="BA341" s="12"/>
      <c r="BB341" s="12"/>
      <c r="BC341" s="12"/>
      <c r="BD341" s="12"/>
      <c r="BE341" s="12"/>
      <c r="BF341" s="12"/>
      <c r="BG341" s="12"/>
      <c r="BH341" s="12"/>
      <c r="BI341" s="50"/>
      <c r="BJ341" s="12"/>
      <c r="BK341" s="12"/>
      <c r="BL341" s="12"/>
      <c r="BM341" s="12"/>
      <c r="BN341" s="12"/>
      <c r="BO341" s="12"/>
      <c r="BP341" s="12"/>
      <c r="BQ341" s="12"/>
    </row>
    <row r="342" spans="4:69" ht="15.75" customHeight="1">
      <c r="D342" s="44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95"/>
      <c r="AR342" s="12"/>
      <c r="AS342" s="12"/>
      <c r="AT342" s="12"/>
      <c r="AU342" s="12"/>
      <c r="AV342" s="12"/>
      <c r="AW342" s="12"/>
      <c r="AX342" s="12"/>
      <c r="AY342" s="12"/>
      <c r="AZ342" s="95"/>
      <c r="BA342" s="12"/>
      <c r="BB342" s="12"/>
      <c r="BC342" s="12"/>
      <c r="BD342" s="12"/>
      <c r="BE342" s="12"/>
      <c r="BF342" s="12"/>
      <c r="BG342" s="12"/>
      <c r="BH342" s="12"/>
      <c r="BI342" s="50"/>
      <c r="BJ342" s="12"/>
      <c r="BK342" s="12"/>
      <c r="BL342" s="12"/>
      <c r="BM342" s="12"/>
      <c r="BN342" s="12"/>
      <c r="BO342" s="12"/>
      <c r="BP342" s="12"/>
      <c r="BQ342" s="12"/>
    </row>
    <row r="343" spans="4:69" ht="15.75" customHeight="1">
      <c r="D343" s="44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95"/>
      <c r="AR343" s="12"/>
      <c r="AS343" s="12"/>
      <c r="AT343" s="12"/>
      <c r="AU343" s="12"/>
      <c r="AV343" s="12"/>
      <c r="AW343" s="12"/>
      <c r="AX343" s="12"/>
      <c r="AY343" s="12"/>
      <c r="AZ343" s="95"/>
      <c r="BA343" s="12"/>
      <c r="BB343" s="12"/>
      <c r="BC343" s="12"/>
      <c r="BD343" s="12"/>
      <c r="BE343" s="12"/>
      <c r="BF343" s="12"/>
      <c r="BG343" s="12"/>
      <c r="BH343" s="12"/>
      <c r="BI343" s="50"/>
      <c r="BJ343" s="12"/>
      <c r="BK343" s="12"/>
      <c r="BL343" s="12"/>
      <c r="BM343" s="12"/>
      <c r="BN343" s="12"/>
      <c r="BO343" s="12"/>
      <c r="BP343" s="12"/>
      <c r="BQ343" s="12"/>
    </row>
    <row r="344" spans="4:69" ht="15.75" customHeight="1">
      <c r="D344" s="44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95"/>
      <c r="AR344" s="12"/>
      <c r="AS344" s="12"/>
      <c r="AT344" s="12"/>
      <c r="AU344" s="12"/>
      <c r="AV344" s="12"/>
      <c r="AW344" s="12"/>
      <c r="AX344" s="12"/>
      <c r="AY344" s="12"/>
      <c r="AZ344" s="95"/>
      <c r="BA344" s="12"/>
      <c r="BB344" s="12"/>
      <c r="BC344" s="12"/>
      <c r="BD344" s="12"/>
      <c r="BE344" s="12"/>
      <c r="BF344" s="12"/>
      <c r="BG344" s="12"/>
      <c r="BH344" s="12"/>
      <c r="BI344" s="50"/>
      <c r="BJ344" s="12"/>
      <c r="BK344" s="12"/>
      <c r="BL344" s="12"/>
      <c r="BM344" s="12"/>
      <c r="BN344" s="12"/>
      <c r="BO344" s="12"/>
      <c r="BP344" s="12"/>
      <c r="BQ344" s="12"/>
    </row>
    <row r="345" spans="4:69" ht="15.75" customHeight="1">
      <c r="D345" s="44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95"/>
      <c r="AR345" s="12"/>
      <c r="AS345" s="12"/>
      <c r="AT345" s="12"/>
      <c r="AU345" s="12"/>
      <c r="AV345" s="12"/>
      <c r="AW345" s="12"/>
      <c r="AX345" s="12"/>
      <c r="AY345" s="12"/>
      <c r="AZ345" s="95"/>
      <c r="BA345" s="12"/>
      <c r="BB345" s="12"/>
      <c r="BC345" s="12"/>
      <c r="BD345" s="12"/>
      <c r="BE345" s="12"/>
      <c r="BF345" s="12"/>
      <c r="BG345" s="12"/>
      <c r="BH345" s="12"/>
      <c r="BI345" s="50"/>
      <c r="BJ345" s="12"/>
      <c r="BK345" s="12"/>
      <c r="BL345" s="12"/>
      <c r="BM345" s="12"/>
      <c r="BN345" s="12"/>
      <c r="BO345" s="12"/>
      <c r="BP345" s="12"/>
      <c r="BQ345" s="12"/>
    </row>
    <row r="346" spans="4:69" ht="15.75" customHeight="1">
      <c r="D346" s="44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95"/>
      <c r="AR346" s="12"/>
      <c r="AS346" s="12"/>
      <c r="AT346" s="12"/>
      <c r="AU346" s="12"/>
      <c r="AV346" s="12"/>
      <c r="AW346" s="12"/>
      <c r="AX346" s="12"/>
      <c r="AY346" s="12"/>
      <c r="AZ346" s="95"/>
      <c r="BA346" s="12"/>
      <c r="BB346" s="12"/>
      <c r="BC346" s="12"/>
      <c r="BD346" s="12"/>
      <c r="BE346" s="12"/>
      <c r="BF346" s="12"/>
      <c r="BG346" s="12"/>
      <c r="BH346" s="12"/>
      <c r="BI346" s="50"/>
      <c r="BJ346" s="12"/>
      <c r="BK346" s="12"/>
      <c r="BL346" s="12"/>
      <c r="BM346" s="12"/>
      <c r="BN346" s="12"/>
      <c r="BO346" s="12"/>
      <c r="BP346" s="12"/>
      <c r="BQ346" s="12"/>
    </row>
    <row r="347" spans="4:69" ht="15.75" customHeight="1">
      <c r="D347" s="44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95"/>
      <c r="AR347" s="12"/>
      <c r="AS347" s="12"/>
      <c r="AT347" s="12"/>
      <c r="AU347" s="12"/>
      <c r="AV347" s="12"/>
      <c r="AW347" s="12"/>
      <c r="AX347" s="12"/>
      <c r="AY347" s="12"/>
      <c r="AZ347" s="95"/>
      <c r="BA347" s="12"/>
      <c r="BB347" s="12"/>
      <c r="BC347" s="12"/>
      <c r="BD347" s="12"/>
      <c r="BE347" s="12"/>
      <c r="BF347" s="12"/>
      <c r="BG347" s="12"/>
      <c r="BH347" s="12"/>
      <c r="BI347" s="50"/>
      <c r="BJ347" s="12"/>
      <c r="BK347" s="12"/>
      <c r="BL347" s="12"/>
      <c r="BM347" s="12"/>
      <c r="BN347" s="12"/>
      <c r="BO347" s="12"/>
      <c r="BP347" s="12"/>
      <c r="BQ347" s="12"/>
    </row>
    <row r="348" spans="4:69" ht="15.75" customHeight="1">
      <c r="D348" s="44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95"/>
      <c r="AR348" s="12"/>
      <c r="AS348" s="12"/>
      <c r="AT348" s="12"/>
      <c r="AU348" s="12"/>
      <c r="AV348" s="12"/>
      <c r="AW348" s="12"/>
      <c r="AX348" s="12"/>
      <c r="AY348" s="12"/>
      <c r="AZ348" s="95"/>
      <c r="BA348" s="12"/>
      <c r="BB348" s="12"/>
      <c r="BC348" s="12"/>
      <c r="BD348" s="12"/>
      <c r="BE348" s="12"/>
      <c r="BF348" s="12"/>
      <c r="BG348" s="12"/>
      <c r="BH348" s="12"/>
      <c r="BI348" s="50"/>
      <c r="BJ348" s="12"/>
      <c r="BK348" s="12"/>
      <c r="BL348" s="12"/>
      <c r="BM348" s="12"/>
      <c r="BN348" s="12"/>
      <c r="BO348" s="12"/>
      <c r="BP348" s="12"/>
      <c r="BQ348" s="12"/>
    </row>
    <row r="349" spans="4:69" ht="15.75" customHeight="1">
      <c r="D349" s="44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95"/>
      <c r="AR349" s="12"/>
      <c r="AS349" s="12"/>
      <c r="AT349" s="12"/>
      <c r="AU349" s="12"/>
      <c r="AV349" s="12"/>
      <c r="AW349" s="12"/>
      <c r="AX349" s="12"/>
      <c r="AY349" s="12"/>
      <c r="AZ349" s="95"/>
      <c r="BA349" s="12"/>
      <c r="BB349" s="12"/>
      <c r="BC349" s="12"/>
      <c r="BD349" s="12"/>
      <c r="BE349" s="12"/>
      <c r="BF349" s="12"/>
      <c r="BG349" s="12"/>
      <c r="BH349" s="12"/>
      <c r="BI349" s="50"/>
      <c r="BJ349" s="12"/>
      <c r="BK349" s="12"/>
      <c r="BL349" s="12"/>
      <c r="BM349" s="12"/>
      <c r="BN349" s="12"/>
      <c r="BO349" s="12"/>
      <c r="BP349" s="12"/>
      <c r="BQ349" s="12"/>
    </row>
    <row r="350" spans="4:69" ht="15.75" customHeight="1">
      <c r="D350" s="44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95"/>
      <c r="AR350" s="12"/>
      <c r="AS350" s="12"/>
      <c r="AT350" s="12"/>
      <c r="AU350" s="12"/>
      <c r="AV350" s="12"/>
      <c r="AW350" s="12"/>
      <c r="AX350" s="12"/>
      <c r="AY350" s="12"/>
      <c r="AZ350" s="95"/>
      <c r="BA350" s="12"/>
      <c r="BB350" s="12"/>
      <c r="BC350" s="12"/>
      <c r="BD350" s="12"/>
      <c r="BE350" s="12"/>
      <c r="BF350" s="12"/>
      <c r="BG350" s="12"/>
      <c r="BH350" s="12"/>
      <c r="BI350" s="50"/>
      <c r="BJ350" s="12"/>
      <c r="BK350" s="12"/>
      <c r="BL350" s="12"/>
      <c r="BM350" s="12"/>
      <c r="BN350" s="12"/>
      <c r="BO350" s="12"/>
      <c r="BP350" s="12"/>
      <c r="BQ350" s="12"/>
    </row>
    <row r="351" spans="4:69" ht="15.75" customHeight="1">
      <c r="D351" s="44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95"/>
      <c r="AR351" s="12"/>
      <c r="AS351" s="12"/>
      <c r="AT351" s="12"/>
      <c r="AU351" s="12"/>
      <c r="AV351" s="12"/>
      <c r="AW351" s="12"/>
      <c r="AX351" s="12"/>
      <c r="AY351" s="12"/>
      <c r="AZ351" s="95"/>
      <c r="BA351" s="12"/>
      <c r="BB351" s="12"/>
      <c r="BC351" s="12"/>
      <c r="BD351" s="12"/>
      <c r="BE351" s="12"/>
      <c r="BF351" s="12"/>
      <c r="BG351" s="12"/>
      <c r="BH351" s="12"/>
      <c r="BI351" s="50"/>
      <c r="BJ351" s="12"/>
      <c r="BK351" s="12"/>
      <c r="BL351" s="12"/>
      <c r="BM351" s="12"/>
      <c r="BN351" s="12"/>
      <c r="BO351" s="12"/>
      <c r="BP351" s="12"/>
      <c r="BQ351" s="12"/>
    </row>
    <row r="352" spans="4:69" ht="15.75" customHeight="1">
      <c r="D352" s="44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95"/>
      <c r="AR352" s="12"/>
      <c r="AS352" s="12"/>
      <c r="AT352" s="12"/>
      <c r="AU352" s="12"/>
      <c r="AV352" s="12"/>
      <c r="AW352" s="12"/>
      <c r="AX352" s="12"/>
      <c r="AY352" s="12"/>
      <c r="AZ352" s="95"/>
      <c r="BA352" s="12"/>
      <c r="BB352" s="12"/>
      <c r="BC352" s="12"/>
      <c r="BD352" s="12"/>
      <c r="BE352" s="12"/>
      <c r="BF352" s="12"/>
      <c r="BG352" s="12"/>
      <c r="BH352" s="12"/>
      <c r="BI352" s="50"/>
      <c r="BJ352" s="12"/>
      <c r="BK352" s="12"/>
      <c r="BL352" s="12"/>
      <c r="BM352" s="12"/>
      <c r="BN352" s="12"/>
      <c r="BO352" s="12"/>
      <c r="BP352" s="12"/>
      <c r="BQ352" s="12"/>
    </row>
    <row r="353" spans="4:69" ht="15.75" customHeight="1">
      <c r="D353" s="44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95"/>
      <c r="AR353" s="12"/>
      <c r="AS353" s="12"/>
      <c r="AT353" s="12"/>
      <c r="AU353" s="12"/>
      <c r="AV353" s="12"/>
      <c r="AW353" s="12"/>
      <c r="AX353" s="12"/>
      <c r="AY353" s="12"/>
      <c r="AZ353" s="95"/>
      <c r="BA353" s="12"/>
      <c r="BB353" s="12"/>
      <c r="BC353" s="12"/>
      <c r="BD353" s="12"/>
      <c r="BE353" s="12"/>
      <c r="BF353" s="12"/>
      <c r="BG353" s="12"/>
      <c r="BH353" s="12"/>
      <c r="BI353" s="50"/>
      <c r="BJ353" s="12"/>
      <c r="BK353" s="12"/>
      <c r="BL353" s="12"/>
      <c r="BM353" s="12"/>
      <c r="BN353" s="12"/>
      <c r="BO353" s="12"/>
      <c r="BP353" s="12"/>
      <c r="BQ353" s="12"/>
    </row>
    <row r="354" spans="4:69" ht="15.75" customHeight="1">
      <c r="D354" s="44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95"/>
      <c r="AR354" s="12"/>
      <c r="AS354" s="12"/>
      <c r="AT354" s="12"/>
      <c r="AU354" s="12"/>
      <c r="AV354" s="12"/>
      <c r="AW354" s="12"/>
      <c r="AX354" s="12"/>
      <c r="AY354" s="12"/>
      <c r="AZ354" s="95"/>
      <c r="BA354" s="12"/>
      <c r="BB354" s="12"/>
      <c r="BC354" s="12"/>
      <c r="BD354" s="12"/>
      <c r="BE354" s="12"/>
      <c r="BF354" s="12"/>
      <c r="BG354" s="12"/>
      <c r="BH354" s="12"/>
      <c r="BI354" s="50"/>
      <c r="BJ354" s="12"/>
      <c r="BK354" s="12"/>
      <c r="BL354" s="12"/>
      <c r="BM354" s="12"/>
      <c r="BN354" s="12"/>
      <c r="BO354" s="12"/>
      <c r="BP354" s="12"/>
      <c r="BQ354" s="12"/>
    </row>
    <row r="355" spans="4:69" ht="15.75" customHeight="1">
      <c r="D355" s="44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95"/>
      <c r="AR355" s="12"/>
      <c r="AS355" s="12"/>
      <c r="AT355" s="12"/>
      <c r="AU355" s="12"/>
      <c r="AV355" s="12"/>
      <c r="AW355" s="12"/>
      <c r="AX355" s="12"/>
      <c r="AY355" s="12"/>
      <c r="AZ355" s="95"/>
      <c r="BA355" s="12"/>
      <c r="BB355" s="12"/>
      <c r="BC355" s="12"/>
      <c r="BD355" s="12"/>
      <c r="BE355" s="12"/>
      <c r="BF355" s="12"/>
      <c r="BG355" s="12"/>
      <c r="BH355" s="12"/>
      <c r="BI355" s="50"/>
      <c r="BJ355" s="12"/>
      <c r="BK355" s="12"/>
      <c r="BL355" s="12"/>
      <c r="BM355" s="12"/>
      <c r="BN355" s="12"/>
      <c r="BO355" s="12"/>
      <c r="BP355" s="12"/>
      <c r="BQ355" s="12"/>
    </row>
    <row r="356" spans="4:69" ht="15.75" customHeight="1">
      <c r="D356" s="44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95"/>
      <c r="AR356" s="12"/>
      <c r="AS356" s="12"/>
      <c r="AT356" s="12"/>
      <c r="AU356" s="12"/>
      <c r="AV356" s="12"/>
      <c r="AW356" s="12"/>
      <c r="AX356" s="12"/>
      <c r="AY356" s="12"/>
      <c r="AZ356" s="95"/>
      <c r="BA356" s="12"/>
      <c r="BB356" s="12"/>
      <c r="BC356" s="12"/>
      <c r="BD356" s="12"/>
      <c r="BE356" s="12"/>
      <c r="BF356" s="12"/>
      <c r="BG356" s="12"/>
      <c r="BH356" s="12"/>
      <c r="BI356" s="50"/>
      <c r="BJ356" s="12"/>
      <c r="BK356" s="12"/>
      <c r="BL356" s="12"/>
      <c r="BM356" s="12"/>
      <c r="BN356" s="12"/>
      <c r="BO356" s="12"/>
      <c r="BP356" s="12"/>
      <c r="BQ356" s="12"/>
    </row>
    <row r="357" spans="4:69" ht="15.75" customHeight="1">
      <c r="D357" s="44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95"/>
      <c r="AR357" s="12"/>
      <c r="AS357" s="12"/>
      <c r="AT357" s="12"/>
      <c r="AU357" s="12"/>
      <c r="AV357" s="12"/>
      <c r="AW357" s="12"/>
      <c r="AX357" s="12"/>
      <c r="AY357" s="12"/>
      <c r="AZ357" s="95"/>
      <c r="BA357" s="12"/>
      <c r="BB357" s="12"/>
      <c r="BC357" s="12"/>
      <c r="BD357" s="12"/>
      <c r="BE357" s="12"/>
      <c r="BF357" s="12"/>
      <c r="BG357" s="12"/>
      <c r="BH357" s="12"/>
      <c r="BI357" s="50"/>
      <c r="BJ357" s="12"/>
      <c r="BK357" s="12"/>
      <c r="BL357" s="12"/>
      <c r="BM357" s="12"/>
      <c r="BN357" s="12"/>
      <c r="BO357" s="12"/>
      <c r="BP357" s="12"/>
      <c r="BQ357" s="12"/>
    </row>
    <row r="358" spans="4:69" ht="15.75" customHeight="1">
      <c r="D358" s="44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95"/>
      <c r="AR358" s="12"/>
      <c r="AS358" s="12"/>
      <c r="AT358" s="12"/>
      <c r="AU358" s="12"/>
      <c r="AV358" s="12"/>
      <c r="AW358" s="12"/>
      <c r="AX358" s="12"/>
      <c r="AY358" s="12"/>
      <c r="AZ358" s="95"/>
      <c r="BA358" s="12"/>
      <c r="BB358" s="12"/>
      <c r="BC358" s="12"/>
      <c r="BD358" s="12"/>
      <c r="BE358" s="12"/>
      <c r="BF358" s="12"/>
      <c r="BG358" s="12"/>
      <c r="BH358" s="12"/>
      <c r="BI358" s="50"/>
      <c r="BJ358" s="12"/>
      <c r="BK358" s="12"/>
      <c r="BL358" s="12"/>
      <c r="BM358" s="12"/>
      <c r="BN358" s="12"/>
      <c r="BO358" s="12"/>
      <c r="BP358" s="12"/>
      <c r="BQ358" s="12"/>
    </row>
    <row r="359" spans="4:69" ht="15.75" customHeight="1">
      <c r="D359" s="44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95"/>
      <c r="AR359" s="12"/>
      <c r="AS359" s="12"/>
      <c r="AT359" s="12"/>
      <c r="AU359" s="12"/>
      <c r="AV359" s="12"/>
      <c r="AW359" s="12"/>
      <c r="AX359" s="12"/>
      <c r="AY359" s="12"/>
      <c r="AZ359" s="95"/>
      <c r="BA359" s="12"/>
      <c r="BB359" s="12"/>
      <c r="BC359" s="12"/>
      <c r="BD359" s="12"/>
      <c r="BE359" s="12"/>
      <c r="BF359" s="12"/>
      <c r="BG359" s="12"/>
      <c r="BH359" s="12"/>
      <c r="BI359" s="50"/>
      <c r="BJ359" s="12"/>
      <c r="BK359" s="12"/>
      <c r="BL359" s="12"/>
      <c r="BM359" s="12"/>
      <c r="BN359" s="12"/>
      <c r="BO359" s="12"/>
      <c r="BP359" s="12"/>
      <c r="BQ359" s="12"/>
    </row>
    <row r="360" spans="4:69" ht="15.75" customHeight="1">
      <c r="D360" s="44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95"/>
      <c r="AR360" s="12"/>
      <c r="AS360" s="12"/>
      <c r="AT360" s="12"/>
      <c r="AU360" s="12"/>
      <c r="AV360" s="12"/>
      <c r="AW360" s="12"/>
      <c r="AX360" s="12"/>
      <c r="AY360" s="12"/>
      <c r="AZ360" s="95"/>
      <c r="BA360" s="12"/>
      <c r="BB360" s="12"/>
      <c r="BC360" s="12"/>
      <c r="BD360" s="12"/>
      <c r="BE360" s="12"/>
      <c r="BF360" s="12"/>
      <c r="BG360" s="12"/>
      <c r="BH360" s="12"/>
      <c r="BI360" s="50"/>
      <c r="BJ360" s="12"/>
      <c r="BK360" s="12"/>
      <c r="BL360" s="12"/>
      <c r="BM360" s="12"/>
      <c r="BN360" s="12"/>
      <c r="BO360" s="12"/>
      <c r="BP360" s="12"/>
      <c r="BQ360" s="12"/>
    </row>
    <row r="361" spans="4:69" ht="15.75" customHeight="1">
      <c r="D361" s="44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95"/>
      <c r="AR361" s="12"/>
      <c r="AS361" s="12"/>
      <c r="AT361" s="12"/>
      <c r="AU361" s="12"/>
      <c r="AV361" s="12"/>
      <c r="AW361" s="12"/>
      <c r="AX361" s="12"/>
      <c r="AY361" s="12"/>
      <c r="AZ361" s="95"/>
      <c r="BA361" s="12"/>
      <c r="BB361" s="12"/>
      <c r="BC361" s="12"/>
      <c r="BD361" s="12"/>
      <c r="BE361" s="12"/>
      <c r="BF361" s="12"/>
      <c r="BG361" s="12"/>
      <c r="BH361" s="12"/>
      <c r="BI361" s="50"/>
      <c r="BJ361" s="12"/>
      <c r="BK361" s="12"/>
      <c r="BL361" s="12"/>
      <c r="BM361" s="12"/>
      <c r="BN361" s="12"/>
      <c r="BO361" s="12"/>
      <c r="BP361" s="12"/>
      <c r="BQ361" s="12"/>
    </row>
    <row r="362" spans="4:69" ht="15.75" customHeight="1">
      <c r="D362" s="44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95"/>
      <c r="AR362" s="12"/>
      <c r="AS362" s="12"/>
      <c r="AT362" s="12"/>
      <c r="AU362" s="12"/>
      <c r="AV362" s="12"/>
      <c r="AW362" s="12"/>
      <c r="AX362" s="12"/>
      <c r="AY362" s="12"/>
      <c r="AZ362" s="95"/>
      <c r="BA362" s="12"/>
      <c r="BB362" s="12"/>
      <c r="BC362" s="12"/>
      <c r="BD362" s="12"/>
      <c r="BE362" s="12"/>
      <c r="BF362" s="12"/>
      <c r="BG362" s="12"/>
      <c r="BH362" s="12"/>
      <c r="BI362" s="50"/>
      <c r="BJ362" s="12"/>
      <c r="BK362" s="12"/>
      <c r="BL362" s="12"/>
      <c r="BM362" s="12"/>
      <c r="BN362" s="12"/>
      <c r="BO362" s="12"/>
      <c r="BP362" s="12"/>
      <c r="BQ362" s="12"/>
    </row>
    <row r="363" spans="4:69" ht="15.75" customHeight="1">
      <c r="D363" s="44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95"/>
      <c r="AR363" s="12"/>
      <c r="AS363" s="12"/>
      <c r="AT363" s="12"/>
      <c r="AU363" s="12"/>
      <c r="AV363" s="12"/>
      <c r="AW363" s="12"/>
      <c r="AX363" s="12"/>
      <c r="AY363" s="12"/>
      <c r="AZ363" s="95"/>
      <c r="BA363" s="12"/>
      <c r="BB363" s="12"/>
      <c r="BC363" s="12"/>
      <c r="BD363" s="12"/>
      <c r="BE363" s="12"/>
      <c r="BF363" s="12"/>
      <c r="BG363" s="12"/>
      <c r="BH363" s="12"/>
      <c r="BI363" s="50"/>
      <c r="BJ363" s="12"/>
      <c r="BK363" s="12"/>
      <c r="BL363" s="12"/>
      <c r="BM363" s="12"/>
      <c r="BN363" s="12"/>
      <c r="BO363" s="12"/>
      <c r="BP363" s="12"/>
      <c r="BQ363" s="12"/>
    </row>
    <row r="364" spans="4:69" ht="15.75" customHeight="1">
      <c r="D364" s="44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95"/>
      <c r="AR364" s="12"/>
      <c r="AS364" s="12"/>
      <c r="AT364" s="12"/>
      <c r="AU364" s="12"/>
      <c r="AV364" s="12"/>
      <c r="AW364" s="12"/>
      <c r="AX364" s="12"/>
      <c r="AY364" s="12"/>
      <c r="AZ364" s="95"/>
      <c r="BA364" s="12"/>
      <c r="BB364" s="12"/>
      <c r="BC364" s="12"/>
      <c r="BD364" s="12"/>
      <c r="BE364" s="12"/>
      <c r="BF364" s="12"/>
      <c r="BG364" s="12"/>
      <c r="BH364" s="12"/>
      <c r="BI364" s="50"/>
      <c r="BJ364" s="12"/>
      <c r="BK364" s="12"/>
      <c r="BL364" s="12"/>
      <c r="BM364" s="12"/>
      <c r="BN364" s="12"/>
      <c r="BO364" s="12"/>
      <c r="BP364" s="12"/>
      <c r="BQ364" s="12"/>
    </row>
    <row r="365" spans="4:69" ht="15.75" customHeight="1">
      <c r="D365" s="44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95"/>
      <c r="AR365" s="12"/>
      <c r="AS365" s="12"/>
      <c r="AT365" s="12"/>
      <c r="AU365" s="12"/>
      <c r="AV365" s="12"/>
      <c r="AW365" s="12"/>
      <c r="AX365" s="12"/>
      <c r="AY365" s="12"/>
      <c r="AZ365" s="95"/>
      <c r="BA365" s="12"/>
      <c r="BB365" s="12"/>
      <c r="BC365" s="12"/>
      <c r="BD365" s="12"/>
      <c r="BE365" s="12"/>
      <c r="BF365" s="12"/>
      <c r="BG365" s="12"/>
      <c r="BH365" s="12"/>
      <c r="BI365" s="50"/>
      <c r="BJ365" s="12"/>
      <c r="BK365" s="12"/>
      <c r="BL365" s="12"/>
      <c r="BM365" s="12"/>
      <c r="BN365" s="12"/>
      <c r="BO365" s="12"/>
      <c r="BP365" s="12"/>
      <c r="BQ365" s="12"/>
    </row>
    <row r="366" spans="4:69" ht="15.75" customHeight="1">
      <c r="D366" s="44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95"/>
      <c r="AR366" s="12"/>
      <c r="AS366" s="12"/>
      <c r="AT366" s="12"/>
      <c r="AU366" s="12"/>
      <c r="AV366" s="12"/>
      <c r="AW366" s="12"/>
      <c r="AX366" s="12"/>
      <c r="AY366" s="12"/>
      <c r="AZ366" s="95"/>
      <c r="BA366" s="12"/>
      <c r="BB366" s="12"/>
      <c r="BC366" s="12"/>
      <c r="BD366" s="12"/>
      <c r="BE366" s="12"/>
      <c r="BF366" s="12"/>
      <c r="BG366" s="12"/>
      <c r="BH366" s="12"/>
      <c r="BI366" s="50"/>
      <c r="BJ366" s="12"/>
      <c r="BK366" s="12"/>
      <c r="BL366" s="12"/>
      <c r="BM366" s="12"/>
      <c r="BN366" s="12"/>
      <c r="BO366" s="12"/>
      <c r="BP366" s="12"/>
      <c r="BQ366" s="12"/>
    </row>
    <row r="367" spans="4:69" ht="15.75" customHeight="1">
      <c r="D367" s="44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95"/>
      <c r="AR367" s="12"/>
      <c r="AS367" s="12"/>
      <c r="AT367" s="12"/>
      <c r="AU367" s="12"/>
      <c r="AV367" s="12"/>
      <c r="AW367" s="12"/>
      <c r="AX367" s="12"/>
      <c r="AY367" s="12"/>
      <c r="AZ367" s="95"/>
      <c r="BA367" s="12"/>
      <c r="BB367" s="12"/>
      <c r="BC367" s="12"/>
      <c r="BD367" s="12"/>
      <c r="BE367" s="12"/>
      <c r="BF367" s="12"/>
      <c r="BG367" s="12"/>
      <c r="BH367" s="12"/>
      <c r="BI367" s="50"/>
      <c r="BJ367" s="12"/>
      <c r="BK367" s="12"/>
      <c r="BL367" s="12"/>
      <c r="BM367" s="12"/>
      <c r="BN367" s="12"/>
      <c r="BO367" s="12"/>
      <c r="BP367" s="12"/>
      <c r="BQ367" s="12"/>
    </row>
    <row r="368" spans="4:69" ht="15.75" customHeight="1">
      <c r="D368" s="44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95"/>
      <c r="AR368" s="12"/>
      <c r="AS368" s="12"/>
      <c r="AT368" s="12"/>
      <c r="AU368" s="12"/>
      <c r="AV368" s="12"/>
      <c r="AW368" s="12"/>
      <c r="AX368" s="12"/>
      <c r="AY368" s="12"/>
      <c r="AZ368" s="95"/>
      <c r="BA368" s="12"/>
      <c r="BB368" s="12"/>
      <c r="BC368" s="12"/>
      <c r="BD368" s="12"/>
      <c r="BE368" s="12"/>
      <c r="BF368" s="12"/>
      <c r="BG368" s="12"/>
      <c r="BH368" s="12"/>
      <c r="BI368" s="50"/>
      <c r="BJ368" s="12"/>
      <c r="BK368" s="12"/>
      <c r="BL368" s="12"/>
      <c r="BM368" s="12"/>
      <c r="BN368" s="12"/>
      <c r="BO368" s="12"/>
      <c r="BP368" s="12"/>
      <c r="BQ368" s="12"/>
    </row>
    <row r="369" spans="4:69" ht="15.75" customHeight="1">
      <c r="D369" s="44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95"/>
      <c r="AR369" s="12"/>
      <c r="AS369" s="12"/>
      <c r="AT369" s="12"/>
      <c r="AU369" s="12"/>
      <c r="AV369" s="12"/>
      <c r="AW369" s="12"/>
      <c r="AX369" s="12"/>
      <c r="AY369" s="12"/>
      <c r="AZ369" s="95"/>
      <c r="BA369" s="12"/>
      <c r="BB369" s="12"/>
      <c r="BC369" s="12"/>
      <c r="BD369" s="12"/>
      <c r="BE369" s="12"/>
      <c r="BF369" s="12"/>
      <c r="BG369" s="12"/>
      <c r="BH369" s="12"/>
      <c r="BI369" s="50"/>
      <c r="BJ369" s="12"/>
      <c r="BK369" s="12"/>
      <c r="BL369" s="12"/>
      <c r="BM369" s="12"/>
      <c r="BN369" s="12"/>
      <c r="BO369" s="12"/>
      <c r="BP369" s="12"/>
      <c r="BQ369" s="12"/>
    </row>
    <row r="370" spans="4:69" ht="15.75" customHeight="1">
      <c r="D370" s="44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95"/>
      <c r="AR370" s="12"/>
      <c r="AS370" s="12"/>
      <c r="AT370" s="12"/>
      <c r="AU370" s="12"/>
      <c r="AV370" s="12"/>
      <c r="AW370" s="12"/>
      <c r="AX370" s="12"/>
      <c r="AY370" s="12"/>
      <c r="AZ370" s="95"/>
      <c r="BA370" s="12"/>
      <c r="BB370" s="12"/>
      <c r="BC370" s="12"/>
      <c r="BD370" s="12"/>
      <c r="BE370" s="12"/>
      <c r="BF370" s="12"/>
      <c r="BG370" s="12"/>
      <c r="BH370" s="12"/>
      <c r="BI370" s="50"/>
      <c r="BJ370" s="12"/>
      <c r="BK370" s="12"/>
      <c r="BL370" s="12"/>
      <c r="BM370" s="12"/>
      <c r="BN370" s="12"/>
      <c r="BO370" s="12"/>
      <c r="BP370" s="12"/>
      <c r="BQ370" s="12"/>
    </row>
    <row r="371" spans="4:69" ht="15.75" customHeight="1">
      <c r="D371" s="44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95"/>
      <c r="AR371" s="12"/>
      <c r="AS371" s="12"/>
      <c r="AT371" s="12"/>
      <c r="AU371" s="12"/>
      <c r="AV371" s="12"/>
      <c r="AW371" s="12"/>
      <c r="AX371" s="12"/>
      <c r="AY371" s="12"/>
      <c r="AZ371" s="95"/>
      <c r="BA371" s="12"/>
      <c r="BB371" s="12"/>
      <c r="BC371" s="12"/>
      <c r="BD371" s="12"/>
      <c r="BE371" s="12"/>
      <c r="BF371" s="12"/>
      <c r="BG371" s="12"/>
      <c r="BH371" s="12"/>
      <c r="BI371" s="50"/>
      <c r="BJ371" s="12"/>
      <c r="BK371" s="12"/>
      <c r="BL371" s="12"/>
      <c r="BM371" s="12"/>
      <c r="BN371" s="12"/>
      <c r="BO371" s="12"/>
      <c r="BP371" s="12"/>
      <c r="BQ371" s="12"/>
    </row>
    <row r="372" spans="4:69" ht="15.75" customHeight="1">
      <c r="D372" s="44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95"/>
      <c r="AR372" s="12"/>
      <c r="AS372" s="12"/>
      <c r="AT372" s="12"/>
      <c r="AU372" s="12"/>
      <c r="AV372" s="12"/>
      <c r="AW372" s="12"/>
      <c r="AX372" s="12"/>
      <c r="AY372" s="12"/>
      <c r="AZ372" s="95"/>
      <c r="BA372" s="12"/>
      <c r="BB372" s="12"/>
      <c r="BC372" s="12"/>
      <c r="BD372" s="12"/>
      <c r="BE372" s="12"/>
      <c r="BF372" s="12"/>
      <c r="BG372" s="12"/>
      <c r="BH372" s="12"/>
      <c r="BI372" s="50"/>
      <c r="BJ372" s="12"/>
      <c r="BK372" s="12"/>
      <c r="BL372" s="12"/>
      <c r="BM372" s="12"/>
      <c r="BN372" s="12"/>
      <c r="BO372" s="12"/>
      <c r="BP372" s="12"/>
      <c r="BQ372" s="12"/>
    </row>
    <row r="373" spans="4:69" ht="15.75" customHeight="1">
      <c r="D373" s="44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95"/>
      <c r="AR373" s="12"/>
      <c r="AS373" s="12"/>
      <c r="AT373" s="12"/>
      <c r="AU373" s="12"/>
      <c r="AV373" s="12"/>
      <c r="AW373" s="12"/>
      <c r="AX373" s="12"/>
      <c r="AY373" s="12"/>
      <c r="AZ373" s="95"/>
      <c r="BA373" s="12"/>
      <c r="BB373" s="12"/>
      <c r="BC373" s="12"/>
      <c r="BD373" s="12"/>
      <c r="BE373" s="12"/>
      <c r="BF373" s="12"/>
      <c r="BG373" s="12"/>
      <c r="BH373" s="12"/>
      <c r="BI373" s="50"/>
      <c r="BJ373" s="12"/>
      <c r="BK373" s="12"/>
      <c r="BL373" s="12"/>
      <c r="BM373" s="12"/>
      <c r="BN373" s="12"/>
      <c r="BO373" s="12"/>
      <c r="BP373" s="12"/>
      <c r="BQ373" s="12"/>
    </row>
    <row r="374" spans="4:69" ht="15.75" customHeight="1">
      <c r="D374" s="44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95"/>
      <c r="AR374" s="12"/>
      <c r="AS374" s="12"/>
      <c r="AT374" s="12"/>
      <c r="AU374" s="12"/>
      <c r="AV374" s="12"/>
      <c r="AW374" s="12"/>
      <c r="AX374" s="12"/>
      <c r="AY374" s="12"/>
      <c r="AZ374" s="95"/>
      <c r="BA374" s="12"/>
      <c r="BB374" s="12"/>
      <c r="BC374" s="12"/>
      <c r="BD374" s="12"/>
      <c r="BE374" s="12"/>
      <c r="BF374" s="12"/>
      <c r="BG374" s="12"/>
      <c r="BH374" s="12"/>
      <c r="BI374" s="50"/>
      <c r="BJ374" s="12"/>
      <c r="BK374" s="12"/>
      <c r="BL374" s="12"/>
      <c r="BM374" s="12"/>
      <c r="BN374" s="12"/>
      <c r="BO374" s="12"/>
      <c r="BP374" s="12"/>
      <c r="BQ374" s="12"/>
    </row>
    <row r="375" spans="4:69" ht="15.75" customHeight="1">
      <c r="D375" s="44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95"/>
      <c r="AR375" s="12"/>
      <c r="AS375" s="12"/>
      <c r="AT375" s="12"/>
      <c r="AU375" s="12"/>
      <c r="AV375" s="12"/>
      <c r="AW375" s="12"/>
      <c r="AX375" s="12"/>
      <c r="AY375" s="12"/>
      <c r="AZ375" s="95"/>
      <c r="BA375" s="12"/>
      <c r="BB375" s="12"/>
      <c r="BC375" s="12"/>
      <c r="BD375" s="12"/>
      <c r="BE375" s="12"/>
      <c r="BF375" s="12"/>
      <c r="BG375" s="12"/>
      <c r="BH375" s="12"/>
      <c r="BI375" s="50"/>
      <c r="BJ375" s="12"/>
      <c r="BK375" s="12"/>
      <c r="BL375" s="12"/>
      <c r="BM375" s="12"/>
      <c r="BN375" s="12"/>
      <c r="BO375" s="12"/>
      <c r="BP375" s="12"/>
      <c r="BQ375" s="12"/>
    </row>
    <row r="376" spans="4:69" ht="15.75" customHeight="1">
      <c r="D376" s="44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95"/>
      <c r="AR376" s="12"/>
      <c r="AS376" s="12"/>
      <c r="AT376" s="12"/>
      <c r="AU376" s="12"/>
      <c r="AV376" s="12"/>
      <c r="AW376" s="12"/>
      <c r="AX376" s="12"/>
      <c r="AY376" s="12"/>
      <c r="AZ376" s="95"/>
      <c r="BA376" s="12"/>
      <c r="BB376" s="12"/>
      <c r="BC376" s="12"/>
      <c r="BD376" s="12"/>
      <c r="BE376" s="12"/>
      <c r="BF376" s="12"/>
      <c r="BG376" s="12"/>
      <c r="BH376" s="12"/>
      <c r="BI376" s="50"/>
      <c r="BJ376" s="12"/>
      <c r="BK376" s="12"/>
      <c r="BL376" s="12"/>
      <c r="BM376" s="12"/>
      <c r="BN376" s="12"/>
      <c r="BO376" s="12"/>
      <c r="BP376" s="12"/>
      <c r="BQ376" s="12"/>
    </row>
    <row r="377" spans="4:69" ht="15.75" customHeight="1">
      <c r="D377" s="44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95"/>
      <c r="AR377" s="12"/>
      <c r="AS377" s="12"/>
      <c r="AT377" s="12"/>
      <c r="AU377" s="12"/>
      <c r="AV377" s="12"/>
      <c r="AW377" s="12"/>
      <c r="AX377" s="12"/>
      <c r="AY377" s="12"/>
      <c r="AZ377" s="95"/>
      <c r="BA377" s="12"/>
      <c r="BB377" s="12"/>
      <c r="BC377" s="12"/>
      <c r="BD377" s="12"/>
      <c r="BE377" s="12"/>
      <c r="BF377" s="12"/>
      <c r="BG377" s="12"/>
      <c r="BH377" s="12"/>
      <c r="BI377" s="50"/>
      <c r="BJ377" s="12"/>
      <c r="BK377" s="12"/>
      <c r="BL377" s="12"/>
      <c r="BM377" s="12"/>
      <c r="BN377" s="12"/>
      <c r="BO377" s="12"/>
      <c r="BP377" s="12"/>
      <c r="BQ377" s="12"/>
    </row>
    <row r="378" spans="4:69" ht="15.75" customHeight="1">
      <c r="D378" s="44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95"/>
      <c r="AR378" s="12"/>
      <c r="AS378" s="12"/>
      <c r="AT378" s="12"/>
      <c r="AU378" s="12"/>
      <c r="AV378" s="12"/>
      <c r="AW378" s="12"/>
      <c r="AX378" s="12"/>
      <c r="AY378" s="12"/>
      <c r="AZ378" s="95"/>
      <c r="BA378" s="12"/>
      <c r="BB378" s="12"/>
      <c r="BC378" s="12"/>
      <c r="BD378" s="12"/>
      <c r="BE378" s="12"/>
      <c r="BF378" s="12"/>
      <c r="BG378" s="12"/>
      <c r="BH378" s="12"/>
      <c r="BI378" s="50"/>
      <c r="BJ378" s="12"/>
      <c r="BK378" s="12"/>
      <c r="BL378" s="12"/>
      <c r="BM378" s="12"/>
      <c r="BN378" s="12"/>
      <c r="BO378" s="12"/>
      <c r="BP378" s="12"/>
      <c r="BQ378" s="12"/>
    </row>
    <row r="379" spans="4:69" ht="15.75" customHeight="1">
      <c r="D379" s="44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95"/>
      <c r="AR379" s="12"/>
      <c r="AS379" s="12"/>
      <c r="AT379" s="12"/>
      <c r="AU379" s="12"/>
      <c r="AV379" s="12"/>
      <c r="AW379" s="12"/>
      <c r="AX379" s="12"/>
      <c r="AY379" s="12"/>
      <c r="AZ379" s="95"/>
      <c r="BA379" s="12"/>
      <c r="BB379" s="12"/>
      <c r="BC379" s="12"/>
      <c r="BD379" s="12"/>
      <c r="BE379" s="12"/>
      <c r="BF379" s="12"/>
      <c r="BG379" s="12"/>
      <c r="BH379" s="12"/>
      <c r="BI379" s="50"/>
      <c r="BJ379" s="12"/>
      <c r="BK379" s="12"/>
      <c r="BL379" s="12"/>
      <c r="BM379" s="12"/>
      <c r="BN379" s="12"/>
      <c r="BO379" s="12"/>
      <c r="BP379" s="12"/>
      <c r="BQ379" s="12"/>
    </row>
    <row r="380" spans="4:69" ht="15.75" customHeight="1">
      <c r="D380" s="44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95"/>
      <c r="AR380" s="12"/>
      <c r="AS380" s="12"/>
      <c r="AT380" s="12"/>
      <c r="AU380" s="12"/>
      <c r="AV380" s="12"/>
      <c r="AW380" s="12"/>
      <c r="AX380" s="12"/>
      <c r="AY380" s="12"/>
      <c r="AZ380" s="95"/>
      <c r="BA380" s="12"/>
      <c r="BB380" s="12"/>
      <c r="BC380" s="12"/>
      <c r="BD380" s="12"/>
      <c r="BE380" s="12"/>
      <c r="BF380" s="12"/>
      <c r="BG380" s="12"/>
      <c r="BH380" s="12"/>
      <c r="BI380" s="50"/>
      <c r="BJ380" s="12"/>
      <c r="BK380" s="12"/>
      <c r="BL380" s="12"/>
      <c r="BM380" s="12"/>
      <c r="BN380" s="12"/>
      <c r="BO380" s="12"/>
      <c r="BP380" s="12"/>
      <c r="BQ380" s="12"/>
    </row>
    <row r="381" spans="4:69" ht="15.75" customHeight="1">
      <c r="D381" s="44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95"/>
      <c r="AR381" s="12"/>
      <c r="AS381" s="12"/>
      <c r="AT381" s="12"/>
      <c r="AU381" s="12"/>
      <c r="AV381" s="12"/>
      <c r="AW381" s="12"/>
      <c r="AX381" s="12"/>
      <c r="AY381" s="12"/>
      <c r="AZ381" s="95"/>
      <c r="BA381" s="12"/>
      <c r="BB381" s="12"/>
      <c r="BC381" s="12"/>
      <c r="BD381" s="12"/>
      <c r="BE381" s="12"/>
      <c r="BF381" s="12"/>
      <c r="BG381" s="12"/>
      <c r="BH381" s="12"/>
      <c r="BI381" s="50"/>
      <c r="BJ381" s="12"/>
      <c r="BK381" s="12"/>
      <c r="BL381" s="12"/>
      <c r="BM381" s="12"/>
      <c r="BN381" s="12"/>
      <c r="BO381" s="12"/>
      <c r="BP381" s="12"/>
      <c r="BQ381" s="12"/>
    </row>
    <row r="382" spans="4:69" ht="15.75" customHeight="1">
      <c r="D382" s="44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95"/>
      <c r="AR382" s="12"/>
      <c r="AS382" s="12"/>
      <c r="AT382" s="12"/>
      <c r="AU382" s="12"/>
      <c r="AV382" s="12"/>
      <c r="AW382" s="12"/>
      <c r="AX382" s="12"/>
      <c r="AY382" s="12"/>
      <c r="AZ382" s="95"/>
      <c r="BA382" s="12"/>
      <c r="BB382" s="12"/>
      <c r="BC382" s="12"/>
      <c r="BD382" s="12"/>
      <c r="BE382" s="12"/>
      <c r="BF382" s="12"/>
      <c r="BG382" s="12"/>
      <c r="BH382" s="12"/>
      <c r="BI382" s="50"/>
      <c r="BJ382" s="12"/>
      <c r="BK382" s="12"/>
      <c r="BL382" s="12"/>
      <c r="BM382" s="12"/>
      <c r="BN382" s="12"/>
      <c r="BO382" s="12"/>
      <c r="BP382" s="12"/>
      <c r="BQ382" s="12"/>
    </row>
    <row r="383" spans="4:69" ht="15.75" customHeight="1">
      <c r="D383" s="44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95"/>
      <c r="AR383" s="12"/>
      <c r="AS383" s="12"/>
      <c r="AT383" s="12"/>
      <c r="AU383" s="12"/>
      <c r="AV383" s="12"/>
      <c r="AW383" s="12"/>
      <c r="AX383" s="12"/>
      <c r="AY383" s="12"/>
      <c r="AZ383" s="95"/>
      <c r="BA383" s="12"/>
      <c r="BB383" s="12"/>
      <c r="BC383" s="12"/>
      <c r="BD383" s="12"/>
      <c r="BE383" s="12"/>
      <c r="BF383" s="12"/>
      <c r="BG383" s="12"/>
      <c r="BH383" s="12"/>
      <c r="BI383" s="50"/>
      <c r="BJ383" s="12"/>
      <c r="BK383" s="12"/>
      <c r="BL383" s="12"/>
      <c r="BM383" s="12"/>
      <c r="BN383" s="12"/>
      <c r="BO383" s="12"/>
      <c r="BP383" s="12"/>
      <c r="BQ383" s="12"/>
    </row>
    <row r="384" spans="4:69" ht="15.75" customHeight="1">
      <c r="D384" s="44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95"/>
      <c r="AR384" s="12"/>
      <c r="AS384" s="12"/>
      <c r="AT384" s="12"/>
      <c r="AU384" s="12"/>
      <c r="AV384" s="12"/>
      <c r="AW384" s="12"/>
      <c r="AX384" s="12"/>
      <c r="AY384" s="12"/>
      <c r="AZ384" s="95"/>
      <c r="BA384" s="12"/>
      <c r="BB384" s="12"/>
      <c r="BC384" s="12"/>
      <c r="BD384" s="12"/>
      <c r="BE384" s="12"/>
      <c r="BF384" s="12"/>
      <c r="BG384" s="12"/>
      <c r="BH384" s="12"/>
      <c r="BI384" s="50"/>
      <c r="BJ384" s="12"/>
      <c r="BK384" s="12"/>
      <c r="BL384" s="12"/>
      <c r="BM384" s="12"/>
      <c r="BN384" s="12"/>
      <c r="BO384" s="12"/>
      <c r="BP384" s="12"/>
      <c r="BQ384" s="12"/>
    </row>
    <row r="385" spans="4:69" ht="15.75" customHeight="1">
      <c r="D385" s="44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95"/>
      <c r="AR385" s="12"/>
      <c r="AS385" s="12"/>
      <c r="AT385" s="12"/>
      <c r="AU385" s="12"/>
      <c r="AV385" s="12"/>
      <c r="AW385" s="12"/>
      <c r="AX385" s="12"/>
      <c r="AY385" s="12"/>
      <c r="AZ385" s="95"/>
      <c r="BA385" s="12"/>
      <c r="BB385" s="12"/>
      <c r="BC385" s="12"/>
      <c r="BD385" s="12"/>
      <c r="BE385" s="12"/>
      <c r="BF385" s="12"/>
      <c r="BG385" s="12"/>
      <c r="BH385" s="12"/>
      <c r="BI385" s="50"/>
      <c r="BJ385" s="12"/>
      <c r="BK385" s="12"/>
      <c r="BL385" s="12"/>
      <c r="BM385" s="12"/>
      <c r="BN385" s="12"/>
      <c r="BO385" s="12"/>
      <c r="BP385" s="12"/>
      <c r="BQ385" s="12"/>
    </row>
    <row r="386" spans="4:69" ht="15.75" customHeight="1">
      <c r="D386" s="44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95"/>
      <c r="AR386" s="12"/>
      <c r="AS386" s="12"/>
      <c r="AT386" s="12"/>
      <c r="AU386" s="12"/>
      <c r="AV386" s="12"/>
      <c r="AW386" s="12"/>
      <c r="AX386" s="12"/>
      <c r="AY386" s="12"/>
      <c r="AZ386" s="95"/>
      <c r="BA386" s="12"/>
      <c r="BB386" s="12"/>
      <c r="BC386" s="12"/>
      <c r="BD386" s="12"/>
      <c r="BE386" s="12"/>
      <c r="BF386" s="12"/>
      <c r="BG386" s="12"/>
      <c r="BH386" s="12"/>
      <c r="BI386" s="50"/>
      <c r="BJ386" s="12"/>
      <c r="BK386" s="12"/>
      <c r="BL386" s="12"/>
      <c r="BM386" s="12"/>
      <c r="BN386" s="12"/>
      <c r="BO386" s="12"/>
      <c r="BP386" s="12"/>
      <c r="BQ386" s="12"/>
    </row>
    <row r="387" spans="4:69" ht="15.75" customHeight="1">
      <c r="D387" s="44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95"/>
      <c r="AR387" s="12"/>
      <c r="AS387" s="12"/>
      <c r="AT387" s="12"/>
      <c r="AU387" s="12"/>
      <c r="AV387" s="12"/>
      <c r="AW387" s="12"/>
      <c r="AX387" s="12"/>
      <c r="AY387" s="12"/>
      <c r="AZ387" s="95"/>
      <c r="BA387" s="12"/>
      <c r="BB387" s="12"/>
      <c r="BC387" s="12"/>
      <c r="BD387" s="12"/>
      <c r="BE387" s="12"/>
      <c r="BF387" s="12"/>
      <c r="BG387" s="12"/>
      <c r="BH387" s="12"/>
      <c r="BI387" s="50"/>
      <c r="BJ387" s="12"/>
      <c r="BK387" s="12"/>
      <c r="BL387" s="12"/>
      <c r="BM387" s="12"/>
      <c r="BN387" s="12"/>
      <c r="BO387" s="12"/>
      <c r="BP387" s="12"/>
      <c r="BQ387" s="12"/>
    </row>
    <row r="388" spans="4:69" ht="15.75" customHeight="1">
      <c r="D388" s="44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95"/>
      <c r="AR388" s="12"/>
      <c r="AS388" s="12"/>
      <c r="AT388" s="12"/>
      <c r="AU388" s="12"/>
      <c r="AV388" s="12"/>
      <c r="AW388" s="12"/>
      <c r="AX388" s="12"/>
      <c r="AY388" s="12"/>
      <c r="AZ388" s="95"/>
      <c r="BA388" s="12"/>
      <c r="BB388" s="12"/>
      <c r="BC388" s="12"/>
      <c r="BD388" s="12"/>
      <c r="BE388" s="12"/>
      <c r="BF388" s="12"/>
      <c r="BG388" s="12"/>
      <c r="BH388" s="12"/>
      <c r="BI388" s="50"/>
      <c r="BJ388" s="12"/>
      <c r="BK388" s="12"/>
      <c r="BL388" s="12"/>
      <c r="BM388" s="12"/>
      <c r="BN388" s="12"/>
      <c r="BO388" s="12"/>
      <c r="BP388" s="12"/>
      <c r="BQ388" s="12"/>
    </row>
    <row r="389" spans="4:69" ht="15.75" customHeight="1">
      <c r="D389" s="44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95"/>
      <c r="AR389" s="12"/>
      <c r="AS389" s="12"/>
      <c r="AT389" s="12"/>
      <c r="AU389" s="12"/>
      <c r="AV389" s="12"/>
      <c r="AW389" s="12"/>
      <c r="AX389" s="12"/>
      <c r="AY389" s="12"/>
      <c r="AZ389" s="95"/>
      <c r="BA389" s="12"/>
      <c r="BB389" s="12"/>
      <c r="BC389" s="12"/>
      <c r="BD389" s="12"/>
      <c r="BE389" s="12"/>
      <c r="BF389" s="12"/>
      <c r="BG389" s="12"/>
      <c r="BH389" s="12"/>
      <c r="BI389" s="50"/>
      <c r="BJ389" s="12"/>
      <c r="BK389" s="12"/>
      <c r="BL389" s="12"/>
      <c r="BM389" s="12"/>
      <c r="BN389" s="12"/>
      <c r="BO389" s="12"/>
      <c r="BP389" s="12"/>
      <c r="BQ389" s="12"/>
    </row>
    <row r="390" spans="4:69" ht="15.75" customHeight="1">
      <c r="D390" s="44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95"/>
      <c r="AR390" s="12"/>
      <c r="AS390" s="12"/>
      <c r="AT390" s="12"/>
      <c r="AU390" s="12"/>
      <c r="AV390" s="12"/>
      <c r="AW390" s="12"/>
      <c r="AX390" s="12"/>
      <c r="AY390" s="12"/>
      <c r="AZ390" s="95"/>
      <c r="BA390" s="12"/>
      <c r="BB390" s="12"/>
      <c r="BC390" s="12"/>
      <c r="BD390" s="12"/>
      <c r="BE390" s="12"/>
      <c r="BF390" s="12"/>
      <c r="BG390" s="12"/>
      <c r="BH390" s="12"/>
      <c r="BI390" s="50"/>
      <c r="BJ390" s="12"/>
      <c r="BK390" s="12"/>
      <c r="BL390" s="12"/>
      <c r="BM390" s="12"/>
      <c r="BN390" s="12"/>
      <c r="BO390" s="12"/>
      <c r="BP390" s="12"/>
      <c r="BQ390" s="12"/>
    </row>
    <row r="391" spans="4:69" ht="15.75" customHeight="1">
      <c r="D391" s="44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95"/>
      <c r="AR391" s="12"/>
      <c r="AS391" s="12"/>
      <c r="AT391" s="12"/>
      <c r="AU391" s="12"/>
      <c r="AV391" s="12"/>
      <c r="AW391" s="12"/>
      <c r="AX391" s="12"/>
      <c r="AY391" s="12"/>
      <c r="AZ391" s="95"/>
      <c r="BA391" s="12"/>
      <c r="BB391" s="12"/>
      <c r="BC391" s="12"/>
      <c r="BD391" s="12"/>
      <c r="BE391" s="12"/>
      <c r="BF391" s="12"/>
      <c r="BG391" s="12"/>
      <c r="BH391" s="12"/>
      <c r="BI391" s="50"/>
      <c r="BJ391" s="12"/>
      <c r="BK391" s="12"/>
      <c r="BL391" s="12"/>
      <c r="BM391" s="12"/>
      <c r="BN391" s="12"/>
      <c r="BO391" s="12"/>
      <c r="BP391" s="12"/>
      <c r="BQ391" s="12"/>
    </row>
    <row r="392" spans="4:69" ht="15.75" customHeight="1">
      <c r="D392" s="44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95"/>
      <c r="AR392" s="12"/>
      <c r="AS392" s="12"/>
      <c r="AT392" s="12"/>
      <c r="AU392" s="12"/>
      <c r="AV392" s="12"/>
      <c r="AW392" s="12"/>
      <c r="AX392" s="12"/>
      <c r="AY392" s="12"/>
      <c r="AZ392" s="95"/>
      <c r="BA392" s="12"/>
      <c r="BB392" s="12"/>
      <c r="BC392" s="12"/>
      <c r="BD392" s="12"/>
      <c r="BE392" s="12"/>
      <c r="BF392" s="12"/>
      <c r="BG392" s="12"/>
      <c r="BH392" s="12"/>
      <c r="BI392" s="50"/>
      <c r="BJ392" s="12"/>
      <c r="BK392" s="12"/>
      <c r="BL392" s="12"/>
      <c r="BM392" s="12"/>
      <c r="BN392" s="12"/>
      <c r="BO392" s="12"/>
      <c r="BP392" s="12"/>
      <c r="BQ392" s="12"/>
    </row>
    <row r="393" spans="4:69" ht="15.75" customHeight="1">
      <c r="D393" s="44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95"/>
      <c r="AR393" s="12"/>
      <c r="AS393" s="12"/>
      <c r="AT393" s="12"/>
      <c r="AU393" s="12"/>
      <c r="AV393" s="12"/>
      <c r="AW393" s="12"/>
      <c r="AX393" s="12"/>
      <c r="AY393" s="12"/>
      <c r="AZ393" s="95"/>
      <c r="BA393" s="12"/>
      <c r="BB393" s="12"/>
      <c r="BC393" s="12"/>
      <c r="BD393" s="12"/>
      <c r="BE393" s="12"/>
      <c r="BF393" s="12"/>
      <c r="BG393" s="12"/>
      <c r="BH393" s="12"/>
      <c r="BI393" s="50"/>
      <c r="BJ393" s="12"/>
      <c r="BK393" s="12"/>
      <c r="BL393" s="12"/>
      <c r="BM393" s="12"/>
      <c r="BN393" s="12"/>
      <c r="BO393" s="12"/>
      <c r="BP393" s="12"/>
      <c r="BQ393" s="12"/>
    </row>
    <row r="394" spans="4:69" ht="15.75" customHeight="1">
      <c r="D394" s="44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95"/>
      <c r="AR394" s="12"/>
      <c r="AS394" s="12"/>
      <c r="AT394" s="12"/>
      <c r="AU394" s="12"/>
      <c r="AV394" s="12"/>
      <c r="AW394" s="12"/>
      <c r="AX394" s="12"/>
      <c r="AY394" s="12"/>
      <c r="AZ394" s="95"/>
      <c r="BA394" s="12"/>
      <c r="BB394" s="12"/>
      <c r="BC394" s="12"/>
      <c r="BD394" s="12"/>
      <c r="BE394" s="12"/>
      <c r="BF394" s="12"/>
      <c r="BG394" s="12"/>
      <c r="BH394" s="12"/>
      <c r="BI394" s="50"/>
      <c r="BJ394" s="12"/>
      <c r="BK394" s="12"/>
      <c r="BL394" s="12"/>
      <c r="BM394" s="12"/>
      <c r="BN394" s="12"/>
      <c r="BO394" s="12"/>
      <c r="BP394" s="12"/>
      <c r="BQ394" s="12"/>
    </row>
    <row r="395" spans="4:69" ht="15.75" customHeight="1">
      <c r="D395" s="44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95"/>
      <c r="AR395" s="12"/>
      <c r="AS395" s="12"/>
      <c r="AT395" s="12"/>
      <c r="AU395" s="12"/>
      <c r="AV395" s="12"/>
      <c r="AW395" s="12"/>
      <c r="AX395" s="12"/>
      <c r="AY395" s="12"/>
      <c r="AZ395" s="95"/>
      <c r="BA395" s="12"/>
      <c r="BB395" s="12"/>
      <c r="BC395" s="12"/>
      <c r="BD395" s="12"/>
      <c r="BE395" s="12"/>
      <c r="BF395" s="12"/>
      <c r="BG395" s="12"/>
      <c r="BH395" s="12"/>
      <c r="BI395" s="50"/>
      <c r="BJ395" s="12"/>
      <c r="BK395" s="12"/>
      <c r="BL395" s="12"/>
      <c r="BM395" s="12"/>
      <c r="BN395" s="12"/>
      <c r="BO395" s="12"/>
      <c r="BP395" s="12"/>
      <c r="BQ395" s="12"/>
    </row>
    <row r="396" spans="4:69" ht="15.75" customHeight="1">
      <c r="D396" s="44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95"/>
      <c r="AR396" s="12"/>
      <c r="AS396" s="12"/>
      <c r="AT396" s="12"/>
      <c r="AU396" s="12"/>
      <c r="AV396" s="12"/>
      <c r="AW396" s="12"/>
      <c r="AX396" s="12"/>
      <c r="AY396" s="12"/>
      <c r="AZ396" s="95"/>
      <c r="BA396" s="12"/>
      <c r="BB396" s="12"/>
      <c r="BC396" s="12"/>
      <c r="BD396" s="12"/>
      <c r="BE396" s="12"/>
      <c r="BF396" s="12"/>
      <c r="BG396" s="12"/>
      <c r="BH396" s="12"/>
      <c r="BI396" s="50"/>
      <c r="BJ396" s="12"/>
      <c r="BK396" s="12"/>
      <c r="BL396" s="12"/>
      <c r="BM396" s="12"/>
      <c r="BN396" s="12"/>
      <c r="BO396" s="12"/>
      <c r="BP396" s="12"/>
      <c r="BQ396" s="12"/>
    </row>
    <row r="397" spans="4:69" ht="15.75" customHeight="1">
      <c r="D397" s="44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95"/>
      <c r="AR397" s="12"/>
      <c r="AS397" s="12"/>
      <c r="AT397" s="12"/>
      <c r="AU397" s="12"/>
      <c r="AV397" s="12"/>
      <c r="AW397" s="12"/>
      <c r="AX397" s="12"/>
      <c r="AY397" s="12"/>
      <c r="AZ397" s="95"/>
      <c r="BA397" s="12"/>
      <c r="BB397" s="12"/>
      <c r="BC397" s="12"/>
      <c r="BD397" s="12"/>
      <c r="BE397" s="12"/>
      <c r="BF397" s="12"/>
      <c r="BG397" s="12"/>
      <c r="BH397" s="12"/>
      <c r="BI397" s="50"/>
      <c r="BJ397" s="12"/>
      <c r="BK397" s="12"/>
      <c r="BL397" s="12"/>
      <c r="BM397" s="12"/>
      <c r="BN397" s="12"/>
      <c r="BO397" s="12"/>
      <c r="BP397" s="12"/>
      <c r="BQ397" s="12"/>
    </row>
    <row r="398" spans="4:69" ht="15.75" customHeight="1">
      <c r="D398" s="44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95"/>
      <c r="AR398" s="12"/>
      <c r="AS398" s="12"/>
      <c r="AT398" s="12"/>
      <c r="AU398" s="12"/>
      <c r="AV398" s="12"/>
      <c r="AW398" s="12"/>
      <c r="AX398" s="12"/>
      <c r="AY398" s="12"/>
      <c r="AZ398" s="95"/>
      <c r="BA398" s="12"/>
      <c r="BB398" s="12"/>
      <c r="BC398" s="12"/>
      <c r="BD398" s="12"/>
      <c r="BE398" s="12"/>
      <c r="BF398" s="12"/>
      <c r="BG398" s="12"/>
      <c r="BH398" s="12"/>
      <c r="BI398" s="50"/>
      <c r="BJ398" s="12"/>
      <c r="BK398" s="12"/>
      <c r="BL398" s="12"/>
      <c r="BM398" s="12"/>
      <c r="BN398" s="12"/>
      <c r="BO398" s="12"/>
      <c r="BP398" s="12"/>
      <c r="BQ398" s="12"/>
    </row>
    <row r="399" spans="4:69" ht="15.75" customHeight="1">
      <c r="D399" s="44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95"/>
      <c r="AR399" s="12"/>
      <c r="AS399" s="12"/>
      <c r="AT399" s="12"/>
      <c r="AU399" s="12"/>
      <c r="AV399" s="12"/>
      <c r="AW399" s="12"/>
      <c r="AX399" s="12"/>
      <c r="AY399" s="12"/>
      <c r="AZ399" s="95"/>
      <c r="BA399" s="12"/>
      <c r="BB399" s="12"/>
      <c r="BC399" s="12"/>
      <c r="BD399" s="12"/>
      <c r="BE399" s="12"/>
      <c r="BF399" s="12"/>
      <c r="BG399" s="12"/>
      <c r="BH399" s="12"/>
      <c r="BI399" s="50"/>
      <c r="BJ399" s="12"/>
      <c r="BK399" s="12"/>
      <c r="BL399" s="12"/>
      <c r="BM399" s="12"/>
      <c r="BN399" s="12"/>
      <c r="BO399" s="12"/>
      <c r="BP399" s="12"/>
      <c r="BQ399" s="12"/>
    </row>
    <row r="400" spans="4:69" ht="15.75" customHeight="1">
      <c r="D400" s="44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95"/>
      <c r="AR400" s="12"/>
      <c r="AS400" s="12"/>
      <c r="AT400" s="12"/>
      <c r="AU400" s="12"/>
      <c r="AV400" s="12"/>
      <c r="AW400" s="12"/>
      <c r="AX400" s="12"/>
      <c r="AY400" s="12"/>
      <c r="AZ400" s="95"/>
      <c r="BA400" s="12"/>
      <c r="BB400" s="12"/>
      <c r="BC400" s="12"/>
      <c r="BD400" s="12"/>
      <c r="BE400" s="12"/>
      <c r="BF400" s="12"/>
      <c r="BG400" s="12"/>
      <c r="BH400" s="12"/>
      <c r="BI400" s="50"/>
      <c r="BJ400" s="12"/>
      <c r="BK400" s="12"/>
      <c r="BL400" s="12"/>
      <c r="BM400" s="12"/>
      <c r="BN400" s="12"/>
      <c r="BO400" s="12"/>
      <c r="BP400" s="12"/>
      <c r="BQ400" s="12"/>
    </row>
    <row r="401" spans="4:69" ht="15.75" customHeight="1">
      <c r="D401" s="44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95"/>
      <c r="AR401" s="12"/>
      <c r="AS401" s="12"/>
      <c r="AT401" s="12"/>
      <c r="AU401" s="12"/>
      <c r="AV401" s="12"/>
      <c r="AW401" s="12"/>
      <c r="AX401" s="12"/>
      <c r="AY401" s="12"/>
      <c r="AZ401" s="95"/>
      <c r="BA401" s="12"/>
      <c r="BB401" s="12"/>
      <c r="BC401" s="12"/>
      <c r="BD401" s="12"/>
      <c r="BE401" s="12"/>
      <c r="BF401" s="12"/>
      <c r="BG401" s="12"/>
      <c r="BH401" s="12"/>
      <c r="BI401" s="50"/>
      <c r="BJ401" s="12"/>
      <c r="BK401" s="12"/>
      <c r="BL401" s="12"/>
      <c r="BM401" s="12"/>
      <c r="BN401" s="12"/>
      <c r="BO401" s="12"/>
      <c r="BP401" s="12"/>
      <c r="BQ401" s="12"/>
    </row>
    <row r="402" spans="4:69" ht="15.75" customHeight="1">
      <c r="D402" s="44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95"/>
      <c r="AR402" s="12"/>
      <c r="AS402" s="12"/>
      <c r="AT402" s="12"/>
      <c r="AU402" s="12"/>
      <c r="AV402" s="12"/>
      <c r="AW402" s="12"/>
      <c r="AX402" s="12"/>
      <c r="AY402" s="12"/>
      <c r="AZ402" s="95"/>
      <c r="BA402" s="12"/>
      <c r="BB402" s="12"/>
      <c r="BC402" s="12"/>
      <c r="BD402" s="12"/>
      <c r="BE402" s="12"/>
      <c r="BF402" s="12"/>
      <c r="BG402" s="12"/>
      <c r="BH402" s="12"/>
      <c r="BI402" s="50"/>
      <c r="BJ402" s="12"/>
      <c r="BK402" s="12"/>
      <c r="BL402" s="12"/>
      <c r="BM402" s="12"/>
      <c r="BN402" s="12"/>
      <c r="BO402" s="12"/>
      <c r="BP402" s="12"/>
      <c r="BQ402" s="12"/>
    </row>
    <row r="403" spans="4:69" ht="15.75" customHeight="1">
      <c r="D403" s="44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95"/>
      <c r="AR403" s="12"/>
      <c r="AS403" s="12"/>
      <c r="AT403" s="12"/>
      <c r="AU403" s="12"/>
      <c r="AV403" s="12"/>
      <c r="AW403" s="12"/>
      <c r="AX403" s="12"/>
      <c r="AY403" s="12"/>
      <c r="AZ403" s="95"/>
      <c r="BA403" s="12"/>
      <c r="BB403" s="12"/>
      <c r="BC403" s="12"/>
      <c r="BD403" s="12"/>
      <c r="BE403" s="12"/>
      <c r="BF403" s="12"/>
      <c r="BG403" s="12"/>
      <c r="BH403" s="12"/>
      <c r="BI403" s="50"/>
      <c r="BJ403" s="12"/>
      <c r="BK403" s="12"/>
      <c r="BL403" s="12"/>
      <c r="BM403" s="12"/>
      <c r="BN403" s="12"/>
      <c r="BO403" s="12"/>
      <c r="BP403" s="12"/>
      <c r="BQ403" s="12"/>
    </row>
    <row r="404" spans="4:69" ht="15.75" customHeight="1">
      <c r="D404" s="44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95"/>
      <c r="AR404" s="12"/>
      <c r="AS404" s="12"/>
      <c r="AT404" s="12"/>
      <c r="AU404" s="12"/>
      <c r="AV404" s="12"/>
      <c r="AW404" s="12"/>
      <c r="AX404" s="12"/>
      <c r="AY404" s="12"/>
      <c r="AZ404" s="95"/>
      <c r="BA404" s="12"/>
      <c r="BB404" s="12"/>
      <c r="BC404" s="12"/>
      <c r="BD404" s="12"/>
      <c r="BE404" s="12"/>
      <c r="BF404" s="12"/>
      <c r="BG404" s="12"/>
      <c r="BH404" s="12"/>
      <c r="BI404" s="50"/>
      <c r="BJ404" s="12"/>
      <c r="BK404" s="12"/>
      <c r="BL404" s="12"/>
      <c r="BM404" s="12"/>
      <c r="BN404" s="12"/>
      <c r="BO404" s="12"/>
      <c r="BP404" s="12"/>
      <c r="BQ404" s="12"/>
    </row>
    <row r="405" spans="4:69" ht="15.75" customHeight="1">
      <c r="D405" s="44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95"/>
      <c r="AR405" s="12"/>
      <c r="AS405" s="12"/>
      <c r="AT405" s="12"/>
      <c r="AU405" s="12"/>
      <c r="AV405" s="12"/>
      <c r="AW405" s="12"/>
      <c r="AX405" s="12"/>
      <c r="AY405" s="12"/>
      <c r="AZ405" s="95"/>
      <c r="BA405" s="12"/>
      <c r="BB405" s="12"/>
      <c r="BC405" s="12"/>
      <c r="BD405" s="12"/>
      <c r="BE405" s="12"/>
      <c r="BF405" s="12"/>
      <c r="BG405" s="12"/>
      <c r="BH405" s="12"/>
      <c r="BI405" s="50"/>
      <c r="BJ405" s="12"/>
      <c r="BK405" s="12"/>
      <c r="BL405" s="12"/>
      <c r="BM405" s="12"/>
      <c r="BN405" s="12"/>
      <c r="BO405" s="12"/>
      <c r="BP405" s="12"/>
      <c r="BQ405" s="12"/>
    </row>
    <row r="406" spans="4:69" ht="15.75" customHeight="1">
      <c r="D406" s="44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95"/>
      <c r="AR406" s="12"/>
      <c r="AS406" s="12"/>
      <c r="AT406" s="12"/>
      <c r="AU406" s="12"/>
      <c r="AV406" s="12"/>
      <c r="AW406" s="12"/>
      <c r="AX406" s="12"/>
      <c r="AY406" s="12"/>
      <c r="AZ406" s="95"/>
      <c r="BA406" s="12"/>
      <c r="BB406" s="12"/>
      <c r="BC406" s="12"/>
      <c r="BD406" s="12"/>
      <c r="BE406" s="12"/>
      <c r="BF406" s="12"/>
      <c r="BG406" s="12"/>
      <c r="BH406" s="12"/>
      <c r="BI406" s="50"/>
      <c r="BJ406" s="12"/>
      <c r="BK406" s="12"/>
      <c r="BL406" s="12"/>
      <c r="BM406" s="12"/>
      <c r="BN406" s="12"/>
      <c r="BO406" s="12"/>
      <c r="BP406" s="12"/>
      <c r="BQ406" s="12"/>
    </row>
    <row r="407" spans="4:69" ht="15.75" customHeight="1">
      <c r="D407" s="44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95"/>
      <c r="AR407" s="12"/>
      <c r="AS407" s="12"/>
      <c r="AT407" s="12"/>
      <c r="AU407" s="12"/>
      <c r="AV407" s="12"/>
      <c r="AW407" s="12"/>
      <c r="AX407" s="12"/>
      <c r="AY407" s="12"/>
      <c r="AZ407" s="95"/>
      <c r="BA407" s="12"/>
      <c r="BB407" s="12"/>
      <c r="BC407" s="12"/>
      <c r="BD407" s="12"/>
      <c r="BE407" s="12"/>
      <c r="BF407" s="12"/>
      <c r="BG407" s="12"/>
      <c r="BH407" s="12"/>
      <c r="BI407" s="50"/>
      <c r="BJ407" s="12"/>
      <c r="BK407" s="12"/>
      <c r="BL407" s="12"/>
      <c r="BM407" s="12"/>
      <c r="BN407" s="12"/>
      <c r="BO407" s="12"/>
      <c r="BP407" s="12"/>
      <c r="BQ407" s="12"/>
    </row>
    <row r="408" spans="4:69" ht="15.75" customHeight="1">
      <c r="D408" s="44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95"/>
      <c r="AR408" s="12"/>
      <c r="AS408" s="12"/>
      <c r="AT408" s="12"/>
      <c r="AU408" s="12"/>
      <c r="AV408" s="12"/>
      <c r="AW408" s="12"/>
      <c r="AX408" s="12"/>
      <c r="AY408" s="12"/>
      <c r="AZ408" s="95"/>
      <c r="BA408" s="12"/>
      <c r="BB408" s="12"/>
      <c r="BC408" s="12"/>
      <c r="BD408" s="12"/>
      <c r="BE408" s="12"/>
      <c r="BF408" s="12"/>
      <c r="BG408" s="12"/>
      <c r="BH408" s="12"/>
      <c r="BI408" s="50"/>
      <c r="BJ408" s="12"/>
      <c r="BK408" s="12"/>
      <c r="BL408" s="12"/>
      <c r="BM408" s="12"/>
      <c r="BN408" s="12"/>
      <c r="BO408" s="12"/>
      <c r="BP408" s="12"/>
      <c r="BQ408" s="12"/>
    </row>
    <row r="409" spans="4:69" ht="15.75" customHeight="1">
      <c r="D409" s="44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95"/>
      <c r="AR409" s="12"/>
      <c r="AS409" s="12"/>
      <c r="AT409" s="12"/>
      <c r="AU409" s="12"/>
      <c r="AV409" s="12"/>
      <c r="AW409" s="12"/>
      <c r="AX409" s="12"/>
      <c r="AY409" s="12"/>
      <c r="AZ409" s="95"/>
      <c r="BA409" s="12"/>
      <c r="BB409" s="12"/>
      <c r="BC409" s="12"/>
      <c r="BD409" s="12"/>
      <c r="BE409" s="12"/>
      <c r="BF409" s="12"/>
      <c r="BG409" s="12"/>
      <c r="BH409" s="12"/>
      <c r="BI409" s="50"/>
      <c r="BJ409" s="12"/>
      <c r="BK409" s="12"/>
      <c r="BL409" s="12"/>
      <c r="BM409" s="12"/>
      <c r="BN409" s="12"/>
      <c r="BO409" s="12"/>
      <c r="BP409" s="12"/>
      <c r="BQ409" s="12"/>
    </row>
    <row r="410" spans="4:69" ht="15.75" customHeight="1">
      <c r="D410" s="44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95"/>
      <c r="AR410" s="12"/>
      <c r="AS410" s="12"/>
      <c r="AT410" s="12"/>
      <c r="AU410" s="12"/>
      <c r="AV410" s="12"/>
      <c r="AW410" s="12"/>
      <c r="AX410" s="12"/>
      <c r="AY410" s="12"/>
      <c r="AZ410" s="95"/>
      <c r="BA410" s="12"/>
      <c r="BB410" s="12"/>
      <c r="BC410" s="12"/>
      <c r="BD410" s="12"/>
      <c r="BE410" s="12"/>
      <c r="BF410" s="12"/>
      <c r="BG410" s="12"/>
      <c r="BH410" s="12"/>
      <c r="BI410" s="50"/>
      <c r="BJ410" s="12"/>
      <c r="BK410" s="12"/>
      <c r="BL410" s="12"/>
      <c r="BM410" s="12"/>
      <c r="BN410" s="12"/>
      <c r="BO410" s="12"/>
      <c r="BP410" s="12"/>
      <c r="BQ410" s="12"/>
    </row>
    <row r="411" spans="4:69" ht="15.75" customHeight="1">
      <c r="D411" s="44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95"/>
      <c r="AR411" s="12"/>
      <c r="AS411" s="12"/>
      <c r="AT411" s="12"/>
      <c r="AU411" s="12"/>
      <c r="AV411" s="12"/>
      <c r="AW411" s="12"/>
      <c r="AX411" s="12"/>
      <c r="AY411" s="12"/>
      <c r="AZ411" s="95"/>
      <c r="BA411" s="12"/>
      <c r="BB411" s="12"/>
      <c r="BC411" s="12"/>
      <c r="BD411" s="12"/>
      <c r="BE411" s="12"/>
      <c r="BF411" s="12"/>
      <c r="BG411" s="12"/>
      <c r="BH411" s="12"/>
      <c r="BI411" s="50"/>
      <c r="BJ411" s="12"/>
      <c r="BK411" s="12"/>
      <c r="BL411" s="12"/>
      <c r="BM411" s="12"/>
      <c r="BN411" s="12"/>
      <c r="BO411" s="12"/>
      <c r="BP411" s="12"/>
      <c r="BQ411" s="12"/>
    </row>
    <row r="412" spans="4:69" ht="15.75" customHeight="1">
      <c r="D412" s="44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95"/>
      <c r="AR412" s="12"/>
      <c r="AS412" s="12"/>
      <c r="AT412" s="12"/>
      <c r="AU412" s="12"/>
      <c r="AV412" s="12"/>
      <c r="AW412" s="12"/>
      <c r="AX412" s="12"/>
      <c r="AY412" s="12"/>
      <c r="AZ412" s="95"/>
      <c r="BA412" s="12"/>
      <c r="BB412" s="12"/>
      <c r="BC412" s="12"/>
      <c r="BD412" s="12"/>
      <c r="BE412" s="12"/>
      <c r="BF412" s="12"/>
      <c r="BG412" s="12"/>
      <c r="BH412" s="12"/>
      <c r="BI412" s="50"/>
      <c r="BJ412" s="12"/>
      <c r="BK412" s="12"/>
      <c r="BL412" s="12"/>
      <c r="BM412" s="12"/>
      <c r="BN412" s="12"/>
      <c r="BO412" s="12"/>
      <c r="BP412" s="12"/>
      <c r="BQ412" s="12"/>
    </row>
    <row r="413" spans="4:69" ht="15.75" customHeight="1">
      <c r="D413" s="44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95"/>
      <c r="AR413" s="12"/>
      <c r="AS413" s="12"/>
      <c r="AT413" s="12"/>
      <c r="AU413" s="12"/>
      <c r="AV413" s="12"/>
      <c r="AW413" s="12"/>
      <c r="AX413" s="12"/>
      <c r="AY413" s="12"/>
      <c r="AZ413" s="95"/>
      <c r="BA413" s="12"/>
      <c r="BB413" s="12"/>
      <c r="BC413" s="12"/>
      <c r="BD413" s="12"/>
      <c r="BE413" s="12"/>
      <c r="BF413" s="12"/>
      <c r="BG413" s="12"/>
      <c r="BH413" s="12"/>
      <c r="BI413" s="50"/>
      <c r="BJ413" s="12"/>
      <c r="BK413" s="12"/>
      <c r="BL413" s="12"/>
      <c r="BM413" s="12"/>
      <c r="BN413" s="12"/>
      <c r="BO413" s="12"/>
      <c r="BP413" s="12"/>
      <c r="BQ413" s="12"/>
    </row>
    <row r="414" spans="4:69" ht="15.75" customHeight="1">
      <c r="D414" s="44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5"/>
      <c r="AR414" s="12"/>
      <c r="AS414" s="12"/>
      <c r="AT414" s="12"/>
      <c r="AU414" s="12"/>
      <c r="AV414" s="12"/>
      <c r="AW414" s="12"/>
      <c r="AX414" s="12"/>
      <c r="AY414" s="12"/>
      <c r="AZ414" s="95"/>
      <c r="BA414" s="12"/>
      <c r="BB414" s="12"/>
      <c r="BC414" s="12"/>
      <c r="BD414" s="12"/>
      <c r="BE414" s="12"/>
      <c r="BF414" s="12"/>
      <c r="BG414" s="12"/>
      <c r="BH414" s="12"/>
      <c r="BI414" s="50"/>
      <c r="BJ414" s="12"/>
      <c r="BK414" s="12"/>
      <c r="BL414" s="12"/>
      <c r="BM414" s="12"/>
      <c r="BN414" s="12"/>
      <c r="BO414" s="12"/>
      <c r="BP414" s="12"/>
      <c r="BQ414" s="12"/>
    </row>
    <row r="415" spans="4:69" ht="15.75" customHeight="1">
      <c r="D415" s="44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95"/>
      <c r="AR415" s="12"/>
      <c r="AS415" s="12"/>
      <c r="AT415" s="12"/>
      <c r="AU415" s="12"/>
      <c r="AV415" s="12"/>
      <c r="AW415" s="12"/>
      <c r="AX415" s="12"/>
      <c r="AY415" s="12"/>
      <c r="AZ415" s="95"/>
      <c r="BA415" s="12"/>
      <c r="BB415" s="12"/>
      <c r="BC415" s="12"/>
      <c r="BD415" s="12"/>
      <c r="BE415" s="12"/>
      <c r="BF415" s="12"/>
      <c r="BG415" s="12"/>
      <c r="BH415" s="12"/>
      <c r="BI415" s="50"/>
      <c r="BJ415" s="12"/>
      <c r="BK415" s="12"/>
      <c r="BL415" s="12"/>
      <c r="BM415" s="12"/>
      <c r="BN415" s="12"/>
      <c r="BO415" s="12"/>
      <c r="BP415" s="12"/>
      <c r="BQ415" s="12"/>
    </row>
    <row r="416" spans="4:69" ht="15.75" customHeight="1">
      <c r="D416" s="44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95"/>
      <c r="AR416" s="12"/>
      <c r="AS416" s="12"/>
      <c r="AT416" s="12"/>
      <c r="AU416" s="12"/>
      <c r="AV416" s="12"/>
      <c r="AW416" s="12"/>
      <c r="AX416" s="12"/>
      <c r="AY416" s="12"/>
      <c r="AZ416" s="95"/>
      <c r="BA416" s="12"/>
      <c r="BB416" s="12"/>
      <c r="BC416" s="12"/>
      <c r="BD416" s="12"/>
      <c r="BE416" s="12"/>
      <c r="BF416" s="12"/>
      <c r="BG416" s="12"/>
      <c r="BH416" s="12"/>
      <c r="BI416" s="50"/>
      <c r="BJ416" s="12"/>
      <c r="BK416" s="12"/>
      <c r="BL416" s="12"/>
      <c r="BM416" s="12"/>
      <c r="BN416" s="12"/>
      <c r="BO416" s="12"/>
      <c r="BP416" s="12"/>
      <c r="BQ416" s="12"/>
    </row>
    <row r="417" spans="4:69" ht="15.75" customHeight="1">
      <c r="D417" s="44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95"/>
      <c r="AR417" s="12"/>
      <c r="AS417" s="12"/>
      <c r="AT417" s="12"/>
      <c r="AU417" s="12"/>
      <c r="AV417" s="12"/>
      <c r="AW417" s="12"/>
      <c r="AX417" s="12"/>
      <c r="AY417" s="12"/>
      <c r="AZ417" s="95"/>
      <c r="BA417" s="12"/>
      <c r="BB417" s="12"/>
      <c r="BC417" s="12"/>
      <c r="BD417" s="12"/>
      <c r="BE417" s="12"/>
      <c r="BF417" s="12"/>
      <c r="BG417" s="12"/>
      <c r="BH417" s="12"/>
      <c r="BI417" s="50"/>
      <c r="BJ417" s="12"/>
      <c r="BK417" s="12"/>
      <c r="BL417" s="12"/>
      <c r="BM417" s="12"/>
      <c r="BN417" s="12"/>
      <c r="BO417" s="12"/>
      <c r="BP417" s="12"/>
      <c r="BQ417" s="12"/>
    </row>
    <row r="418" spans="4:69" ht="15.75" customHeight="1">
      <c r="D418" s="44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95"/>
      <c r="AR418" s="12"/>
      <c r="AS418" s="12"/>
      <c r="AT418" s="12"/>
      <c r="AU418" s="12"/>
      <c r="AV418" s="12"/>
      <c r="AW418" s="12"/>
      <c r="AX418" s="12"/>
      <c r="AY418" s="12"/>
      <c r="AZ418" s="95"/>
      <c r="BA418" s="12"/>
      <c r="BB418" s="12"/>
      <c r="BC418" s="12"/>
      <c r="BD418" s="12"/>
      <c r="BE418" s="12"/>
      <c r="BF418" s="12"/>
      <c r="BG418" s="12"/>
      <c r="BH418" s="12"/>
      <c r="BI418" s="50"/>
      <c r="BJ418" s="12"/>
      <c r="BK418" s="12"/>
      <c r="BL418" s="12"/>
      <c r="BM418" s="12"/>
      <c r="BN418" s="12"/>
      <c r="BO418" s="12"/>
      <c r="BP418" s="12"/>
      <c r="BQ418" s="12"/>
    </row>
    <row r="419" spans="4:69" ht="15.75" customHeight="1">
      <c r="D419" s="44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95"/>
      <c r="AR419" s="12"/>
      <c r="AS419" s="12"/>
      <c r="AT419" s="12"/>
      <c r="AU419" s="12"/>
      <c r="AV419" s="12"/>
      <c r="AW419" s="12"/>
      <c r="AX419" s="12"/>
      <c r="AY419" s="12"/>
      <c r="AZ419" s="95"/>
      <c r="BA419" s="12"/>
      <c r="BB419" s="12"/>
      <c r="BC419" s="12"/>
      <c r="BD419" s="12"/>
      <c r="BE419" s="12"/>
      <c r="BF419" s="12"/>
      <c r="BG419" s="12"/>
      <c r="BH419" s="12"/>
      <c r="BI419" s="50"/>
      <c r="BJ419" s="12"/>
      <c r="BK419" s="12"/>
      <c r="BL419" s="12"/>
      <c r="BM419" s="12"/>
      <c r="BN419" s="12"/>
      <c r="BO419" s="12"/>
      <c r="BP419" s="12"/>
      <c r="BQ419" s="12"/>
    </row>
    <row r="420" spans="4:69" ht="15.75" customHeight="1">
      <c r="D420" s="44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95"/>
      <c r="AR420" s="12"/>
      <c r="AS420" s="12"/>
      <c r="AT420" s="12"/>
      <c r="AU420" s="12"/>
      <c r="AV420" s="12"/>
      <c r="AW420" s="12"/>
      <c r="AX420" s="12"/>
      <c r="AY420" s="12"/>
      <c r="AZ420" s="95"/>
      <c r="BA420" s="12"/>
      <c r="BB420" s="12"/>
      <c r="BC420" s="12"/>
      <c r="BD420" s="12"/>
      <c r="BE420" s="12"/>
      <c r="BF420" s="12"/>
      <c r="BG420" s="12"/>
      <c r="BH420" s="12"/>
      <c r="BI420" s="50"/>
      <c r="BJ420" s="12"/>
      <c r="BK420" s="12"/>
      <c r="BL420" s="12"/>
      <c r="BM420" s="12"/>
      <c r="BN420" s="12"/>
      <c r="BO420" s="12"/>
      <c r="BP420" s="12"/>
      <c r="BQ420" s="12"/>
    </row>
    <row r="421" spans="4:69" ht="15.75" customHeight="1">
      <c r="D421" s="44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95"/>
      <c r="AR421" s="12"/>
      <c r="AS421" s="12"/>
      <c r="AT421" s="12"/>
      <c r="AU421" s="12"/>
      <c r="AV421" s="12"/>
      <c r="AW421" s="12"/>
      <c r="AX421" s="12"/>
      <c r="AY421" s="12"/>
      <c r="AZ421" s="95"/>
      <c r="BA421" s="12"/>
      <c r="BB421" s="12"/>
      <c r="BC421" s="12"/>
      <c r="BD421" s="12"/>
      <c r="BE421" s="12"/>
      <c r="BF421" s="12"/>
      <c r="BG421" s="12"/>
      <c r="BH421" s="12"/>
      <c r="BI421" s="50"/>
      <c r="BJ421" s="12"/>
      <c r="BK421" s="12"/>
      <c r="BL421" s="12"/>
      <c r="BM421" s="12"/>
      <c r="BN421" s="12"/>
      <c r="BO421" s="12"/>
      <c r="BP421" s="12"/>
      <c r="BQ421" s="12"/>
    </row>
    <row r="422" spans="4:69" ht="15.75" customHeight="1">
      <c r="D422" s="44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95"/>
      <c r="AR422" s="12"/>
      <c r="AS422" s="12"/>
      <c r="AT422" s="12"/>
      <c r="AU422" s="12"/>
      <c r="AV422" s="12"/>
      <c r="AW422" s="12"/>
      <c r="AX422" s="12"/>
      <c r="AY422" s="12"/>
      <c r="AZ422" s="95"/>
      <c r="BA422" s="12"/>
      <c r="BB422" s="12"/>
      <c r="BC422" s="12"/>
      <c r="BD422" s="12"/>
      <c r="BE422" s="12"/>
      <c r="BF422" s="12"/>
      <c r="BG422" s="12"/>
      <c r="BH422" s="12"/>
      <c r="BI422" s="50"/>
      <c r="BJ422" s="12"/>
      <c r="BK422" s="12"/>
      <c r="BL422" s="12"/>
      <c r="BM422" s="12"/>
      <c r="BN422" s="12"/>
      <c r="BO422" s="12"/>
      <c r="BP422" s="12"/>
      <c r="BQ422" s="12"/>
    </row>
    <row r="423" spans="4:69" ht="15.75" customHeight="1">
      <c r="D423" s="44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95"/>
      <c r="AR423" s="12"/>
      <c r="AS423" s="12"/>
      <c r="AT423" s="12"/>
      <c r="AU423" s="12"/>
      <c r="AV423" s="12"/>
      <c r="AW423" s="12"/>
      <c r="AX423" s="12"/>
      <c r="AY423" s="12"/>
      <c r="AZ423" s="95"/>
      <c r="BA423" s="12"/>
      <c r="BB423" s="12"/>
      <c r="BC423" s="12"/>
      <c r="BD423" s="12"/>
      <c r="BE423" s="12"/>
      <c r="BF423" s="12"/>
      <c r="BG423" s="12"/>
      <c r="BH423" s="12"/>
      <c r="BI423" s="50"/>
      <c r="BJ423" s="12"/>
      <c r="BK423" s="12"/>
      <c r="BL423" s="12"/>
      <c r="BM423" s="12"/>
      <c r="BN423" s="12"/>
      <c r="BO423" s="12"/>
      <c r="BP423" s="12"/>
      <c r="BQ423" s="12"/>
    </row>
    <row r="424" spans="4:69" ht="15.75" customHeight="1">
      <c r="D424" s="44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95"/>
      <c r="AR424" s="12"/>
      <c r="AS424" s="12"/>
      <c r="AT424" s="12"/>
      <c r="AU424" s="12"/>
      <c r="AV424" s="12"/>
      <c r="AW424" s="12"/>
      <c r="AX424" s="12"/>
      <c r="AY424" s="12"/>
      <c r="AZ424" s="95"/>
      <c r="BA424" s="12"/>
      <c r="BB424" s="12"/>
      <c r="BC424" s="12"/>
      <c r="BD424" s="12"/>
      <c r="BE424" s="12"/>
      <c r="BF424" s="12"/>
      <c r="BG424" s="12"/>
      <c r="BH424" s="12"/>
      <c r="BI424" s="50"/>
      <c r="BJ424" s="12"/>
      <c r="BK424" s="12"/>
      <c r="BL424" s="12"/>
      <c r="BM424" s="12"/>
      <c r="BN424" s="12"/>
      <c r="BO424" s="12"/>
      <c r="BP424" s="12"/>
      <c r="BQ424" s="12"/>
    </row>
    <row r="425" spans="4:69" ht="15.75" customHeight="1">
      <c r="D425" s="44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95"/>
      <c r="AR425" s="12"/>
      <c r="AS425" s="12"/>
      <c r="AT425" s="12"/>
      <c r="AU425" s="12"/>
      <c r="AV425" s="12"/>
      <c r="AW425" s="12"/>
      <c r="AX425" s="12"/>
      <c r="AY425" s="12"/>
      <c r="AZ425" s="95"/>
      <c r="BA425" s="12"/>
      <c r="BB425" s="12"/>
      <c r="BC425" s="12"/>
      <c r="BD425" s="12"/>
      <c r="BE425" s="12"/>
      <c r="BF425" s="12"/>
      <c r="BG425" s="12"/>
      <c r="BH425" s="12"/>
      <c r="BI425" s="50"/>
      <c r="BJ425" s="12"/>
      <c r="BK425" s="12"/>
      <c r="BL425" s="12"/>
      <c r="BM425" s="12"/>
      <c r="BN425" s="12"/>
      <c r="BO425" s="12"/>
      <c r="BP425" s="12"/>
      <c r="BQ425" s="12"/>
    </row>
    <row r="426" spans="4:69" ht="15.75" customHeight="1">
      <c r="D426" s="44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95"/>
      <c r="AR426" s="12"/>
      <c r="AS426" s="12"/>
      <c r="AT426" s="12"/>
      <c r="AU426" s="12"/>
      <c r="AV426" s="12"/>
      <c r="AW426" s="12"/>
      <c r="AX426" s="12"/>
      <c r="AY426" s="12"/>
      <c r="AZ426" s="95"/>
      <c r="BA426" s="12"/>
      <c r="BB426" s="12"/>
      <c r="BC426" s="12"/>
      <c r="BD426" s="12"/>
      <c r="BE426" s="12"/>
      <c r="BF426" s="12"/>
      <c r="BG426" s="12"/>
      <c r="BH426" s="12"/>
      <c r="BI426" s="50"/>
      <c r="BJ426" s="12"/>
      <c r="BK426" s="12"/>
      <c r="BL426" s="12"/>
      <c r="BM426" s="12"/>
      <c r="BN426" s="12"/>
      <c r="BO426" s="12"/>
      <c r="BP426" s="12"/>
      <c r="BQ426" s="12"/>
    </row>
    <row r="427" spans="4:69" ht="15.75" customHeight="1">
      <c r="D427" s="44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95"/>
      <c r="AR427" s="12"/>
      <c r="AS427" s="12"/>
      <c r="AT427" s="12"/>
      <c r="AU427" s="12"/>
      <c r="AV427" s="12"/>
      <c r="AW427" s="12"/>
      <c r="AX427" s="12"/>
      <c r="AY427" s="12"/>
      <c r="AZ427" s="95"/>
      <c r="BA427" s="12"/>
      <c r="BB427" s="12"/>
      <c r="BC427" s="12"/>
      <c r="BD427" s="12"/>
      <c r="BE427" s="12"/>
      <c r="BF427" s="12"/>
      <c r="BG427" s="12"/>
      <c r="BH427" s="12"/>
      <c r="BI427" s="50"/>
      <c r="BJ427" s="12"/>
      <c r="BK427" s="12"/>
      <c r="BL427" s="12"/>
      <c r="BM427" s="12"/>
      <c r="BN427" s="12"/>
      <c r="BO427" s="12"/>
      <c r="BP427" s="12"/>
      <c r="BQ427" s="12"/>
    </row>
    <row r="428" spans="4:69" ht="15.75" customHeight="1">
      <c r="D428" s="44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95"/>
      <c r="AR428" s="12"/>
      <c r="AS428" s="12"/>
      <c r="AT428" s="12"/>
      <c r="AU428" s="12"/>
      <c r="AV428" s="12"/>
      <c r="AW428" s="12"/>
      <c r="AX428" s="12"/>
      <c r="AY428" s="12"/>
      <c r="AZ428" s="95"/>
      <c r="BA428" s="12"/>
      <c r="BB428" s="12"/>
      <c r="BC428" s="12"/>
      <c r="BD428" s="12"/>
      <c r="BE428" s="12"/>
      <c r="BF428" s="12"/>
      <c r="BG428" s="12"/>
      <c r="BH428" s="12"/>
      <c r="BI428" s="50"/>
      <c r="BJ428" s="12"/>
      <c r="BK428" s="12"/>
      <c r="BL428" s="12"/>
      <c r="BM428" s="12"/>
      <c r="BN428" s="12"/>
      <c r="BO428" s="12"/>
      <c r="BP428" s="12"/>
      <c r="BQ428" s="12"/>
    </row>
    <row r="429" spans="4:69" ht="15.75" customHeight="1">
      <c r="D429" s="44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95"/>
      <c r="AR429" s="12"/>
      <c r="AS429" s="12"/>
      <c r="AT429" s="12"/>
      <c r="AU429" s="12"/>
      <c r="AV429" s="12"/>
      <c r="AW429" s="12"/>
      <c r="AX429" s="12"/>
      <c r="AY429" s="12"/>
      <c r="AZ429" s="95"/>
      <c r="BA429" s="12"/>
      <c r="BB429" s="12"/>
      <c r="BC429" s="12"/>
      <c r="BD429" s="12"/>
      <c r="BE429" s="12"/>
      <c r="BF429" s="12"/>
      <c r="BG429" s="12"/>
      <c r="BH429" s="12"/>
      <c r="BI429" s="50"/>
      <c r="BJ429" s="12"/>
      <c r="BK429" s="12"/>
      <c r="BL429" s="12"/>
      <c r="BM429" s="12"/>
      <c r="BN429" s="12"/>
      <c r="BO429" s="12"/>
      <c r="BP429" s="12"/>
      <c r="BQ429" s="12"/>
    </row>
    <row r="430" spans="4:69" ht="15.75" customHeight="1">
      <c r="D430" s="44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95"/>
      <c r="AR430" s="12"/>
      <c r="AS430" s="12"/>
      <c r="AT430" s="12"/>
      <c r="AU430" s="12"/>
      <c r="AV430" s="12"/>
      <c r="AW430" s="12"/>
      <c r="AX430" s="12"/>
      <c r="AY430" s="12"/>
      <c r="AZ430" s="95"/>
      <c r="BA430" s="12"/>
      <c r="BB430" s="12"/>
      <c r="BC430" s="12"/>
      <c r="BD430" s="12"/>
      <c r="BE430" s="12"/>
      <c r="BF430" s="12"/>
      <c r="BG430" s="12"/>
      <c r="BH430" s="12"/>
      <c r="BI430" s="50"/>
      <c r="BJ430" s="12"/>
      <c r="BK430" s="12"/>
      <c r="BL430" s="12"/>
      <c r="BM430" s="12"/>
      <c r="BN430" s="12"/>
      <c r="BO430" s="12"/>
      <c r="BP430" s="12"/>
      <c r="BQ430" s="12"/>
    </row>
    <row r="431" spans="4:69" ht="15.75" customHeight="1">
      <c r="D431" s="44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95"/>
      <c r="AR431" s="12"/>
      <c r="AS431" s="12"/>
      <c r="AT431" s="12"/>
      <c r="AU431" s="12"/>
      <c r="AV431" s="12"/>
      <c r="AW431" s="12"/>
      <c r="AX431" s="12"/>
      <c r="AY431" s="12"/>
      <c r="AZ431" s="95"/>
      <c r="BA431" s="12"/>
      <c r="BB431" s="12"/>
      <c r="BC431" s="12"/>
      <c r="BD431" s="12"/>
      <c r="BE431" s="12"/>
      <c r="BF431" s="12"/>
      <c r="BG431" s="12"/>
      <c r="BH431" s="12"/>
      <c r="BI431" s="50"/>
      <c r="BJ431" s="12"/>
      <c r="BK431" s="12"/>
      <c r="BL431" s="12"/>
      <c r="BM431" s="12"/>
      <c r="BN431" s="12"/>
      <c r="BO431" s="12"/>
      <c r="BP431" s="12"/>
      <c r="BQ431" s="12"/>
    </row>
    <row r="432" spans="4:69" ht="15.75" customHeight="1">
      <c r="D432" s="44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95"/>
      <c r="AR432" s="12"/>
      <c r="AS432" s="12"/>
      <c r="AT432" s="12"/>
      <c r="AU432" s="12"/>
      <c r="AV432" s="12"/>
      <c r="AW432" s="12"/>
      <c r="AX432" s="12"/>
      <c r="AY432" s="12"/>
      <c r="AZ432" s="95"/>
      <c r="BA432" s="12"/>
      <c r="BB432" s="12"/>
      <c r="BC432" s="12"/>
      <c r="BD432" s="12"/>
      <c r="BE432" s="12"/>
      <c r="BF432" s="12"/>
      <c r="BG432" s="12"/>
      <c r="BH432" s="12"/>
      <c r="BI432" s="50"/>
      <c r="BJ432" s="12"/>
      <c r="BK432" s="12"/>
      <c r="BL432" s="12"/>
      <c r="BM432" s="12"/>
      <c r="BN432" s="12"/>
      <c r="BO432" s="12"/>
      <c r="BP432" s="12"/>
      <c r="BQ432" s="12"/>
    </row>
    <row r="433" spans="4:69" ht="15.75" customHeight="1">
      <c r="D433" s="44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95"/>
      <c r="AR433" s="12"/>
      <c r="AS433" s="12"/>
      <c r="AT433" s="12"/>
      <c r="AU433" s="12"/>
      <c r="AV433" s="12"/>
      <c r="AW433" s="12"/>
      <c r="AX433" s="12"/>
      <c r="AY433" s="12"/>
      <c r="AZ433" s="95"/>
      <c r="BA433" s="12"/>
      <c r="BB433" s="12"/>
      <c r="BC433" s="12"/>
      <c r="BD433" s="12"/>
      <c r="BE433" s="12"/>
      <c r="BF433" s="12"/>
      <c r="BG433" s="12"/>
      <c r="BH433" s="12"/>
      <c r="BI433" s="50"/>
      <c r="BJ433" s="12"/>
      <c r="BK433" s="12"/>
      <c r="BL433" s="12"/>
      <c r="BM433" s="12"/>
      <c r="BN433" s="12"/>
      <c r="BO433" s="12"/>
      <c r="BP433" s="12"/>
      <c r="BQ433" s="12"/>
    </row>
    <row r="434" spans="4:69" ht="15.75" customHeight="1">
      <c r="D434" s="44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95"/>
      <c r="AR434" s="12"/>
      <c r="AS434" s="12"/>
      <c r="AT434" s="12"/>
      <c r="AU434" s="12"/>
      <c r="AV434" s="12"/>
      <c r="AW434" s="12"/>
      <c r="AX434" s="12"/>
      <c r="AY434" s="12"/>
      <c r="AZ434" s="95"/>
      <c r="BA434" s="12"/>
      <c r="BB434" s="12"/>
      <c r="BC434" s="12"/>
      <c r="BD434" s="12"/>
      <c r="BE434" s="12"/>
      <c r="BF434" s="12"/>
      <c r="BG434" s="12"/>
      <c r="BH434" s="12"/>
      <c r="BI434" s="50"/>
      <c r="BJ434" s="12"/>
      <c r="BK434" s="12"/>
      <c r="BL434" s="12"/>
      <c r="BM434" s="12"/>
      <c r="BN434" s="12"/>
      <c r="BO434" s="12"/>
      <c r="BP434" s="12"/>
      <c r="BQ434" s="12"/>
    </row>
    <row r="435" spans="4:69" ht="15.75" customHeight="1">
      <c r="D435" s="44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95"/>
      <c r="AR435" s="12"/>
      <c r="AS435" s="12"/>
      <c r="AT435" s="12"/>
      <c r="AU435" s="12"/>
      <c r="AV435" s="12"/>
      <c r="AW435" s="12"/>
      <c r="AX435" s="12"/>
      <c r="AY435" s="12"/>
      <c r="AZ435" s="95"/>
      <c r="BA435" s="12"/>
      <c r="BB435" s="12"/>
      <c r="BC435" s="12"/>
      <c r="BD435" s="12"/>
      <c r="BE435" s="12"/>
      <c r="BF435" s="12"/>
      <c r="BG435" s="12"/>
      <c r="BH435" s="12"/>
      <c r="BI435" s="50"/>
      <c r="BJ435" s="12"/>
      <c r="BK435" s="12"/>
      <c r="BL435" s="12"/>
      <c r="BM435" s="12"/>
      <c r="BN435" s="12"/>
      <c r="BO435" s="12"/>
      <c r="BP435" s="12"/>
      <c r="BQ435" s="12"/>
    </row>
    <row r="436" spans="4:69" ht="15.75" customHeight="1">
      <c r="D436" s="44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95"/>
      <c r="AR436" s="12"/>
      <c r="AS436" s="12"/>
      <c r="AT436" s="12"/>
      <c r="AU436" s="12"/>
      <c r="AV436" s="12"/>
      <c r="AW436" s="12"/>
      <c r="AX436" s="12"/>
      <c r="AY436" s="12"/>
      <c r="AZ436" s="95"/>
      <c r="BA436" s="12"/>
      <c r="BB436" s="12"/>
      <c r="BC436" s="12"/>
      <c r="BD436" s="12"/>
      <c r="BE436" s="12"/>
      <c r="BF436" s="12"/>
      <c r="BG436" s="12"/>
      <c r="BH436" s="12"/>
      <c r="BI436" s="50"/>
      <c r="BJ436" s="12"/>
      <c r="BK436" s="12"/>
      <c r="BL436" s="12"/>
      <c r="BM436" s="12"/>
      <c r="BN436" s="12"/>
      <c r="BO436" s="12"/>
      <c r="BP436" s="12"/>
      <c r="BQ436" s="12"/>
    </row>
    <row r="437" spans="4:69" ht="15.75" customHeight="1">
      <c r="D437" s="44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95"/>
      <c r="AR437" s="12"/>
      <c r="AS437" s="12"/>
      <c r="AT437" s="12"/>
      <c r="AU437" s="12"/>
      <c r="AV437" s="12"/>
      <c r="AW437" s="12"/>
      <c r="AX437" s="12"/>
      <c r="AY437" s="12"/>
      <c r="AZ437" s="95"/>
      <c r="BA437" s="12"/>
      <c r="BB437" s="12"/>
      <c r="BC437" s="12"/>
      <c r="BD437" s="12"/>
      <c r="BE437" s="12"/>
      <c r="BF437" s="12"/>
      <c r="BG437" s="12"/>
      <c r="BH437" s="12"/>
      <c r="BI437" s="50"/>
      <c r="BJ437" s="12"/>
      <c r="BK437" s="12"/>
      <c r="BL437" s="12"/>
      <c r="BM437" s="12"/>
      <c r="BN437" s="12"/>
      <c r="BO437" s="12"/>
      <c r="BP437" s="12"/>
      <c r="BQ437" s="12"/>
    </row>
    <row r="438" spans="4:69" ht="15.75" customHeight="1">
      <c r="D438" s="44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95"/>
      <c r="AR438" s="12"/>
      <c r="AS438" s="12"/>
      <c r="AT438" s="12"/>
      <c r="AU438" s="12"/>
      <c r="AV438" s="12"/>
      <c r="AW438" s="12"/>
      <c r="AX438" s="12"/>
      <c r="AY438" s="12"/>
      <c r="AZ438" s="95"/>
      <c r="BA438" s="12"/>
      <c r="BB438" s="12"/>
      <c r="BC438" s="12"/>
      <c r="BD438" s="12"/>
      <c r="BE438" s="12"/>
      <c r="BF438" s="12"/>
      <c r="BG438" s="12"/>
      <c r="BH438" s="12"/>
      <c r="BI438" s="50"/>
      <c r="BJ438" s="12"/>
      <c r="BK438" s="12"/>
      <c r="BL438" s="12"/>
      <c r="BM438" s="12"/>
      <c r="BN438" s="12"/>
      <c r="BO438" s="12"/>
      <c r="BP438" s="12"/>
      <c r="BQ438" s="12"/>
    </row>
    <row r="439" spans="4:69" ht="15.75" customHeight="1">
      <c r="D439" s="44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95"/>
      <c r="AR439" s="12"/>
      <c r="AS439" s="12"/>
      <c r="AT439" s="12"/>
      <c r="AU439" s="12"/>
      <c r="AV439" s="12"/>
      <c r="AW439" s="12"/>
      <c r="AX439" s="12"/>
      <c r="AY439" s="12"/>
      <c r="AZ439" s="95"/>
      <c r="BA439" s="12"/>
      <c r="BB439" s="12"/>
      <c r="BC439" s="12"/>
      <c r="BD439" s="12"/>
      <c r="BE439" s="12"/>
      <c r="BF439" s="12"/>
      <c r="BG439" s="12"/>
      <c r="BH439" s="12"/>
      <c r="BI439" s="50"/>
      <c r="BJ439" s="12"/>
      <c r="BK439" s="12"/>
      <c r="BL439" s="12"/>
      <c r="BM439" s="12"/>
      <c r="BN439" s="12"/>
      <c r="BO439" s="12"/>
      <c r="BP439" s="12"/>
      <c r="BQ439" s="12"/>
    </row>
    <row r="440" spans="4:69" ht="15.75" customHeight="1">
      <c r="D440" s="44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95"/>
      <c r="AR440" s="12"/>
      <c r="AS440" s="12"/>
      <c r="AT440" s="12"/>
      <c r="AU440" s="12"/>
      <c r="AV440" s="12"/>
      <c r="AW440" s="12"/>
      <c r="AX440" s="12"/>
      <c r="AY440" s="12"/>
      <c r="AZ440" s="95"/>
      <c r="BA440" s="12"/>
      <c r="BB440" s="12"/>
      <c r="BC440" s="12"/>
      <c r="BD440" s="12"/>
      <c r="BE440" s="12"/>
      <c r="BF440" s="12"/>
      <c r="BG440" s="12"/>
      <c r="BH440" s="12"/>
      <c r="BI440" s="50"/>
      <c r="BJ440" s="12"/>
      <c r="BK440" s="12"/>
      <c r="BL440" s="12"/>
      <c r="BM440" s="12"/>
      <c r="BN440" s="12"/>
      <c r="BO440" s="12"/>
      <c r="BP440" s="12"/>
      <c r="BQ440" s="12"/>
    </row>
    <row r="441" spans="4:69" ht="15.75" customHeight="1">
      <c r="D441" s="44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95"/>
      <c r="AR441" s="12"/>
      <c r="AS441" s="12"/>
      <c r="AT441" s="12"/>
      <c r="AU441" s="12"/>
      <c r="AV441" s="12"/>
      <c r="AW441" s="12"/>
      <c r="AX441" s="12"/>
      <c r="AY441" s="12"/>
      <c r="AZ441" s="95"/>
      <c r="BA441" s="12"/>
      <c r="BB441" s="12"/>
      <c r="BC441" s="12"/>
      <c r="BD441" s="12"/>
      <c r="BE441" s="12"/>
      <c r="BF441" s="12"/>
      <c r="BG441" s="12"/>
      <c r="BH441" s="12"/>
      <c r="BI441" s="50"/>
      <c r="BJ441" s="12"/>
      <c r="BK441" s="12"/>
      <c r="BL441" s="12"/>
      <c r="BM441" s="12"/>
      <c r="BN441" s="12"/>
      <c r="BO441" s="12"/>
      <c r="BP441" s="12"/>
      <c r="BQ441" s="12"/>
    </row>
    <row r="442" spans="4:69" ht="15.75" customHeight="1">
      <c r="D442" s="44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95"/>
      <c r="AR442" s="12"/>
      <c r="AS442" s="12"/>
      <c r="AT442" s="12"/>
      <c r="AU442" s="12"/>
      <c r="AV442" s="12"/>
      <c r="AW442" s="12"/>
      <c r="AX442" s="12"/>
      <c r="AY442" s="12"/>
      <c r="AZ442" s="95"/>
      <c r="BA442" s="12"/>
      <c r="BB442" s="12"/>
      <c r="BC442" s="12"/>
      <c r="BD442" s="12"/>
      <c r="BE442" s="12"/>
      <c r="BF442" s="12"/>
      <c r="BG442" s="12"/>
      <c r="BH442" s="12"/>
      <c r="BI442" s="50"/>
      <c r="BJ442" s="12"/>
      <c r="BK442" s="12"/>
      <c r="BL442" s="12"/>
      <c r="BM442" s="12"/>
      <c r="BN442" s="12"/>
      <c r="BO442" s="12"/>
      <c r="BP442" s="12"/>
      <c r="BQ442" s="12"/>
    </row>
    <row r="443" spans="4:69" ht="15.75" customHeight="1">
      <c r="D443" s="44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95"/>
      <c r="AR443" s="12"/>
      <c r="AS443" s="12"/>
      <c r="AT443" s="12"/>
      <c r="AU443" s="12"/>
      <c r="AV443" s="12"/>
      <c r="AW443" s="12"/>
      <c r="AX443" s="12"/>
      <c r="AY443" s="12"/>
      <c r="AZ443" s="95"/>
      <c r="BA443" s="12"/>
      <c r="BB443" s="12"/>
      <c r="BC443" s="12"/>
      <c r="BD443" s="12"/>
      <c r="BE443" s="12"/>
      <c r="BF443" s="12"/>
      <c r="BG443" s="12"/>
      <c r="BH443" s="12"/>
      <c r="BI443" s="50"/>
      <c r="BJ443" s="12"/>
      <c r="BK443" s="12"/>
      <c r="BL443" s="12"/>
      <c r="BM443" s="12"/>
      <c r="BN443" s="12"/>
      <c r="BO443" s="12"/>
      <c r="BP443" s="12"/>
      <c r="BQ443" s="12"/>
    </row>
    <row r="444" spans="4:69" ht="15.75" customHeight="1">
      <c r="D444" s="44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95"/>
      <c r="AR444" s="12"/>
      <c r="AS444" s="12"/>
      <c r="AT444" s="12"/>
      <c r="AU444" s="12"/>
      <c r="AV444" s="12"/>
      <c r="AW444" s="12"/>
      <c r="AX444" s="12"/>
      <c r="AY444" s="12"/>
      <c r="AZ444" s="95"/>
      <c r="BA444" s="12"/>
      <c r="BB444" s="12"/>
      <c r="BC444" s="12"/>
      <c r="BD444" s="12"/>
      <c r="BE444" s="12"/>
      <c r="BF444" s="12"/>
      <c r="BG444" s="12"/>
      <c r="BH444" s="12"/>
      <c r="BI444" s="50"/>
      <c r="BJ444" s="12"/>
      <c r="BK444" s="12"/>
      <c r="BL444" s="12"/>
      <c r="BM444" s="12"/>
      <c r="BN444" s="12"/>
      <c r="BO444" s="12"/>
      <c r="BP444" s="12"/>
      <c r="BQ444" s="12"/>
    </row>
    <row r="445" spans="4:69" ht="15.75" customHeight="1">
      <c r="D445" s="44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95"/>
      <c r="AR445" s="12"/>
      <c r="AS445" s="12"/>
      <c r="AT445" s="12"/>
      <c r="AU445" s="12"/>
      <c r="AV445" s="12"/>
      <c r="AW445" s="12"/>
      <c r="AX445" s="12"/>
      <c r="AY445" s="12"/>
      <c r="AZ445" s="95"/>
      <c r="BA445" s="12"/>
      <c r="BB445" s="12"/>
      <c r="BC445" s="12"/>
      <c r="BD445" s="12"/>
      <c r="BE445" s="12"/>
      <c r="BF445" s="12"/>
      <c r="BG445" s="12"/>
      <c r="BH445" s="12"/>
      <c r="BI445" s="50"/>
      <c r="BJ445" s="12"/>
      <c r="BK445" s="12"/>
      <c r="BL445" s="12"/>
      <c r="BM445" s="12"/>
      <c r="BN445" s="12"/>
      <c r="BO445" s="12"/>
      <c r="BP445" s="12"/>
      <c r="BQ445" s="12"/>
    </row>
    <row r="446" spans="4:69" ht="15.75" customHeight="1">
      <c r="D446" s="44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95"/>
      <c r="AR446" s="12"/>
      <c r="AS446" s="12"/>
      <c r="AT446" s="12"/>
      <c r="AU446" s="12"/>
      <c r="AV446" s="12"/>
      <c r="AW446" s="12"/>
      <c r="AX446" s="12"/>
      <c r="AY446" s="12"/>
      <c r="AZ446" s="95"/>
      <c r="BA446" s="12"/>
      <c r="BB446" s="12"/>
      <c r="BC446" s="12"/>
      <c r="BD446" s="12"/>
      <c r="BE446" s="12"/>
      <c r="BF446" s="12"/>
      <c r="BG446" s="12"/>
      <c r="BH446" s="12"/>
      <c r="BI446" s="50"/>
      <c r="BJ446" s="12"/>
      <c r="BK446" s="12"/>
      <c r="BL446" s="12"/>
      <c r="BM446" s="12"/>
      <c r="BN446" s="12"/>
      <c r="BO446" s="12"/>
      <c r="BP446" s="12"/>
      <c r="BQ446" s="12"/>
    </row>
    <row r="447" spans="4:69" ht="15.75" customHeight="1">
      <c r="D447" s="44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95"/>
      <c r="AR447" s="12"/>
      <c r="AS447" s="12"/>
      <c r="AT447" s="12"/>
      <c r="AU447" s="12"/>
      <c r="AV447" s="12"/>
      <c r="AW447" s="12"/>
      <c r="AX447" s="12"/>
      <c r="AY447" s="12"/>
      <c r="AZ447" s="95"/>
      <c r="BA447" s="12"/>
      <c r="BB447" s="12"/>
      <c r="BC447" s="12"/>
      <c r="BD447" s="12"/>
      <c r="BE447" s="12"/>
      <c r="BF447" s="12"/>
      <c r="BG447" s="12"/>
      <c r="BH447" s="12"/>
      <c r="BI447" s="50"/>
      <c r="BJ447" s="12"/>
      <c r="BK447" s="12"/>
      <c r="BL447" s="12"/>
      <c r="BM447" s="12"/>
      <c r="BN447" s="12"/>
      <c r="BO447" s="12"/>
      <c r="BP447" s="12"/>
      <c r="BQ447" s="12"/>
    </row>
    <row r="448" spans="4:69" ht="15.75" customHeight="1">
      <c r="D448" s="44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95"/>
      <c r="AR448" s="12"/>
      <c r="AS448" s="12"/>
      <c r="AT448" s="12"/>
      <c r="AU448" s="12"/>
      <c r="AV448" s="12"/>
      <c r="AW448" s="12"/>
      <c r="AX448" s="12"/>
      <c r="AY448" s="12"/>
      <c r="AZ448" s="95"/>
      <c r="BA448" s="12"/>
      <c r="BB448" s="12"/>
      <c r="BC448" s="12"/>
      <c r="BD448" s="12"/>
      <c r="BE448" s="12"/>
      <c r="BF448" s="12"/>
      <c r="BG448" s="12"/>
      <c r="BH448" s="12"/>
      <c r="BI448" s="50"/>
      <c r="BJ448" s="12"/>
      <c r="BK448" s="12"/>
      <c r="BL448" s="12"/>
      <c r="BM448" s="12"/>
      <c r="BN448" s="12"/>
      <c r="BO448" s="12"/>
      <c r="BP448" s="12"/>
      <c r="BQ448" s="12"/>
    </row>
    <row r="449" spans="4:69" ht="15.75" customHeight="1">
      <c r="D449" s="44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95"/>
      <c r="AR449" s="12"/>
      <c r="AS449" s="12"/>
      <c r="AT449" s="12"/>
      <c r="AU449" s="12"/>
      <c r="AV449" s="12"/>
      <c r="AW449" s="12"/>
      <c r="AX449" s="12"/>
      <c r="AY449" s="12"/>
      <c r="AZ449" s="95"/>
      <c r="BA449" s="12"/>
      <c r="BB449" s="12"/>
      <c r="BC449" s="12"/>
      <c r="BD449" s="12"/>
      <c r="BE449" s="12"/>
      <c r="BF449" s="12"/>
      <c r="BG449" s="12"/>
      <c r="BH449" s="12"/>
      <c r="BI449" s="50"/>
      <c r="BJ449" s="12"/>
      <c r="BK449" s="12"/>
      <c r="BL449" s="12"/>
      <c r="BM449" s="12"/>
      <c r="BN449" s="12"/>
      <c r="BO449" s="12"/>
      <c r="BP449" s="12"/>
      <c r="BQ449" s="12"/>
    </row>
    <row r="450" spans="4:69" ht="15.75" customHeight="1">
      <c r="D450" s="44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95"/>
      <c r="AR450" s="12"/>
      <c r="AS450" s="12"/>
      <c r="AT450" s="12"/>
      <c r="AU450" s="12"/>
      <c r="AV450" s="12"/>
      <c r="AW450" s="12"/>
      <c r="AX450" s="12"/>
      <c r="AY450" s="12"/>
      <c r="AZ450" s="95"/>
      <c r="BA450" s="12"/>
      <c r="BB450" s="12"/>
      <c r="BC450" s="12"/>
      <c r="BD450" s="12"/>
      <c r="BE450" s="12"/>
      <c r="BF450" s="12"/>
      <c r="BG450" s="12"/>
      <c r="BH450" s="12"/>
      <c r="BI450" s="50"/>
      <c r="BJ450" s="12"/>
      <c r="BK450" s="12"/>
      <c r="BL450" s="12"/>
      <c r="BM450" s="12"/>
      <c r="BN450" s="12"/>
      <c r="BO450" s="12"/>
      <c r="BP450" s="12"/>
      <c r="BQ450" s="12"/>
    </row>
    <row r="451" spans="4:69" ht="15.75" customHeight="1">
      <c r="D451" s="44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95"/>
      <c r="AR451" s="12"/>
      <c r="AS451" s="12"/>
      <c r="AT451" s="12"/>
      <c r="AU451" s="12"/>
      <c r="AV451" s="12"/>
      <c r="AW451" s="12"/>
      <c r="AX451" s="12"/>
      <c r="AY451" s="12"/>
      <c r="AZ451" s="95"/>
      <c r="BA451" s="12"/>
      <c r="BB451" s="12"/>
      <c r="BC451" s="12"/>
      <c r="BD451" s="12"/>
      <c r="BE451" s="12"/>
      <c r="BF451" s="12"/>
      <c r="BG451" s="12"/>
      <c r="BH451" s="12"/>
      <c r="BI451" s="50"/>
      <c r="BJ451" s="12"/>
      <c r="BK451" s="12"/>
      <c r="BL451" s="12"/>
      <c r="BM451" s="12"/>
      <c r="BN451" s="12"/>
      <c r="BO451" s="12"/>
      <c r="BP451" s="12"/>
      <c r="BQ451" s="12"/>
    </row>
    <row r="452" spans="4:69" ht="15.75" customHeight="1">
      <c r="D452" s="44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95"/>
      <c r="AR452" s="12"/>
      <c r="AS452" s="12"/>
      <c r="AT452" s="12"/>
      <c r="AU452" s="12"/>
      <c r="AV452" s="12"/>
      <c r="AW452" s="12"/>
      <c r="AX452" s="12"/>
      <c r="AY452" s="12"/>
      <c r="AZ452" s="95"/>
      <c r="BA452" s="12"/>
      <c r="BB452" s="12"/>
      <c r="BC452" s="12"/>
      <c r="BD452" s="12"/>
      <c r="BE452" s="12"/>
      <c r="BF452" s="12"/>
      <c r="BG452" s="12"/>
      <c r="BH452" s="12"/>
      <c r="BI452" s="50"/>
      <c r="BJ452" s="12"/>
      <c r="BK452" s="12"/>
      <c r="BL452" s="12"/>
      <c r="BM452" s="12"/>
      <c r="BN452" s="12"/>
      <c r="BO452" s="12"/>
      <c r="BP452" s="12"/>
      <c r="BQ452" s="12"/>
    </row>
    <row r="453" spans="4:69" ht="15.75" customHeight="1">
      <c r="D453" s="44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95"/>
      <c r="AR453" s="12"/>
      <c r="AS453" s="12"/>
      <c r="AT453" s="12"/>
      <c r="AU453" s="12"/>
      <c r="AV453" s="12"/>
      <c r="AW453" s="12"/>
      <c r="AX453" s="12"/>
      <c r="AY453" s="12"/>
      <c r="AZ453" s="95"/>
      <c r="BA453" s="12"/>
      <c r="BB453" s="12"/>
      <c r="BC453" s="12"/>
      <c r="BD453" s="12"/>
      <c r="BE453" s="12"/>
      <c r="BF453" s="12"/>
      <c r="BG453" s="12"/>
      <c r="BH453" s="12"/>
      <c r="BI453" s="50"/>
      <c r="BJ453" s="12"/>
      <c r="BK453" s="12"/>
      <c r="BL453" s="12"/>
      <c r="BM453" s="12"/>
      <c r="BN453" s="12"/>
      <c r="BO453" s="12"/>
      <c r="BP453" s="12"/>
      <c r="BQ453" s="12"/>
    </row>
    <row r="454" spans="4:69" ht="15.75" customHeight="1">
      <c r="D454" s="44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95"/>
      <c r="AR454" s="12"/>
      <c r="AS454" s="12"/>
      <c r="AT454" s="12"/>
      <c r="AU454" s="12"/>
      <c r="AV454" s="12"/>
      <c r="AW454" s="12"/>
      <c r="AX454" s="12"/>
      <c r="AY454" s="12"/>
      <c r="AZ454" s="95"/>
      <c r="BA454" s="12"/>
      <c r="BB454" s="12"/>
      <c r="BC454" s="12"/>
      <c r="BD454" s="12"/>
      <c r="BE454" s="12"/>
      <c r="BF454" s="12"/>
      <c r="BG454" s="12"/>
      <c r="BH454" s="12"/>
      <c r="BI454" s="50"/>
      <c r="BJ454" s="12"/>
      <c r="BK454" s="12"/>
      <c r="BL454" s="12"/>
      <c r="BM454" s="12"/>
      <c r="BN454" s="12"/>
      <c r="BO454" s="12"/>
      <c r="BP454" s="12"/>
      <c r="BQ454" s="12"/>
    </row>
    <row r="455" spans="4:69" ht="15.75" customHeight="1">
      <c r="D455" s="44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95"/>
      <c r="AR455" s="12"/>
      <c r="AS455" s="12"/>
      <c r="AT455" s="12"/>
      <c r="AU455" s="12"/>
      <c r="AV455" s="12"/>
      <c r="AW455" s="12"/>
      <c r="AX455" s="12"/>
      <c r="AY455" s="12"/>
      <c r="AZ455" s="95"/>
      <c r="BA455" s="12"/>
      <c r="BB455" s="12"/>
      <c r="BC455" s="12"/>
      <c r="BD455" s="12"/>
      <c r="BE455" s="12"/>
      <c r="BF455" s="12"/>
      <c r="BG455" s="12"/>
      <c r="BH455" s="12"/>
      <c r="BI455" s="50"/>
      <c r="BJ455" s="12"/>
      <c r="BK455" s="12"/>
      <c r="BL455" s="12"/>
      <c r="BM455" s="12"/>
      <c r="BN455" s="12"/>
      <c r="BO455" s="12"/>
      <c r="BP455" s="12"/>
      <c r="BQ455" s="12"/>
    </row>
    <row r="456" spans="4:69" ht="15.75" customHeight="1">
      <c r="D456" s="44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95"/>
      <c r="AR456" s="12"/>
      <c r="AS456" s="12"/>
      <c r="AT456" s="12"/>
      <c r="AU456" s="12"/>
      <c r="AV456" s="12"/>
      <c r="AW456" s="12"/>
      <c r="AX456" s="12"/>
      <c r="AY456" s="12"/>
      <c r="AZ456" s="95"/>
      <c r="BA456" s="12"/>
      <c r="BB456" s="12"/>
      <c r="BC456" s="12"/>
      <c r="BD456" s="12"/>
      <c r="BE456" s="12"/>
      <c r="BF456" s="12"/>
      <c r="BG456" s="12"/>
      <c r="BH456" s="12"/>
      <c r="BI456" s="50"/>
      <c r="BJ456" s="12"/>
      <c r="BK456" s="12"/>
      <c r="BL456" s="12"/>
      <c r="BM456" s="12"/>
      <c r="BN456" s="12"/>
      <c r="BO456" s="12"/>
      <c r="BP456" s="12"/>
      <c r="BQ456" s="12"/>
    </row>
    <row r="457" spans="4:69" ht="15.75" customHeight="1">
      <c r="D457" s="44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95"/>
      <c r="AR457" s="12"/>
      <c r="AS457" s="12"/>
      <c r="AT457" s="12"/>
      <c r="AU457" s="12"/>
      <c r="AV457" s="12"/>
      <c r="AW457" s="12"/>
      <c r="AX457" s="12"/>
      <c r="AY457" s="12"/>
      <c r="AZ457" s="95"/>
      <c r="BA457" s="12"/>
      <c r="BB457" s="12"/>
      <c r="BC457" s="12"/>
      <c r="BD457" s="12"/>
      <c r="BE457" s="12"/>
      <c r="BF457" s="12"/>
      <c r="BG457" s="12"/>
      <c r="BH457" s="12"/>
      <c r="BI457" s="50"/>
      <c r="BJ457" s="12"/>
      <c r="BK457" s="12"/>
      <c r="BL457" s="12"/>
      <c r="BM457" s="12"/>
      <c r="BN457" s="12"/>
      <c r="BO457" s="12"/>
      <c r="BP457" s="12"/>
      <c r="BQ457" s="12"/>
    </row>
    <row r="458" spans="4:69" ht="15.75" customHeight="1">
      <c r="D458" s="44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95"/>
      <c r="AR458" s="12"/>
      <c r="AS458" s="12"/>
      <c r="AT458" s="12"/>
      <c r="AU458" s="12"/>
      <c r="AV458" s="12"/>
      <c r="AW458" s="12"/>
      <c r="AX458" s="12"/>
      <c r="AY458" s="12"/>
      <c r="AZ458" s="95"/>
      <c r="BA458" s="12"/>
      <c r="BB458" s="12"/>
      <c r="BC458" s="12"/>
      <c r="BD458" s="12"/>
      <c r="BE458" s="12"/>
      <c r="BF458" s="12"/>
      <c r="BG458" s="12"/>
      <c r="BH458" s="12"/>
      <c r="BI458" s="50"/>
      <c r="BJ458" s="12"/>
      <c r="BK458" s="12"/>
      <c r="BL458" s="12"/>
      <c r="BM458" s="12"/>
      <c r="BN458" s="12"/>
      <c r="BO458" s="12"/>
      <c r="BP458" s="12"/>
      <c r="BQ458" s="12"/>
    </row>
    <row r="459" spans="4:69" ht="15.75" customHeight="1">
      <c r="D459" s="44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95"/>
      <c r="AR459" s="12"/>
      <c r="AS459" s="12"/>
      <c r="AT459" s="12"/>
      <c r="AU459" s="12"/>
      <c r="AV459" s="12"/>
      <c r="AW459" s="12"/>
      <c r="AX459" s="12"/>
      <c r="AY459" s="12"/>
      <c r="AZ459" s="95"/>
      <c r="BA459" s="12"/>
      <c r="BB459" s="12"/>
      <c r="BC459" s="12"/>
      <c r="BD459" s="12"/>
      <c r="BE459" s="12"/>
      <c r="BF459" s="12"/>
      <c r="BG459" s="12"/>
      <c r="BH459" s="12"/>
      <c r="BI459" s="50"/>
      <c r="BJ459" s="12"/>
      <c r="BK459" s="12"/>
      <c r="BL459" s="12"/>
      <c r="BM459" s="12"/>
      <c r="BN459" s="12"/>
      <c r="BO459" s="12"/>
      <c r="BP459" s="12"/>
      <c r="BQ459" s="12"/>
    </row>
    <row r="460" spans="4:69" ht="15.75" customHeight="1">
      <c r="D460" s="44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95"/>
      <c r="AR460" s="12"/>
      <c r="AS460" s="12"/>
      <c r="AT460" s="12"/>
      <c r="AU460" s="12"/>
      <c r="AV460" s="12"/>
      <c r="AW460" s="12"/>
      <c r="AX460" s="12"/>
      <c r="AY460" s="12"/>
      <c r="AZ460" s="95"/>
      <c r="BA460" s="12"/>
      <c r="BB460" s="12"/>
      <c r="BC460" s="12"/>
      <c r="BD460" s="12"/>
      <c r="BE460" s="12"/>
      <c r="BF460" s="12"/>
      <c r="BG460" s="12"/>
      <c r="BH460" s="12"/>
      <c r="BI460" s="50"/>
      <c r="BJ460" s="12"/>
      <c r="BK460" s="12"/>
      <c r="BL460" s="12"/>
      <c r="BM460" s="12"/>
      <c r="BN460" s="12"/>
      <c r="BO460" s="12"/>
      <c r="BP460" s="12"/>
      <c r="BQ460" s="12"/>
    </row>
    <row r="461" spans="4:69" ht="15.75" customHeight="1">
      <c r="D461" s="44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95"/>
      <c r="AR461" s="12"/>
      <c r="AS461" s="12"/>
      <c r="AT461" s="12"/>
      <c r="AU461" s="12"/>
      <c r="AV461" s="12"/>
      <c r="AW461" s="12"/>
      <c r="AX461" s="12"/>
      <c r="AY461" s="12"/>
      <c r="AZ461" s="95"/>
      <c r="BA461" s="12"/>
      <c r="BB461" s="12"/>
      <c r="BC461" s="12"/>
      <c r="BD461" s="12"/>
      <c r="BE461" s="12"/>
      <c r="BF461" s="12"/>
      <c r="BG461" s="12"/>
      <c r="BH461" s="12"/>
      <c r="BI461" s="50"/>
      <c r="BJ461" s="12"/>
      <c r="BK461" s="12"/>
      <c r="BL461" s="12"/>
      <c r="BM461" s="12"/>
      <c r="BN461" s="12"/>
      <c r="BO461" s="12"/>
      <c r="BP461" s="12"/>
      <c r="BQ461" s="12"/>
    </row>
    <row r="462" spans="4:69" ht="15.75" customHeight="1">
      <c r="D462" s="44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95"/>
      <c r="AR462" s="12"/>
      <c r="AS462" s="12"/>
      <c r="AT462" s="12"/>
      <c r="AU462" s="12"/>
      <c r="AV462" s="12"/>
      <c r="AW462" s="12"/>
      <c r="AX462" s="12"/>
      <c r="AY462" s="12"/>
      <c r="AZ462" s="95"/>
      <c r="BA462" s="12"/>
      <c r="BB462" s="12"/>
      <c r="BC462" s="12"/>
      <c r="BD462" s="12"/>
      <c r="BE462" s="12"/>
      <c r="BF462" s="12"/>
      <c r="BG462" s="12"/>
      <c r="BH462" s="12"/>
      <c r="BI462" s="50"/>
      <c r="BJ462" s="12"/>
      <c r="BK462" s="12"/>
      <c r="BL462" s="12"/>
      <c r="BM462" s="12"/>
      <c r="BN462" s="12"/>
      <c r="BO462" s="12"/>
      <c r="BP462" s="12"/>
      <c r="BQ462" s="12"/>
    </row>
    <row r="463" spans="4:69" ht="15.75" customHeight="1">
      <c r="D463" s="44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95"/>
      <c r="AR463" s="12"/>
      <c r="AS463" s="12"/>
      <c r="AT463" s="12"/>
      <c r="AU463" s="12"/>
      <c r="AV463" s="12"/>
      <c r="AW463" s="12"/>
      <c r="AX463" s="12"/>
      <c r="AY463" s="12"/>
      <c r="AZ463" s="95"/>
      <c r="BA463" s="12"/>
      <c r="BB463" s="12"/>
      <c r="BC463" s="12"/>
      <c r="BD463" s="12"/>
      <c r="BE463" s="12"/>
      <c r="BF463" s="12"/>
      <c r="BG463" s="12"/>
      <c r="BH463" s="12"/>
      <c r="BI463" s="50"/>
      <c r="BJ463" s="12"/>
      <c r="BK463" s="12"/>
      <c r="BL463" s="12"/>
      <c r="BM463" s="12"/>
      <c r="BN463" s="12"/>
      <c r="BO463" s="12"/>
      <c r="BP463" s="12"/>
      <c r="BQ463" s="12"/>
    </row>
    <row r="464" spans="4:69" ht="15.75" customHeight="1">
      <c r="D464" s="44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95"/>
      <c r="AR464" s="12"/>
      <c r="AS464" s="12"/>
      <c r="AT464" s="12"/>
      <c r="AU464" s="12"/>
      <c r="AV464" s="12"/>
      <c r="AW464" s="12"/>
      <c r="AX464" s="12"/>
      <c r="AY464" s="12"/>
      <c r="AZ464" s="95"/>
      <c r="BA464" s="12"/>
      <c r="BB464" s="12"/>
      <c r="BC464" s="12"/>
      <c r="BD464" s="12"/>
      <c r="BE464" s="12"/>
      <c r="BF464" s="12"/>
      <c r="BG464" s="12"/>
      <c r="BH464" s="12"/>
      <c r="BI464" s="50"/>
      <c r="BJ464" s="12"/>
      <c r="BK464" s="12"/>
      <c r="BL464" s="12"/>
      <c r="BM464" s="12"/>
      <c r="BN464" s="12"/>
      <c r="BO464" s="12"/>
      <c r="BP464" s="12"/>
      <c r="BQ464" s="12"/>
    </row>
    <row r="465" spans="4:69" ht="15.75" customHeight="1">
      <c r="D465" s="44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95"/>
      <c r="AR465" s="12"/>
      <c r="AS465" s="12"/>
      <c r="AT465" s="12"/>
      <c r="AU465" s="12"/>
      <c r="AV465" s="12"/>
      <c r="AW465" s="12"/>
      <c r="AX465" s="12"/>
      <c r="AY465" s="12"/>
      <c r="AZ465" s="95"/>
      <c r="BA465" s="12"/>
      <c r="BB465" s="12"/>
      <c r="BC465" s="12"/>
      <c r="BD465" s="12"/>
      <c r="BE465" s="12"/>
      <c r="BF465" s="12"/>
      <c r="BG465" s="12"/>
      <c r="BH465" s="12"/>
      <c r="BI465" s="50"/>
      <c r="BJ465" s="12"/>
      <c r="BK465" s="12"/>
      <c r="BL465" s="12"/>
      <c r="BM465" s="12"/>
      <c r="BN465" s="12"/>
      <c r="BO465" s="12"/>
      <c r="BP465" s="12"/>
      <c r="BQ465" s="12"/>
    </row>
    <row r="466" spans="4:69" ht="15.75" customHeight="1">
      <c r="D466" s="44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95"/>
      <c r="AR466" s="12"/>
      <c r="AS466" s="12"/>
      <c r="AT466" s="12"/>
      <c r="AU466" s="12"/>
      <c r="AV466" s="12"/>
      <c r="AW466" s="12"/>
      <c r="AX466" s="12"/>
      <c r="AY466" s="12"/>
      <c r="AZ466" s="95"/>
      <c r="BA466" s="12"/>
      <c r="BB466" s="12"/>
      <c r="BC466" s="12"/>
      <c r="BD466" s="12"/>
      <c r="BE466" s="12"/>
      <c r="BF466" s="12"/>
      <c r="BG466" s="12"/>
      <c r="BH466" s="12"/>
      <c r="BI466" s="50"/>
      <c r="BJ466" s="12"/>
      <c r="BK466" s="12"/>
      <c r="BL466" s="12"/>
      <c r="BM466" s="12"/>
      <c r="BN466" s="12"/>
      <c r="BO466" s="12"/>
      <c r="BP466" s="12"/>
      <c r="BQ466" s="12"/>
    </row>
    <row r="467" spans="4:69" ht="15.75" customHeight="1">
      <c r="D467" s="44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95"/>
      <c r="AR467" s="12"/>
      <c r="AS467" s="12"/>
      <c r="AT467" s="12"/>
      <c r="AU467" s="12"/>
      <c r="AV467" s="12"/>
      <c r="AW467" s="12"/>
      <c r="AX467" s="12"/>
      <c r="AY467" s="12"/>
      <c r="AZ467" s="95"/>
      <c r="BA467" s="12"/>
      <c r="BB467" s="12"/>
      <c r="BC467" s="12"/>
      <c r="BD467" s="12"/>
      <c r="BE467" s="12"/>
      <c r="BF467" s="12"/>
      <c r="BG467" s="12"/>
      <c r="BH467" s="12"/>
      <c r="BI467" s="50"/>
      <c r="BJ467" s="12"/>
      <c r="BK467" s="12"/>
      <c r="BL467" s="12"/>
      <c r="BM467" s="12"/>
      <c r="BN467" s="12"/>
      <c r="BO467" s="12"/>
      <c r="BP467" s="12"/>
      <c r="BQ467" s="12"/>
    </row>
    <row r="468" spans="4:69" ht="15.75" customHeight="1">
      <c r="D468" s="44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95"/>
      <c r="AR468" s="12"/>
      <c r="AS468" s="12"/>
      <c r="AT468" s="12"/>
      <c r="AU468" s="12"/>
      <c r="AV468" s="12"/>
      <c r="AW468" s="12"/>
      <c r="AX468" s="12"/>
      <c r="AY468" s="12"/>
      <c r="AZ468" s="95"/>
      <c r="BA468" s="12"/>
      <c r="BB468" s="12"/>
      <c r="BC468" s="12"/>
      <c r="BD468" s="12"/>
      <c r="BE468" s="12"/>
      <c r="BF468" s="12"/>
      <c r="BG468" s="12"/>
      <c r="BH468" s="12"/>
      <c r="BI468" s="50"/>
      <c r="BJ468" s="12"/>
      <c r="BK468" s="12"/>
      <c r="BL468" s="12"/>
      <c r="BM468" s="12"/>
      <c r="BN468" s="12"/>
      <c r="BO468" s="12"/>
      <c r="BP468" s="12"/>
      <c r="BQ468" s="12"/>
    </row>
    <row r="469" spans="4:69" ht="15.75" customHeight="1">
      <c r="D469" s="44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95"/>
      <c r="AR469" s="12"/>
      <c r="AS469" s="12"/>
      <c r="AT469" s="12"/>
      <c r="AU469" s="12"/>
      <c r="AV469" s="12"/>
      <c r="AW469" s="12"/>
      <c r="AX469" s="12"/>
      <c r="AY469" s="12"/>
      <c r="AZ469" s="95"/>
      <c r="BA469" s="12"/>
      <c r="BB469" s="12"/>
      <c r="BC469" s="12"/>
      <c r="BD469" s="12"/>
      <c r="BE469" s="12"/>
      <c r="BF469" s="12"/>
      <c r="BG469" s="12"/>
      <c r="BH469" s="12"/>
      <c r="BI469" s="50"/>
      <c r="BJ469" s="12"/>
      <c r="BK469" s="12"/>
      <c r="BL469" s="12"/>
      <c r="BM469" s="12"/>
      <c r="BN469" s="12"/>
      <c r="BO469" s="12"/>
      <c r="BP469" s="12"/>
      <c r="BQ469" s="12"/>
    </row>
    <row r="470" spans="4:69" ht="15.75" customHeight="1">
      <c r="D470" s="44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95"/>
      <c r="AR470" s="12"/>
      <c r="AS470" s="12"/>
      <c r="AT470" s="12"/>
      <c r="AU470" s="12"/>
      <c r="AV470" s="12"/>
      <c r="AW470" s="12"/>
      <c r="AX470" s="12"/>
      <c r="AY470" s="12"/>
      <c r="AZ470" s="95"/>
      <c r="BA470" s="12"/>
      <c r="BB470" s="12"/>
      <c r="BC470" s="12"/>
      <c r="BD470" s="12"/>
      <c r="BE470" s="12"/>
      <c r="BF470" s="12"/>
      <c r="BG470" s="12"/>
      <c r="BH470" s="12"/>
      <c r="BI470" s="50"/>
      <c r="BJ470" s="12"/>
      <c r="BK470" s="12"/>
      <c r="BL470" s="12"/>
      <c r="BM470" s="12"/>
      <c r="BN470" s="12"/>
      <c r="BO470" s="12"/>
      <c r="BP470" s="12"/>
      <c r="BQ470" s="12"/>
    </row>
    <row r="471" spans="4:69" ht="15.75" customHeight="1">
      <c r="D471" s="44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95"/>
      <c r="AR471" s="12"/>
      <c r="AS471" s="12"/>
      <c r="AT471" s="12"/>
      <c r="AU471" s="12"/>
      <c r="AV471" s="12"/>
      <c r="AW471" s="12"/>
      <c r="AX471" s="12"/>
      <c r="AY471" s="12"/>
      <c r="AZ471" s="95"/>
      <c r="BA471" s="12"/>
      <c r="BB471" s="12"/>
      <c r="BC471" s="12"/>
      <c r="BD471" s="12"/>
      <c r="BE471" s="12"/>
      <c r="BF471" s="12"/>
      <c r="BG471" s="12"/>
      <c r="BH471" s="12"/>
      <c r="BI471" s="50"/>
      <c r="BJ471" s="12"/>
      <c r="BK471" s="12"/>
      <c r="BL471" s="12"/>
      <c r="BM471" s="12"/>
      <c r="BN471" s="12"/>
      <c r="BO471" s="12"/>
      <c r="BP471" s="12"/>
      <c r="BQ471" s="12"/>
    </row>
    <row r="472" spans="4:69" ht="15.75" customHeight="1">
      <c r="D472" s="44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95"/>
      <c r="AR472" s="12"/>
      <c r="AS472" s="12"/>
      <c r="AT472" s="12"/>
      <c r="AU472" s="12"/>
      <c r="AV472" s="12"/>
      <c r="AW472" s="12"/>
      <c r="AX472" s="12"/>
      <c r="AY472" s="12"/>
      <c r="AZ472" s="95"/>
      <c r="BA472" s="12"/>
      <c r="BB472" s="12"/>
      <c r="BC472" s="12"/>
      <c r="BD472" s="12"/>
      <c r="BE472" s="12"/>
      <c r="BF472" s="12"/>
      <c r="BG472" s="12"/>
      <c r="BH472" s="12"/>
      <c r="BI472" s="50"/>
      <c r="BJ472" s="12"/>
      <c r="BK472" s="12"/>
      <c r="BL472" s="12"/>
      <c r="BM472" s="12"/>
      <c r="BN472" s="12"/>
      <c r="BO472" s="12"/>
      <c r="BP472" s="12"/>
      <c r="BQ472" s="12"/>
    </row>
    <row r="473" spans="4:69" ht="15.75" customHeight="1">
      <c r="D473" s="44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95"/>
      <c r="AR473" s="12"/>
      <c r="AS473" s="12"/>
      <c r="AT473" s="12"/>
      <c r="AU473" s="12"/>
      <c r="AV473" s="12"/>
      <c r="AW473" s="12"/>
      <c r="AX473" s="12"/>
      <c r="AY473" s="12"/>
      <c r="AZ473" s="95"/>
      <c r="BA473" s="12"/>
      <c r="BB473" s="12"/>
      <c r="BC473" s="12"/>
      <c r="BD473" s="12"/>
      <c r="BE473" s="12"/>
      <c r="BF473" s="12"/>
      <c r="BG473" s="12"/>
      <c r="BH473" s="12"/>
      <c r="BI473" s="50"/>
      <c r="BJ473" s="12"/>
      <c r="BK473" s="12"/>
      <c r="BL473" s="12"/>
      <c r="BM473" s="12"/>
      <c r="BN473" s="12"/>
      <c r="BO473" s="12"/>
      <c r="BP473" s="12"/>
      <c r="BQ473" s="12"/>
    </row>
    <row r="474" spans="4:69" ht="15.75" customHeight="1">
      <c r="D474" s="44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95"/>
      <c r="AR474" s="12"/>
      <c r="AS474" s="12"/>
      <c r="AT474" s="12"/>
      <c r="AU474" s="12"/>
      <c r="AV474" s="12"/>
      <c r="AW474" s="12"/>
      <c r="AX474" s="12"/>
      <c r="AY474" s="12"/>
      <c r="AZ474" s="95"/>
      <c r="BA474" s="12"/>
      <c r="BB474" s="12"/>
      <c r="BC474" s="12"/>
      <c r="BD474" s="12"/>
      <c r="BE474" s="12"/>
      <c r="BF474" s="12"/>
      <c r="BG474" s="12"/>
      <c r="BH474" s="12"/>
      <c r="BI474" s="50"/>
      <c r="BJ474" s="12"/>
      <c r="BK474" s="12"/>
      <c r="BL474" s="12"/>
      <c r="BM474" s="12"/>
      <c r="BN474" s="12"/>
      <c r="BO474" s="12"/>
      <c r="BP474" s="12"/>
      <c r="BQ474" s="12"/>
    </row>
    <row r="475" spans="4:69" ht="15.75" customHeight="1">
      <c r="D475" s="44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95"/>
      <c r="AR475" s="12"/>
      <c r="AS475" s="12"/>
      <c r="AT475" s="12"/>
      <c r="AU475" s="12"/>
      <c r="AV475" s="12"/>
      <c r="AW475" s="12"/>
      <c r="AX475" s="12"/>
      <c r="AY475" s="12"/>
      <c r="AZ475" s="95"/>
      <c r="BA475" s="12"/>
      <c r="BB475" s="12"/>
      <c r="BC475" s="12"/>
      <c r="BD475" s="12"/>
      <c r="BE475" s="12"/>
      <c r="BF475" s="12"/>
      <c r="BG475" s="12"/>
      <c r="BH475" s="12"/>
      <c r="BI475" s="50"/>
      <c r="BJ475" s="12"/>
      <c r="BK475" s="12"/>
      <c r="BL475" s="12"/>
      <c r="BM475" s="12"/>
      <c r="BN475" s="12"/>
      <c r="BO475" s="12"/>
      <c r="BP475" s="12"/>
      <c r="BQ475" s="12"/>
    </row>
    <row r="476" spans="4:69" ht="15.75" customHeight="1">
      <c r="D476" s="44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95"/>
      <c r="AR476" s="12"/>
      <c r="AS476" s="12"/>
      <c r="AT476" s="12"/>
      <c r="AU476" s="12"/>
      <c r="AV476" s="12"/>
      <c r="AW476" s="12"/>
      <c r="AX476" s="12"/>
      <c r="AY476" s="12"/>
      <c r="AZ476" s="95"/>
      <c r="BA476" s="12"/>
      <c r="BB476" s="12"/>
      <c r="BC476" s="12"/>
      <c r="BD476" s="12"/>
      <c r="BE476" s="12"/>
      <c r="BF476" s="12"/>
      <c r="BG476" s="12"/>
      <c r="BH476" s="12"/>
      <c r="BI476" s="50"/>
      <c r="BJ476" s="12"/>
      <c r="BK476" s="12"/>
      <c r="BL476" s="12"/>
      <c r="BM476" s="12"/>
      <c r="BN476" s="12"/>
      <c r="BO476" s="12"/>
      <c r="BP476" s="12"/>
      <c r="BQ476" s="12"/>
    </row>
    <row r="477" spans="4:69" ht="15.75" customHeight="1">
      <c r="D477" s="44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95"/>
      <c r="AR477" s="12"/>
      <c r="AS477" s="12"/>
      <c r="AT477" s="12"/>
      <c r="AU477" s="12"/>
      <c r="AV477" s="12"/>
      <c r="AW477" s="12"/>
      <c r="AX477" s="12"/>
      <c r="AY477" s="12"/>
      <c r="AZ477" s="95"/>
      <c r="BA477" s="12"/>
      <c r="BB477" s="12"/>
      <c r="BC477" s="12"/>
      <c r="BD477" s="12"/>
      <c r="BE477" s="12"/>
      <c r="BF477" s="12"/>
      <c r="BG477" s="12"/>
      <c r="BH477" s="12"/>
      <c r="BI477" s="50"/>
      <c r="BJ477" s="12"/>
      <c r="BK477" s="12"/>
      <c r="BL477" s="12"/>
      <c r="BM477" s="12"/>
      <c r="BN477" s="12"/>
      <c r="BO477" s="12"/>
      <c r="BP477" s="12"/>
      <c r="BQ477" s="12"/>
    </row>
    <row r="478" spans="4:69" ht="15.75" customHeight="1">
      <c r="D478" s="44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95"/>
      <c r="AR478" s="12"/>
      <c r="AS478" s="12"/>
      <c r="AT478" s="12"/>
      <c r="AU478" s="12"/>
      <c r="AV478" s="12"/>
      <c r="AW478" s="12"/>
      <c r="AX478" s="12"/>
      <c r="AY478" s="12"/>
      <c r="AZ478" s="95"/>
      <c r="BA478" s="12"/>
      <c r="BB478" s="12"/>
      <c r="BC478" s="12"/>
      <c r="BD478" s="12"/>
      <c r="BE478" s="12"/>
      <c r="BF478" s="12"/>
      <c r="BG478" s="12"/>
      <c r="BH478" s="12"/>
      <c r="BI478" s="50"/>
      <c r="BJ478" s="12"/>
      <c r="BK478" s="12"/>
      <c r="BL478" s="12"/>
      <c r="BM478" s="12"/>
      <c r="BN478" s="12"/>
      <c r="BO478" s="12"/>
      <c r="BP478" s="12"/>
      <c r="BQ478" s="12"/>
    </row>
    <row r="479" spans="4:69" ht="15.75" customHeight="1">
      <c r="D479" s="44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95"/>
      <c r="AR479" s="12"/>
      <c r="AS479" s="12"/>
      <c r="AT479" s="12"/>
      <c r="AU479" s="12"/>
      <c r="AV479" s="12"/>
      <c r="AW479" s="12"/>
      <c r="AX479" s="12"/>
      <c r="AY479" s="12"/>
      <c r="AZ479" s="95"/>
      <c r="BA479" s="12"/>
      <c r="BB479" s="12"/>
      <c r="BC479" s="12"/>
      <c r="BD479" s="12"/>
      <c r="BE479" s="12"/>
      <c r="BF479" s="12"/>
      <c r="BG479" s="12"/>
      <c r="BH479" s="12"/>
      <c r="BI479" s="50"/>
      <c r="BJ479" s="12"/>
      <c r="BK479" s="12"/>
      <c r="BL479" s="12"/>
      <c r="BM479" s="12"/>
      <c r="BN479" s="12"/>
      <c r="BO479" s="12"/>
      <c r="BP479" s="12"/>
      <c r="BQ479" s="12"/>
    </row>
    <row r="480" spans="4:69" ht="15.75" customHeight="1">
      <c r="D480" s="44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95"/>
      <c r="AR480" s="12"/>
      <c r="AS480" s="12"/>
      <c r="AT480" s="12"/>
      <c r="AU480" s="12"/>
      <c r="AV480" s="12"/>
      <c r="AW480" s="12"/>
      <c r="AX480" s="12"/>
      <c r="AY480" s="12"/>
      <c r="AZ480" s="95"/>
      <c r="BA480" s="12"/>
      <c r="BB480" s="12"/>
      <c r="BC480" s="12"/>
      <c r="BD480" s="12"/>
      <c r="BE480" s="12"/>
      <c r="BF480" s="12"/>
      <c r="BG480" s="12"/>
      <c r="BH480" s="12"/>
      <c r="BI480" s="50"/>
      <c r="BJ480" s="12"/>
      <c r="BK480" s="12"/>
      <c r="BL480" s="12"/>
      <c r="BM480" s="12"/>
      <c r="BN480" s="12"/>
      <c r="BO480" s="12"/>
      <c r="BP480" s="12"/>
      <c r="BQ480" s="12"/>
    </row>
    <row r="481" spans="4:69" ht="15.75" customHeight="1">
      <c r="D481" s="44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95"/>
      <c r="AR481" s="12"/>
      <c r="AS481" s="12"/>
      <c r="AT481" s="12"/>
      <c r="AU481" s="12"/>
      <c r="AV481" s="12"/>
      <c r="AW481" s="12"/>
      <c r="AX481" s="12"/>
      <c r="AY481" s="12"/>
      <c r="AZ481" s="95"/>
      <c r="BA481" s="12"/>
      <c r="BB481" s="12"/>
      <c r="BC481" s="12"/>
      <c r="BD481" s="12"/>
      <c r="BE481" s="12"/>
      <c r="BF481" s="12"/>
      <c r="BG481" s="12"/>
      <c r="BH481" s="12"/>
      <c r="BI481" s="50"/>
      <c r="BJ481" s="12"/>
      <c r="BK481" s="12"/>
      <c r="BL481" s="12"/>
      <c r="BM481" s="12"/>
      <c r="BN481" s="12"/>
      <c r="BO481" s="12"/>
      <c r="BP481" s="12"/>
      <c r="BQ481" s="12"/>
    </row>
    <row r="482" spans="4:69" ht="15.75" customHeight="1">
      <c r="D482" s="44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95"/>
      <c r="AR482" s="12"/>
      <c r="AS482" s="12"/>
      <c r="AT482" s="12"/>
      <c r="AU482" s="12"/>
      <c r="AV482" s="12"/>
      <c r="AW482" s="12"/>
      <c r="AX482" s="12"/>
      <c r="AY482" s="12"/>
      <c r="AZ482" s="95"/>
      <c r="BA482" s="12"/>
      <c r="BB482" s="12"/>
      <c r="BC482" s="12"/>
      <c r="BD482" s="12"/>
      <c r="BE482" s="12"/>
      <c r="BF482" s="12"/>
      <c r="BG482" s="12"/>
      <c r="BH482" s="12"/>
      <c r="BI482" s="50"/>
      <c r="BJ482" s="12"/>
      <c r="BK482" s="12"/>
      <c r="BL482" s="12"/>
      <c r="BM482" s="12"/>
      <c r="BN482" s="12"/>
      <c r="BO482" s="12"/>
      <c r="BP482" s="12"/>
      <c r="BQ482" s="12"/>
    </row>
    <row r="483" spans="4:69" ht="15.75" customHeight="1">
      <c r="D483" s="44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95"/>
      <c r="AR483" s="12"/>
      <c r="AS483" s="12"/>
      <c r="AT483" s="12"/>
      <c r="AU483" s="12"/>
      <c r="AV483" s="12"/>
      <c r="AW483" s="12"/>
      <c r="AX483" s="12"/>
      <c r="AY483" s="12"/>
      <c r="AZ483" s="95"/>
      <c r="BA483" s="12"/>
      <c r="BB483" s="12"/>
      <c r="BC483" s="12"/>
      <c r="BD483" s="12"/>
      <c r="BE483" s="12"/>
      <c r="BF483" s="12"/>
      <c r="BG483" s="12"/>
      <c r="BH483" s="12"/>
      <c r="BI483" s="50"/>
      <c r="BJ483" s="12"/>
      <c r="BK483" s="12"/>
      <c r="BL483" s="12"/>
      <c r="BM483" s="12"/>
      <c r="BN483" s="12"/>
      <c r="BO483" s="12"/>
      <c r="BP483" s="12"/>
      <c r="BQ483" s="12"/>
    </row>
    <row r="484" spans="4:69" ht="15.75" customHeight="1">
      <c r="D484" s="44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95"/>
      <c r="AR484" s="12"/>
      <c r="AS484" s="12"/>
      <c r="AT484" s="12"/>
      <c r="AU484" s="12"/>
      <c r="AV484" s="12"/>
      <c r="AW484" s="12"/>
      <c r="AX484" s="12"/>
      <c r="AY484" s="12"/>
      <c r="AZ484" s="95"/>
      <c r="BA484" s="12"/>
      <c r="BB484" s="12"/>
      <c r="BC484" s="12"/>
      <c r="BD484" s="12"/>
      <c r="BE484" s="12"/>
      <c r="BF484" s="12"/>
      <c r="BG484" s="12"/>
      <c r="BH484" s="12"/>
      <c r="BI484" s="50"/>
      <c r="BJ484" s="12"/>
      <c r="BK484" s="12"/>
      <c r="BL484" s="12"/>
      <c r="BM484" s="12"/>
      <c r="BN484" s="12"/>
      <c r="BO484" s="12"/>
      <c r="BP484" s="12"/>
      <c r="BQ484" s="12"/>
    </row>
    <row r="485" spans="4:69" ht="15.75" customHeight="1">
      <c r="D485" s="44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95"/>
      <c r="AR485" s="12"/>
      <c r="AS485" s="12"/>
      <c r="AT485" s="12"/>
      <c r="AU485" s="12"/>
      <c r="AV485" s="12"/>
      <c r="AW485" s="12"/>
      <c r="AX485" s="12"/>
      <c r="AY485" s="12"/>
      <c r="AZ485" s="95"/>
      <c r="BA485" s="12"/>
      <c r="BB485" s="12"/>
      <c r="BC485" s="12"/>
      <c r="BD485" s="12"/>
      <c r="BE485" s="12"/>
      <c r="BF485" s="12"/>
      <c r="BG485" s="12"/>
      <c r="BH485" s="12"/>
      <c r="BI485" s="50"/>
      <c r="BJ485" s="12"/>
      <c r="BK485" s="12"/>
      <c r="BL485" s="12"/>
      <c r="BM485" s="12"/>
      <c r="BN485" s="12"/>
      <c r="BO485" s="12"/>
      <c r="BP485" s="12"/>
      <c r="BQ485" s="12"/>
    </row>
    <row r="486" spans="4:69" ht="15.75" customHeight="1">
      <c r="D486" s="44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95"/>
      <c r="AR486" s="12"/>
      <c r="AS486" s="12"/>
      <c r="AT486" s="12"/>
      <c r="AU486" s="12"/>
      <c r="AV486" s="12"/>
      <c r="AW486" s="12"/>
      <c r="AX486" s="12"/>
      <c r="AY486" s="12"/>
      <c r="AZ486" s="95"/>
      <c r="BA486" s="12"/>
      <c r="BB486" s="12"/>
      <c r="BC486" s="12"/>
      <c r="BD486" s="12"/>
      <c r="BE486" s="12"/>
      <c r="BF486" s="12"/>
      <c r="BG486" s="12"/>
      <c r="BH486" s="12"/>
      <c r="BI486" s="50"/>
      <c r="BJ486" s="12"/>
      <c r="BK486" s="12"/>
      <c r="BL486" s="12"/>
      <c r="BM486" s="12"/>
      <c r="BN486" s="12"/>
      <c r="BO486" s="12"/>
      <c r="BP486" s="12"/>
      <c r="BQ486" s="12"/>
    </row>
    <row r="487" spans="4:69" ht="15.75" customHeight="1">
      <c r="D487" s="44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95"/>
      <c r="AR487" s="12"/>
      <c r="AS487" s="12"/>
      <c r="AT487" s="12"/>
      <c r="AU487" s="12"/>
      <c r="AV487" s="12"/>
      <c r="AW487" s="12"/>
      <c r="AX487" s="12"/>
      <c r="AY487" s="12"/>
      <c r="AZ487" s="95"/>
      <c r="BA487" s="12"/>
      <c r="BB487" s="12"/>
      <c r="BC487" s="12"/>
      <c r="BD487" s="12"/>
      <c r="BE487" s="12"/>
      <c r="BF487" s="12"/>
      <c r="BG487" s="12"/>
      <c r="BH487" s="12"/>
      <c r="BI487" s="50"/>
      <c r="BJ487" s="12"/>
      <c r="BK487" s="12"/>
      <c r="BL487" s="12"/>
      <c r="BM487" s="12"/>
      <c r="BN487" s="12"/>
      <c r="BO487" s="12"/>
      <c r="BP487" s="12"/>
      <c r="BQ487" s="12"/>
    </row>
    <row r="488" spans="4:69" ht="15.75" customHeight="1">
      <c r="D488" s="44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95"/>
      <c r="AR488" s="12"/>
      <c r="AS488" s="12"/>
      <c r="AT488" s="12"/>
      <c r="AU488" s="12"/>
      <c r="AV488" s="12"/>
      <c r="AW488" s="12"/>
      <c r="AX488" s="12"/>
      <c r="AY488" s="12"/>
      <c r="AZ488" s="95"/>
      <c r="BA488" s="12"/>
      <c r="BB488" s="12"/>
      <c r="BC488" s="12"/>
      <c r="BD488" s="12"/>
      <c r="BE488" s="12"/>
      <c r="BF488" s="12"/>
      <c r="BG488" s="12"/>
      <c r="BH488" s="12"/>
      <c r="BI488" s="50"/>
      <c r="BJ488" s="12"/>
      <c r="BK488" s="12"/>
      <c r="BL488" s="12"/>
      <c r="BM488" s="12"/>
      <c r="BN488" s="12"/>
      <c r="BO488" s="12"/>
      <c r="BP488" s="12"/>
      <c r="BQ488" s="12"/>
    </row>
    <row r="489" spans="4:69" ht="15.75" customHeight="1">
      <c r="D489" s="44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95"/>
      <c r="AR489" s="12"/>
      <c r="AS489" s="12"/>
      <c r="AT489" s="12"/>
      <c r="AU489" s="12"/>
      <c r="AV489" s="12"/>
      <c r="AW489" s="12"/>
      <c r="AX489" s="12"/>
      <c r="AY489" s="12"/>
      <c r="AZ489" s="95"/>
      <c r="BA489" s="12"/>
      <c r="BB489" s="12"/>
      <c r="BC489" s="12"/>
      <c r="BD489" s="12"/>
      <c r="BE489" s="12"/>
      <c r="BF489" s="12"/>
      <c r="BG489" s="12"/>
      <c r="BH489" s="12"/>
      <c r="BI489" s="50"/>
      <c r="BJ489" s="12"/>
      <c r="BK489" s="12"/>
      <c r="BL489" s="12"/>
      <c r="BM489" s="12"/>
      <c r="BN489" s="12"/>
      <c r="BO489" s="12"/>
      <c r="BP489" s="12"/>
      <c r="BQ489" s="12"/>
    </row>
    <row r="490" spans="4:69" ht="15.75" customHeight="1">
      <c r="D490" s="44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95"/>
      <c r="AR490" s="12"/>
      <c r="AS490" s="12"/>
      <c r="AT490" s="12"/>
      <c r="AU490" s="12"/>
      <c r="AV490" s="12"/>
      <c r="AW490" s="12"/>
      <c r="AX490" s="12"/>
      <c r="AY490" s="12"/>
      <c r="AZ490" s="95"/>
      <c r="BA490" s="12"/>
      <c r="BB490" s="12"/>
      <c r="BC490" s="12"/>
      <c r="BD490" s="12"/>
      <c r="BE490" s="12"/>
      <c r="BF490" s="12"/>
      <c r="BG490" s="12"/>
      <c r="BH490" s="12"/>
      <c r="BI490" s="50"/>
      <c r="BJ490" s="12"/>
      <c r="BK490" s="12"/>
      <c r="BL490" s="12"/>
      <c r="BM490" s="12"/>
      <c r="BN490" s="12"/>
      <c r="BO490" s="12"/>
      <c r="BP490" s="12"/>
      <c r="BQ490" s="12"/>
    </row>
    <row r="491" spans="4:69" ht="15.75" customHeight="1">
      <c r="D491" s="44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95"/>
      <c r="AR491" s="12"/>
      <c r="AS491" s="12"/>
      <c r="AT491" s="12"/>
      <c r="AU491" s="12"/>
      <c r="AV491" s="12"/>
      <c r="AW491" s="12"/>
      <c r="AX491" s="12"/>
      <c r="AY491" s="12"/>
      <c r="AZ491" s="95"/>
      <c r="BA491" s="12"/>
      <c r="BB491" s="12"/>
      <c r="BC491" s="12"/>
      <c r="BD491" s="12"/>
      <c r="BE491" s="12"/>
      <c r="BF491" s="12"/>
      <c r="BG491" s="12"/>
      <c r="BH491" s="12"/>
      <c r="BI491" s="50"/>
      <c r="BJ491" s="12"/>
      <c r="BK491" s="12"/>
      <c r="BL491" s="12"/>
      <c r="BM491" s="12"/>
      <c r="BN491" s="12"/>
      <c r="BO491" s="12"/>
      <c r="BP491" s="12"/>
      <c r="BQ491" s="12"/>
    </row>
    <row r="492" spans="4:69" ht="15.75" customHeight="1">
      <c r="D492" s="44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95"/>
      <c r="AR492" s="12"/>
      <c r="AS492" s="12"/>
      <c r="AT492" s="12"/>
      <c r="AU492" s="12"/>
      <c r="AV492" s="12"/>
      <c r="AW492" s="12"/>
      <c r="AX492" s="12"/>
      <c r="AY492" s="12"/>
      <c r="AZ492" s="95"/>
      <c r="BA492" s="12"/>
      <c r="BB492" s="12"/>
      <c r="BC492" s="12"/>
      <c r="BD492" s="12"/>
      <c r="BE492" s="12"/>
      <c r="BF492" s="12"/>
      <c r="BG492" s="12"/>
      <c r="BH492" s="12"/>
      <c r="BI492" s="50"/>
      <c r="BJ492" s="12"/>
      <c r="BK492" s="12"/>
      <c r="BL492" s="12"/>
      <c r="BM492" s="12"/>
      <c r="BN492" s="12"/>
      <c r="BO492" s="12"/>
      <c r="BP492" s="12"/>
      <c r="BQ492" s="12"/>
    </row>
    <row r="493" spans="4:69" ht="15.75" customHeight="1">
      <c r="D493" s="44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95"/>
      <c r="AR493" s="12"/>
      <c r="AS493" s="12"/>
      <c r="AT493" s="12"/>
      <c r="AU493" s="12"/>
      <c r="AV493" s="12"/>
      <c r="AW493" s="12"/>
      <c r="AX493" s="12"/>
      <c r="AY493" s="12"/>
      <c r="AZ493" s="95"/>
      <c r="BA493" s="12"/>
      <c r="BB493" s="12"/>
      <c r="BC493" s="12"/>
      <c r="BD493" s="12"/>
      <c r="BE493" s="12"/>
      <c r="BF493" s="12"/>
      <c r="BG493" s="12"/>
      <c r="BH493" s="12"/>
      <c r="BI493" s="50"/>
      <c r="BJ493" s="12"/>
      <c r="BK493" s="12"/>
      <c r="BL493" s="12"/>
      <c r="BM493" s="12"/>
      <c r="BN493" s="12"/>
      <c r="BO493" s="12"/>
      <c r="BP493" s="12"/>
      <c r="BQ493" s="12"/>
    </row>
    <row r="494" spans="4:69" ht="15.75" customHeight="1">
      <c r="D494" s="44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95"/>
      <c r="AR494" s="12"/>
      <c r="AS494" s="12"/>
      <c r="AT494" s="12"/>
      <c r="AU494" s="12"/>
      <c r="AV494" s="12"/>
      <c r="AW494" s="12"/>
      <c r="AX494" s="12"/>
      <c r="AY494" s="12"/>
      <c r="AZ494" s="95"/>
      <c r="BA494" s="12"/>
      <c r="BB494" s="12"/>
      <c r="BC494" s="12"/>
      <c r="BD494" s="12"/>
      <c r="BE494" s="12"/>
      <c r="BF494" s="12"/>
      <c r="BG494" s="12"/>
      <c r="BH494" s="12"/>
      <c r="BI494" s="50"/>
      <c r="BJ494" s="12"/>
      <c r="BK494" s="12"/>
      <c r="BL494" s="12"/>
      <c r="BM494" s="12"/>
      <c r="BN494" s="12"/>
      <c r="BO494" s="12"/>
      <c r="BP494" s="12"/>
      <c r="BQ494" s="12"/>
    </row>
    <row r="495" spans="4:69" ht="15.75" customHeight="1">
      <c r="D495" s="44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95"/>
      <c r="AR495" s="12"/>
      <c r="AS495" s="12"/>
      <c r="AT495" s="12"/>
      <c r="AU495" s="12"/>
      <c r="AV495" s="12"/>
      <c r="AW495" s="12"/>
      <c r="AX495" s="12"/>
      <c r="AY495" s="12"/>
      <c r="AZ495" s="95"/>
      <c r="BA495" s="12"/>
      <c r="BB495" s="12"/>
      <c r="BC495" s="12"/>
      <c r="BD495" s="12"/>
      <c r="BE495" s="12"/>
      <c r="BF495" s="12"/>
      <c r="BG495" s="12"/>
      <c r="BH495" s="12"/>
      <c r="BI495" s="50"/>
      <c r="BJ495" s="12"/>
      <c r="BK495" s="12"/>
      <c r="BL495" s="12"/>
      <c r="BM495" s="12"/>
      <c r="BN495" s="12"/>
      <c r="BO495" s="12"/>
      <c r="BP495" s="12"/>
      <c r="BQ495" s="12"/>
    </row>
    <row r="496" spans="4:69" ht="15.75" customHeight="1">
      <c r="D496" s="44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95"/>
      <c r="AR496" s="12"/>
      <c r="AS496" s="12"/>
      <c r="AT496" s="12"/>
      <c r="AU496" s="12"/>
      <c r="AV496" s="12"/>
      <c r="AW496" s="12"/>
      <c r="AX496" s="12"/>
      <c r="AY496" s="12"/>
      <c r="AZ496" s="95"/>
      <c r="BA496" s="12"/>
      <c r="BB496" s="12"/>
      <c r="BC496" s="12"/>
      <c r="BD496" s="12"/>
      <c r="BE496" s="12"/>
      <c r="BF496" s="12"/>
      <c r="BG496" s="12"/>
      <c r="BH496" s="12"/>
      <c r="BI496" s="50"/>
      <c r="BJ496" s="12"/>
      <c r="BK496" s="12"/>
      <c r="BL496" s="12"/>
      <c r="BM496" s="12"/>
      <c r="BN496" s="12"/>
      <c r="BO496" s="12"/>
      <c r="BP496" s="12"/>
      <c r="BQ496" s="12"/>
    </row>
    <row r="497" spans="4:69" ht="15.75" customHeight="1">
      <c r="D497" s="44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95"/>
      <c r="AR497" s="12"/>
      <c r="AS497" s="12"/>
      <c r="AT497" s="12"/>
      <c r="AU497" s="12"/>
      <c r="AV497" s="12"/>
      <c r="AW497" s="12"/>
      <c r="AX497" s="12"/>
      <c r="AY497" s="12"/>
      <c r="AZ497" s="95"/>
      <c r="BA497" s="12"/>
      <c r="BB497" s="12"/>
      <c r="BC497" s="12"/>
      <c r="BD497" s="12"/>
      <c r="BE497" s="12"/>
      <c r="BF497" s="12"/>
      <c r="BG497" s="12"/>
      <c r="BH497" s="12"/>
      <c r="BI497" s="50"/>
      <c r="BJ497" s="12"/>
      <c r="BK497" s="12"/>
      <c r="BL497" s="12"/>
      <c r="BM497" s="12"/>
      <c r="BN497" s="12"/>
      <c r="BO497" s="12"/>
      <c r="BP497" s="12"/>
      <c r="BQ497" s="12"/>
    </row>
    <row r="498" spans="4:69" ht="15.75" customHeight="1">
      <c r="D498" s="44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95"/>
      <c r="AR498" s="12"/>
      <c r="AS498" s="12"/>
      <c r="AT498" s="12"/>
      <c r="AU498" s="12"/>
      <c r="AV498" s="12"/>
      <c r="AW498" s="12"/>
      <c r="AX498" s="12"/>
      <c r="AY498" s="12"/>
      <c r="AZ498" s="95"/>
      <c r="BA498" s="12"/>
      <c r="BB498" s="12"/>
      <c r="BC498" s="12"/>
      <c r="BD498" s="12"/>
      <c r="BE498" s="12"/>
      <c r="BF498" s="12"/>
      <c r="BG498" s="12"/>
      <c r="BH498" s="12"/>
      <c r="BI498" s="50"/>
      <c r="BJ498" s="12"/>
      <c r="BK498" s="12"/>
      <c r="BL498" s="12"/>
      <c r="BM498" s="12"/>
      <c r="BN498" s="12"/>
      <c r="BO498" s="12"/>
      <c r="BP498" s="12"/>
      <c r="BQ498" s="12"/>
    </row>
    <row r="499" spans="4:69" ht="15.75" customHeight="1">
      <c r="D499" s="44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95"/>
      <c r="AR499" s="12"/>
      <c r="AS499" s="12"/>
      <c r="AT499" s="12"/>
      <c r="AU499" s="12"/>
      <c r="AV499" s="12"/>
      <c r="AW499" s="12"/>
      <c r="AX499" s="12"/>
      <c r="AY499" s="12"/>
      <c r="AZ499" s="95"/>
      <c r="BA499" s="12"/>
      <c r="BB499" s="12"/>
      <c r="BC499" s="12"/>
      <c r="BD499" s="12"/>
      <c r="BE499" s="12"/>
      <c r="BF499" s="12"/>
      <c r="BG499" s="12"/>
      <c r="BH499" s="12"/>
      <c r="BI499" s="50"/>
      <c r="BJ499" s="12"/>
      <c r="BK499" s="12"/>
      <c r="BL499" s="12"/>
      <c r="BM499" s="12"/>
      <c r="BN499" s="12"/>
      <c r="BO499" s="12"/>
      <c r="BP499" s="12"/>
      <c r="BQ499" s="12"/>
    </row>
    <row r="500" spans="4:69" ht="15.75" customHeight="1">
      <c r="D500" s="44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95"/>
      <c r="AR500" s="12"/>
      <c r="AS500" s="12"/>
      <c r="AT500" s="12"/>
      <c r="AU500" s="12"/>
      <c r="AV500" s="12"/>
      <c r="AW500" s="12"/>
      <c r="AX500" s="12"/>
      <c r="AY500" s="12"/>
      <c r="AZ500" s="95"/>
      <c r="BA500" s="12"/>
      <c r="BB500" s="12"/>
      <c r="BC500" s="12"/>
      <c r="BD500" s="12"/>
      <c r="BE500" s="12"/>
      <c r="BF500" s="12"/>
      <c r="BG500" s="12"/>
      <c r="BH500" s="12"/>
      <c r="BI500" s="50"/>
      <c r="BJ500" s="12"/>
      <c r="BK500" s="12"/>
      <c r="BL500" s="12"/>
      <c r="BM500" s="12"/>
      <c r="BN500" s="12"/>
      <c r="BO500" s="12"/>
      <c r="BP500" s="12"/>
      <c r="BQ500" s="12"/>
    </row>
    <row r="501" spans="4:69" ht="15.75" customHeight="1">
      <c r="D501" s="44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95"/>
      <c r="AR501" s="12"/>
      <c r="AS501" s="12"/>
      <c r="AT501" s="12"/>
      <c r="AU501" s="12"/>
      <c r="AV501" s="12"/>
      <c r="AW501" s="12"/>
      <c r="AX501" s="12"/>
      <c r="AY501" s="12"/>
      <c r="AZ501" s="95"/>
      <c r="BA501" s="12"/>
      <c r="BB501" s="12"/>
      <c r="BC501" s="12"/>
      <c r="BD501" s="12"/>
      <c r="BE501" s="12"/>
      <c r="BF501" s="12"/>
      <c r="BG501" s="12"/>
      <c r="BH501" s="12"/>
      <c r="BI501" s="50"/>
      <c r="BJ501" s="12"/>
      <c r="BK501" s="12"/>
      <c r="BL501" s="12"/>
      <c r="BM501" s="12"/>
      <c r="BN501" s="12"/>
      <c r="BO501" s="12"/>
      <c r="BP501" s="12"/>
      <c r="BQ501" s="12"/>
    </row>
    <row r="502" spans="4:69" ht="15.75" customHeight="1">
      <c r="D502" s="44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95"/>
      <c r="AR502" s="12"/>
      <c r="AS502" s="12"/>
      <c r="AT502" s="12"/>
      <c r="AU502" s="12"/>
      <c r="AV502" s="12"/>
      <c r="AW502" s="12"/>
      <c r="AX502" s="12"/>
      <c r="AY502" s="12"/>
      <c r="AZ502" s="95"/>
      <c r="BA502" s="12"/>
      <c r="BB502" s="12"/>
      <c r="BC502" s="12"/>
      <c r="BD502" s="12"/>
      <c r="BE502" s="12"/>
      <c r="BF502" s="12"/>
      <c r="BG502" s="12"/>
      <c r="BH502" s="12"/>
      <c r="BI502" s="50"/>
      <c r="BJ502" s="12"/>
      <c r="BK502" s="12"/>
      <c r="BL502" s="12"/>
      <c r="BM502" s="12"/>
      <c r="BN502" s="12"/>
      <c r="BO502" s="12"/>
      <c r="BP502" s="12"/>
      <c r="BQ502" s="12"/>
    </row>
    <row r="503" spans="4:69" ht="15.75" customHeight="1">
      <c r="D503" s="44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95"/>
      <c r="AR503" s="12"/>
      <c r="AS503" s="12"/>
      <c r="AT503" s="12"/>
      <c r="AU503" s="12"/>
      <c r="AV503" s="12"/>
      <c r="AW503" s="12"/>
      <c r="AX503" s="12"/>
      <c r="AY503" s="12"/>
      <c r="AZ503" s="95"/>
      <c r="BA503" s="12"/>
      <c r="BB503" s="12"/>
      <c r="BC503" s="12"/>
      <c r="BD503" s="12"/>
      <c r="BE503" s="12"/>
      <c r="BF503" s="12"/>
      <c r="BG503" s="12"/>
      <c r="BH503" s="12"/>
      <c r="BI503" s="50"/>
      <c r="BJ503" s="12"/>
      <c r="BK503" s="12"/>
      <c r="BL503" s="12"/>
      <c r="BM503" s="12"/>
      <c r="BN503" s="12"/>
      <c r="BO503" s="12"/>
      <c r="BP503" s="12"/>
      <c r="BQ503" s="12"/>
    </row>
    <row r="504" spans="4:69" ht="15.75" customHeight="1">
      <c r="D504" s="44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95"/>
      <c r="AR504" s="12"/>
      <c r="AS504" s="12"/>
      <c r="AT504" s="12"/>
      <c r="AU504" s="12"/>
      <c r="AV504" s="12"/>
      <c r="AW504" s="12"/>
      <c r="AX504" s="12"/>
      <c r="AY504" s="12"/>
      <c r="AZ504" s="95"/>
      <c r="BA504" s="12"/>
      <c r="BB504" s="12"/>
      <c r="BC504" s="12"/>
      <c r="BD504" s="12"/>
      <c r="BE504" s="12"/>
      <c r="BF504" s="12"/>
      <c r="BG504" s="12"/>
      <c r="BH504" s="12"/>
      <c r="BI504" s="50"/>
      <c r="BJ504" s="12"/>
      <c r="BK504" s="12"/>
      <c r="BL504" s="12"/>
      <c r="BM504" s="12"/>
      <c r="BN504" s="12"/>
      <c r="BO504" s="12"/>
      <c r="BP504" s="12"/>
      <c r="BQ504" s="12"/>
    </row>
    <row r="505" spans="4:69" ht="15.75" customHeight="1">
      <c r="D505" s="44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95"/>
      <c r="AR505" s="12"/>
      <c r="AS505" s="12"/>
      <c r="AT505" s="12"/>
      <c r="AU505" s="12"/>
      <c r="AV505" s="12"/>
      <c r="AW505" s="12"/>
      <c r="AX505" s="12"/>
      <c r="AY505" s="12"/>
      <c r="AZ505" s="95"/>
      <c r="BA505" s="12"/>
      <c r="BB505" s="12"/>
      <c r="BC505" s="12"/>
      <c r="BD505" s="12"/>
      <c r="BE505" s="12"/>
      <c r="BF505" s="12"/>
      <c r="BG505" s="12"/>
      <c r="BH505" s="12"/>
      <c r="BI505" s="50"/>
      <c r="BJ505" s="12"/>
      <c r="BK505" s="12"/>
      <c r="BL505" s="12"/>
      <c r="BM505" s="12"/>
      <c r="BN505" s="12"/>
      <c r="BO505" s="12"/>
      <c r="BP505" s="12"/>
      <c r="BQ505" s="12"/>
    </row>
    <row r="506" spans="4:69" ht="15.75" customHeight="1">
      <c r="D506" s="44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95"/>
      <c r="AR506" s="12"/>
      <c r="AS506" s="12"/>
      <c r="AT506" s="12"/>
      <c r="AU506" s="12"/>
      <c r="AV506" s="12"/>
      <c r="AW506" s="12"/>
      <c r="AX506" s="12"/>
      <c r="AY506" s="12"/>
      <c r="AZ506" s="95"/>
      <c r="BA506" s="12"/>
      <c r="BB506" s="12"/>
      <c r="BC506" s="12"/>
      <c r="BD506" s="12"/>
      <c r="BE506" s="12"/>
      <c r="BF506" s="12"/>
      <c r="BG506" s="12"/>
      <c r="BH506" s="12"/>
      <c r="BI506" s="50"/>
      <c r="BJ506" s="12"/>
      <c r="BK506" s="12"/>
      <c r="BL506" s="12"/>
      <c r="BM506" s="12"/>
      <c r="BN506" s="12"/>
      <c r="BO506" s="12"/>
      <c r="BP506" s="12"/>
      <c r="BQ506" s="12"/>
    </row>
    <row r="507" spans="4:69" ht="15.75" customHeight="1">
      <c r="D507" s="44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95"/>
      <c r="AR507" s="12"/>
      <c r="AS507" s="12"/>
      <c r="AT507" s="12"/>
      <c r="AU507" s="12"/>
      <c r="AV507" s="12"/>
      <c r="AW507" s="12"/>
      <c r="AX507" s="12"/>
      <c r="AY507" s="12"/>
      <c r="AZ507" s="95"/>
      <c r="BA507" s="12"/>
      <c r="BB507" s="12"/>
      <c r="BC507" s="12"/>
      <c r="BD507" s="12"/>
      <c r="BE507" s="12"/>
      <c r="BF507" s="12"/>
      <c r="BG507" s="12"/>
      <c r="BH507" s="12"/>
      <c r="BI507" s="50"/>
      <c r="BJ507" s="12"/>
      <c r="BK507" s="12"/>
      <c r="BL507" s="12"/>
      <c r="BM507" s="12"/>
      <c r="BN507" s="12"/>
      <c r="BO507" s="12"/>
      <c r="BP507" s="12"/>
      <c r="BQ507" s="12"/>
    </row>
    <row r="508" spans="4:69" ht="15.75" customHeight="1">
      <c r="D508" s="44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95"/>
      <c r="AR508" s="12"/>
      <c r="AS508" s="12"/>
      <c r="AT508" s="12"/>
      <c r="AU508" s="12"/>
      <c r="AV508" s="12"/>
      <c r="AW508" s="12"/>
      <c r="AX508" s="12"/>
      <c r="AY508" s="12"/>
      <c r="AZ508" s="95"/>
      <c r="BA508" s="12"/>
      <c r="BB508" s="12"/>
      <c r="BC508" s="12"/>
      <c r="BD508" s="12"/>
      <c r="BE508" s="12"/>
      <c r="BF508" s="12"/>
      <c r="BG508" s="12"/>
      <c r="BH508" s="12"/>
      <c r="BI508" s="50"/>
      <c r="BJ508" s="12"/>
      <c r="BK508" s="12"/>
      <c r="BL508" s="12"/>
      <c r="BM508" s="12"/>
      <c r="BN508" s="12"/>
      <c r="BO508" s="12"/>
      <c r="BP508" s="12"/>
      <c r="BQ508" s="12"/>
    </row>
    <row r="509" spans="4:69" ht="15.75" customHeight="1">
      <c r="D509" s="44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95"/>
      <c r="AR509" s="12"/>
      <c r="AS509" s="12"/>
      <c r="AT509" s="12"/>
      <c r="AU509" s="12"/>
      <c r="AV509" s="12"/>
      <c r="AW509" s="12"/>
      <c r="AX509" s="12"/>
      <c r="AY509" s="12"/>
      <c r="AZ509" s="95"/>
      <c r="BA509" s="12"/>
      <c r="BB509" s="12"/>
      <c r="BC509" s="12"/>
      <c r="BD509" s="12"/>
      <c r="BE509" s="12"/>
      <c r="BF509" s="12"/>
      <c r="BG509" s="12"/>
      <c r="BH509" s="12"/>
      <c r="BI509" s="50"/>
      <c r="BJ509" s="12"/>
      <c r="BK509" s="12"/>
      <c r="BL509" s="12"/>
      <c r="BM509" s="12"/>
      <c r="BN509" s="12"/>
      <c r="BO509" s="12"/>
      <c r="BP509" s="12"/>
      <c r="BQ509" s="12"/>
    </row>
    <row r="510" spans="4:69" ht="15.75" customHeight="1">
      <c r="D510" s="44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95"/>
      <c r="AR510" s="12"/>
      <c r="AS510" s="12"/>
      <c r="AT510" s="12"/>
      <c r="AU510" s="12"/>
      <c r="AV510" s="12"/>
      <c r="AW510" s="12"/>
      <c r="AX510" s="12"/>
      <c r="AY510" s="12"/>
      <c r="AZ510" s="95"/>
      <c r="BA510" s="12"/>
      <c r="BB510" s="12"/>
      <c r="BC510" s="12"/>
      <c r="BD510" s="12"/>
      <c r="BE510" s="12"/>
      <c r="BF510" s="12"/>
      <c r="BG510" s="12"/>
      <c r="BH510" s="12"/>
      <c r="BI510" s="50"/>
      <c r="BJ510" s="12"/>
      <c r="BK510" s="12"/>
      <c r="BL510" s="12"/>
      <c r="BM510" s="12"/>
      <c r="BN510" s="12"/>
      <c r="BO510" s="12"/>
      <c r="BP510" s="12"/>
      <c r="BQ510" s="12"/>
    </row>
    <row r="511" spans="4:69" ht="15.75" customHeight="1">
      <c r="D511" s="44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95"/>
      <c r="AR511" s="12"/>
      <c r="AS511" s="12"/>
      <c r="AT511" s="12"/>
      <c r="AU511" s="12"/>
      <c r="AV511" s="12"/>
      <c r="AW511" s="12"/>
      <c r="AX511" s="12"/>
      <c r="AY511" s="12"/>
      <c r="AZ511" s="95"/>
      <c r="BA511" s="12"/>
      <c r="BB511" s="12"/>
      <c r="BC511" s="12"/>
      <c r="BD511" s="12"/>
      <c r="BE511" s="12"/>
      <c r="BF511" s="12"/>
      <c r="BG511" s="12"/>
      <c r="BH511" s="12"/>
      <c r="BI511" s="50"/>
      <c r="BJ511" s="12"/>
      <c r="BK511" s="12"/>
      <c r="BL511" s="12"/>
      <c r="BM511" s="12"/>
      <c r="BN511" s="12"/>
      <c r="BO511" s="12"/>
      <c r="BP511" s="12"/>
      <c r="BQ511" s="12"/>
    </row>
    <row r="512" spans="4:69" ht="15.75" customHeight="1">
      <c r="D512" s="44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95"/>
      <c r="AR512" s="12"/>
      <c r="AS512" s="12"/>
      <c r="AT512" s="12"/>
      <c r="AU512" s="12"/>
      <c r="AV512" s="12"/>
      <c r="AW512" s="12"/>
      <c r="AX512" s="12"/>
      <c r="AY512" s="12"/>
      <c r="AZ512" s="95"/>
      <c r="BA512" s="12"/>
      <c r="BB512" s="12"/>
      <c r="BC512" s="12"/>
      <c r="BD512" s="12"/>
      <c r="BE512" s="12"/>
      <c r="BF512" s="12"/>
      <c r="BG512" s="12"/>
      <c r="BH512" s="12"/>
      <c r="BI512" s="50"/>
      <c r="BJ512" s="12"/>
      <c r="BK512" s="12"/>
      <c r="BL512" s="12"/>
      <c r="BM512" s="12"/>
      <c r="BN512" s="12"/>
      <c r="BO512" s="12"/>
      <c r="BP512" s="12"/>
      <c r="BQ512" s="12"/>
    </row>
    <row r="513" spans="4:69" ht="15.75" customHeight="1">
      <c r="D513" s="44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95"/>
      <c r="AR513" s="12"/>
      <c r="AS513" s="12"/>
      <c r="AT513" s="12"/>
      <c r="AU513" s="12"/>
      <c r="AV513" s="12"/>
      <c r="AW513" s="12"/>
      <c r="AX513" s="12"/>
      <c r="AY513" s="12"/>
      <c r="AZ513" s="95"/>
      <c r="BA513" s="12"/>
      <c r="BB513" s="12"/>
      <c r="BC513" s="12"/>
      <c r="BD513" s="12"/>
      <c r="BE513" s="12"/>
      <c r="BF513" s="12"/>
      <c r="BG513" s="12"/>
      <c r="BH513" s="12"/>
      <c r="BI513" s="50"/>
      <c r="BJ513" s="12"/>
      <c r="BK513" s="12"/>
      <c r="BL513" s="12"/>
      <c r="BM513" s="12"/>
      <c r="BN513" s="12"/>
      <c r="BO513" s="12"/>
      <c r="BP513" s="12"/>
      <c r="BQ513" s="12"/>
    </row>
    <row r="514" spans="4:69" ht="15.75" customHeight="1">
      <c r="D514" s="44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95"/>
      <c r="AR514" s="12"/>
      <c r="AS514" s="12"/>
      <c r="AT514" s="12"/>
      <c r="AU514" s="12"/>
      <c r="AV514" s="12"/>
      <c r="AW514" s="12"/>
      <c r="AX514" s="12"/>
      <c r="AY514" s="12"/>
      <c r="AZ514" s="95"/>
      <c r="BA514" s="12"/>
      <c r="BB514" s="12"/>
      <c r="BC514" s="12"/>
      <c r="BD514" s="12"/>
      <c r="BE514" s="12"/>
      <c r="BF514" s="12"/>
      <c r="BG514" s="12"/>
      <c r="BH514" s="12"/>
      <c r="BI514" s="50"/>
      <c r="BJ514" s="12"/>
      <c r="BK514" s="12"/>
      <c r="BL514" s="12"/>
      <c r="BM514" s="12"/>
      <c r="BN514" s="12"/>
      <c r="BO514" s="12"/>
      <c r="BP514" s="12"/>
      <c r="BQ514" s="12"/>
    </row>
    <row r="515" spans="4:69" ht="15.75" customHeight="1">
      <c r="D515" s="44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95"/>
      <c r="AR515" s="12"/>
      <c r="AS515" s="12"/>
      <c r="AT515" s="12"/>
      <c r="AU515" s="12"/>
      <c r="AV515" s="12"/>
      <c r="AW515" s="12"/>
      <c r="AX515" s="12"/>
      <c r="AY515" s="12"/>
      <c r="AZ515" s="95"/>
      <c r="BA515" s="12"/>
      <c r="BB515" s="12"/>
      <c r="BC515" s="12"/>
      <c r="BD515" s="12"/>
      <c r="BE515" s="12"/>
      <c r="BF515" s="12"/>
      <c r="BG515" s="12"/>
      <c r="BH515" s="12"/>
      <c r="BI515" s="50"/>
      <c r="BJ515" s="12"/>
      <c r="BK515" s="12"/>
      <c r="BL515" s="12"/>
      <c r="BM515" s="12"/>
      <c r="BN515" s="12"/>
      <c r="BO515" s="12"/>
      <c r="BP515" s="12"/>
      <c r="BQ515" s="12"/>
    </row>
    <row r="516" spans="4:69" ht="15.75" customHeight="1">
      <c r="D516" s="44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95"/>
      <c r="AR516" s="12"/>
      <c r="AS516" s="12"/>
      <c r="AT516" s="12"/>
      <c r="AU516" s="12"/>
      <c r="AV516" s="12"/>
      <c r="AW516" s="12"/>
      <c r="AX516" s="12"/>
      <c r="AY516" s="12"/>
      <c r="AZ516" s="95"/>
      <c r="BA516" s="12"/>
      <c r="BB516" s="12"/>
      <c r="BC516" s="12"/>
      <c r="BD516" s="12"/>
      <c r="BE516" s="12"/>
      <c r="BF516" s="12"/>
      <c r="BG516" s="12"/>
      <c r="BH516" s="12"/>
      <c r="BI516" s="50"/>
      <c r="BJ516" s="12"/>
      <c r="BK516" s="12"/>
      <c r="BL516" s="12"/>
      <c r="BM516" s="12"/>
      <c r="BN516" s="12"/>
      <c r="BO516" s="12"/>
      <c r="BP516" s="12"/>
      <c r="BQ516" s="12"/>
    </row>
    <row r="517" spans="4:69" ht="15.75" customHeight="1">
      <c r="D517" s="44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95"/>
      <c r="AR517" s="12"/>
      <c r="AS517" s="12"/>
      <c r="AT517" s="12"/>
      <c r="AU517" s="12"/>
      <c r="AV517" s="12"/>
      <c r="AW517" s="12"/>
      <c r="AX517" s="12"/>
      <c r="AY517" s="12"/>
      <c r="AZ517" s="95"/>
      <c r="BA517" s="12"/>
      <c r="BB517" s="12"/>
      <c r="BC517" s="12"/>
      <c r="BD517" s="12"/>
      <c r="BE517" s="12"/>
      <c r="BF517" s="12"/>
      <c r="BG517" s="12"/>
      <c r="BH517" s="12"/>
      <c r="BI517" s="50"/>
      <c r="BJ517" s="12"/>
      <c r="BK517" s="12"/>
      <c r="BL517" s="12"/>
      <c r="BM517" s="12"/>
      <c r="BN517" s="12"/>
      <c r="BO517" s="12"/>
      <c r="BP517" s="12"/>
      <c r="BQ517" s="12"/>
    </row>
    <row r="518" spans="4:69" ht="15.75" customHeight="1">
      <c r="D518" s="44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95"/>
      <c r="AR518" s="12"/>
      <c r="AS518" s="12"/>
      <c r="AT518" s="12"/>
      <c r="AU518" s="12"/>
      <c r="AV518" s="12"/>
      <c r="AW518" s="12"/>
      <c r="AX518" s="12"/>
      <c r="AY518" s="12"/>
      <c r="AZ518" s="95"/>
      <c r="BA518" s="12"/>
      <c r="BB518" s="12"/>
      <c r="BC518" s="12"/>
      <c r="BD518" s="12"/>
      <c r="BE518" s="12"/>
      <c r="BF518" s="12"/>
      <c r="BG518" s="12"/>
      <c r="BH518" s="12"/>
      <c r="BI518" s="50"/>
      <c r="BJ518" s="12"/>
      <c r="BK518" s="12"/>
      <c r="BL518" s="12"/>
      <c r="BM518" s="12"/>
      <c r="BN518" s="12"/>
      <c r="BO518" s="12"/>
      <c r="BP518" s="12"/>
      <c r="BQ518" s="12"/>
    </row>
    <row r="519" spans="4:69" ht="15.75" customHeight="1">
      <c r="D519" s="44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95"/>
      <c r="AR519" s="12"/>
      <c r="AS519" s="12"/>
      <c r="AT519" s="12"/>
      <c r="AU519" s="12"/>
      <c r="AV519" s="12"/>
      <c r="AW519" s="12"/>
      <c r="AX519" s="12"/>
      <c r="AY519" s="12"/>
      <c r="AZ519" s="95"/>
      <c r="BA519" s="12"/>
      <c r="BB519" s="12"/>
      <c r="BC519" s="12"/>
      <c r="BD519" s="12"/>
      <c r="BE519" s="12"/>
      <c r="BF519" s="12"/>
      <c r="BG519" s="12"/>
      <c r="BH519" s="12"/>
      <c r="BI519" s="50"/>
      <c r="BJ519" s="12"/>
      <c r="BK519" s="12"/>
      <c r="BL519" s="12"/>
      <c r="BM519" s="12"/>
      <c r="BN519" s="12"/>
      <c r="BO519" s="12"/>
      <c r="BP519" s="12"/>
      <c r="BQ519" s="12"/>
    </row>
    <row r="520" spans="4:69" ht="15.75" customHeight="1">
      <c r="D520" s="44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95"/>
      <c r="AR520" s="12"/>
      <c r="AS520" s="12"/>
      <c r="AT520" s="12"/>
      <c r="AU520" s="12"/>
      <c r="AV520" s="12"/>
      <c r="AW520" s="12"/>
      <c r="AX520" s="12"/>
      <c r="AY520" s="12"/>
      <c r="AZ520" s="95"/>
      <c r="BA520" s="12"/>
      <c r="BB520" s="12"/>
      <c r="BC520" s="12"/>
      <c r="BD520" s="12"/>
      <c r="BE520" s="12"/>
      <c r="BF520" s="12"/>
      <c r="BG520" s="12"/>
      <c r="BH520" s="12"/>
      <c r="BI520" s="50"/>
      <c r="BJ520" s="12"/>
      <c r="BK520" s="12"/>
      <c r="BL520" s="12"/>
      <c r="BM520" s="12"/>
      <c r="BN520" s="12"/>
      <c r="BO520" s="12"/>
      <c r="BP520" s="12"/>
      <c r="BQ520" s="12"/>
    </row>
    <row r="521" spans="4:69" ht="15.75" customHeight="1">
      <c r="D521" s="44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95"/>
      <c r="AR521" s="12"/>
      <c r="AS521" s="12"/>
      <c r="AT521" s="12"/>
      <c r="AU521" s="12"/>
      <c r="AV521" s="12"/>
      <c r="AW521" s="12"/>
      <c r="AX521" s="12"/>
      <c r="AY521" s="12"/>
      <c r="AZ521" s="95"/>
      <c r="BA521" s="12"/>
      <c r="BB521" s="12"/>
      <c r="BC521" s="12"/>
      <c r="BD521" s="12"/>
      <c r="BE521" s="12"/>
      <c r="BF521" s="12"/>
      <c r="BG521" s="12"/>
      <c r="BH521" s="12"/>
      <c r="BI521" s="50"/>
      <c r="BJ521" s="12"/>
      <c r="BK521" s="12"/>
      <c r="BL521" s="12"/>
      <c r="BM521" s="12"/>
      <c r="BN521" s="12"/>
      <c r="BO521" s="12"/>
      <c r="BP521" s="12"/>
      <c r="BQ521" s="12"/>
    </row>
    <row r="522" spans="4:69" ht="15.75" customHeight="1">
      <c r="D522" s="44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95"/>
      <c r="AR522" s="12"/>
      <c r="AS522" s="12"/>
      <c r="AT522" s="12"/>
      <c r="AU522" s="12"/>
      <c r="AV522" s="12"/>
      <c r="AW522" s="12"/>
      <c r="AX522" s="12"/>
      <c r="AY522" s="12"/>
      <c r="AZ522" s="95"/>
      <c r="BA522" s="12"/>
      <c r="BB522" s="12"/>
      <c r="BC522" s="12"/>
      <c r="BD522" s="12"/>
      <c r="BE522" s="12"/>
      <c r="BF522" s="12"/>
      <c r="BG522" s="12"/>
      <c r="BH522" s="12"/>
      <c r="BI522" s="50"/>
      <c r="BJ522" s="12"/>
      <c r="BK522" s="12"/>
      <c r="BL522" s="12"/>
      <c r="BM522" s="12"/>
      <c r="BN522" s="12"/>
      <c r="BO522" s="12"/>
      <c r="BP522" s="12"/>
      <c r="BQ522" s="12"/>
    </row>
    <row r="523" spans="4:69" ht="15.75" customHeight="1">
      <c r="D523" s="44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95"/>
      <c r="AR523" s="12"/>
      <c r="AS523" s="12"/>
      <c r="AT523" s="12"/>
      <c r="AU523" s="12"/>
      <c r="AV523" s="12"/>
      <c r="AW523" s="12"/>
      <c r="AX523" s="12"/>
      <c r="AY523" s="12"/>
      <c r="AZ523" s="95"/>
      <c r="BA523" s="12"/>
      <c r="BB523" s="12"/>
      <c r="BC523" s="12"/>
      <c r="BD523" s="12"/>
      <c r="BE523" s="12"/>
      <c r="BF523" s="12"/>
      <c r="BG523" s="12"/>
      <c r="BH523" s="12"/>
      <c r="BI523" s="50"/>
      <c r="BJ523" s="12"/>
      <c r="BK523" s="12"/>
      <c r="BL523" s="12"/>
      <c r="BM523" s="12"/>
      <c r="BN523" s="12"/>
      <c r="BO523" s="12"/>
      <c r="BP523" s="12"/>
      <c r="BQ523" s="12"/>
    </row>
    <row r="524" spans="4:69" ht="15.75" customHeight="1">
      <c r="D524" s="44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95"/>
      <c r="AR524" s="12"/>
      <c r="AS524" s="12"/>
      <c r="AT524" s="12"/>
      <c r="AU524" s="12"/>
      <c r="AV524" s="12"/>
      <c r="AW524" s="12"/>
      <c r="AX524" s="12"/>
      <c r="AY524" s="12"/>
      <c r="AZ524" s="95"/>
      <c r="BA524" s="12"/>
      <c r="BB524" s="12"/>
      <c r="BC524" s="12"/>
      <c r="BD524" s="12"/>
      <c r="BE524" s="12"/>
      <c r="BF524" s="12"/>
      <c r="BG524" s="12"/>
      <c r="BH524" s="12"/>
      <c r="BI524" s="50"/>
      <c r="BJ524" s="12"/>
      <c r="BK524" s="12"/>
      <c r="BL524" s="12"/>
      <c r="BM524" s="12"/>
      <c r="BN524" s="12"/>
      <c r="BO524" s="12"/>
      <c r="BP524" s="12"/>
      <c r="BQ524" s="12"/>
    </row>
    <row r="525" spans="4:69" ht="15.75" customHeight="1">
      <c r="D525" s="44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95"/>
      <c r="AR525" s="12"/>
      <c r="AS525" s="12"/>
      <c r="AT525" s="12"/>
      <c r="AU525" s="12"/>
      <c r="AV525" s="12"/>
      <c r="AW525" s="12"/>
      <c r="AX525" s="12"/>
      <c r="AY525" s="12"/>
      <c r="AZ525" s="95"/>
      <c r="BA525" s="12"/>
      <c r="BB525" s="12"/>
      <c r="BC525" s="12"/>
      <c r="BD525" s="12"/>
      <c r="BE525" s="12"/>
      <c r="BF525" s="12"/>
      <c r="BG525" s="12"/>
      <c r="BH525" s="12"/>
      <c r="BI525" s="50"/>
      <c r="BJ525" s="12"/>
      <c r="BK525" s="12"/>
      <c r="BL525" s="12"/>
      <c r="BM525" s="12"/>
      <c r="BN525" s="12"/>
      <c r="BO525" s="12"/>
      <c r="BP525" s="12"/>
      <c r="BQ525" s="12"/>
    </row>
    <row r="526" spans="4:69" ht="15.75" customHeight="1">
      <c r="D526" s="44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95"/>
      <c r="AR526" s="12"/>
      <c r="AS526" s="12"/>
      <c r="AT526" s="12"/>
      <c r="AU526" s="12"/>
      <c r="AV526" s="12"/>
      <c r="AW526" s="12"/>
      <c r="AX526" s="12"/>
      <c r="AY526" s="12"/>
      <c r="AZ526" s="95"/>
      <c r="BA526" s="12"/>
      <c r="BB526" s="12"/>
      <c r="BC526" s="12"/>
      <c r="BD526" s="12"/>
      <c r="BE526" s="12"/>
      <c r="BF526" s="12"/>
      <c r="BG526" s="12"/>
      <c r="BH526" s="12"/>
      <c r="BI526" s="50"/>
      <c r="BJ526" s="12"/>
      <c r="BK526" s="12"/>
      <c r="BL526" s="12"/>
      <c r="BM526" s="12"/>
      <c r="BN526" s="12"/>
      <c r="BO526" s="12"/>
      <c r="BP526" s="12"/>
      <c r="BQ526" s="12"/>
    </row>
    <row r="527" spans="4:69" ht="15.75" customHeight="1">
      <c r="D527" s="44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95"/>
      <c r="AR527" s="12"/>
      <c r="AS527" s="12"/>
      <c r="AT527" s="12"/>
      <c r="AU527" s="12"/>
      <c r="AV527" s="12"/>
      <c r="AW527" s="12"/>
      <c r="AX527" s="12"/>
      <c r="AY527" s="12"/>
      <c r="AZ527" s="95"/>
      <c r="BA527" s="12"/>
      <c r="BB527" s="12"/>
      <c r="BC527" s="12"/>
      <c r="BD527" s="12"/>
      <c r="BE527" s="12"/>
      <c r="BF527" s="12"/>
      <c r="BG527" s="12"/>
      <c r="BH527" s="12"/>
      <c r="BI527" s="50"/>
      <c r="BJ527" s="12"/>
      <c r="BK527" s="12"/>
      <c r="BL527" s="12"/>
      <c r="BM527" s="12"/>
      <c r="BN527" s="12"/>
      <c r="BO527" s="12"/>
      <c r="BP527" s="12"/>
      <c r="BQ527" s="12"/>
    </row>
    <row r="528" spans="4:69" ht="15.75" customHeight="1">
      <c r="D528" s="44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95"/>
      <c r="AR528" s="12"/>
      <c r="AS528" s="12"/>
      <c r="AT528" s="12"/>
      <c r="AU528" s="12"/>
      <c r="AV528" s="12"/>
      <c r="AW528" s="12"/>
      <c r="AX528" s="12"/>
      <c r="AY528" s="12"/>
      <c r="AZ528" s="95"/>
      <c r="BA528" s="12"/>
      <c r="BB528" s="12"/>
      <c r="BC528" s="12"/>
      <c r="BD528" s="12"/>
      <c r="BE528" s="12"/>
      <c r="BF528" s="12"/>
      <c r="BG528" s="12"/>
      <c r="BH528" s="12"/>
      <c r="BI528" s="50"/>
      <c r="BJ528" s="12"/>
      <c r="BK528" s="12"/>
      <c r="BL528" s="12"/>
      <c r="BM528" s="12"/>
      <c r="BN528" s="12"/>
      <c r="BO528" s="12"/>
      <c r="BP528" s="12"/>
      <c r="BQ528" s="12"/>
    </row>
    <row r="529" spans="4:69" ht="15.75" customHeight="1">
      <c r="D529" s="44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95"/>
      <c r="AR529" s="12"/>
      <c r="AS529" s="12"/>
      <c r="AT529" s="12"/>
      <c r="AU529" s="12"/>
      <c r="AV529" s="12"/>
      <c r="AW529" s="12"/>
      <c r="AX529" s="12"/>
      <c r="AY529" s="12"/>
      <c r="AZ529" s="95"/>
      <c r="BA529" s="12"/>
      <c r="BB529" s="12"/>
      <c r="BC529" s="12"/>
      <c r="BD529" s="12"/>
      <c r="BE529" s="12"/>
      <c r="BF529" s="12"/>
      <c r="BG529" s="12"/>
      <c r="BH529" s="12"/>
      <c r="BI529" s="50"/>
      <c r="BJ529" s="12"/>
      <c r="BK529" s="12"/>
      <c r="BL529" s="12"/>
      <c r="BM529" s="12"/>
      <c r="BN529" s="12"/>
      <c r="BO529" s="12"/>
      <c r="BP529" s="12"/>
      <c r="BQ529" s="12"/>
    </row>
    <row r="530" spans="4:69" ht="15.75" customHeight="1">
      <c r="D530" s="44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95"/>
      <c r="AR530" s="12"/>
      <c r="AS530" s="12"/>
      <c r="AT530" s="12"/>
      <c r="AU530" s="12"/>
      <c r="AV530" s="12"/>
      <c r="AW530" s="12"/>
      <c r="AX530" s="12"/>
      <c r="AY530" s="12"/>
      <c r="AZ530" s="95"/>
      <c r="BA530" s="12"/>
      <c r="BB530" s="12"/>
      <c r="BC530" s="12"/>
      <c r="BD530" s="12"/>
      <c r="BE530" s="12"/>
      <c r="BF530" s="12"/>
      <c r="BG530" s="12"/>
      <c r="BH530" s="12"/>
      <c r="BI530" s="50"/>
      <c r="BJ530" s="12"/>
      <c r="BK530" s="12"/>
      <c r="BL530" s="12"/>
      <c r="BM530" s="12"/>
      <c r="BN530" s="12"/>
      <c r="BO530" s="12"/>
      <c r="BP530" s="12"/>
      <c r="BQ530" s="12"/>
    </row>
    <row r="531" spans="4:69" ht="15.75" customHeight="1">
      <c r="D531" s="44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95"/>
      <c r="AR531" s="12"/>
      <c r="AS531" s="12"/>
      <c r="AT531" s="12"/>
      <c r="AU531" s="12"/>
      <c r="AV531" s="12"/>
      <c r="AW531" s="12"/>
      <c r="AX531" s="12"/>
      <c r="AY531" s="12"/>
      <c r="AZ531" s="95"/>
      <c r="BA531" s="12"/>
      <c r="BB531" s="12"/>
      <c r="BC531" s="12"/>
      <c r="BD531" s="12"/>
      <c r="BE531" s="12"/>
      <c r="BF531" s="12"/>
      <c r="BG531" s="12"/>
      <c r="BH531" s="12"/>
      <c r="BI531" s="50"/>
      <c r="BJ531" s="12"/>
      <c r="BK531" s="12"/>
      <c r="BL531" s="12"/>
      <c r="BM531" s="12"/>
      <c r="BN531" s="12"/>
      <c r="BO531" s="12"/>
      <c r="BP531" s="12"/>
      <c r="BQ531" s="12"/>
    </row>
    <row r="532" spans="4:69" ht="15.75" customHeight="1">
      <c r="D532" s="44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95"/>
      <c r="AR532" s="12"/>
      <c r="AS532" s="12"/>
      <c r="AT532" s="12"/>
      <c r="AU532" s="12"/>
      <c r="AV532" s="12"/>
      <c r="AW532" s="12"/>
      <c r="AX532" s="12"/>
      <c r="AY532" s="12"/>
      <c r="AZ532" s="95"/>
      <c r="BA532" s="12"/>
      <c r="BB532" s="12"/>
      <c r="BC532" s="12"/>
      <c r="BD532" s="12"/>
      <c r="BE532" s="12"/>
      <c r="BF532" s="12"/>
      <c r="BG532" s="12"/>
      <c r="BH532" s="12"/>
      <c r="BI532" s="50"/>
      <c r="BJ532" s="12"/>
      <c r="BK532" s="12"/>
      <c r="BL532" s="12"/>
      <c r="BM532" s="12"/>
      <c r="BN532" s="12"/>
      <c r="BO532" s="12"/>
      <c r="BP532" s="12"/>
      <c r="BQ532" s="12"/>
    </row>
    <row r="533" spans="4:69" ht="15.75" customHeight="1">
      <c r="D533" s="44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95"/>
      <c r="AR533" s="12"/>
      <c r="AS533" s="12"/>
      <c r="AT533" s="12"/>
      <c r="AU533" s="12"/>
      <c r="AV533" s="12"/>
      <c r="AW533" s="12"/>
      <c r="AX533" s="12"/>
      <c r="AY533" s="12"/>
      <c r="AZ533" s="95"/>
      <c r="BA533" s="12"/>
      <c r="BB533" s="12"/>
      <c r="BC533" s="12"/>
      <c r="BD533" s="12"/>
      <c r="BE533" s="12"/>
      <c r="BF533" s="12"/>
      <c r="BG533" s="12"/>
      <c r="BH533" s="12"/>
      <c r="BI533" s="50"/>
      <c r="BJ533" s="12"/>
      <c r="BK533" s="12"/>
      <c r="BL533" s="12"/>
      <c r="BM533" s="12"/>
      <c r="BN533" s="12"/>
      <c r="BO533" s="12"/>
      <c r="BP533" s="12"/>
      <c r="BQ533" s="12"/>
    </row>
    <row r="534" spans="4:69" ht="15.75" customHeight="1">
      <c r="D534" s="44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95"/>
      <c r="AR534" s="12"/>
      <c r="AS534" s="12"/>
      <c r="AT534" s="12"/>
      <c r="AU534" s="12"/>
      <c r="AV534" s="12"/>
      <c r="AW534" s="12"/>
      <c r="AX534" s="12"/>
      <c r="AY534" s="12"/>
      <c r="AZ534" s="95"/>
      <c r="BA534" s="12"/>
      <c r="BB534" s="12"/>
      <c r="BC534" s="12"/>
      <c r="BD534" s="12"/>
      <c r="BE534" s="12"/>
      <c r="BF534" s="12"/>
      <c r="BG534" s="12"/>
      <c r="BH534" s="12"/>
      <c r="BI534" s="50"/>
      <c r="BJ534" s="12"/>
      <c r="BK534" s="12"/>
      <c r="BL534" s="12"/>
      <c r="BM534" s="12"/>
      <c r="BN534" s="12"/>
      <c r="BO534" s="12"/>
      <c r="BP534" s="12"/>
      <c r="BQ534" s="12"/>
    </row>
    <row r="535" spans="4:69" ht="15.75" customHeight="1">
      <c r="D535" s="44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95"/>
      <c r="AR535" s="12"/>
      <c r="AS535" s="12"/>
      <c r="AT535" s="12"/>
      <c r="AU535" s="12"/>
      <c r="AV535" s="12"/>
      <c r="AW535" s="12"/>
      <c r="AX535" s="12"/>
      <c r="AY535" s="12"/>
      <c r="AZ535" s="95"/>
      <c r="BA535" s="12"/>
      <c r="BB535" s="12"/>
      <c r="BC535" s="12"/>
      <c r="BD535" s="12"/>
      <c r="BE535" s="12"/>
      <c r="BF535" s="12"/>
      <c r="BG535" s="12"/>
      <c r="BH535" s="12"/>
      <c r="BI535" s="50"/>
      <c r="BJ535" s="12"/>
      <c r="BK535" s="12"/>
      <c r="BL535" s="12"/>
      <c r="BM535" s="12"/>
      <c r="BN535" s="12"/>
      <c r="BO535" s="12"/>
      <c r="BP535" s="12"/>
      <c r="BQ535" s="12"/>
    </row>
    <row r="536" spans="4:69" ht="15.75" customHeight="1">
      <c r="D536" s="44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95"/>
      <c r="AR536" s="12"/>
      <c r="AS536" s="12"/>
      <c r="AT536" s="12"/>
      <c r="AU536" s="12"/>
      <c r="AV536" s="12"/>
      <c r="AW536" s="12"/>
      <c r="AX536" s="12"/>
      <c r="AY536" s="12"/>
      <c r="AZ536" s="95"/>
      <c r="BA536" s="12"/>
      <c r="BB536" s="12"/>
      <c r="BC536" s="12"/>
      <c r="BD536" s="12"/>
      <c r="BE536" s="12"/>
      <c r="BF536" s="12"/>
      <c r="BG536" s="12"/>
      <c r="BH536" s="12"/>
      <c r="BI536" s="50"/>
      <c r="BJ536" s="12"/>
      <c r="BK536" s="12"/>
      <c r="BL536" s="12"/>
      <c r="BM536" s="12"/>
      <c r="BN536" s="12"/>
      <c r="BO536" s="12"/>
      <c r="BP536" s="12"/>
      <c r="BQ536" s="12"/>
    </row>
    <row r="537" spans="4:69" ht="15.75" customHeight="1">
      <c r="D537" s="44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95"/>
      <c r="AR537" s="12"/>
      <c r="AS537" s="12"/>
      <c r="AT537" s="12"/>
      <c r="AU537" s="12"/>
      <c r="AV537" s="12"/>
      <c r="AW537" s="12"/>
      <c r="AX537" s="12"/>
      <c r="AY537" s="12"/>
      <c r="AZ537" s="95"/>
      <c r="BA537" s="12"/>
      <c r="BB537" s="12"/>
      <c r="BC537" s="12"/>
      <c r="BD537" s="12"/>
      <c r="BE537" s="12"/>
      <c r="BF537" s="12"/>
      <c r="BG537" s="12"/>
      <c r="BH537" s="12"/>
      <c r="BI537" s="50"/>
      <c r="BJ537" s="12"/>
      <c r="BK537" s="12"/>
      <c r="BL537" s="12"/>
      <c r="BM537" s="12"/>
      <c r="BN537" s="12"/>
      <c r="BO537" s="12"/>
      <c r="BP537" s="12"/>
      <c r="BQ537" s="12"/>
    </row>
    <row r="538" spans="4:69" ht="15.75" customHeight="1">
      <c r="D538" s="44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95"/>
      <c r="AR538" s="12"/>
      <c r="AS538" s="12"/>
      <c r="AT538" s="12"/>
      <c r="AU538" s="12"/>
      <c r="AV538" s="12"/>
      <c r="AW538" s="12"/>
      <c r="AX538" s="12"/>
      <c r="AY538" s="12"/>
      <c r="AZ538" s="95"/>
      <c r="BA538" s="12"/>
      <c r="BB538" s="12"/>
      <c r="BC538" s="12"/>
      <c r="BD538" s="12"/>
      <c r="BE538" s="12"/>
      <c r="BF538" s="12"/>
      <c r="BG538" s="12"/>
      <c r="BH538" s="12"/>
      <c r="BI538" s="50"/>
      <c r="BJ538" s="12"/>
      <c r="BK538" s="12"/>
      <c r="BL538" s="12"/>
      <c r="BM538" s="12"/>
      <c r="BN538" s="12"/>
      <c r="BO538" s="12"/>
      <c r="BP538" s="12"/>
      <c r="BQ538" s="12"/>
    </row>
    <row r="539" spans="4:69" ht="15.75" customHeight="1">
      <c r="D539" s="44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95"/>
      <c r="AR539" s="12"/>
      <c r="AS539" s="12"/>
      <c r="AT539" s="12"/>
      <c r="AU539" s="12"/>
      <c r="AV539" s="12"/>
      <c r="AW539" s="12"/>
      <c r="AX539" s="12"/>
      <c r="AY539" s="12"/>
      <c r="AZ539" s="95"/>
      <c r="BA539" s="12"/>
      <c r="BB539" s="12"/>
      <c r="BC539" s="12"/>
      <c r="BD539" s="12"/>
      <c r="BE539" s="12"/>
      <c r="BF539" s="12"/>
      <c r="BG539" s="12"/>
      <c r="BH539" s="12"/>
      <c r="BI539" s="50"/>
      <c r="BJ539" s="12"/>
      <c r="BK539" s="12"/>
      <c r="BL539" s="12"/>
      <c r="BM539" s="12"/>
      <c r="BN539" s="12"/>
      <c r="BO539" s="12"/>
      <c r="BP539" s="12"/>
      <c r="BQ539" s="12"/>
    </row>
    <row r="540" spans="4:69" ht="15.75" customHeight="1">
      <c r="D540" s="44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95"/>
      <c r="AR540" s="12"/>
      <c r="AS540" s="12"/>
      <c r="AT540" s="12"/>
      <c r="AU540" s="12"/>
      <c r="AV540" s="12"/>
      <c r="AW540" s="12"/>
      <c r="AX540" s="12"/>
      <c r="AY540" s="12"/>
      <c r="AZ540" s="95"/>
      <c r="BA540" s="12"/>
      <c r="BB540" s="12"/>
      <c r="BC540" s="12"/>
      <c r="BD540" s="12"/>
      <c r="BE540" s="12"/>
      <c r="BF540" s="12"/>
      <c r="BG540" s="12"/>
      <c r="BH540" s="12"/>
      <c r="BI540" s="50"/>
      <c r="BJ540" s="12"/>
      <c r="BK540" s="12"/>
      <c r="BL540" s="12"/>
      <c r="BM540" s="12"/>
      <c r="BN540" s="12"/>
      <c r="BO540" s="12"/>
      <c r="BP540" s="12"/>
      <c r="BQ540" s="12"/>
    </row>
    <row r="541" spans="4:69" ht="15.75" customHeight="1">
      <c r="D541" s="44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95"/>
      <c r="AR541" s="12"/>
      <c r="AS541" s="12"/>
      <c r="AT541" s="12"/>
      <c r="AU541" s="12"/>
      <c r="AV541" s="12"/>
      <c r="AW541" s="12"/>
      <c r="AX541" s="12"/>
      <c r="AY541" s="12"/>
      <c r="AZ541" s="95"/>
      <c r="BA541" s="12"/>
      <c r="BB541" s="12"/>
      <c r="BC541" s="12"/>
      <c r="BD541" s="12"/>
      <c r="BE541" s="12"/>
      <c r="BF541" s="12"/>
      <c r="BG541" s="12"/>
      <c r="BH541" s="12"/>
      <c r="BI541" s="50"/>
      <c r="BJ541" s="12"/>
      <c r="BK541" s="12"/>
      <c r="BL541" s="12"/>
      <c r="BM541" s="12"/>
      <c r="BN541" s="12"/>
      <c r="BO541" s="12"/>
      <c r="BP541" s="12"/>
      <c r="BQ541" s="12"/>
    </row>
    <row r="542" spans="4:69" ht="15.75" customHeight="1">
      <c r="D542" s="44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95"/>
      <c r="AR542" s="12"/>
      <c r="AS542" s="12"/>
      <c r="AT542" s="12"/>
      <c r="AU542" s="12"/>
      <c r="AV542" s="12"/>
      <c r="AW542" s="12"/>
      <c r="AX542" s="12"/>
      <c r="AY542" s="12"/>
      <c r="AZ542" s="95"/>
      <c r="BA542" s="12"/>
      <c r="BB542" s="12"/>
      <c r="BC542" s="12"/>
      <c r="BD542" s="12"/>
      <c r="BE542" s="12"/>
      <c r="BF542" s="12"/>
      <c r="BG542" s="12"/>
      <c r="BH542" s="12"/>
      <c r="BI542" s="50"/>
      <c r="BJ542" s="12"/>
      <c r="BK542" s="12"/>
      <c r="BL542" s="12"/>
      <c r="BM542" s="12"/>
      <c r="BN542" s="12"/>
      <c r="BO542" s="12"/>
      <c r="BP542" s="12"/>
      <c r="BQ542" s="12"/>
    </row>
    <row r="543" spans="4:69" ht="15.75" customHeight="1">
      <c r="D543" s="44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95"/>
      <c r="AR543" s="12"/>
      <c r="AS543" s="12"/>
      <c r="AT543" s="12"/>
      <c r="AU543" s="12"/>
      <c r="AV543" s="12"/>
      <c r="AW543" s="12"/>
      <c r="AX543" s="12"/>
      <c r="AY543" s="12"/>
      <c r="AZ543" s="95"/>
      <c r="BA543" s="12"/>
      <c r="BB543" s="12"/>
      <c r="BC543" s="12"/>
      <c r="BD543" s="12"/>
      <c r="BE543" s="12"/>
      <c r="BF543" s="12"/>
      <c r="BG543" s="12"/>
      <c r="BH543" s="12"/>
      <c r="BI543" s="50"/>
      <c r="BJ543" s="12"/>
      <c r="BK543" s="12"/>
      <c r="BL543" s="12"/>
      <c r="BM543" s="12"/>
      <c r="BN543" s="12"/>
      <c r="BO543" s="12"/>
      <c r="BP543" s="12"/>
      <c r="BQ543" s="12"/>
    </row>
    <row r="544" spans="4:69" ht="15.75" customHeight="1">
      <c r="D544" s="44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95"/>
      <c r="AR544" s="12"/>
      <c r="AS544" s="12"/>
      <c r="AT544" s="12"/>
      <c r="AU544" s="12"/>
      <c r="AV544" s="12"/>
      <c r="AW544" s="12"/>
      <c r="AX544" s="12"/>
      <c r="AY544" s="12"/>
      <c r="AZ544" s="95"/>
      <c r="BA544" s="12"/>
      <c r="BB544" s="12"/>
      <c r="BC544" s="12"/>
      <c r="BD544" s="12"/>
      <c r="BE544" s="12"/>
      <c r="BF544" s="12"/>
      <c r="BG544" s="12"/>
      <c r="BH544" s="12"/>
      <c r="BI544" s="50"/>
      <c r="BJ544" s="12"/>
      <c r="BK544" s="12"/>
      <c r="BL544" s="12"/>
      <c r="BM544" s="12"/>
      <c r="BN544" s="12"/>
      <c r="BO544" s="12"/>
      <c r="BP544" s="12"/>
      <c r="BQ544" s="12"/>
    </row>
    <row r="545" spans="4:69" ht="15.75" customHeight="1">
      <c r="D545" s="44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95"/>
      <c r="AR545" s="12"/>
      <c r="AS545" s="12"/>
      <c r="AT545" s="12"/>
      <c r="AU545" s="12"/>
      <c r="AV545" s="12"/>
      <c r="AW545" s="12"/>
      <c r="AX545" s="12"/>
      <c r="AY545" s="12"/>
      <c r="AZ545" s="95"/>
      <c r="BA545" s="12"/>
      <c r="BB545" s="12"/>
      <c r="BC545" s="12"/>
      <c r="BD545" s="12"/>
      <c r="BE545" s="12"/>
      <c r="BF545" s="12"/>
      <c r="BG545" s="12"/>
      <c r="BH545" s="12"/>
      <c r="BI545" s="50"/>
      <c r="BJ545" s="12"/>
      <c r="BK545" s="12"/>
      <c r="BL545" s="12"/>
      <c r="BM545" s="12"/>
      <c r="BN545" s="12"/>
      <c r="BO545" s="12"/>
      <c r="BP545" s="12"/>
      <c r="BQ545" s="12"/>
    </row>
    <row r="546" spans="4:69" ht="15.75" customHeight="1">
      <c r="D546" s="44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95"/>
      <c r="AR546" s="12"/>
      <c r="AS546" s="12"/>
      <c r="AT546" s="12"/>
      <c r="AU546" s="12"/>
      <c r="AV546" s="12"/>
      <c r="AW546" s="12"/>
      <c r="AX546" s="12"/>
      <c r="AY546" s="12"/>
      <c r="AZ546" s="95"/>
      <c r="BA546" s="12"/>
      <c r="BB546" s="12"/>
      <c r="BC546" s="12"/>
      <c r="BD546" s="12"/>
      <c r="BE546" s="12"/>
      <c r="BF546" s="12"/>
      <c r="BG546" s="12"/>
      <c r="BH546" s="12"/>
      <c r="BI546" s="50"/>
      <c r="BJ546" s="12"/>
      <c r="BK546" s="12"/>
      <c r="BL546" s="12"/>
      <c r="BM546" s="12"/>
      <c r="BN546" s="12"/>
      <c r="BO546" s="12"/>
      <c r="BP546" s="12"/>
      <c r="BQ546" s="12"/>
    </row>
    <row r="547" spans="4:69" ht="15.75" customHeight="1">
      <c r="D547" s="44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95"/>
      <c r="AR547" s="12"/>
      <c r="AS547" s="12"/>
      <c r="AT547" s="12"/>
      <c r="AU547" s="12"/>
      <c r="AV547" s="12"/>
      <c r="AW547" s="12"/>
      <c r="AX547" s="12"/>
      <c r="AY547" s="12"/>
      <c r="AZ547" s="95"/>
      <c r="BA547" s="12"/>
      <c r="BB547" s="12"/>
      <c r="BC547" s="12"/>
      <c r="BD547" s="12"/>
      <c r="BE547" s="12"/>
      <c r="BF547" s="12"/>
      <c r="BG547" s="12"/>
      <c r="BH547" s="12"/>
      <c r="BI547" s="50"/>
      <c r="BJ547" s="12"/>
      <c r="BK547" s="12"/>
      <c r="BL547" s="12"/>
      <c r="BM547" s="12"/>
      <c r="BN547" s="12"/>
      <c r="BO547" s="12"/>
      <c r="BP547" s="12"/>
      <c r="BQ547" s="12"/>
    </row>
    <row r="548" spans="4:69" ht="15.75" customHeight="1">
      <c r="D548" s="44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95"/>
      <c r="AR548" s="12"/>
      <c r="AS548" s="12"/>
      <c r="AT548" s="12"/>
      <c r="AU548" s="12"/>
      <c r="AV548" s="12"/>
      <c r="AW548" s="12"/>
      <c r="AX548" s="12"/>
      <c r="AY548" s="12"/>
      <c r="AZ548" s="95"/>
      <c r="BA548" s="12"/>
      <c r="BB548" s="12"/>
      <c r="BC548" s="12"/>
      <c r="BD548" s="12"/>
      <c r="BE548" s="12"/>
      <c r="BF548" s="12"/>
      <c r="BG548" s="12"/>
      <c r="BH548" s="12"/>
      <c r="BI548" s="50"/>
      <c r="BJ548" s="12"/>
      <c r="BK548" s="12"/>
      <c r="BL548" s="12"/>
      <c r="BM548" s="12"/>
      <c r="BN548" s="12"/>
      <c r="BO548" s="12"/>
      <c r="BP548" s="12"/>
      <c r="BQ548" s="12"/>
    </row>
    <row r="549" spans="4:69" ht="15.75" customHeight="1">
      <c r="D549" s="44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95"/>
      <c r="AR549" s="12"/>
      <c r="AS549" s="12"/>
      <c r="AT549" s="12"/>
      <c r="AU549" s="12"/>
      <c r="AV549" s="12"/>
      <c r="AW549" s="12"/>
      <c r="AX549" s="12"/>
      <c r="AY549" s="12"/>
      <c r="AZ549" s="95"/>
      <c r="BA549" s="12"/>
      <c r="BB549" s="12"/>
      <c r="BC549" s="12"/>
      <c r="BD549" s="12"/>
      <c r="BE549" s="12"/>
      <c r="BF549" s="12"/>
      <c r="BG549" s="12"/>
      <c r="BH549" s="12"/>
      <c r="BI549" s="50"/>
      <c r="BJ549" s="12"/>
      <c r="BK549" s="12"/>
      <c r="BL549" s="12"/>
      <c r="BM549" s="12"/>
      <c r="BN549" s="12"/>
      <c r="BO549" s="12"/>
      <c r="BP549" s="12"/>
      <c r="BQ549" s="12"/>
    </row>
    <row r="550" spans="4:69" ht="15.75" customHeight="1">
      <c r="D550" s="44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95"/>
      <c r="AR550" s="12"/>
      <c r="AS550" s="12"/>
      <c r="AT550" s="12"/>
      <c r="AU550" s="12"/>
      <c r="AV550" s="12"/>
      <c r="AW550" s="12"/>
      <c r="AX550" s="12"/>
      <c r="AY550" s="12"/>
      <c r="AZ550" s="95"/>
      <c r="BA550" s="12"/>
      <c r="BB550" s="12"/>
      <c r="BC550" s="12"/>
      <c r="BD550" s="12"/>
      <c r="BE550" s="12"/>
      <c r="BF550" s="12"/>
      <c r="BG550" s="12"/>
      <c r="BH550" s="12"/>
      <c r="BI550" s="50"/>
      <c r="BJ550" s="12"/>
      <c r="BK550" s="12"/>
      <c r="BL550" s="12"/>
      <c r="BM550" s="12"/>
      <c r="BN550" s="12"/>
      <c r="BO550" s="12"/>
      <c r="BP550" s="12"/>
      <c r="BQ550" s="12"/>
    </row>
    <row r="551" spans="4:69" ht="15.75" customHeight="1">
      <c r="D551" s="44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95"/>
      <c r="AR551" s="12"/>
      <c r="AS551" s="12"/>
      <c r="AT551" s="12"/>
      <c r="AU551" s="12"/>
      <c r="AV551" s="12"/>
      <c r="AW551" s="12"/>
      <c r="AX551" s="12"/>
      <c r="AY551" s="12"/>
      <c r="AZ551" s="95"/>
      <c r="BA551" s="12"/>
      <c r="BB551" s="12"/>
      <c r="BC551" s="12"/>
      <c r="BD551" s="12"/>
      <c r="BE551" s="12"/>
      <c r="BF551" s="12"/>
      <c r="BG551" s="12"/>
      <c r="BH551" s="12"/>
      <c r="BI551" s="50"/>
      <c r="BJ551" s="12"/>
      <c r="BK551" s="12"/>
      <c r="BL551" s="12"/>
      <c r="BM551" s="12"/>
      <c r="BN551" s="12"/>
      <c r="BO551" s="12"/>
      <c r="BP551" s="12"/>
      <c r="BQ551" s="12"/>
    </row>
    <row r="552" spans="4:69" ht="15.75" customHeight="1">
      <c r="D552" s="44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95"/>
      <c r="AR552" s="12"/>
      <c r="AS552" s="12"/>
      <c r="AT552" s="12"/>
      <c r="AU552" s="12"/>
      <c r="AV552" s="12"/>
      <c r="AW552" s="12"/>
      <c r="AX552" s="12"/>
      <c r="AY552" s="12"/>
      <c r="AZ552" s="95"/>
      <c r="BA552" s="12"/>
      <c r="BB552" s="12"/>
      <c r="BC552" s="12"/>
      <c r="BD552" s="12"/>
      <c r="BE552" s="12"/>
      <c r="BF552" s="12"/>
      <c r="BG552" s="12"/>
      <c r="BH552" s="12"/>
      <c r="BI552" s="50"/>
      <c r="BJ552" s="12"/>
      <c r="BK552" s="12"/>
      <c r="BL552" s="12"/>
      <c r="BM552" s="12"/>
      <c r="BN552" s="12"/>
      <c r="BO552" s="12"/>
      <c r="BP552" s="12"/>
      <c r="BQ552" s="12"/>
    </row>
    <row r="553" spans="4:69" ht="15.75" customHeight="1">
      <c r="D553" s="44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95"/>
      <c r="AR553" s="12"/>
      <c r="AS553" s="12"/>
      <c r="AT553" s="12"/>
      <c r="AU553" s="12"/>
      <c r="AV553" s="12"/>
      <c r="AW553" s="12"/>
      <c r="AX553" s="12"/>
      <c r="AY553" s="12"/>
      <c r="AZ553" s="95"/>
      <c r="BA553" s="12"/>
      <c r="BB553" s="12"/>
      <c r="BC553" s="12"/>
      <c r="BD553" s="12"/>
      <c r="BE553" s="12"/>
      <c r="BF553" s="12"/>
      <c r="BG553" s="12"/>
      <c r="BH553" s="12"/>
      <c r="BI553" s="50"/>
      <c r="BJ553" s="12"/>
      <c r="BK553" s="12"/>
      <c r="BL553" s="12"/>
      <c r="BM553" s="12"/>
      <c r="BN553" s="12"/>
      <c r="BO553" s="12"/>
      <c r="BP553" s="12"/>
      <c r="BQ553" s="12"/>
    </row>
    <row r="554" spans="4:69" ht="15.75" customHeight="1">
      <c r="D554" s="44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95"/>
      <c r="AR554" s="12"/>
      <c r="AS554" s="12"/>
      <c r="AT554" s="12"/>
      <c r="AU554" s="12"/>
      <c r="AV554" s="12"/>
      <c r="AW554" s="12"/>
      <c r="AX554" s="12"/>
      <c r="AY554" s="12"/>
      <c r="AZ554" s="95"/>
      <c r="BA554" s="12"/>
      <c r="BB554" s="12"/>
      <c r="BC554" s="12"/>
      <c r="BD554" s="12"/>
      <c r="BE554" s="12"/>
      <c r="BF554" s="12"/>
      <c r="BG554" s="12"/>
      <c r="BH554" s="12"/>
      <c r="BI554" s="50"/>
      <c r="BJ554" s="12"/>
      <c r="BK554" s="12"/>
      <c r="BL554" s="12"/>
      <c r="BM554" s="12"/>
      <c r="BN554" s="12"/>
      <c r="BO554" s="12"/>
      <c r="BP554" s="12"/>
      <c r="BQ554" s="12"/>
    </row>
    <row r="555" spans="4:69" ht="15.75" customHeight="1">
      <c r="D555" s="44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95"/>
      <c r="AR555" s="12"/>
      <c r="AS555" s="12"/>
      <c r="AT555" s="12"/>
      <c r="AU555" s="12"/>
      <c r="AV555" s="12"/>
      <c r="AW555" s="12"/>
      <c r="AX555" s="12"/>
      <c r="AY555" s="12"/>
      <c r="AZ555" s="95"/>
      <c r="BA555" s="12"/>
      <c r="BB555" s="12"/>
      <c r="BC555" s="12"/>
      <c r="BD555" s="12"/>
      <c r="BE555" s="12"/>
      <c r="BF555" s="12"/>
      <c r="BG555" s="12"/>
      <c r="BH555" s="12"/>
      <c r="BI555" s="50"/>
      <c r="BJ555" s="12"/>
      <c r="BK555" s="12"/>
      <c r="BL555" s="12"/>
      <c r="BM555" s="12"/>
      <c r="BN555" s="12"/>
      <c r="BO555" s="12"/>
      <c r="BP555" s="12"/>
      <c r="BQ555" s="12"/>
    </row>
    <row r="556" spans="4:69" ht="15.75" customHeight="1">
      <c r="D556" s="44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95"/>
      <c r="AR556" s="12"/>
      <c r="AS556" s="12"/>
      <c r="AT556" s="12"/>
      <c r="AU556" s="12"/>
      <c r="AV556" s="12"/>
      <c r="AW556" s="12"/>
      <c r="AX556" s="12"/>
      <c r="AY556" s="12"/>
      <c r="AZ556" s="95"/>
      <c r="BA556" s="12"/>
      <c r="BB556" s="12"/>
      <c r="BC556" s="12"/>
      <c r="BD556" s="12"/>
      <c r="BE556" s="12"/>
      <c r="BF556" s="12"/>
      <c r="BG556" s="12"/>
      <c r="BH556" s="12"/>
      <c r="BI556" s="50"/>
      <c r="BJ556" s="12"/>
      <c r="BK556" s="12"/>
      <c r="BL556" s="12"/>
      <c r="BM556" s="12"/>
      <c r="BN556" s="12"/>
      <c r="BO556" s="12"/>
      <c r="BP556" s="12"/>
      <c r="BQ556" s="12"/>
    </row>
    <row r="557" spans="4:69" ht="15.75" customHeight="1">
      <c r="D557" s="44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95"/>
      <c r="AR557" s="12"/>
      <c r="AS557" s="12"/>
      <c r="AT557" s="12"/>
      <c r="AU557" s="12"/>
      <c r="AV557" s="12"/>
      <c r="AW557" s="12"/>
      <c r="AX557" s="12"/>
      <c r="AY557" s="12"/>
      <c r="AZ557" s="95"/>
      <c r="BA557" s="12"/>
      <c r="BB557" s="12"/>
      <c r="BC557" s="12"/>
      <c r="BD557" s="12"/>
      <c r="BE557" s="12"/>
      <c r="BF557" s="12"/>
      <c r="BG557" s="12"/>
      <c r="BH557" s="12"/>
      <c r="BI557" s="50"/>
      <c r="BJ557" s="12"/>
      <c r="BK557" s="12"/>
      <c r="BL557" s="12"/>
      <c r="BM557" s="12"/>
      <c r="BN557" s="12"/>
      <c r="BO557" s="12"/>
      <c r="BP557" s="12"/>
      <c r="BQ557" s="12"/>
    </row>
    <row r="558" spans="4:69" ht="15.75" customHeight="1">
      <c r="D558" s="44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95"/>
      <c r="AR558" s="12"/>
      <c r="AS558" s="12"/>
      <c r="AT558" s="12"/>
      <c r="AU558" s="12"/>
      <c r="AV558" s="12"/>
      <c r="AW558" s="12"/>
      <c r="AX558" s="12"/>
      <c r="AY558" s="12"/>
      <c r="AZ558" s="95"/>
      <c r="BA558" s="12"/>
      <c r="BB558" s="12"/>
      <c r="BC558" s="12"/>
      <c r="BD558" s="12"/>
      <c r="BE558" s="12"/>
      <c r="BF558" s="12"/>
      <c r="BG558" s="12"/>
      <c r="BH558" s="12"/>
      <c r="BI558" s="50"/>
      <c r="BJ558" s="12"/>
      <c r="BK558" s="12"/>
      <c r="BL558" s="12"/>
      <c r="BM558" s="12"/>
      <c r="BN558" s="12"/>
      <c r="BO558" s="12"/>
      <c r="BP558" s="12"/>
      <c r="BQ558" s="12"/>
    </row>
    <row r="559" spans="4:69" ht="15.75" customHeight="1">
      <c r="D559" s="44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95"/>
      <c r="AR559" s="12"/>
      <c r="AS559" s="12"/>
      <c r="AT559" s="12"/>
      <c r="AU559" s="12"/>
      <c r="AV559" s="12"/>
      <c r="AW559" s="12"/>
      <c r="AX559" s="12"/>
      <c r="AY559" s="12"/>
      <c r="AZ559" s="95"/>
      <c r="BA559" s="12"/>
      <c r="BB559" s="12"/>
      <c r="BC559" s="12"/>
      <c r="BD559" s="12"/>
      <c r="BE559" s="12"/>
      <c r="BF559" s="12"/>
      <c r="BG559" s="12"/>
      <c r="BH559" s="12"/>
      <c r="BI559" s="50"/>
      <c r="BJ559" s="12"/>
      <c r="BK559" s="12"/>
      <c r="BL559" s="12"/>
      <c r="BM559" s="12"/>
      <c r="BN559" s="12"/>
      <c r="BO559" s="12"/>
      <c r="BP559" s="12"/>
      <c r="BQ559" s="12"/>
    </row>
    <row r="560" spans="4:69" ht="15.75" customHeight="1">
      <c r="D560" s="44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95"/>
      <c r="AR560" s="12"/>
      <c r="AS560" s="12"/>
      <c r="AT560" s="12"/>
      <c r="AU560" s="12"/>
      <c r="AV560" s="12"/>
      <c r="AW560" s="12"/>
      <c r="AX560" s="12"/>
      <c r="AY560" s="12"/>
      <c r="AZ560" s="95"/>
      <c r="BA560" s="12"/>
      <c r="BB560" s="12"/>
      <c r="BC560" s="12"/>
      <c r="BD560" s="12"/>
      <c r="BE560" s="12"/>
      <c r="BF560" s="12"/>
      <c r="BG560" s="12"/>
      <c r="BH560" s="12"/>
      <c r="BI560" s="50"/>
      <c r="BJ560" s="12"/>
      <c r="BK560" s="12"/>
      <c r="BL560" s="12"/>
      <c r="BM560" s="12"/>
      <c r="BN560" s="12"/>
      <c r="BO560" s="12"/>
      <c r="BP560" s="12"/>
      <c r="BQ560" s="12"/>
    </row>
    <row r="561" spans="4:69" ht="15.75" customHeight="1">
      <c r="D561" s="44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95"/>
      <c r="AR561" s="12"/>
      <c r="AS561" s="12"/>
      <c r="AT561" s="12"/>
      <c r="AU561" s="12"/>
      <c r="AV561" s="12"/>
      <c r="AW561" s="12"/>
      <c r="AX561" s="12"/>
      <c r="AY561" s="12"/>
      <c r="AZ561" s="95"/>
      <c r="BA561" s="12"/>
      <c r="BB561" s="12"/>
      <c r="BC561" s="12"/>
      <c r="BD561" s="12"/>
      <c r="BE561" s="12"/>
      <c r="BF561" s="12"/>
      <c r="BG561" s="12"/>
      <c r="BH561" s="12"/>
      <c r="BI561" s="50"/>
      <c r="BJ561" s="12"/>
      <c r="BK561" s="12"/>
      <c r="BL561" s="12"/>
      <c r="BM561" s="12"/>
      <c r="BN561" s="12"/>
      <c r="BO561" s="12"/>
      <c r="BP561" s="12"/>
      <c r="BQ561" s="12"/>
    </row>
    <row r="562" spans="4:69" ht="15.75" customHeight="1">
      <c r="D562" s="44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95"/>
      <c r="AR562" s="12"/>
      <c r="AS562" s="12"/>
      <c r="AT562" s="12"/>
      <c r="AU562" s="12"/>
      <c r="AV562" s="12"/>
      <c r="AW562" s="12"/>
      <c r="AX562" s="12"/>
      <c r="AY562" s="12"/>
      <c r="AZ562" s="95"/>
      <c r="BA562" s="12"/>
      <c r="BB562" s="12"/>
      <c r="BC562" s="12"/>
      <c r="BD562" s="12"/>
      <c r="BE562" s="12"/>
      <c r="BF562" s="12"/>
      <c r="BG562" s="12"/>
      <c r="BH562" s="12"/>
      <c r="BI562" s="50"/>
      <c r="BJ562" s="12"/>
      <c r="BK562" s="12"/>
      <c r="BL562" s="12"/>
      <c r="BM562" s="12"/>
      <c r="BN562" s="12"/>
      <c r="BO562" s="12"/>
      <c r="BP562" s="12"/>
      <c r="BQ562" s="12"/>
    </row>
    <row r="563" spans="4:69" ht="15.75" customHeight="1">
      <c r="D563" s="44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95"/>
      <c r="AR563" s="12"/>
      <c r="AS563" s="12"/>
      <c r="AT563" s="12"/>
      <c r="AU563" s="12"/>
      <c r="AV563" s="12"/>
      <c r="AW563" s="12"/>
      <c r="AX563" s="12"/>
      <c r="AY563" s="12"/>
      <c r="AZ563" s="95"/>
      <c r="BA563" s="12"/>
      <c r="BB563" s="12"/>
      <c r="BC563" s="12"/>
      <c r="BD563" s="12"/>
      <c r="BE563" s="12"/>
      <c r="BF563" s="12"/>
      <c r="BG563" s="12"/>
      <c r="BH563" s="12"/>
      <c r="BI563" s="50"/>
      <c r="BJ563" s="12"/>
      <c r="BK563" s="12"/>
      <c r="BL563" s="12"/>
      <c r="BM563" s="12"/>
      <c r="BN563" s="12"/>
      <c r="BO563" s="12"/>
      <c r="BP563" s="12"/>
      <c r="BQ563" s="12"/>
    </row>
    <row r="564" spans="4:69" ht="15.75" customHeight="1">
      <c r="D564" s="44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95"/>
      <c r="AR564" s="12"/>
      <c r="AS564" s="12"/>
      <c r="AT564" s="12"/>
      <c r="AU564" s="12"/>
      <c r="AV564" s="12"/>
      <c r="AW564" s="12"/>
      <c r="AX564" s="12"/>
      <c r="AY564" s="12"/>
      <c r="AZ564" s="95"/>
      <c r="BA564" s="12"/>
      <c r="BB564" s="12"/>
      <c r="BC564" s="12"/>
      <c r="BD564" s="12"/>
      <c r="BE564" s="12"/>
      <c r="BF564" s="12"/>
      <c r="BG564" s="12"/>
      <c r="BH564" s="12"/>
      <c r="BI564" s="50"/>
      <c r="BJ564" s="12"/>
      <c r="BK564" s="12"/>
      <c r="BL564" s="12"/>
      <c r="BM564" s="12"/>
      <c r="BN564" s="12"/>
      <c r="BO564" s="12"/>
      <c r="BP564" s="12"/>
      <c r="BQ564" s="12"/>
    </row>
    <row r="565" spans="4:69" ht="15.75" customHeight="1">
      <c r="D565" s="44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95"/>
      <c r="AR565" s="12"/>
      <c r="AS565" s="12"/>
      <c r="AT565" s="12"/>
      <c r="AU565" s="12"/>
      <c r="AV565" s="12"/>
      <c r="AW565" s="12"/>
      <c r="AX565" s="12"/>
      <c r="AY565" s="12"/>
      <c r="AZ565" s="95"/>
      <c r="BA565" s="12"/>
      <c r="BB565" s="12"/>
      <c r="BC565" s="12"/>
      <c r="BD565" s="12"/>
      <c r="BE565" s="12"/>
      <c r="BF565" s="12"/>
      <c r="BG565" s="12"/>
      <c r="BH565" s="12"/>
      <c r="BI565" s="50"/>
      <c r="BJ565" s="12"/>
      <c r="BK565" s="12"/>
      <c r="BL565" s="12"/>
      <c r="BM565" s="12"/>
      <c r="BN565" s="12"/>
      <c r="BO565" s="12"/>
      <c r="BP565" s="12"/>
      <c r="BQ565" s="12"/>
    </row>
    <row r="566" spans="4:69" ht="15.75" customHeight="1">
      <c r="D566" s="44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95"/>
      <c r="AR566" s="12"/>
      <c r="AS566" s="12"/>
      <c r="AT566" s="12"/>
      <c r="AU566" s="12"/>
      <c r="AV566" s="12"/>
      <c r="AW566" s="12"/>
      <c r="AX566" s="12"/>
      <c r="AY566" s="12"/>
      <c r="AZ566" s="95"/>
      <c r="BA566" s="12"/>
      <c r="BB566" s="12"/>
      <c r="BC566" s="12"/>
      <c r="BD566" s="12"/>
      <c r="BE566" s="12"/>
      <c r="BF566" s="12"/>
      <c r="BG566" s="12"/>
      <c r="BH566" s="12"/>
      <c r="BI566" s="50"/>
      <c r="BJ566" s="12"/>
      <c r="BK566" s="12"/>
      <c r="BL566" s="12"/>
      <c r="BM566" s="12"/>
      <c r="BN566" s="12"/>
      <c r="BO566" s="12"/>
      <c r="BP566" s="12"/>
      <c r="BQ566" s="12"/>
    </row>
    <row r="567" spans="4:69" ht="15.75" customHeight="1">
      <c r="D567" s="44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95"/>
      <c r="AR567" s="12"/>
      <c r="AS567" s="12"/>
      <c r="AT567" s="12"/>
      <c r="AU567" s="12"/>
      <c r="AV567" s="12"/>
      <c r="AW567" s="12"/>
      <c r="AX567" s="12"/>
      <c r="AY567" s="12"/>
      <c r="AZ567" s="95"/>
      <c r="BA567" s="12"/>
      <c r="BB567" s="12"/>
      <c r="BC567" s="12"/>
      <c r="BD567" s="12"/>
      <c r="BE567" s="12"/>
      <c r="BF567" s="12"/>
      <c r="BG567" s="12"/>
      <c r="BH567" s="12"/>
      <c r="BI567" s="50"/>
      <c r="BJ567" s="12"/>
      <c r="BK567" s="12"/>
      <c r="BL567" s="12"/>
      <c r="BM567" s="12"/>
      <c r="BN567" s="12"/>
      <c r="BO567" s="12"/>
      <c r="BP567" s="12"/>
      <c r="BQ567" s="12"/>
    </row>
    <row r="568" spans="4:69" ht="15.75" customHeight="1">
      <c r="D568" s="44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95"/>
      <c r="AR568" s="12"/>
      <c r="AS568" s="12"/>
      <c r="AT568" s="12"/>
      <c r="AU568" s="12"/>
      <c r="AV568" s="12"/>
      <c r="AW568" s="12"/>
      <c r="AX568" s="12"/>
      <c r="AY568" s="12"/>
      <c r="AZ568" s="95"/>
      <c r="BA568" s="12"/>
      <c r="BB568" s="12"/>
      <c r="BC568" s="12"/>
      <c r="BD568" s="12"/>
      <c r="BE568" s="12"/>
      <c r="BF568" s="12"/>
      <c r="BG568" s="12"/>
      <c r="BH568" s="12"/>
      <c r="BI568" s="50"/>
      <c r="BJ568" s="12"/>
      <c r="BK568" s="12"/>
      <c r="BL568" s="12"/>
      <c r="BM568" s="12"/>
      <c r="BN568" s="12"/>
      <c r="BO568" s="12"/>
      <c r="BP568" s="12"/>
      <c r="BQ568" s="12"/>
    </row>
    <row r="569" spans="4:69" ht="15.75" customHeight="1">
      <c r="D569" s="44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95"/>
      <c r="AR569" s="12"/>
      <c r="AS569" s="12"/>
      <c r="AT569" s="12"/>
      <c r="AU569" s="12"/>
      <c r="AV569" s="12"/>
      <c r="AW569" s="12"/>
      <c r="AX569" s="12"/>
      <c r="AY569" s="12"/>
      <c r="AZ569" s="95"/>
      <c r="BA569" s="12"/>
      <c r="BB569" s="12"/>
      <c r="BC569" s="12"/>
      <c r="BD569" s="12"/>
      <c r="BE569" s="12"/>
      <c r="BF569" s="12"/>
      <c r="BG569" s="12"/>
      <c r="BH569" s="12"/>
      <c r="BI569" s="50"/>
      <c r="BJ569" s="12"/>
      <c r="BK569" s="12"/>
      <c r="BL569" s="12"/>
      <c r="BM569" s="12"/>
      <c r="BN569" s="12"/>
      <c r="BO569" s="12"/>
      <c r="BP569" s="12"/>
      <c r="BQ569" s="12"/>
    </row>
    <row r="570" spans="4:69" ht="15.75" customHeight="1">
      <c r="D570" s="44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95"/>
      <c r="AR570" s="12"/>
      <c r="AS570" s="12"/>
      <c r="AT570" s="12"/>
      <c r="AU570" s="12"/>
      <c r="AV570" s="12"/>
      <c r="AW570" s="12"/>
      <c r="AX570" s="12"/>
      <c r="AY570" s="12"/>
      <c r="AZ570" s="95"/>
      <c r="BA570" s="12"/>
      <c r="BB570" s="12"/>
      <c r="BC570" s="12"/>
      <c r="BD570" s="12"/>
      <c r="BE570" s="12"/>
      <c r="BF570" s="12"/>
      <c r="BG570" s="12"/>
      <c r="BH570" s="12"/>
      <c r="BI570" s="50"/>
      <c r="BJ570" s="12"/>
      <c r="BK570" s="12"/>
      <c r="BL570" s="12"/>
      <c r="BM570" s="12"/>
      <c r="BN570" s="12"/>
      <c r="BO570" s="12"/>
      <c r="BP570" s="12"/>
      <c r="BQ570" s="12"/>
    </row>
    <row r="571" spans="4:69" ht="15.75" customHeight="1">
      <c r="D571" s="44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95"/>
      <c r="AR571" s="12"/>
      <c r="AS571" s="12"/>
      <c r="AT571" s="12"/>
      <c r="AU571" s="12"/>
      <c r="AV571" s="12"/>
      <c r="AW571" s="12"/>
      <c r="AX571" s="12"/>
      <c r="AY571" s="12"/>
      <c r="AZ571" s="95"/>
      <c r="BA571" s="12"/>
      <c r="BB571" s="12"/>
      <c r="BC571" s="12"/>
      <c r="BD571" s="12"/>
      <c r="BE571" s="12"/>
      <c r="BF571" s="12"/>
      <c r="BG571" s="12"/>
      <c r="BH571" s="12"/>
      <c r="BI571" s="50"/>
      <c r="BJ571" s="12"/>
      <c r="BK571" s="12"/>
      <c r="BL571" s="12"/>
      <c r="BM571" s="12"/>
      <c r="BN571" s="12"/>
      <c r="BO571" s="12"/>
      <c r="BP571" s="12"/>
      <c r="BQ571" s="12"/>
    </row>
    <row r="572" spans="4:69" ht="15.75" customHeight="1">
      <c r="D572" s="44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95"/>
      <c r="AR572" s="12"/>
      <c r="AS572" s="12"/>
      <c r="AT572" s="12"/>
      <c r="AU572" s="12"/>
      <c r="AV572" s="12"/>
      <c r="AW572" s="12"/>
      <c r="AX572" s="12"/>
      <c r="AY572" s="12"/>
      <c r="AZ572" s="95"/>
      <c r="BA572" s="12"/>
      <c r="BB572" s="12"/>
      <c r="BC572" s="12"/>
      <c r="BD572" s="12"/>
      <c r="BE572" s="12"/>
      <c r="BF572" s="12"/>
      <c r="BG572" s="12"/>
      <c r="BH572" s="12"/>
      <c r="BI572" s="50"/>
      <c r="BJ572" s="12"/>
      <c r="BK572" s="12"/>
      <c r="BL572" s="12"/>
      <c r="BM572" s="12"/>
      <c r="BN572" s="12"/>
      <c r="BO572" s="12"/>
      <c r="BP572" s="12"/>
      <c r="BQ572" s="12"/>
    </row>
    <row r="573" spans="4:69" ht="15.75" customHeight="1">
      <c r="D573" s="44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95"/>
      <c r="AR573" s="12"/>
      <c r="AS573" s="12"/>
      <c r="AT573" s="12"/>
      <c r="AU573" s="12"/>
      <c r="AV573" s="12"/>
      <c r="AW573" s="12"/>
      <c r="AX573" s="12"/>
      <c r="AY573" s="12"/>
      <c r="AZ573" s="95"/>
      <c r="BA573" s="12"/>
      <c r="BB573" s="12"/>
      <c r="BC573" s="12"/>
      <c r="BD573" s="12"/>
      <c r="BE573" s="12"/>
      <c r="BF573" s="12"/>
      <c r="BG573" s="12"/>
      <c r="BH573" s="12"/>
      <c r="BI573" s="50"/>
      <c r="BJ573" s="12"/>
      <c r="BK573" s="12"/>
      <c r="BL573" s="12"/>
      <c r="BM573" s="12"/>
      <c r="BN573" s="12"/>
      <c r="BO573" s="12"/>
      <c r="BP573" s="12"/>
      <c r="BQ573" s="12"/>
    </row>
    <row r="574" spans="4:69" ht="15.75" customHeight="1">
      <c r="D574" s="44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95"/>
      <c r="AR574" s="12"/>
      <c r="AS574" s="12"/>
      <c r="AT574" s="12"/>
      <c r="AU574" s="12"/>
      <c r="AV574" s="12"/>
      <c r="AW574" s="12"/>
      <c r="AX574" s="12"/>
      <c r="AY574" s="12"/>
      <c r="AZ574" s="95"/>
      <c r="BA574" s="12"/>
      <c r="BB574" s="12"/>
      <c r="BC574" s="12"/>
      <c r="BD574" s="12"/>
      <c r="BE574" s="12"/>
      <c r="BF574" s="12"/>
      <c r="BG574" s="12"/>
      <c r="BH574" s="12"/>
      <c r="BI574" s="50"/>
      <c r="BJ574" s="12"/>
      <c r="BK574" s="12"/>
      <c r="BL574" s="12"/>
      <c r="BM574" s="12"/>
      <c r="BN574" s="12"/>
      <c r="BO574" s="12"/>
      <c r="BP574" s="12"/>
      <c r="BQ574" s="12"/>
    </row>
    <row r="575" spans="4:69" ht="15.75" customHeight="1">
      <c r="D575" s="44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95"/>
      <c r="AR575" s="12"/>
      <c r="AS575" s="12"/>
      <c r="AT575" s="12"/>
      <c r="AU575" s="12"/>
      <c r="AV575" s="12"/>
      <c r="AW575" s="12"/>
      <c r="AX575" s="12"/>
      <c r="AY575" s="12"/>
      <c r="AZ575" s="95"/>
      <c r="BA575" s="12"/>
      <c r="BB575" s="12"/>
      <c r="BC575" s="12"/>
      <c r="BD575" s="12"/>
      <c r="BE575" s="12"/>
      <c r="BF575" s="12"/>
      <c r="BG575" s="12"/>
      <c r="BH575" s="12"/>
      <c r="BI575" s="50"/>
      <c r="BJ575" s="12"/>
      <c r="BK575" s="12"/>
      <c r="BL575" s="12"/>
      <c r="BM575" s="12"/>
      <c r="BN575" s="12"/>
      <c r="BO575" s="12"/>
      <c r="BP575" s="12"/>
      <c r="BQ575" s="12"/>
    </row>
    <row r="576" spans="4:69" ht="15.75" customHeight="1">
      <c r="D576" s="44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95"/>
      <c r="AR576" s="12"/>
      <c r="AS576" s="12"/>
      <c r="AT576" s="12"/>
      <c r="AU576" s="12"/>
      <c r="AV576" s="12"/>
      <c r="AW576" s="12"/>
      <c r="AX576" s="12"/>
      <c r="AY576" s="12"/>
      <c r="AZ576" s="95"/>
      <c r="BA576" s="12"/>
      <c r="BB576" s="12"/>
      <c r="BC576" s="12"/>
      <c r="BD576" s="12"/>
      <c r="BE576" s="12"/>
      <c r="BF576" s="12"/>
      <c r="BG576" s="12"/>
      <c r="BH576" s="12"/>
      <c r="BI576" s="50"/>
      <c r="BJ576" s="12"/>
      <c r="BK576" s="12"/>
      <c r="BL576" s="12"/>
      <c r="BM576" s="12"/>
      <c r="BN576" s="12"/>
      <c r="BO576" s="12"/>
      <c r="BP576" s="12"/>
      <c r="BQ576" s="12"/>
    </row>
    <row r="577" spans="4:69" ht="15.75" customHeight="1">
      <c r="D577" s="44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95"/>
      <c r="AR577" s="12"/>
      <c r="AS577" s="12"/>
      <c r="AT577" s="12"/>
      <c r="AU577" s="12"/>
      <c r="AV577" s="12"/>
      <c r="AW577" s="12"/>
      <c r="AX577" s="12"/>
      <c r="AY577" s="12"/>
      <c r="AZ577" s="95"/>
      <c r="BA577" s="12"/>
      <c r="BB577" s="12"/>
      <c r="BC577" s="12"/>
      <c r="BD577" s="12"/>
      <c r="BE577" s="12"/>
      <c r="BF577" s="12"/>
      <c r="BG577" s="12"/>
      <c r="BH577" s="12"/>
      <c r="BI577" s="50"/>
      <c r="BJ577" s="12"/>
      <c r="BK577" s="12"/>
      <c r="BL577" s="12"/>
      <c r="BM577" s="12"/>
      <c r="BN577" s="12"/>
      <c r="BO577" s="12"/>
      <c r="BP577" s="12"/>
      <c r="BQ577" s="12"/>
    </row>
    <row r="578" spans="4:69" ht="15.75" customHeight="1">
      <c r="D578" s="44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95"/>
      <c r="AR578" s="12"/>
      <c r="AS578" s="12"/>
      <c r="AT578" s="12"/>
      <c r="AU578" s="12"/>
      <c r="AV578" s="12"/>
      <c r="AW578" s="12"/>
      <c r="AX578" s="12"/>
      <c r="AY578" s="12"/>
      <c r="AZ578" s="95"/>
      <c r="BA578" s="12"/>
      <c r="BB578" s="12"/>
      <c r="BC578" s="12"/>
      <c r="BD578" s="12"/>
      <c r="BE578" s="12"/>
      <c r="BF578" s="12"/>
      <c r="BG578" s="12"/>
      <c r="BH578" s="12"/>
      <c r="BI578" s="50"/>
      <c r="BJ578" s="12"/>
      <c r="BK578" s="12"/>
      <c r="BL578" s="12"/>
      <c r="BM578" s="12"/>
      <c r="BN578" s="12"/>
      <c r="BO578" s="12"/>
      <c r="BP578" s="12"/>
      <c r="BQ578" s="12"/>
    </row>
    <row r="579" spans="4:69" ht="15.75" customHeight="1">
      <c r="D579" s="44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95"/>
      <c r="AR579" s="12"/>
      <c r="AS579" s="12"/>
      <c r="AT579" s="12"/>
      <c r="AU579" s="12"/>
      <c r="AV579" s="12"/>
      <c r="AW579" s="12"/>
      <c r="AX579" s="12"/>
      <c r="AY579" s="12"/>
      <c r="AZ579" s="95"/>
      <c r="BA579" s="12"/>
      <c r="BB579" s="12"/>
      <c r="BC579" s="12"/>
      <c r="BD579" s="12"/>
      <c r="BE579" s="12"/>
      <c r="BF579" s="12"/>
      <c r="BG579" s="12"/>
      <c r="BH579" s="12"/>
      <c r="BI579" s="50"/>
      <c r="BJ579" s="12"/>
      <c r="BK579" s="12"/>
      <c r="BL579" s="12"/>
      <c r="BM579" s="12"/>
      <c r="BN579" s="12"/>
      <c r="BO579" s="12"/>
      <c r="BP579" s="12"/>
      <c r="BQ579" s="12"/>
    </row>
    <row r="580" spans="4:69" ht="15.75" customHeight="1">
      <c r="D580" s="44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95"/>
      <c r="AR580" s="12"/>
      <c r="AS580" s="12"/>
      <c r="AT580" s="12"/>
      <c r="AU580" s="12"/>
      <c r="AV580" s="12"/>
      <c r="AW580" s="12"/>
      <c r="AX580" s="12"/>
      <c r="AY580" s="12"/>
      <c r="AZ580" s="95"/>
      <c r="BA580" s="12"/>
      <c r="BB580" s="12"/>
      <c r="BC580" s="12"/>
      <c r="BD580" s="12"/>
      <c r="BE580" s="12"/>
      <c r="BF580" s="12"/>
      <c r="BG580" s="12"/>
      <c r="BH580" s="12"/>
      <c r="BI580" s="50"/>
      <c r="BJ580" s="12"/>
      <c r="BK580" s="12"/>
      <c r="BL580" s="12"/>
      <c r="BM580" s="12"/>
      <c r="BN580" s="12"/>
      <c r="BO580" s="12"/>
      <c r="BP580" s="12"/>
      <c r="BQ580" s="12"/>
    </row>
    <row r="581" spans="4:69" ht="15.75" customHeight="1">
      <c r="D581" s="44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95"/>
      <c r="AR581" s="12"/>
      <c r="AS581" s="12"/>
      <c r="AT581" s="12"/>
      <c r="AU581" s="12"/>
      <c r="AV581" s="12"/>
      <c r="AW581" s="12"/>
      <c r="AX581" s="12"/>
      <c r="AY581" s="12"/>
      <c r="AZ581" s="95"/>
      <c r="BA581" s="12"/>
      <c r="BB581" s="12"/>
      <c r="BC581" s="12"/>
      <c r="BD581" s="12"/>
      <c r="BE581" s="12"/>
      <c r="BF581" s="12"/>
      <c r="BG581" s="12"/>
      <c r="BH581" s="12"/>
      <c r="BI581" s="50"/>
      <c r="BJ581" s="12"/>
      <c r="BK581" s="12"/>
      <c r="BL581" s="12"/>
      <c r="BM581" s="12"/>
      <c r="BN581" s="12"/>
      <c r="BO581" s="12"/>
      <c r="BP581" s="12"/>
      <c r="BQ581" s="12"/>
    </row>
    <row r="582" spans="4:69" ht="15.75" customHeight="1">
      <c r="D582" s="44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95"/>
      <c r="AR582" s="12"/>
      <c r="AS582" s="12"/>
      <c r="AT582" s="12"/>
      <c r="AU582" s="12"/>
      <c r="AV582" s="12"/>
      <c r="AW582" s="12"/>
      <c r="AX582" s="12"/>
      <c r="AY582" s="12"/>
      <c r="AZ582" s="95"/>
      <c r="BA582" s="12"/>
      <c r="BB582" s="12"/>
      <c r="BC582" s="12"/>
      <c r="BD582" s="12"/>
      <c r="BE582" s="12"/>
      <c r="BF582" s="12"/>
      <c r="BG582" s="12"/>
      <c r="BH582" s="12"/>
      <c r="BI582" s="50"/>
      <c r="BJ582" s="12"/>
      <c r="BK582" s="12"/>
      <c r="BL582" s="12"/>
      <c r="BM582" s="12"/>
      <c r="BN582" s="12"/>
      <c r="BO582" s="12"/>
      <c r="BP582" s="12"/>
      <c r="BQ582" s="12"/>
    </row>
    <row r="583" spans="4:69" ht="15.75" customHeight="1">
      <c r="D583" s="44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95"/>
      <c r="AR583" s="12"/>
      <c r="AS583" s="12"/>
      <c r="AT583" s="12"/>
      <c r="AU583" s="12"/>
      <c r="AV583" s="12"/>
      <c r="AW583" s="12"/>
      <c r="AX583" s="12"/>
      <c r="AY583" s="12"/>
      <c r="AZ583" s="95"/>
      <c r="BA583" s="12"/>
      <c r="BB583" s="12"/>
      <c r="BC583" s="12"/>
      <c r="BD583" s="12"/>
      <c r="BE583" s="12"/>
      <c r="BF583" s="12"/>
      <c r="BG583" s="12"/>
      <c r="BH583" s="12"/>
      <c r="BI583" s="50"/>
      <c r="BJ583" s="12"/>
      <c r="BK583" s="12"/>
      <c r="BL583" s="12"/>
      <c r="BM583" s="12"/>
      <c r="BN583" s="12"/>
      <c r="BO583" s="12"/>
      <c r="BP583" s="12"/>
      <c r="BQ583" s="12"/>
    </row>
    <row r="584" spans="4:69" ht="15.75" customHeight="1">
      <c r="D584" s="44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95"/>
      <c r="AR584" s="12"/>
      <c r="AS584" s="12"/>
      <c r="AT584" s="12"/>
      <c r="AU584" s="12"/>
      <c r="AV584" s="12"/>
      <c r="AW584" s="12"/>
      <c r="AX584" s="12"/>
      <c r="AY584" s="12"/>
      <c r="AZ584" s="95"/>
      <c r="BA584" s="12"/>
      <c r="BB584" s="12"/>
      <c r="BC584" s="12"/>
      <c r="BD584" s="12"/>
      <c r="BE584" s="12"/>
      <c r="BF584" s="12"/>
      <c r="BG584" s="12"/>
      <c r="BH584" s="12"/>
      <c r="BI584" s="50"/>
      <c r="BJ584" s="12"/>
      <c r="BK584" s="12"/>
      <c r="BL584" s="12"/>
      <c r="BM584" s="12"/>
      <c r="BN584" s="12"/>
      <c r="BO584" s="12"/>
      <c r="BP584" s="12"/>
      <c r="BQ584" s="12"/>
    </row>
    <row r="585" spans="4:69" ht="15.75" customHeight="1">
      <c r="D585" s="44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95"/>
      <c r="AR585" s="12"/>
      <c r="AS585" s="12"/>
      <c r="AT585" s="12"/>
      <c r="AU585" s="12"/>
      <c r="AV585" s="12"/>
      <c r="AW585" s="12"/>
      <c r="AX585" s="12"/>
      <c r="AY585" s="12"/>
      <c r="AZ585" s="95"/>
      <c r="BA585" s="12"/>
      <c r="BB585" s="12"/>
      <c r="BC585" s="12"/>
      <c r="BD585" s="12"/>
      <c r="BE585" s="12"/>
      <c r="BF585" s="12"/>
      <c r="BG585" s="12"/>
      <c r="BH585" s="12"/>
      <c r="BI585" s="50"/>
      <c r="BJ585" s="12"/>
      <c r="BK585" s="12"/>
      <c r="BL585" s="12"/>
      <c r="BM585" s="12"/>
      <c r="BN585" s="12"/>
      <c r="BO585" s="12"/>
      <c r="BP585" s="12"/>
      <c r="BQ585" s="12"/>
    </row>
    <row r="586" spans="4:69" ht="15.75" customHeight="1">
      <c r="D586" s="44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95"/>
      <c r="AR586" s="12"/>
      <c r="AS586" s="12"/>
      <c r="AT586" s="12"/>
      <c r="AU586" s="12"/>
      <c r="AV586" s="12"/>
      <c r="AW586" s="12"/>
      <c r="AX586" s="12"/>
      <c r="AY586" s="12"/>
      <c r="AZ586" s="95"/>
      <c r="BA586" s="12"/>
      <c r="BB586" s="12"/>
      <c r="BC586" s="12"/>
      <c r="BD586" s="12"/>
      <c r="BE586" s="12"/>
      <c r="BF586" s="12"/>
      <c r="BG586" s="12"/>
      <c r="BH586" s="12"/>
      <c r="BI586" s="50"/>
      <c r="BJ586" s="12"/>
      <c r="BK586" s="12"/>
      <c r="BL586" s="12"/>
      <c r="BM586" s="12"/>
      <c r="BN586" s="12"/>
      <c r="BO586" s="12"/>
      <c r="BP586" s="12"/>
      <c r="BQ586" s="12"/>
    </row>
    <row r="587" spans="4:69" ht="15.75" customHeight="1">
      <c r="D587" s="44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95"/>
      <c r="AR587" s="12"/>
      <c r="AS587" s="12"/>
      <c r="AT587" s="12"/>
      <c r="AU587" s="12"/>
      <c r="AV587" s="12"/>
      <c r="AW587" s="12"/>
      <c r="AX587" s="12"/>
      <c r="AY587" s="12"/>
      <c r="AZ587" s="95"/>
      <c r="BA587" s="12"/>
      <c r="BB587" s="12"/>
      <c r="BC587" s="12"/>
      <c r="BD587" s="12"/>
      <c r="BE587" s="12"/>
      <c r="BF587" s="12"/>
      <c r="BG587" s="12"/>
      <c r="BH587" s="12"/>
      <c r="BI587" s="50"/>
      <c r="BJ587" s="12"/>
      <c r="BK587" s="12"/>
      <c r="BL587" s="12"/>
      <c r="BM587" s="12"/>
      <c r="BN587" s="12"/>
      <c r="BO587" s="12"/>
      <c r="BP587" s="12"/>
      <c r="BQ587" s="12"/>
    </row>
    <row r="588" spans="4:69" ht="15.75" customHeight="1">
      <c r="D588" s="44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95"/>
      <c r="AR588" s="12"/>
      <c r="AS588" s="12"/>
      <c r="AT588" s="12"/>
      <c r="AU588" s="12"/>
      <c r="AV588" s="12"/>
      <c r="AW588" s="12"/>
      <c r="AX588" s="12"/>
      <c r="AY588" s="12"/>
      <c r="AZ588" s="95"/>
      <c r="BA588" s="12"/>
      <c r="BB588" s="12"/>
      <c r="BC588" s="12"/>
      <c r="BD588" s="12"/>
      <c r="BE588" s="12"/>
      <c r="BF588" s="12"/>
      <c r="BG588" s="12"/>
      <c r="BH588" s="12"/>
      <c r="BI588" s="50"/>
      <c r="BJ588" s="12"/>
      <c r="BK588" s="12"/>
      <c r="BL588" s="12"/>
      <c r="BM588" s="12"/>
      <c r="BN588" s="12"/>
      <c r="BO588" s="12"/>
      <c r="BP588" s="12"/>
      <c r="BQ588" s="12"/>
    </row>
    <row r="589" spans="4:69" ht="15.75" customHeight="1">
      <c r="D589" s="44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95"/>
      <c r="AR589" s="12"/>
      <c r="AS589" s="12"/>
      <c r="AT589" s="12"/>
      <c r="AU589" s="12"/>
      <c r="AV589" s="12"/>
      <c r="AW589" s="12"/>
      <c r="AX589" s="12"/>
      <c r="AY589" s="12"/>
      <c r="AZ589" s="95"/>
      <c r="BA589" s="12"/>
      <c r="BB589" s="12"/>
      <c r="BC589" s="12"/>
      <c r="BD589" s="12"/>
      <c r="BE589" s="12"/>
      <c r="BF589" s="12"/>
      <c r="BG589" s="12"/>
      <c r="BH589" s="12"/>
      <c r="BI589" s="50"/>
      <c r="BJ589" s="12"/>
      <c r="BK589" s="12"/>
      <c r="BL589" s="12"/>
      <c r="BM589" s="12"/>
      <c r="BN589" s="12"/>
      <c r="BO589" s="12"/>
      <c r="BP589" s="12"/>
      <c r="BQ589" s="12"/>
    </row>
    <row r="590" spans="4:69" ht="15.75" customHeight="1">
      <c r="D590" s="44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95"/>
      <c r="AR590" s="12"/>
      <c r="AS590" s="12"/>
      <c r="AT590" s="12"/>
      <c r="AU590" s="12"/>
      <c r="AV590" s="12"/>
      <c r="AW590" s="12"/>
      <c r="AX590" s="12"/>
      <c r="AY590" s="12"/>
      <c r="AZ590" s="95"/>
      <c r="BA590" s="12"/>
      <c r="BB590" s="12"/>
      <c r="BC590" s="12"/>
      <c r="BD590" s="12"/>
      <c r="BE590" s="12"/>
      <c r="BF590" s="12"/>
      <c r="BG590" s="12"/>
      <c r="BH590" s="12"/>
      <c r="BI590" s="50"/>
      <c r="BJ590" s="12"/>
      <c r="BK590" s="12"/>
      <c r="BL590" s="12"/>
      <c r="BM590" s="12"/>
      <c r="BN590" s="12"/>
      <c r="BO590" s="12"/>
      <c r="BP590" s="12"/>
      <c r="BQ590" s="12"/>
    </row>
    <row r="591" spans="4:69" ht="15.75" customHeight="1">
      <c r="D591" s="44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95"/>
      <c r="AR591" s="12"/>
      <c r="AS591" s="12"/>
      <c r="AT591" s="12"/>
      <c r="AU591" s="12"/>
      <c r="AV591" s="12"/>
      <c r="AW591" s="12"/>
      <c r="AX591" s="12"/>
      <c r="AY591" s="12"/>
      <c r="AZ591" s="95"/>
      <c r="BA591" s="12"/>
      <c r="BB591" s="12"/>
      <c r="BC591" s="12"/>
      <c r="BD591" s="12"/>
      <c r="BE591" s="12"/>
      <c r="BF591" s="12"/>
      <c r="BG591" s="12"/>
      <c r="BH591" s="12"/>
      <c r="BI591" s="50"/>
      <c r="BJ591" s="12"/>
      <c r="BK591" s="12"/>
      <c r="BL591" s="12"/>
      <c r="BM591" s="12"/>
      <c r="BN591" s="12"/>
      <c r="BO591" s="12"/>
      <c r="BP591" s="12"/>
      <c r="BQ591" s="12"/>
    </row>
    <row r="592" spans="4:69" ht="15.75" customHeight="1">
      <c r="D592" s="44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95"/>
      <c r="AR592" s="12"/>
      <c r="AS592" s="12"/>
      <c r="AT592" s="12"/>
      <c r="AU592" s="12"/>
      <c r="AV592" s="12"/>
      <c r="AW592" s="12"/>
      <c r="AX592" s="12"/>
      <c r="AY592" s="12"/>
      <c r="AZ592" s="95"/>
      <c r="BA592" s="12"/>
      <c r="BB592" s="12"/>
      <c r="BC592" s="12"/>
      <c r="BD592" s="12"/>
      <c r="BE592" s="12"/>
      <c r="BF592" s="12"/>
      <c r="BG592" s="12"/>
      <c r="BH592" s="12"/>
      <c r="BI592" s="50"/>
      <c r="BJ592" s="12"/>
      <c r="BK592" s="12"/>
      <c r="BL592" s="12"/>
      <c r="BM592" s="12"/>
      <c r="BN592" s="12"/>
      <c r="BO592" s="12"/>
      <c r="BP592" s="12"/>
      <c r="BQ592" s="12"/>
    </row>
    <row r="593" spans="4:69" ht="15.75" customHeight="1">
      <c r="D593" s="44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95"/>
      <c r="AR593" s="12"/>
      <c r="AS593" s="12"/>
      <c r="AT593" s="12"/>
      <c r="AU593" s="12"/>
      <c r="AV593" s="12"/>
      <c r="AW593" s="12"/>
      <c r="AX593" s="12"/>
      <c r="AY593" s="12"/>
      <c r="AZ593" s="95"/>
      <c r="BA593" s="12"/>
      <c r="BB593" s="12"/>
      <c r="BC593" s="12"/>
      <c r="BD593" s="12"/>
      <c r="BE593" s="12"/>
      <c r="BF593" s="12"/>
      <c r="BG593" s="12"/>
      <c r="BH593" s="12"/>
      <c r="BI593" s="50"/>
      <c r="BJ593" s="12"/>
      <c r="BK593" s="12"/>
      <c r="BL593" s="12"/>
      <c r="BM593" s="12"/>
      <c r="BN593" s="12"/>
      <c r="BO593" s="12"/>
      <c r="BP593" s="12"/>
      <c r="BQ593" s="12"/>
    </row>
    <row r="594" spans="4:69" ht="15.75" customHeight="1">
      <c r="D594" s="44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95"/>
      <c r="AR594" s="12"/>
      <c r="AS594" s="12"/>
      <c r="AT594" s="12"/>
      <c r="AU594" s="12"/>
      <c r="AV594" s="12"/>
      <c r="AW594" s="12"/>
      <c r="AX594" s="12"/>
      <c r="AY594" s="12"/>
      <c r="AZ594" s="95"/>
      <c r="BA594" s="12"/>
      <c r="BB594" s="12"/>
      <c r="BC594" s="12"/>
      <c r="BD594" s="12"/>
      <c r="BE594" s="12"/>
      <c r="BF594" s="12"/>
      <c r="BG594" s="12"/>
      <c r="BH594" s="12"/>
      <c r="BI594" s="50"/>
      <c r="BJ594" s="12"/>
      <c r="BK594" s="12"/>
      <c r="BL594" s="12"/>
      <c r="BM594" s="12"/>
      <c r="BN594" s="12"/>
      <c r="BO594" s="12"/>
      <c r="BP594" s="12"/>
      <c r="BQ594" s="12"/>
    </row>
    <row r="595" spans="4:69" ht="15.75" customHeight="1">
      <c r="D595" s="44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95"/>
      <c r="AR595" s="12"/>
      <c r="AS595" s="12"/>
      <c r="AT595" s="12"/>
      <c r="AU595" s="12"/>
      <c r="AV595" s="12"/>
      <c r="AW595" s="12"/>
      <c r="AX595" s="12"/>
      <c r="AY595" s="12"/>
      <c r="AZ595" s="95"/>
      <c r="BA595" s="12"/>
      <c r="BB595" s="12"/>
      <c r="BC595" s="12"/>
      <c r="BD595" s="12"/>
      <c r="BE595" s="12"/>
      <c r="BF595" s="12"/>
      <c r="BG595" s="12"/>
      <c r="BH595" s="12"/>
      <c r="BI595" s="50"/>
      <c r="BJ595" s="12"/>
      <c r="BK595" s="12"/>
      <c r="BL595" s="12"/>
      <c r="BM595" s="12"/>
      <c r="BN595" s="12"/>
      <c r="BO595" s="12"/>
      <c r="BP595" s="12"/>
      <c r="BQ595" s="12"/>
    </row>
    <row r="596" spans="4:69" ht="15.75" customHeight="1">
      <c r="D596" s="44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95"/>
      <c r="AR596" s="12"/>
      <c r="AS596" s="12"/>
      <c r="AT596" s="12"/>
      <c r="AU596" s="12"/>
      <c r="AV596" s="12"/>
      <c r="AW596" s="12"/>
      <c r="AX596" s="12"/>
      <c r="AY596" s="12"/>
      <c r="AZ596" s="95"/>
      <c r="BA596" s="12"/>
      <c r="BB596" s="12"/>
      <c r="BC596" s="12"/>
      <c r="BD596" s="12"/>
      <c r="BE596" s="12"/>
      <c r="BF596" s="12"/>
      <c r="BG596" s="12"/>
      <c r="BH596" s="12"/>
      <c r="BI596" s="50"/>
      <c r="BJ596" s="12"/>
      <c r="BK596" s="12"/>
      <c r="BL596" s="12"/>
      <c r="BM596" s="12"/>
      <c r="BN596" s="12"/>
      <c r="BO596" s="12"/>
      <c r="BP596" s="12"/>
      <c r="BQ596" s="12"/>
    </row>
    <row r="597" spans="4:69" ht="15.75" customHeight="1">
      <c r="D597" s="44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95"/>
      <c r="AR597" s="12"/>
      <c r="AS597" s="12"/>
      <c r="AT597" s="12"/>
      <c r="AU597" s="12"/>
      <c r="AV597" s="12"/>
      <c r="AW597" s="12"/>
      <c r="AX597" s="12"/>
      <c r="AY597" s="12"/>
      <c r="AZ597" s="95"/>
      <c r="BA597" s="12"/>
      <c r="BB597" s="12"/>
      <c r="BC597" s="12"/>
      <c r="BD597" s="12"/>
      <c r="BE597" s="12"/>
      <c r="BF597" s="12"/>
      <c r="BG597" s="12"/>
      <c r="BH597" s="12"/>
      <c r="BI597" s="50"/>
      <c r="BJ597" s="12"/>
      <c r="BK597" s="12"/>
      <c r="BL597" s="12"/>
      <c r="BM597" s="12"/>
      <c r="BN597" s="12"/>
      <c r="BO597" s="12"/>
      <c r="BP597" s="12"/>
      <c r="BQ597" s="12"/>
    </row>
    <row r="598" spans="4:69" ht="15.75" customHeight="1">
      <c r="D598" s="44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95"/>
      <c r="AR598" s="12"/>
      <c r="AS598" s="12"/>
      <c r="AT598" s="12"/>
      <c r="AU598" s="12"/>
      <c r="AV598" s="12"/>
      <c r="AW598" s="12"/>
      <c r="AX598" s="12"/>
      <c r="AY598" s="12"/>
      <c r="AZ598" s="95"/>
      <c r="BA598" s="12"/>
      <c r="BB598" s="12"/>
      <c r="BC598" s="12"/>
      <c r="BD598" s="12"/>
      <c r="BE598" s="12"/>
      <c r="BF598" s="12"/>
      <c r="BG598" s="12"/>
      <c r="BH598" s="12"/>
      <c r="BI598" s="50"/>
      <c r="BJ598" s="12"/>
      <c r="BK598" s="12"/>
      <c r="BL598" s="12"/>
      <c r="BM598" s="12"/>
      <c r="BN598" s="12"/>
      <c r="BO598" s="12"/>
      <c r="BP598" s="12"/>
      <c r="BQ598" s="12"/>
    </row>
    <row r="599" spans="4:69" ht="15.75" customHeight="1">
      <c r="D599" s="44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95"/>
      <c r="AR599" s="12"/>
      <c r="AS599" s="12"/>
      <c r="AT599" s="12"/>
      <c r="AU599" s="12"/>
      <c r="AV599" s="12"/>
      <c r="AW599" s="12"/>
      <c r="AX599" s="12"/>
      <c r="AY599" s="12"/>
      <c r="AZ599" s="95"/>
      <c r="BA599" s="12"/>
      <c r="BB599" s="12"/>
      <c r="BC599" s="12"/>
      <c r="BD599" s="12"/>
      <c r="BE599" s="12"/>
      <c r="BF599" s="12"/>
      <c r="BG599" s="12"/>
      <c r="BH599" s="12"/>
      <c r="BI599" s="50"/>
      <c r="BJ599" s="12"/>
      <c r="BK599" s="12"/>
      <c r="BL599" s="12"/>
      <c r="BM599" s="12"/>
      <c r="BN599" s="12"/>
      <c r="BO599" s="12"/>
      <c r="BP599" s="12"/>
      <c r="BQ599" s="12"/>
    </row>
    <row r="600" spans="4:69" ht="15.75" customHeight="1">
      <c r="D600" s="44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95"/>
      <c r="AR600" s="12"/>
      <c r="AS600" s="12"/>
      <c r="AT600" s="12"/>
      <c r="AU600" s="12"/>
      <c r="AV600" s="12"/>
      <c r="AW600" s="12"/>
      <c r="AX600" s="12"/>
      <c r="AY600" s="12"/>
      <c r="AZ600" s="95"/>
      <c r="BA600" s="12"/>
      <c r="BB600" s="12"/>
      <c r="BC600" s="12"/>
      <c r="BD600" s="12"/>
      <c r="BE600" s="12"/>
      <c r="BF600" s="12"/>
      <c r="BG600" s="12"/>
      <c r="BH600" s="12"/>
      <c r="BI600" s="50"/>
      <c r="BJ600" s="12"/>
      <c r="BK600" s="12"/>
      <c r="BL600" s="12"/>
      <c r="BM600" s="12"/>
      <c r="BN600" s="12"/>
      <c r="BO600" s="12"/>
      <c r="BP600" s="12"/>
      <c r="BQ600" s="12"/>
    </row>
    <row r="601" spans="4:69" ht="15.75" customHeight="1">
      <c r="D601" s="44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95"/>
      <c r="AR601" s="12"/>
      <c r="AS601" s="12"/>
      <c r="AT601" s="12"/>
      <c r="AU601" s="12"/>
      <c r="AV601" s="12"/>
      <c r="AW601" s="12"/>
      <c r="AX601" s="12"/>
      <c r="AY601" s="12"/>
      <c r="AZ601" s="95"/>
      <c r="BA601" s="12"/>
      <c r="BB601" s="12"/>
      <c r="BC601" s="12"/>
      <c r="BD601" s="12"/>
      <c r="BE601" s="12"/>
      <c r="BF601" s="12"/>
      <c r="BG601" s="12"/>
      <c r="BH601" s="12"/>
      <c r="BI601" s="50"/>
      <c r="BJ601" s="12"/>
      <c r="BK601" s="12"/>
      <c r="BL601" s="12"/>
      <c r="BM601" s="12"/>
      <c r="BN601" s="12"/>
      <c r="BO601" s="12"/>
      <c r="BP601" s="12"/>
      <c r="BQ601" s="12"/>
    </row>
    <row r="602" spans="4:69" ht="15.75" customHeight="1">
      <c r="D602" s="44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95"/>
      <c r="AR602" s="12"/>
      <c r="AS602" s="12"/>
      <c r="AT602" s="12"/>
      <c r="AU602" s="12"/>
      <c r="AV602" s="12"/>
      <c r="AW602" s="12"/>
      <c r="AX602" s="12"/>
      <c r="AY602" s="12"/>
      <c r="AZ602" s="95"/>
      <c r="BA602" s="12"/>
      <c r="BB602" s="12"/>
      <c r="BC602" s="12"/>
      <c r="BD602" s="12"/>
      <c r="BE602" s="12"/>
      <c r="BF602" s="12"/>
      <c r="BG602" s="12"/>
      <c r="BH602" s="12"/>
      <c r="BI602" s="50"/>
      <c r="BJ602" s="12"/>
      <c r="BK602" s="12"/>
      <c r="BL602" s="12"/>
      <c r="BM602" s="12"/>
      <c r="BN602" s="12"/>
      <c r="BO602" s="12"/>
      <c r="BP602" s="12"/>
      <c r="BQ602" s="12"/>
    </row>
    <row r="603" spans="4:69" ht="15.75" customHeight="1">
      <c r="D603" s="44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95"/>
      <c r="AR603" s="12"/>
      <c r="AS603" s="12"/>
      <c r="AT603" s="12"/>
      <c r="AU603" s="12"/>
      <c r="AV603" s="12"/>
      <c r="AW603" s="12"/>
      <c r="AX603" s="12"/>
      <c r="AY603" s="12"/>
      <c r="AZ603" s="95"/>
      <c r="BA603" s="12"/>
      <c r="BB603" s="12"/>
      <c r="BC603" s="12"/>
      <c r="BD603" s="12"/>
      <c r="BE603" s="12"/>
      <c r="BF603" s="12"/>
      <c r="BG603" s="12"/>
      <c r="BH603" s="12"/>
      <c r="BI603" s="50"/>
      <c r="BJ603" s="12"/>
      <c r="BK603" s="12"/>
      <c r="BL603" s="12"/>
      <c r="BM603" s="12"/>
      <c r="BN603" s="12"/>
      <c r="BO603" s="12"/>
      <c r="BP603" s="12"/>
      <c r="BQ603" s="12"/>
    </row>
    <row r="604" spans="4:69" ht="15.75" customHeight="1">
      <c r="D604" s="44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95"/>
      <c r="AR604" s="12"/>
      <c r="AS604" s="12"/>
      <c r="AT604" s="12"/>
      <c r="AU604" s="12"/>
      <c r="AV604" s="12"/>
      <c r="AW604" s="12"/>
      <c r="AX604" s="12"/>
      <c r="AY604" s="12"/>
      <c r="AZ604" s="95"/>
      <c r="BA604" s="12"/>
      <c r="BB604" s="12"/>
      <c r="BC604" s="12"/>
      <c r="BD604" s="12"/>
      <c r="BE604" s="12"/>
      <c r="BF604" s="12"/>
      <c r="BG604" s="12"/>
      <c r="BH604" s="12"/>
      <c r="BI604" s="50"/>
      <c r="BJ604" s="12"/>
      <c r="BK604" s="12"/>
      <c r="BL604" s="12"/>
      <c r="BM604" s="12"/>
      <c r="BN604" s="12"/>
      <c r="BO604" s="12"/>
      <c r="BP604" s="12"/>
      <c r="BQ604" s="12"/>
    </row>
    <row r="605" spans="4:69" ht="15.75" customHeight="1">
      <c r="D605" s="44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95"/>
      <c r="AR605" s="12"/>
      <c r="AS605" s="12"/>
      <c r="AT605" s="12"/>
      <c r="AU605" s="12"/>
      <c r="AV605" s="12"/>
      <c r="AW605" s="12"/>
      <c r="AX605" s="12"/>
      <c r="AY605" s="12"/>
      <c r="AZ605" s="95"/>
      <c r="BA605" s="12"/>
      <c r="BB605" s="12"/>
      <c r="BC605" s="12"/>
      <c r="BD605" s="12"/>
      <c r="BE605" s="12"/>
      <c r="BF605" s="12"/>
      <c r="BG605" s="12"/>
      <c r="BH605" s="12"/>
      <c r="BI605" s="50"/>
      <c r="BJ605" s="12"/>
      <c r="BK605" s="12"/>
      <c r="BL605" s="12"/>
      <c r="BM605" s="12"/>
      <c r="BN605" s="12"/>
      <c r="BO605" s="12"/>
      <c r="BP605" s="12"/>
      <c r="BQ605" s="12"/>
    </row>
    <row r="606" spans="4:69" ht="15.75" customHeight="1">
      <c r="D606" s="44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95"/>
      <c r="AR606" s="12"/>
      <c r="AS606" s="12"/>
      <c r="AT606" s="12"/>
      <c r="AU606" s="12"/>
      <c r="AV606" s="12"/>
      <c r="AW606" s="12"/>
      <c r="AX606" s="12"/>
      <c r="AY606" s="12"/>
      <c r="AZ606" s="95"/>
      <c r="BA606" s="12"/>
      <c r="BB606" s="12"/>
      <c r="BC606" s="12"/>
      <c r="BD606" s="12"/>
      <c r="BE606" s="12"/>
      <c r="BF606" s="12"/>
      <c r="BG606" s="12"/>
      <c r="BH606" s="12"/>
      <c r="BI606" s="50"/>
      <c r="BJ606" s="12"/>
      <c r="BK606" s="12"/>
      <c r="BL606" s="12"/>
      <c r="BM606" s="12"/>
      <c r="BN606" s="12"/>
      <c r="BO606" s="12"/>
      <c r="BP606" s="12"/>
      <c r="BQ606" s="12"/>
    </row>
    <row r="607" spans="4:69" ht="15.75" customHeight="1">
      <c r="D607" s="44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95"/>
      <c r="AR607" s="12"/>
      <c r="AS607" s="12"/>
      <c r="AT607" s="12"/>
      <c r="AU607" s="12"/>
      <c r="AV607" s="12"/>
      <c r="AW607" s="12"/>
      <c r="AX607" s="12"/>
      <c r="AY607" s="12"/>
      <c r="AZ607" s="95"/>
      <c r="BA607" s="12"/>
      <c r="BB607" s="12"/>
      <c r="BC607" s="12"/>
      <c r="BD607" s="12"/>
      <c r="BE607" s="12"/>
      <c r="BF607" s="12"/>
      <c r="BG607" s="12"/>
      <c r="BH607" s="12"/>
      <c r="BI607" s="50"/>
      <c r="BJ607" s="12"/>
      <c r="BK607" s="12"/>
      <c r="BL607" s="12"/>
      <c r="BM607" s="12"/>
      <c r="BN607" s="12"/>
      <c r="BO607" s="12"/>
      <c r="BP607" s="12"/>
      <c r="BQ607" s="12"/>
    </row>
    <row r="608" spans="4:69" ht="15.75" customHeight="1">
      <c r="D608" s="44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95"/>
      <c r="AR608" s="12"/>
      <c r="AS608" s="12"/>
      <c r="AT608" s="12"/>
      <c r="AU608" s="12"/>
      <c r="AV608" s="12"/>
      <c r="AW608" s="12"/>
      <c r="AX608" s="12"/>
      <c r="AY608" s="12"/>
      <c r="AZ608" s="95"/>
      <c r="BA608" s="12"/>
      <c r="BB608" s="12"/>
      <c r="BC608" s="12"/>
      <c r="BD608" s="12"/>
      <c r="BE608" s="12"/>
      <c r="BF608" s="12"/>
      <c r="BG608" s="12"/>
      <c r="BH608" s="12"/>
      <c r="BI608" s="50"/>
      <c r="BJ608" s="12"/>
      <c r="BK608" s="12"/>
      <c r="BL608" s="12"/>
      <c r="BM608" s="12"/>
      <c r="BN608" s="12"/>
      <c r="BO608" s="12"/>
      <c r="BP608" s="12"/>
      <c r="BQ608" s="12"/>
    </row>
    <row r="609" spans="4:69" ht="15.75" customHeight="1">
      <c r="D609" s="44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95"/>
      <c r="AR609" s="12"/>
      <c r="AS609" s="12"/>
      <c r="AT609" s="12"/>
      <c r="AU609" s="12"/>
      <c r="AV609" s="12"/>
      <c r="AW609" s="12"/>
      <c r="AX609" s="12"/>
      <c r="AY609" s="12"/>
      <c r="AZ609" s="95"/>
      <c r="BA609" s="12"/>
      <c r="BB609" s="12"/>
      <c r="BC609" s="12"/>
      <c r="BD609" s="12"/>
      <c r="BE609" s="12"/>
      <c r="BF609" s="12"/>
      <c r="BG609" s="12"/>
      <c r="BH609" s="12"/>
      <c r="BI609" s="50"/>
      <c r="BJ609" s="12"/>
      <c r="BK609" s="12"/>
      <c r="BL609" s="12"/>
      <c r="BM609" s="12"/>
      <c r="BN609" s="12"/>
      <c r="BO609" s="12"/>
      <c r="BP609" s="12"/>
      <c r="BQ609" s="12"/>
    </row>
    <row r="610" spans="4:69" ht="15.75" customHeight="1">
      <c r="D610" s="44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95"/>
      <c r="AR610" s="12"/>
      <c r="AS610" s="12"/>
      <c r="AT610" s="12"/>
      <c r="AU610" s="12"/>
      <c r="AV610" s="12"/>
      <c r="AW610" s="12"/>
      <c r="AX610" s="12"/>
      <c r="AY610" s="12"/>
      <c r="AZ610" s="95"/>
      <c r="BA610" s="12"/>
      <c r="BB610" s="12"/>
      <c r="BC610" s="12"/>
      <c r="BD610" s="12"/>
      <c r="BE610" s="12"/>
      <c r="BF610" s="12"/>
      <c r="BG610" s="12"/>
      <c r="BH610" s="12"/>
      <c r="BI610" s="50"/>
      <c r="BJ610" s="12"/>
      <c r="BK610" s="12"/>
      <c r="BL610" s="12"/>
      <c r="BM610" s="12"/>
      <c r="BN610" s="12"/>
      <c r="BO610" s="12"/>
      <c r="BP610" s="12"/>
      <c r="BQ610" s="12"/>
    </row>
    <row r="611" spans="4:69" ht="15.75" customHeight="1">
      <c r="D611" s="44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95"/>
      <c r="AR611" s="12"/>
      <c r="AS611" s="12"/>
      <c r="AT611" s="12"/>
      <c r="AU611" s="12"/>
      <c r="AV611" s="12"/>
      <c r="AW611" s="12"/>
      <c r="AX611" s="12"/>
      <c r="AY611" s="12"/>
      <c r="AZ611" s="95"/>
      <c r="BA611" s="12"/>
      <c r="BB611" s="12"/>
      <c r="BC611" s="12"/>
      <c r="BD611" s="12"/>
      <c r="BE611" s="12"/>
      <c r="BF611" s="12"/>
      <c r="BG611" s="12"/>
      <c r="BH611" s="12"/>
      <c r="BI611" s="50"/>
      <c r="BJ611" s="12"/>
      <c r="BK611" s="12"/>
      <c r="BL611" s="12"/>
      <c r="BM611" s="12"/>
      <c r="BN611" s="12"/>
      <c r="BO611" s="12"/>
      <c r="BP611" s="12"/>
      <c r="BQ611" s="12"/>
    </row>
    <row r="612" spans="4:69" ht="15.75" customHeight="1">
      <c r="D612" s="44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95"/>
      <c r="AR612" s="12"/>
      <c r="AS612" s="12"/>
      <c r="AT612" s="12"/>
      <c r="AU612" s="12"/>
      <c r="AV612" s="12"/>
      <c r="AW612" s="12"/>
      <c r="AX612" s="12"/>
      <c r="AY612" s="12"/>
      <c r="AZ612" s="95"/>
      <c r="BA612" s="12"/>
      <c r="BB612" s="12"/>
      <c r="BC612" s="12"/>
      <c r="BD612" s="12"/>
      <c r="BE612" s="12"/>
      <c r="BF612" s="12"/>
      <c r="BG612" s="12"/>
      <c r="BH612" s="12"/>
      <c r="BI612" s="50"/>
      <c r="BJ612" s="12"/>
      <c r="BK612" s="12"/>
      <c r="BL612" s="12"/>
      <c r="BM612" s="12"/>
      <c r="BN612" s="12"/>
      <c r="BO612" s="12"/>
      <c r="BP612" s="12"/>
      <c r="BQ612" s="12"/>
    </row>
    <row r="613" spans="4:69" ht="15.75" customHeight="1">
      <c r="D613" s="44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95"/>
      <c r="AR613" s="12"/>
      <c r="AS613" s="12"/>
      <c r="AT613" s="12"/>
      <c r="AU613" s="12"/>
      <c r="AV613" s="12"/>
      <c r="AW613" s="12"/>
      <c r="AX613" s="12"/>
      <c r="AY613" s="12"/>
      <c r="AZ613" s="95"/>
      <c r="BA613" s="12"/>
      <c r="BB613" s="12"/>
      <c r="BC613" s="12"/>
      <c r="BD613" s="12"/>
      <c r="BE613" s="12"/>
      <c r="BF613" s="12"/>
      <c r="BG613" s="12"/>
      <c r="BH613" s="12"/>
      <c r="BI613" s="50"/>
      <c r="BJ613" s="12"/>
      <c r="BK613" s="12"/>
      <c r="BL613" s="12"/>
      <c r="BM613" s="12"/>
      <c r="BN613" s="12"/>
      <c r="BO613" s="12"/>
      <c r="BP613" s="12"/>
      <c r="BQ613" s="12"/>
    </row>
    <row r="614" spans="4:69" ht="15.75" customHeight="1">
      <c r="D614" s="44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95"/>
      <c r="AR614" s="12"/>
      <c r="AS614" s="12"/>
      <c r="AT614" s="12"/>
      <c r="AU614" s="12"/>
      <c r="AV614" s="12"/>
      <c r="AW614" s="12"/>
      <c r="AX614" s="12"/>
      <c r="AY614" s="12"/>
      <c r="AZ614" s="95"/>
      <c r="BA614" s="12"/>
      <c r="BB614" s="12"/>
      <c r="BC614" s="12"/>
      <c r="BD614" s="12"/>
      <c r="BE614" s="12"/>
      <c r="BF614" s="12"/>
      <c r="BG614" s="12"/>
      <c r="BH614" s="12"/>
      <c r="BI614" s="50"/>
      <c r="BJ614" s="12"/>
      <c r="BK614" s="12"/>
      <c r="BL614" s="12"/>
      <c r="BM614" s="12"/>
      <c r="BN614" s="12"/>
      <c r="BO614" s="12"/>
      <c r="BP614" s="12"/>
      <c r="BQ614" s="12"/>
    </row>
    <row r="615" spans="4:69" ht="15.75" customHeight="1">
      <c r="D615" s="44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95"/>
      <c r="AR615" s="12"/>
      <c r="AS615" s="12"/>
      <c r="AT615" s="12"/>
      <c r="AU615" s="12"/>
      <c r="AV615" s="12"/>
      <c r="AW615" s="12"/>
      <c r="AX615" s="12"/>
      <c r="AY615" s="12"/>
      <c r="AZ615" s="95"/>
      <c r="BA615" s="12"/>
      <c r="BB615" s="12"/>
      <c r="BC615" s="12"/>
      <c r="BD615" s="12"/>
      <c r="BE615" s="12"/>
      <c r="BF615" s="12"/>
      <c r="BG615" s="12"/>
      <c r="BH615" s="12"/>
      <c r="BI615" s="50"/>
      <c r="BJ615" s="12"/>
      <c r="BK615" s="12"/>
      <c r="BL615" s="12"/>
      <c r="BM615" s="12"/>
      <c r="BN615" s="12"/>
      <c r="BO615" s="12"/>
      <c r="BP615" s="12"/>
      <c r="BQ615" s="12"/>
    </row>
    <row r="616" spans="4:69" ht="15.75" customHeight="1">
      <c r="D616" s="44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95"/>
      <c r="AR616" s="12"/>
      <c r="AS616" s="12"/>
      <c r="AT616" s="12"/>
      <c r="AU616" s="12"/>
      <c r="AV616" s="12"/>
      <c r="AW616" s="12"/>
      <c r="AX616" s="12"/>
      <c r="AY616" s="12"/>
      <c r="AZ616" s="95"/>
      <c r="BA616" s="12"/>
      <c r="BB616" s="12"/>
      <c r="BC616" s="12"/>
      <c r="BD616" s="12"/>
      <c r="BE616" s="12"/>
      <c r="BF616" s="12"/>
      <c r="BG616" s="12"/>
      <c r="BH616" s="12"/>
      <c r="BI616" s="50"/>
      <c r="BJ616" s="12"/>
      <c r="BK616" s="12"/>
      <c r="BL616" s="12"/>
      <c r="BM616" s="12"/>
      <c r="BN616" s="12"/>
      <c r="BO616" s="12"/>
      <c r="BP616" s="12"/>
      <c r="BQ616" s="12"/>
    </row>
    <row r="617" spans="4:69" ht="15.75" customHeight="1">
      <c r="D617" s="44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95"/>
      <c r="AR617" s="12"/>
      <c r="AS617" s="12"/>
      <c r="AT617" s="12"/>
      <c r="AU617" s="12"/>
      <c r="AV617" s="12"/>
      <c r="AW617" s="12"/>
      <c r="AX617" s="12"/>
      <c r="AY617" s="12"/>
      <c r="AZ617" s="95"/>
      <c r="BA617" s="12"/>
      <c r="BB617" s="12"/>
      <c r="BC617" s="12"/>
      <c r="BD617" s="12"/>
      <c r="BE617" s="12"/>
      <c r="BF617" s="12"/>
      <c r="BG617" s="12"/>
      <c r="BH617" s="12"/>
      <c r="BI617" s="50"/>
      <c r="BJ617" s="12"/>
      <c r="BK617" s="12"/>
      <c r="BL617" s="12"/>
      <c r="BM617" s="12"/>
      <c r="BN617" s="12"/>
      <c r="BO617" s="12"/>
      <c r="BP617" s="12"/>
      <c r="BQ617" s="12"/>
    </row>
    <row r="618" spans="4:69" ht="15.75" customHeight="1">
      <c r="D618" s="44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95"/>
      <c r="AR618" s="12"/>
      <c r="AS618" s="12"/>
      <c r="AT618" s="12"/>
      <c r="AU618" s="12"/>
      <c r="AV618" s="12"/>
      <c r="AW618" s="12"/>
      <c r="AX618" s="12"/>
      <c r="AY618" s="12"/>
      <c r="AZ618" s="95"/>
      <c r="BA618" s="12"/>
      <c r="BB618" s="12"/>
      <c r="BC618" s="12"/>
      <c r="BD618" s="12"/>
      <c r="BE618" s="12"/>
      <c r="BF618" s="12"/>
      <c r="BG618" s="12"/>
      <c r="BH618" s="12"/>
      <c r="BI618" s="50"/>
      <c r="BJ618" s="12"/>
      <c r="BK618" s="12"/>
      <c r="BL618" s="12"/>
      <c r="BM618" s="12"/>
      <c r="BN618" s="12"/>
      <c r="BO618" s="12"/>
      <c r="BP618" s="12"/>
      <c r="BQ618" s="12"/>
    </row>
    <row r="619" spans="4:69" ht="15.75" customHeight="1">
      <c r="D619" s="44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95"/>
      <c r="AR619" s="12"/>
      <c r="AS619" s="12"/>
      <c r="AT619" s="12"/>
      <c r="AU619" s="12"/>
      <c r="AV619" s="12"/>
      <c r="AW619" s="12"/>
      <c r="AX619" s="12"/>
      <c r="AY619" s="12"/>
      <c r="AZ619" s="95"/>
      <c r="BA619" s="12"/>
      <c r="BB619" s="12"/>
      <c r="BC619" s="12"/>
      <c r="BD619" s="12"/>
      <c r="BE619" s="12"/>
      <c r="BF619" s="12"/>
      <c r="BG619" s="12"/>
      <c r="BH619" s="12"/>
      <c r="BI619" s="50"/>
      <c r="BJ619" s="12"/>
      <c r="BK619" s="12"/>
      <c r="BL619" s="12"/>
      <c r="BM619" s="12"/>
      <c r="BN619" s="12"/>
      <c r="BO619" s="12"/>
      <c r="BP619" s="12"/>
      <c r="BQ619" s="12"/>
    </row>
    <row r="620" spans="4:69" ht="15.75" customHeight="1">
      <c r="D620" s="44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95"/>
      <c r="AR620" s="12"/>
      <c r="AS620" s="12"/>
      <c r="AT620" s="12"/>
      <c r="AU620" s="12"/>
      <c r="AV620" s="12"/>
      <c r="AW620" s="12"/>
      <c r="AX620" s="12"/>
      <c r="AY620" s="12"/>
      <c r="AZ620" s="95"/>
      <c r="BA620" s="12"/>
      <c r="BB620" s="12"/>
      <c r="BC620" s="12"/>
      <c r="BD620" s="12"/>
      <c r="BE620" s="12"/>
      <c r="BF620" s="12"/>
      <c r="BG620" s="12"/>
      <c r="BH620" s="12"/>
      <c r="BI620" s="50"/>
      <c r="BJ620" s="12"/>
      <c r="BK620" s="12"/>
      <c r="BL620" s="12"/>
      <c r="BM620" s="12"/>
      <c r="BN620" s="12"/>
      <c r="BO620" s="12"/>
      <c r="BP620" s="12"/>
      <c r="BQ620" s="12"/>
    </row>
    <row r="621" spans="4:69" ht="15.75" customHeight="1">
      <c r="D621" s="44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95"/>
      <c r="AR621" s="12"/>
      <c r="AS621" s="12"/>
      <c r="AT621" s="12"/>
      <c r="AU621" s="12"/>
      <c r="AV621" s="12"/>
      <c r="AW621" s="12"/>
      <c r="AX621" s="12"/>
      <c r="AY621" s="12"/>
      <c r="AZ621" s="95"/>
      <c r="BA621" s="12"/>
      <c r="BB621" s="12"/>
      <c r="BC621" s="12"/>
      <c r="BD621" s="12"/>
      <c r="BE621" s="12"/>
      <c r="BF621" s="12"/>
      <c r="BG621" s="12"/>
      <c r="BH621" s="12"/>
      <c r="BI621" s="50"/>
      <c r="BJ621" s="12"/>
      <c r="BK621" s="12"/>
      <c r="BL621" s="12"/>
      <c r="BM621" s="12"/>
      <c r="BN621" s="12"/>
      <c r="BO621" s="12"/>
      <c r="BP621" s="12"/>
      <c r="BQ621" s="12"/>
    </row>
    <row r="622" spans="4:69" ht="15.75" customHeight="1">
      <c r="D622" s="44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95"/>
      <c r="AR622" s="12"/>
      <c r="AS622" s="12"/>
      <c r="AT622" s="12"/>
      <c r="AU622" s="12"/>
      <c r="AV622" s="12"/>
      <c r="AW622" s="12"/>
      <c r="AX622" s="12"/>
      <c r="AY622" s="12"/>
      <c r="AZ622" s="95"/>
      <c r="BA622" s="12"/>
      <c r="BB622" s="12"/>
      <c r="BC622" s="12"/>
      <c r="BD622" s="12"/>
      <c r="BE622" s="12"/>
      <c r="BF622" s="12"/>
      <c r="BG622" s="12"/>
      <c r="BH622" s="12"/>
      <c r="BI622" s="50"/>
      <c r="BJ622" s="12"/>
      <c r="BK622" s="12"/>
      <c r="BL622" s="12"/>
      <c r="BM622" s="12"/>
      <c r="BN622" s="12"/>
      <c r="BO622" s="12"/>
      <c r="BP622" s="12"/>
      <c r="BQ622" s="12"/>
    </row>
    <row r="623" spans="4:69" ht="15.75" customHeight="1">
      <c r="D623" s="44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95"/>
      <c r="AR623" s="12"/>
      <c r="AS623" s="12"/>
      <c r="AT623" s="12"/>
      <c r="AU623" s="12"/>
      <c r="AV623" s="12"/>
      <c r="AW623" s="12"/>
      <c r="AX623" s="12"/>
      <c r="AY623" s="12"/>
      <c r="AZ623" s="95"/>
      <c r="BA623" s="12"/>
      <c r="BB623" s="12"/>
      <c r="BC623" s="12"/>
      <c r="BD623" s="12"/>
      <c r="BE623" s="12"/>
      <c r="BF623" s="12"/>
      <c r="BG623" s="12"/>
      <c r="BH623" s="12"/>
      <c r="BI623" s="50"/>
      <c r="BJ623" s="12"/>
      <c r="BK623" s="12"/>
      <c r="BL623" s="12"/>
      <c r="BM623" s="12"/>
      <c r="BN623" s="12"/>
      <c r="BO623" s="12"/>
      <c r="BP623" s="12"/>
      <c r="BQ623" s="12"/>
    </row>
    <row r="624" spans="4:69" ht="15.75" customHeight="1">
      <c r="D624" s="44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95"/>
      <c r="AR624" s="12"/>
      <c r="AS624" s="12"/>
      <c r="AT624" s="12"/>
      <c r="AU624" s="12"/>
      <c r="AV624" s="12"/>
      <c r="AW624" s="12"/>
      <c r="AX624" s="12"/>
      <c r="AY624" s="12"/>
      <c r="AZ624" s="95"/>
      <c r="BA624" s="12"/>
      <c r="BB624" s="12"/>
      <c r="BC624" s="12"/>
      <c r="BD624" s="12"/>
      <c r="BE624" s="12"/>
      <c r="BF624" s="12"/>
      <c r="BG624" s="12"/>
      <c r="BH624" s="12"/>
      <c r="BI624" s="50"/>
      <c r="BJ624" s="12"/>
      <c r="BK624" s="12"/>
      <c r="BL624" s="12"/>
      <c r="BM624" s="12"/>
      <c r="BN624" s="12"/>
      <c r="BO624" s="12"/>
      <c r="BP624" s="12"/>
      <c r="BQ624" s="12"/>
    </row>
    <row r="625" spans="4:69" ht="15.75" customHeight="1">
      <c r="D625" s="44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95"/>
      <c r="AR625" s="12"/>
      <c r="AS625" s="12"/>
      <c r="AT625" s="12"/>
      <c r="AU625" s="12"/>
      <c r="AV625" s="12"/>
      <c r="AW625" s="12"/>
      <c r="AX625" s="12"/>
      <c r="AY625" s="12"/>
      <c r="AZ625" s="95"/>
      <c r="BA625" s="12"/>
      <c r="BB625" s="12"/>
      <c r="BC625" s="12"/>
      <c r="BD625" s="12"/>
      <c r="BE625" s="12"/>
      <c r="BF625" s="12"/>
      <c r="BG625" s="12"/>
      <c r="BH625" s="12"/>
      <c r="BI625" s="50"/>
      <c r="BJ625" s="12"/>
      <c r="BK625" s="12"/>
      <c r="BL625" s="12"/>
      <c r="BM625" s="12"/>
      <c r="BN625" s="12"/>
      <c r="BO625" s="12"/>
      <c r="BP625" s="12"/>
      <c r="BQ625" s="12"/>
    </row>
    <row r="626" spans="4:69" ht="15.75" customHeight="1">
      <c r="D626" s="44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95"/>
      <c r="AR626" s="12"/>
      <c r="AS626" s="12"/>
      <c r="AT626" s="12"/>
      <c r="AU626" s="12"/>
      <c r="AV626" s="12"/>
      <c r="AW626" s="12"/>
      <c r="AX626" s="12"/>
      <c r="AY626" s="12"/>
      <c r="AZ626" s="95"/>
      <c r="BA626" s="12"/>
      <c r="BB626" s="12"/>
      <c r="BC626" s="12"/>
      <c r="BD626" s="12"/>
      <c r="BE626" s="12"/>
      <c r="BF626" s="12"/>
      <c r="BG626" s="12"/>
      <c r="BH626" s="12"/>
      <c r="BI626" s="50"/>
      <c r="BJ626" s="12"/>
      <c r="BK626" s="12"/>
      <c r="BL626" s="12"/>
      <c r="BM626" s="12"/>
      <c r="BN626" s="12"/>
      <c r="BO626" s="12"/>
      <c r="BP626" s="12"/>
      <c r="BQ626" s="12"/>
    </row>
    <row r="627" spans="4:69" ht="15.75" customHeight="1">
      <c r="D627" s="44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95"/>
      <c r="AR627" s="12"/>
      <c r="AS627" s="12"/>
      <c r="AT627" s="12"/>
      <c r="AU627" s="12"/>
      <c r="AV627" s="12"/>
      <c r="AW627" s="12"/>
      <c r="AX627" s="12"/>
      <c r="AY627" s="12"/>
      <c r="AZ627" s="95"/>
      <c r="BA627" s="12"/>
      <c r="BB627" s="12"/>
      <c r="BC627" s="12"/>
      <c r="BD627" s="12"/>
      <c r="BE627" s="12"/>
      <c r="BF627" s="12"/>
      <c r="BG627" s="12"/>
      <c r="BH627" s="12"/>
      <c r="BI627" s="50"/>
      <c r="BJ627" s="12"/>
      <c r="BK627" s="12"/>
      <c r="BL627" s="12"/>
      <c r="BM627" s="12"/>
      <c r="BN627" s="12"/>
      <c r="BO627" s="12"/>
      <c r="BP627" s="12"/>
      <c r="BQ627" s="12"/>
    </row>
    <row r="628" spans="4:69" ht="15.75" customHeight="1">
      <c r="D628" s="44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95"/>
      <c r="AR628" s="12"/>
      <c r="AS628" s="12"/>
      <c r="AT628" s="12"/>
      <c r="AU628" s="12"/>
      <c r="AV628" s="12"/>
      <c r="AW628" s="12"/>
      <c r="AX628" s="12"/>
      <c r="AY628" s="12"/>
      <c r="AZ628" s="95"/>
      <c r="BA628" s="12"/>
      <c r="BB628" s="12"/>
      <c r="BC628" s="12"/>
      <c r="BD628" s="12"/>
      <c r="BE628" s="12"/>
      <c r="BF628" s="12"/>
      <c r="BG628" s="12"/>
      <c r="BH628" s="12"/>
      <c r="BI628" s="50"/>
      <c r="BJ628" s="12"/>
      <c r="BK628" s="12"/>
      <c r="BL628" s="12"/>
      <c r="BM628" s="12"/>
      <c r="BN628" s="12"/>
      <c r="BO628" s="12"/>
      <c r="BP628" s="12"/>
      <c r="BQ628" s="12"/>
    </row>
    <row r="629" spans="4:69" ht="15.75" customHeight="1">
      <c r="D629" s="44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95"/>
      <c r="AR629" s="12"/>
      <c r="AS629" s="12"/>
      <c r="AT629" s="12"/>
      <c r="AU629" s="12"/>
      <c r="AV629" s="12"/>
      <c r="AW629" s="12"/>
      <c r="AX629" s="12"/>
      <c r="AY629" s="12"/>
      <c r="AZ629" s="95"/>
      <c r="BA629" s="12"/>
      <c r="BB629" s="12"/>
      <c r="BC629" s="12"/>
      <c r="BD629" s="12"/>
      <c r="BE629" s="12"/>
      <c r="BF629" s="12"/>
      <c r="BG629" s="12"/>
      <c r="BH629" s="12"/>
      <c r="BI629" s="50"/>
      <c r="BJ629" s="12"/>
      <c r="BK629" s="12"/>
      <c r="BL629" s="12"/>
      <c r="BM629" s="12"/>
      <c r="BN629" s="12"/>
      <c r="BO629" s="12"/>
      <c r="BP629" s="12"/>
      <c r="BQ629" s="12"/>
    </row>
    <row r="630" spans="4:69" ht="15.75" customHeight="1">
      <c r="D630" s="44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95"/>
      <c r="AR630" s="12"/>
      <c r="AS630" s="12"/>
      <c r="AT630" s="12"/>
      <c r="AU630" s="12"/>
      <c r="AV630" s="12"/>
      <c r="AW630" s="12"/>
      <c r="AX630" s="12"/>
      <c r="AY630" s="12"/>
      <c r="AZ630" s="95"/>
      <c r="BA630" s="12"/>
      <c r="BB630" s="12"/>
      <c r="BC630" s="12"/>
      <c r="BD630" s="12"/>
      <c r="BE630" s="12"/>
      <c r="BF630" s="12"/>
      <c r="BG630" s="12"/>
      <c r="BH630" s="12"/>
      <c r="BI630" s="50"/>
      <c r="BJ630" s="12"/>
      <c r="BK630" s="12"/>
      <c r="BL630" s="12"/>
      <c r="BM630" s="12"/>
      <c r="BN630" s="12"/>
      <c r="BO630" s="12"/>
      <c r="BP630" s="12"/>
      <c r="BQ630" s="12"/>
    </row>
    <row r="631" spans="4:69" ht="15.75" customHeight="1">
      <c r="D631" s="44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95"/>
      <c r="AR631" s="12"/>
      <c r="AS631" s="12"/>
      <c r="AT631" s="12"/>
      <c r="AU631" s="12"/>
      <c r="AV631" s="12"/>
      <c r="AW631" s="12"/>
      <c r="AX631" s="12"/>
      <c r="AY631" s="12"/>
      <c r="AZ631" s="95"/>
      <c r="BA631" s="12"/>
      <c r="BB631" s="12"/>
      <c r="BC631" s="12"/>
      <c r="BD631" s="12"/>
      <c r="BE631" s="12"/>
      <c r="BF631" s="12"/>
      <c r="BG631" s="12"/>
      <c r="BH631" s="12"/>
      <c r="BI631" s="50"/>
      <c r="BJ631" s="12"/>
      <c r="BK631" s="12"/>
      <c r="BL631" s="12"/>
      <c r="BM631" s="12"/>
      <c r="BN631" s="12"/>
      <c r="BO631" s="12"/>
      <c r="BP631" s="12"/>
      <c r="BQ631" s="12"/>
    </row>
    <row r="632" spans="4:69" ht="15.75" customHeight="1">
      <c r="D632" s="44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95"/>
      <c r="AR632" s="12"/>
      <c r="AS632" s="12"/>
      <c r="AT632" s="12"/>
      <c r="AU632" s="12"/>
      <c r="AV632" s="12"/>
      <c r="AW632" s="12"/>
      <c r="AX632" s="12"/>
      <c r="AY632" s="12"/>
      <c r="AZ632" s="95"/>
      <c r="BA632" s="12"/>
      <c r="BB632" s="12"/>
      <c r="BC632" s="12"/>
      <c r="BD632" s="12"/>
      <c r="BE632" s="12"/>
      <c r="BF632" s="12"/>
      <c r="BG632" s="12"/>
      <c r="BH632" s="12"/>
      <c r="BI632" s="50"/>
      <c r="BJ632" s="12"/>
      <c r="BK632" s="12"/>
      <c r="BL632" s="12"/>
      <c r="BM632" s="12"/>
      <c r="BN632" s="12"/>
      <c r="BO632" s="12"/>
      <c r="BP632" s="12"/>
      <c r="BQ632" s="12"/>
    </row>
    <row r="633" spans="4:69" ht="15.75" customHeight="1">
      <c r="D633" s="44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95"/>
      <c r="AR633" s="12"/>
      <c r="AS633" s="12"/>
      <c r="AT633" s="12"/>
      <c r="AU633" s="12"/>
      <c r="AV633" s="12"/>
      <c r="AW633" s="12"/>
      <c r="AX633" s="12"/>
      <c r="AY633" s="12"/>
      <c r="AZ633" s="95"/>
      <c r="BA633" s="12"/>
      <c r="BB633" s="12"/>
      <c r="BC633" s="12"/>
      <c r="BD633" s="12"/>
      <c r="BE633" s="12"/>
      <c r="BF633" s="12"/>
      <c r="BG633" s="12"/>
      <c r="BH633" s="12"/>
      <c r="BI633" s="50"/>
      <c r="BJ633" s="12"/>
      <c r="BK633" s="12"/>
      <c r="BL633" s="12"/>
      <c r="BM633" s="12"/>
      <c r="BN633" s="12"/>
      <c r="BO633" s="12"/>
      <c r="BP633" s="12"/>
      <c r="BQ633" s="12"/>
    </row>
    <row r="634" spans="4:69" ht="15.75" customHeight="1">
      <c r="D634" s="44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95"/>
      <c r="AR634" s="12"/>
      <c r="AS634" s="12"/>
      <c r="AT634" s="12"/>
      <c r="AU634" s="12"/>
      <c r="AV634" s="12"/>
      <c r="AW634" s="12"/>
      <c r="AX634" s="12"/>
      <c r="AY634" s="12"/>
      <c r="AZ634" s="95"/>
      <c r="BA634" s="12"/>
      <c r="BB634" s="12"/>
      <c r="BC634" s="12"/>
      <c r="BD634" s="12"/>
      <c r="BE634" s="12"/>
      <c r="BF634" s="12"/>
      <c r="BG634" s="12"/>
      <c r="BH634" s="12"/>
      <c r="BI634" s="50"/>
      <c r="BJ634" s="12"/>
      <c r="BK634" s="12"/>
      <c r="BL634" s="12"/>
      <c r="BM634" s="12"/>
      <c r="BN634" s="12"/>
      <c r="BO634" s="12"/>
      <c r="BP634" s="12"/>
      <c r="BQ634" s="12"/>
    </row>
    <row r="635" spans="4:69" ht="15.75" customHeight="1">
      <c r="D635" s="44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95"/>
      <c r="AR635" s="12"/>
      <c r="AS635" s="12"/>
      <c r="AT635" s="12"/>
      <c r="AU635" s="12"/>
      <c r="AV635" s="12"/>
      <c r="AW635" s="12"/>
      <c r="AX635" s="12"/>
      <c r="AY635" s="12"/>
      <c r="AZ635" s="95"/>
      <c r="BA635" s="12"/>
      <c r="BB635" s="12"/>
      <c r="BC635" s="12"/>
      <c r="BD635" s="12"/>
      <c r="BE635" s="12"/>
      <c r="BF635" s="12"/>
      <c r="BG635" s="12"/>
      <c r="BH635" s="12"/>
      <c r="BI635" s="50"/>
      <c r="BJ635" s="12"/>
      <c r="BK635" s="12"/>
      <c r="BL635" s="12"/>
      <c r="BM635" s="12"/>
      <c r="BN635" s="12"/>
      <c r="BO635" s="12"/>
      <c r="BP635" s="12"/>
      <c r="BQ635" s="12"/>
    </row>
    <row r="636" spans="4:69" ht="15.75" customHeight="1">
      <c r="D636" s="44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95"/>
      <c r="AR636" s="12"/>
      <c r="AS636" s="12"/>
      <c r="AT636" s="12"/>
      <c r="AU636" s="12"/>
      <c r="AV636" s="12"/>
      <c r="AW636" s="12"/>
      <c r="AX636" s="12"/>
      <c r="AY636" s="12"/>
      <c r="AZ636" s="95"/>
      <c r="BA636" s="12"/>
      <c r="BB636" s="12"/>
      <c r="BC636" s="12"/>
      <c r="BD636" s="12"/>
      <c r="BE636" s="12"/>
      <c r="BF636" s="12"/>
      <c r="BG636" s="12"/>
      <c r="BH636" s="12"/>
      <c r="BI636" s="50"/>
      <c r="BJ636" s="12"/>
      <c r="BK636" s="12"/>
      <c r="BL636" s="12"/>
      <c r="BM636" s="12"/>
      <c r="BN636" s="12"/>
      <c r="BO636" s="12"/>
      <c r="BP636" s="12"/>
      <c r="BQ636" s="12"/>
    </row>
    <row r="637" spans="4:69" ht="15.75" customHeight="1">
      <c r="D637" s="44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95"/>
      <c r="AR637" s="12"/>
      <c r="AS637" s="12"/>
      <c r="AT637" s="12"/>
      <c r="AU637" s="12"/>
      <c r="AV637" s="12"/>
      <c r="AW637" s="12"/>
      <c r="AX637" s="12"/>
      <c r="AY637" s="12"/>
      <c r="AZ637" s="95"/>
      <c r="BA637" s="12"/>
      <c r="BB637" s="12"/>
      <c r="BC637" s="12"/>
      <c r="BD637" s="12"/>
      <c r="BE637" s="12"/>
      <c r="BF637" s="12"/>
      <c r="BG637" s="12"/>
      <c r="BH637" s="12"/>
      <c r="BI637" s="50"/>
      <c r="BJ637" s="12"/>
      <c r="BK637" s="12"/>
      <c r="BL637" s="12"/>
      <c r="BM637" s="12"/>
      <c r="BN637" s="12"/>
      <c r="BO637" s="12"/>
      <c r="BP637" s="12"/>
      <c r="BQ637" s="12"/>
    </row>
    <row r="638" spans="4:69" ht="15.75" customHeight="1">
      <c r="D638" s="44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95"/>
      <c r="AR638" s="12"/>
      <c r="AS638" s="12"/>
      <c r="AT638" s="12"/>
      <c r="AU638" s="12"/>
      <c r="AV638" s="12"/>
      <c r="AW638" s="12"/>
      <c r="AX638" s="12"/>
      <c r="AY638" s="12"/>
      <c r="AZ638" s="95"/>
      <c r="BA638" s="12"/>
      <c r="BB638" s="12"/>
      <c r="BC638" s="12"/>
      <c r="BD638" s="12"/>
      <c r="BE638" s="12"/>
      <c r="BF638" s="12"/>
      <c r="BG638" s="12"/>
      <c r="BH638" s="12"/>
      <c r="BI638" s="50"/>
      <c r="BJ638" s="12"/>
      <c r="BK638" s="12"/>
      <c r="BL638" s="12"/>
      <c r="BM638" s="12"/>
      <c r="BN638" s="12"/>
      <c r="BO638" s="12"/>
      <c r="BP638" s="12"/>
      <c r="BQ638" s="12"/>
    </row>
    <row r="639" spans="4:69" ht="15.75" customHeight="1">
      <c r="D639" s="44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95"/>
      <c r="AR639" s="12"/>
      <c r="AS639" s="12"/>
      <c r="AT639" s="12"/>
      <c r="AU639" s="12"/>
      <c r="AV639" s="12"/>
      <c r="AW639" s="12"/>
      <c r="AX639" s="12"/>
      <c r="AY639" s="12"/>
      <c r="AZ639" s="95"/>
      <c r="BA639" s="12"/>
      <c r="BB639" s="12"/>
      <c r="BC639" s="12"/>
      <c r="BD639" s="12"/>
      <c r="BE639" s="12"/>
      <c r="BF639" s="12"/>
      <c r="BG639" s="12"/>
      <c r="BH639" s="12"/>
      <c r="BI639" s="50"/>
      <c r="BJ639" s="12"/>
      <c r="BK639" s="12"/>
      <c r="BL639" s="12"/>
      <c r="BM639" s="12"/>
      <c r="BN639" s="12"/>
      <c r="BO639" s="12"/>
      <c r="BP639" s="12"/>
      <c r="BQ639" s="12"/>
    </row>
    <row r="640" spans="4:69" ht="15.75" customHeight="1">
      <c r="D640" s="44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95"/>
      <c r="AR640" s="12"/>
      <c r="AS640" s="12"/>
      <c r="AT640" s="12"/>
      <c r="AU640" s="12"/>
      <c r="AV640" s="12"/>
      <c r="AW640" s="12"/>
      <c r="AX640" s="12"/>
      <c r="AY640" s="12"/>
      <c r="AZ640" s="95"/>
      <c r="BA640" s="12"/>
      <c r="BB640" s="12"/>
      <c r="BC640" s="12"/>
      <c r="BD640" s="12"/>
      <c r="BE640" s="12"/>
      <c r="BF640" s="12"/>
      <c r="BG640" s="12"/>
      <c r="BH640" s="12"/>
      <c r="BI640" s="50"/>
      <c r="BJ640" s="12"/>
      <c r="BK640" s="12"/>
      <c r="BL640" s="12"/>
      <c r="BM640" s="12"/>
      <c r="BN640" s="12"/>
      <c r="BO640" s="12"/>
      <c r="BP640" s="12"/>
      <c r="BQ640" s="12"/>
    </row>
    <row r="641" spans="4:69" ht="15.75" customHeight="1">
      <c r="D641" s="44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95"/>
      <c r="AR641" s="12"/>
      <c r="AS641" s="12"/>
      <c r="AT641" s="12"/>
      <c r="AU641" s="12"/>
      <c r="AV641" s="12"/>
      <c r="AW641" s="12"/>
      <c r="AX641" s="12"/>
      <c r="AY641" s="12"/>
      <c r="AZ641" s="95"/>
      <c r="BA641" s="12"/>
      <c r="BB641" s="12"/>
      <c r="BC641" s="12"/>
      <c r="BD641" s="12"/>
      <c r="BE641" s="12"/>
      <c r="BF641" s="12"/>
      <c r="BG641" s="12"/>
      <c r="BH641" s="12"/>
      <c r="BI641" s="50"/>
      <c r="BJ641" s="12"/>
      <c r="BK641" s="12"/>
      <c r="BL641" s="12"/>
      <c r="BM641" s="12"/>
      <c r="BN641" s="12"/>
      <c r="BO641" s="12"/>
      <c r="BP641" s="12"/>
      <c r="BQ641" s="12"/>
    </row>
    <row r="642" spans="4:69" ht="15.75" customHeight="1">
      <c r="D642" s="44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95"/>
      <c r="AR642" s="12"/>
      <c r="AS642" s="12"/>
      <c r="AT642" s="12"/>
      <c r="AU642" s="12"/>
      <c r="AV642" s="12"/>
      <c r="AW642" s="12"/>
      <c r="AX642" s="12"/>
      <c r="AY642" s="12"/>
      <c r="AZ642" s="95"/>
      <c r="BA642" s="12"/>
      <c r="BB642" s="12"/>
      <c r="BC642" s="12"/>
      <c r="BD642" s="12"/>
      <c r="BE642" s="12"/>
      <c r="BF642" s="12"/>
      <c r="BG642" s="12"/>
      <c r="BH642" s="12"/>
      <c r="BI642" s="50"/>
      <c r="BJ642" s="12"/>
      <c r="BK642" s="12"/>
      <c r="BL642" s="12"/>
      <c r="BM642" s="12"/>
      <c r="BN642" s="12"/>
      <c r="BO642" s="12"/>
      <c r="BP642" s="12"/>
      <c r="BQ642" s="12"/>
    </row>
    <row r="643" spans="4:69" ht="15.75" customHeight="1">
      <c r="D643" s="44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95"/>
      <c r="AR643" s="12"/>
      <c r="AS643" s="12"/>
      <c r="AT643" s="12"/>
      <c r="AU643" s="12"/>
      <c r="AV643" s="12"/>
      <c r="AW643" s="12"/>
      <c r="AX643" s="12"/>
      <c r="AY643" s="12"/>
      <c r="AZ643" s="95"/>
      <c r="BA643" s="12"/>
      <c r="BB643" s="12"/>
      <c r="BC643" s="12"/>
      <c r="BD643" s="12"/>
      <c r="BE643" s="12"/>
      <c r="BF643" s="12"/>
      <c r="BG643" s="12"/>
      <c r="BH643" s="12"/>
      <c r="BI643" s="50"/>
      <c r="BJ643" s="12"/>
      <c r="BK643" s="12"/>
      <c r="BL643" s="12"/>
      <c r="BM643" s="12"/>
      <c r="BN643" s="12"/>
      <c r="BO643" s="12"/>
      <c r="BP643" s="12"/>
      <c r="BQ643" s="12"/>
    </row>
    <row r="644" spans="4:69" ht="15.75" customHeight="1">
      <c r="D644" s="44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95"/>
      <c r="AR644" s="12"/>
      <c r="AS644" s="12"/>
      <c r="AT644" s="12"/>
      <c r="AU644" s="12"/>
      <c r="AV644" s="12"/>
      <c r="AW644" s="12"/>
      <c r="AX644" s="12"/>
      <c r="AY644" s="12"/>
      <c r="AZ644" s="95"/>
      <c r="BA644" s="12"/>
      <c r="BB644" s="12"/>
      <c r="BC644" s="12"/>
      <c r="BD644" s="12"/>
      <c r="BE644" s="12"/>
      <c r="BF644" s="12"/>
      <c r="BG644" s="12"/>
      <c r="BH644" s="12"/>
      <c r="BI644" s="50"/>
      <c r="BJ644" s="12"/>
      <c r="BK644" s="12"/>
      <c r="BL644" s="12"/>
      <c r="BM644" s="12"/>
      <c r="BN644" s="12"/>
      <c r="BO644" s="12"/>
      <c r="BP644" s="12"/>
      <c r="BQ644" s="12"/>
    </row>
    <row r="645" spans="4:69" ht="15.75" customHeight="1">
      <c r="D645" s="44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95"/>
      <c r="AR645" s="12"/>
      <c r="AS645" s="12"/>
      <c r="AT645" s="12"/>
      <c r="AU645" s="12"/>
      <c r="AV645" s="12"/>
      <c r="AW645" s="12"/>
      <c r="AX645" s="12"/>
      <c r="AY645" s="12"/>
      <c r="AZ645" s="95"/>
      <c r="BA645" s="12"/>
      <c r="BB645" s="12"/>
      <c r="BC645" s="12"/>
      <c r="BD645" s="12"/>
      <c r="BE645" s="12"/>
      <c r="BF645" s="12"/>
      <c r="BG645" s="12"/>
      <c r="BH645" s="12"/>
      <c r="BI645" s="50"/>
      <c r="BJ645" s="12"/>
      <c r="BK645" s="12"/>
      <c r="BL645" s="12"/>
      <c r="BM645" s="12"/>
      <c r="BN645" s="12"/>
      <c r="BO645" s="12"/>
      <c r="BP645" s="12"/>
      <c r="BQ645" s="12"/>
    </row>
    <row r="646" spans="4:69" ht="15.75" customHeight="1">
      <c r="D646" s="44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95"/>
      <c r="AR646" s="12"/>
      <c r="AS646" s="12"/>
      <c r="AT646" s="12"/>
      <c r="AU646" s="12"/>
      <c r="AV646" s="12"/>
      <c r="AW646" s="12"/>
      <c r="AX646" s="12"/>
      <c r="AY646" s="12"/>
      <c r="AZ646" s="95"/>
      <c r="BA646" s="12"/>
      <c r="BB646" s="12"/>
      <c r="BC646" s="12"/>
      <c r="BD646" s="12"/>
      <c r="BE646" s="12"/>
      <c r="BF646" s="12"/>
      <c r="BG646" s="12"/>
      <c r="BH646" s="12"/>
      <c r="BI646" s="50"/>
      <c r="BJ646" s="12"/>
      <c r="BK646" s="12"/>
      <c r="BL646" s="12"/>
      <c r="BM646" s="12"/>
      <c r="BN646" s="12"/>
      <c r="BO646" s="12"/>
      <c r="BP646" s="12"/>
      <c r="BQ646" s="12"/>
    </row>
    <row r="647" spans="4:69" ht="15.75" customHeight="1">
      <c r="D647" s="44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95"/>
      <c r="AR647" s="12"/>
      <c r="AS647" s="12"/>
      <c r="AT647" s="12"/>
      <c r="AU647" s="12"/>
      <c r="AV647" s="12"/>
      <c r="AW647" s="12"/>
      <c r="AX647" s="12"/>
      <c r="AY647" s="12"/>
      <c r="AZ647" s="95"/>
      <c r="BA647" s="12"/>
      <c r="BB647" s="12"/>
      <c r="BC647" s="12"/>
      <c r="BD647" s="12"/>
      <c r="BE647" s="12"/>
      <c r="BF647" s="12"/>
      <c r="BG647" s="12"/>
      <c r="BH647" s="12"/>
      <c r="BI647" s="50"/>
      <c r="BJ647" s="12"/>
      <c r="BK647" s="12"/>
      <c r="BL647" s="12"/>
      <c r="BM647" s="12"/>
      <c r="BN647" s="12"/>
      <c r="BO647" s="12"/>
      <c r="BP647" s="12"/>
      <c r="BQ647" s="12"/>
    </row>
    <row r="648" spans="4:69" ht="15.75" customHeight="1">
      <c r="D648" s="44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95"/>
      <c r="AR648" s="12"/>
      <c r="AS648" s="12"/>
      <c r="AT648" s="12"/>
      <c r="AU648" s="12"/>
      <c r="AV648" s="12"/>
      <c r="AW648" s="12"/>
      <c r="AX648" s="12"/>
      <c r="AY648" s="12"/>
      <c r="AZ648" s="95"/>
      <c r="BA648" s="12"/>
      <c r="BB648" s="12"/>
      <c r="BC648" s="12"/>
      <c r="BD648" s="12"/>
      <c r="BE648" s="12"/>
      <c r="BF648" s="12"/>
      <c r="BG648" s="12"/>
      <c r="BH648" s="12"/>
      <c r="BI648" s="50"/>
      <c r="BJ648" s="12"/>
      <c r="BK648" s="12"/>
      <c r="BL648" s="12"/>
      <c r="BM648" s="12"/>
      <c r="BN648" s="12"/>
      <c r="BO648" s="12"/>
      <c r="BP648" s="12"/>
      <c r="BQ648" s="12"/>
    </row>
    <row r="649" spans="4:69" ht="15.75" customHeight="1">
      <c r="D649" s="44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95"/>
      <c r="AR649" s="12"/>
      <c r="AS649" s="12"/>
      <c r="AT649" s="12"/>
      <c r="AU649" s="12"/>
      <c r="AV649" s="12"/>
      <c r="AW649" s="12"/>
      <c r="AX649" s="12"/>
      <c r="AY649" s="12"/>
      <c r="AZ649" s="95"/>
      <c r="BA649" s="12"/>
      <c r="BB649" s="12"/>
      <c r="BC649" s="12"/>
      <c r="BD649" s="12"/>
      <c r="BE649" s="12"/>
      <c r="BF649" s="12"/>
      <c r="BG649" s="12"/>
      <c r="BH649" s="12"/>
      <c r="BI649" s="50"/>
      <c r="BJ649" s="12"/>
      <c r="BK649" s="12"/>
      <c r="BL649" s="12"/>
      <c r="BM649" s="12"/>
      <c r="BN649" s="12"/>
      <c r="BO649" s="12"/>
      <c r="BP649" s="12"/>
      <c r="BQ649" s="12"/>
    </row>
    <row r="650" spans="4:69" ht="15.75" customHeight="1">
      <c r="D650" s="44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95"/>
      <c r="AR650" s="12"/>
      <c r="AS650" s="12"/>
      <c r="AT650" s="12"/>
      <c r="AU650" s="12"/>
      <c r="AV650" s="12"/>
      <c r="AW650" s="12"/>
      <c r="AX650" s="12"/>
      <c r="AY650" s="12"/>
      <c r="AZ650" s="95"/>
      <c r="BA650" s="12"/>
      <c r="BB650" s="12"/>
      <c r="BC650" s="12"/>
      <c r="BD650" s="12"/>
      <c r="BE650" s="12"/>
      <c r="BF650" s="12"/>
      <c r="BG650" s="12"/>
      <c r="BH650" s="12"/>
      <c r="BI650" s="50"/>
      <c r="BJ650" s="12"/>
      <c r="BK650" s="12"/>
      <c r="BL650" s="12"/>
      <c r="BM650" s="12"/>
      <c r="BN650" s="12"/>
      <c r="BO650" s="12"/>
      <c r="BP650" s="12"/>
      <c r="BQ650" s="12"/>
    </row>
    <row r="651" spans="4:69" ht="15.75" customHeight="1">
      <c r="D651" s="44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95"/>
      <c r="AR651" s="12"/>
      <c r="AS651" s="12"/>
      <c r="AT651" s="12"/>
      <c r="AU651" s="12"/>
      <c r="AV651" s="12"/>
      <c r="AW651" s="12"/>
      <c r="AX651" s="12"/>
      <c r="AY651" s="12"/>
      <c r="AZ651" s="95"/>
      <c r="BA651" s="12"/>
      <c r="BB651" s="12"/>
      <c r="BC651" s="12"/>
      <c r="BD651" s="12"/>
      <c r="BE651" s="12"/>
      <c r="BF651" s="12"/>
      <c r="BG651" s="12"/>
      <c r="BH651" s="12"/>
      <c r="BI651" s="50"/>
      <c r="BJ651" s="12"/>
      <c r="BK651" s="12"/>
      <c r="BL651" s="12"/>
      <c r="BM651" s="12"/>
      <c r="BN651" s="12"/>
      <c r="BO651" s="12"/>
      <c r="BP651" s="12"/>
      <c r="BQ651" s="12"/>
    </row>
    <row r="652" spans="4:69" ht="15.75" customHeight="1">
      <c r="D652" s="44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95"/>
      <c r="AR652" s="12"/>
      <c r="AS652" s="12"/>
      <c r="AT652" s="12"/>
      <c r="AU652" s="12"/>
      <c r="AV652" s="12"/>
      <c r="AW652" s="12"/>
      <c r="AX652" s="12"/>
      <c r="AY652" s="12"/>
      <c r="AZ652" s="95"/>
      <c r="BA652" s="12"/>
      <c r="BB652" s="12"/>
      <c r="BC652" s="12"/>
      <c r="BD652" s="12"/>
      <c r="BE652" s="12"/>
      <c r="BF652" s="12"/>
      <c r="BG652" s="12"/>
      <c r="BH652" s="12"/>
      <c r="BI652" s="50"/>
      <c r="BJ652" s="12"/>
      <c r="BK652" s="12"/>
      <c r="BL652" s="12"/>
      <c r="BM652" s="12"/>
      <c r="BN652" s="12"/>
      <c r="BO652" s="12"/>
      <c r="BP652" s="12"/>
      <c r="BQ652" s="12"/>
    </row>
    <row r="653" spans="4:69" ht="15.75" customHeight="1">
      <c r="D653" s="44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95"/>
      <c r="AR653" s="12"/>
      <c r="AS653" s="12"/>
      <c r="AT653" s="12"/>
      <c r="AU653" s="12"/>
      <c r="AV653" s="12"/>
      <c r="AW653" s="12"/>
      <c r="AX653" s="12"/>
      <c r="AY653" s="12"/>
      <c r="AZ653" s="95"/>
      <c r="BA653" s="12"/>
      <c r="BB653" s="12"/>
      <c r="BC653" s="12"/>
      <c r="BD653" s="12"/>
      <c r="BE653" s="12"/>
      <c r="BF653" s="12"/>
      <c r="BG653" s="12"/>
      <c r="BH653" s="12"/>
      <c r="BI653" s="50"/>
      <c r="BJ653" s="12"/>
      <c r="BK653" s="12"/>
      <c r="BL653" s="12"/>
      <c r="BM653" s="12"/>
      <c r="BN653" s="12"/>
      <c r="BO653" s="12"/>
      <c r="BP653" s="12"/>
      <c r="BQ653" s="12"/>
    </row>
    <row r="654" spans="4:69" ht="15.75" customHeight="1">
      <c r="D654" s="44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95"/>
      <c r="AR654" s="12"/>
      <c r="AS654" s="12"/>
      <c r="AT654" s="12"/>
      <c r="AU654" s="12"/>
      <c r="AV654" s="12"/>
      <c r="AW654" s="12"/>
      <c r="AX654" s="12"/>
      <c r="AY654" s="12"/>
      <c r="AZ654" s="95"/>
      <c r="BA654" s="12"/>
      <c r="BB654" s="12"/>
      <c r="BC654" s="12"/>
      <c r="BD654" s="12"/>
      <c r="BE654" s="12"/>
      <c r="BF654" s="12"/>
      <c r="BG654" s="12"/>
      <c r="BH654" s="12"/>
      <c r="BI654" s="50"/>
      <c r="BJ654" s="12"/>
      <c r="BK654" s="12"/>
      <c r="BL654" s="12"/>
      <c r="BM654" s="12"/>
      <c r="BN654" s="12"/>
      <c r="BO654" s="12"/>
      <c r="BP654" s="12"/>
      <c r="BQ654" s="12"/>
    </row>
    <row r="655" spans="4:69" ht="15.75" customHeight="1">
      <c r="D655" s="44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95"/>
      <c r="AR655" s="12"/>
      <c r="AS655" s="12"/>
      <c r="AT655" s="12"/>
      <c r="AU655" s="12"/>
      <c r="AV655" s="12"/>
      <c r="AW655" s="12"/>
      <c r="AX655" s="12"/>
      <c r="AY655" s="12"/>
      <c r="AZ655" s="95"/>
      <c r="BA655" s="12"/>
      <c r="BB655" s="12"/>
      <c r="BC655" s="12"/>
      <c r="BD655" s="12"/>
      <c r="BE655" s="12"/>
      <c r="BF655" s="12"/>
      <c r="BG655" s="12"/>
      <c r="BH655" s="12"/>
      <c r="BI655" s="50"/>
      <c r="BJ655" s="12"/>
      <c r="BK655" s="12"/>
      <c r="BL655" s="12"/>
      <c r="BM655" s="12"/>
      <c r="BN655" s="12"/>
      <c r="BO655" s="12"/>
      <c r="BP655" s="12"/>
      <c r="BQ655" s="12"/>
    </row>
    <row r="656" spans="4:69" ht="15.75" customHeight="1">
      <c r="D656" s="44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95"/>
      <c r="AR656" s="12"/>
      <c r="AS656" s="12"/>
      <c r="AT656" s="12"/>
      <c r="AU656" s="12"/>
      <c r="AV656" s="12"/>
      <c r="AW656" s="12"/>
      <c r="AX656" s="12"/>
      <c r="AY656" s="12"/>
      <c r="AZ656" s="95"/>
      <c r="BA656" s="12"/>
      <c r="BB656" s="12"/>
      <c r="BC656" s="12"/>
      <c r="BD656" s="12"/>
      <c r="BE656" s="12"/>
      <c r="BF656" s="12"/>
      <c r="BG656" s="12"/>
      <c r="BH656" s="12"/>
      <c r="BI656" s="50"/>
      <c r="BJ656" s="12"/>
      <c r="BK656" s="12"/>
      <c r="BL656" s="12"/>
      <c r="BM656" s="12"/>
      <c r="BN656" s="12"/>
      <c r="BO656" s="12"/>
      <c r="BP656" s="12"/>
      <c r="BQ656" s="12"/>
    </row>
    <row r="657" spans="4:69" ht="15.75" customHeight="1">
      <c r="D657" s="44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95"/>
      <c r="AR657" s="12"/>
      <c r="AS657" s="12"/>
      <c r="AT657" s="12"/>
      <c r="AU657" s="12"/>
      <c r="AV657" s="12"/>
      <c r="AW657" s="12"/>
      <c r="AX657" s="12"/>
      <c r="AY657" s="12"/>
      <c r="AZ657" s="95"/>
      <c r="BA657" s="12"/>
      <c r="BB657" s="12"/>
      <c r="BC657" s="12"/>
      <c r="BD657" s="12"/>
      <c r="BE657" s="12"/>
      <c r="BF657" s="12"/>
      <c r="BG657" s="12"/>
      <c r="BH657" s="12"/>
      <c r="BI657" s="50"/>
      <c r="BJ657" s="12"/>
      <c r="BK657" s="12"/>
      <c r="BL657" s="12"/>
      <c r="BM657" s="12"/>
      <c r="BN657" s="12"/>
      <c r="BO657" s="12"/>
      <c r="BP657" s="12"/>
      <c r="BQ657" s="12"/>
    </row>
    <row r="658" spans="4:69" ht="15.75" customHeight="1">
      <c r="D658" s="44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95"/>
      <c r="AR658" s="12"/>
      <c r="AS658" s="12"/>
      <c r="AT658" s="12"/>
      <c r="AU658" s="12"/>
      <c r="AV658" s="12"/>
      <c r="AW658" s="12"/>
      <c r="AX658" s="12"/>
      <c r="AY658" s="12"/>
      <c r="AZ658" s="95"/>
      <c r="BA658" s="12"/>
      <c r="BB658" s="12"/>
      <c r="BC658" s="12"/>
      <c r="BD658" s="12"/>
      <c r="BE658" s="12"/>
      <c r="BF658" s="12"/>
      <c r="BG658" s="12"/>
      <c r="BH658" s="12"/>
      <c r="BI658" s="50"/>
      <c r="BJ658" s="12"/>
      <c r="BK658" s="12"/>
      <c r="BL658" s="12"/>
      <c r="BM658" s="12"/>
      <c r="BN658" s="12"/>
      <c r="BO658" s="12"/>
      <c r="BP658" s="12"/>
      <c r="BQ658" s="12"/>
    </row>
    <row r="659" spans="4:69" ht="15.75" customHeight="1">
      <c r="D659" s="44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95"/>
      <c r="AR659" s="12"/>
      <c r="AS659" s="12"/>
      <c r="AT659" s="12"/>
      <c r="AU659" s="12"/>
      <c r="AV659" s="12"/>
      <c r="AW659" s="12"/>
      <c r="AX659" s="12"/>
      <c r="AY659" s="12"/>
      <c r="AZ659" s="95"/>
      <c r="BA659" s="12"/>
      <c r="BB659" s="12"/>
      <c r="BC659" s="12"/>
      <c r="BD659" s="12"/>
      <c r="BE659" s="12"/>
      <c r="BF659" s="12"/>
      <c r="BG659" s="12"/>
      <c r="BH659" s="12"/>
      <c r="BI659" s="50"/>
      <c r="BJ659" s="12"/>
      <c r="BK659" s="12"/>
      <c r="BL659" s="12"/>
      <c r="BM659" s="12"/>
      <c r="BN659" s="12"/>
      <c r="BO659" s="12"/>
      <c r="BP659" s="12"/>
      <c r="BQ659" s="12"/>
    </row>
    <row r="660" spans="4:69" ht="15.75" customHeight="1">
      <c r="D660" s="44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95"/>
      <c r="AR660" s="12"/>
      <c r="AS660" s="12"/>
      <c r="AT660" s="12"/>
      <c r="AU660" s="12"/>
      <c r="AV660" s="12"/>
      <c r="AW660" s="12"/>
      <c r="AX660" s="12"/>
      <c r="AY660" s="12"/>
      <c r="AZ660" s="95"/>
      <c r="BA660" s="12"/>
      <c r="BB660" s="12"/>
      <c r="BC660" s="12"/>
      <c r="BD660" s="12"/>
      <c r="BE660" s="12"/>
      <c r="BF660" s="12"/>
      <c r="BG660" s="12"/>
      <c r="BH660" s="12"/>
      <c r="BI660" s="50"/>
      <c r="BJ660" s="12"/>
      <c r="BK660" s="12"/>
      <c r="BL660" s="12"/>
      <c r="BM660" s="12"/>
      <c r="BN660" s="12"/>
      <c r="BO660" s="12"/>
      <c r="BP660" s="12"/>
      <c r="BQ660" s="12"/>
    </row>
    <row r="661" spans="4:69" ht="15.75" customHeight="1">
      <c r="D661" s="44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95"/>
      <c r="AR661" s="12"/>
      <c r="AS661" s="12"/>
      <c r="AT661" s="12"/>
      <c r="AU661" s="12"/>
      <c r="AV661" s="12"/>
      <c r="AW661" s="12"/>
      <c r="AX661" s="12"/>
      <c r="AY661" s="12"/>
      <c r="AZ661" s="95"/>
      <c r="BA661" s="12"/>
      <c r="BB661" s="12"/>
      <c r="BC661" s="12"/>
      <c r="BD661" s="12"/>
      <c r="BE661" s="12"/>
      <c r="BF661" s="12"/>
      <c r="BG661" s="12"/>
      <c r="BH661" s="12"/>
      <c r="BI661" s="50"/>
      <c r="BJ661" s="12"/>
      <c r="BK661" s="12"/>
      <c r="BL661" s="12"/>
      <c r="BM661" s="12"/>
      <c r="BN661" s="12"/>
      <c r="BO661" s="12"/>
      <c r="BP661" s="12"/>
      <c r="BQ661" s="12"/>
    </row>
    <row r="662" spans="4:69" ht="15.75" customHeight="1">
      <c r="D662" s="44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95"/>
      <c r="AR662" s="12"/>
      <c r="AS662" s="12"/>
      <c r="AT662" s="12"/>
      <c r="AU662" s="12"/>
      <c r="AV662" s="12"/>
      <c r="AW662" s="12"/>
      <c r="AX662" s="12"/>
      <c r="AY662" s="12"/>
      <c r="AZ662" s="95"/>
      <c r="BA662" s="12"/>
      <c r="BB662" s="12"/>
      <c r="BC662" s="12"/>
      <c r="BD662" s="12"/>
      <c r="BE662" s="12"/>
      <c r="BF662" s="12"/>
      <c r="BG662" s="12"/>
      <c r="BH662" s="12"/>
      <c r="BI662" s="50"/>
      <c r="BJ662" s="12"/>
      <c r="BK662" s="12"/>
      <c r="BL662" s="12"/>
      <c r="BM662" s="12"/>
      <c r="BN662" s="12"/>
      <c r="BO662" s="12"/>
      <c r="BP662" s="12"/>
      <c r="BQ662" s="12"/>
    </row>
    <row r="663" spans="4:69" ht="15.75" customHeight="1">
      <c r="D663" s="44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95"/>
      <c r="AR663" s="12"/>
      <c r="AS663" s="12"/>
      <c r="AT663" s="12"/>
      <c r="AU663" s="12"/>
      <c r="AV663" s="12"/>
      <c r="AW663" s="12"/>
      <c r="AX663" s="12"/>
      <c r="AY663" s="12"/>
      <c r="AZ663" s="95"/>
      <c r="BA663" s="12"/>
      <c r="BB663" s="12"/>
      <c r="BC663" s="12"/>
      <c r="BD663" s="12"/>
      <c r="BE663" s="12"/>
      <c r="BF663" s="12"/>
      <c r="BG663" s="12"/>
      <c r="BH663" s="12"/>
      <c r="BI663" s="50"/>
      <c r="BJ663" s="12"/>
      <c r="BK663" s="12"/>
      <c r="BL663" s="12"/>
      <c r="BM663" s="12"/>
      <c r="BN663" s="12"/>
      <c r="BO663" s="12"/>
      <c r="BP663" s="12"/>
      <c r="BQ663" s="12"/>
    </row>
    <row r="664" spans="4:69" ht="15.75" customHeight="1">
      <c r="D664" s="44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95"/>
      <c r="AR664" s="12"/>
      <c r="AS664" s="12"/>
      <c r="AT664" s="12"/>
      <c r="AU664" s="12"/>
      <c r="AV664" s="12"/>
      <c r="AW664" s="12"/>
      <c r="AX664" s="12"/>
      <c r="AY664" s="12"/>
      <c r="AZ664" s="95"/>
      <c r="BA664" s="12"/>
      <c r="BB664" s="12"/>
      <c r="BC664" s="12"/>
      <c r="BD664" s="12"/>
      <c r="BE664" s="12"/>
      <c r="BF664" s="12"/>
      <c r="BG664" s="12"/>
      <c r="BH664" s="12"/>
      <c r="BI664" s="50"/>
      <c r="BJ664" s="12"/>
      <c r="BK664" s="12"/>
      <c r="BL664" s="12"/>
      <c r="BM664" s="12"/>
      <c r="BN664" s="12"/>
      <c r="BO664" s="12"/>
      <c r="BP664" s="12"/>
      <c r="BQ664" s="12"/>
    </row>
    <row r="665" spans="4:69" ht="15.75" customHeight="1">
      <c r="D665" s="44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95"/>
      <c r="AR665" s="12"/>
      <c r="AS665" s="12"/>
      <c r="AT665" s="12"/>
      <c r="AU665" s="12"/>
      <c r="AV665" s="12"/>
      <c r="AW665" s="12"/>
      <c r="AX665" s="12"/>
      <c r="AY665" s="12"/>
      <c r="AZ665" s="95"/>
      <c r="BA665" s="12"/>
      <c r="BB665" s="12"/>
      <c r="BC665" s="12"/>
      <c r="BD665" s="12"/>
      <c r="BE665" s="12"/>
      <c r="BF665" s="12"/>
      <c r="BG665" s="12"/>
      <c r="BH665" s="12"/>
      <c r="BI665" s="50"/>
      <c r="BJ665" s="12"/>
      <c r="BK665" s="12"/>
      <c r="BL665" s="12"/>
      <c r="BM665" s="12"/>
      <c r="BN665" s="12"/>
      <c r="BO665" s="12"/>
      <c r="BP665" s="12"/>
      <c r="BQ665" s="12"/>
    </row>
    <row r="666" spans="4:69" ht="15.75" customHeight="1">
      <c r="D666" s="44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95"/>
      <c r="AR666" s="12"/>
      <c r="AS666" s="12"/>
      <c r="AT666" s="12"/>
      <c r="AU666" s="12"/>
      <c r="AV666" s="12"/>
      <c r="AW666" s="12"/>
      <c r="AX666" s="12"/>
      <c r="AY666" s="12"/>
      <c r="AZ666" s="95"/>
      <c r="BA666" s="12"/>
      <c r="BB666" s="12"/>
      <c r="BC666" s="12"/>
      <c r="BD666" s="12"/>
      <c r="BE666" s="12"/>
      <c r="BF666" s="12"/>
      <c r="BG666" s="12"/>
      <c r="BH666" s="12"/>
      <c r="BI666" s="50"/>
      <c r="BJ666" s="12"/>
      <c r="BK666" s="12"/>
      <c r="BL666" s="12"/>
      <c r="BM666" s="12"/>
      <c r="BN666" s="12"/>
      <c r="BO666" s="12"/>
      <c r="BP666" s="12"/>
      <c r="BQ666" s="12"/>
    </row>
    <row r="667" spans="4:69" ht="15.75" customHeight="1">
      <c r="D667" s="44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95"/>
      <c r="AR667" s="12"/>
      <c r="AS667" s="12"/>
      <c r="AT667" s="12"/>
      <c r="AU667" s="12"/>
      <c r="AV667" s="12"/>
      <c r="AW667" s="12"/>
      <c r="AX667" s="12"/>
      <c r="AY667" s="12"/>
      <c r="AZ667" s="95"/>
      <c r="BA667" s="12"/>
      <c r="BB667" s="12"/>
      <c r="BC667" s="12"/>
      <c r="BD667" s="12"/>
      <c r="BE667" s="12"/>
      <c r="BF667" s="12"/>
      <c r="BG667" s="12"/>
      <c r="BH667" s="12"/>
      <c r="BI667" s="50"/>
      <c r="BJ667" s="12"/>
      <c r="BK667" s="12"/>
      <c r="BL667" s="12"/>
      <c r="BM667" s="12"/>
      <c r="BN667" s="12"/>
      <c r="BO667" s="12"/>
      <c r="BP667" s="12"/>
      <c r="BQ667" s="12"/>
    </row>
    <row r="668" spans="4:69" ht="15.75" customHeight="1">
      <c r="D668" s="44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95"/>
      <c r="AR668" s="12"/>
      <c r="AS668" s="12"/>
      <c r="AT668" s="12"/>
      <c r="AU668" s="12"/>
      <c r="AV668" s="12"/>
      <c r="AW668" s="12"/>
      <c r="AX668" s="12"/>
      <c r="AY668" s="12"/>
      <c r="AZ668" s="95"/>
      <c r="BA668" s="12"/>
      <c r="BB668" s="12"/>
      <c r="BC668" s="12"/>
      <c r="BD668" s="12"/>
      <c r="BE668" s="12"/>
      <c r="BF668" s="12"/>
      <c r="BG668" s="12"/>
      <c r="BH668" s="12"/>
      <c r="BI668" s="50"/>
      <c r="BJ668" s="12"/>
      <c r="BK668" s="12"/>
      <c r="BL668" s="12"/>
      <c r="BM668" s="12"/>
      <c r="BN668" s="12"/>
      <c r="BO668" s="12"/>
      <c r="BP668" s="12"/>
      <c r="BQ668" s="12"/>
    </row>
    <row r="669" spans="4:69" ht="15.75" customHeight="1">
      <c r="D669" s="44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95"/>
      <c r="AR669" s="12"/>
      <c r="AS669" s="12"/>
      <c r="AT669" s="12"/>
      <c r="AU669" s="12"/>
      <c r="AV669" s="12"/>
      <c r="AW669" s="12"/>
      <c r="AX669" s="12"/>
      <c r="AY669" s="12"/>
      <c r="AZ669" s="95"/>
      <c r="BA669" s="12"/>
      <c r="BB669" s="12"/>
      <c r="BC669" s="12"/>
      <c r="BD669" s="12"/>
      <c r="BE669" s="12"/>
      <c r="BF669" s="12"/>
      <c r="BG669" s="12"/>
      <c r="BH669" s="12"/>
      <c r="BI669" s="50"/>
      <c r="BJ669" s="12"/>
      <c r="BK669" s="12"/>
      <c r="BL669" s="12"/>
      <c r="BM669" s="12"/>
      <c r="BN669" s="12"/>
      <c r="BO669" s="12"/>
      <c r="BP669" s="12"/>
      <c r="BQ669" s="12"/>
    </row>
    <row r="670" spans="4:69" ht="15.75" customHeight="1">
      <c r="D670" s="44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95"/>
      <c r="AR670" s="12"/>
      <c r="AS670" s="12"/>
      <c r="AT670" s="12"/>
      <c r="AU670" s="12"/>
      <c r="AV670" s="12"/>
      <c r="AW670" s="12"/>
      <c r="AX670" s="12"/>
      <c r="AY670" s="12"/>
      <c r="AZ670" s="95"/>
      <c r="BA670" s="12"/>
      <c r="BB670" s="12"/>
      <c r="BC670" s="12"/>
      <c r="BD670" s="12"/>
      <c r="BE670" s="12"/>
      <c r="BF670" s="12"/>
      <c r="BG670" s="12"/>
      <c r="BH670" s="12"/>
      <c r="BI670" s="50"/>
      <c r="BJ670" s="12"/>
      <c r="BK670" s="12"/>
      <c r="BL670" s="12"/>
      <c r="BM670" s="12"/>
      <c r="BN670" s="12"/>
      <c r="BO670" s="12"/>
      <c r="BP670" s="12"/>
      <c r="BQ670" s="12"/>
    </row>
    <row r="671" spans="4:69" ht="15.75" customHeight="1">
      <c r="D671" s="44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95"/>
      <c r="AR671" s="12"/>
      <c r="AS671" s="12"/>
      <c r="AT671" s="12"/>
      <c r="AU671" s="12"/>
      <c r="AV671" s="12"/>
      <c r="AW671" s="12"/>
      <c r="AX671" s="12"/>
      <c r="AY671" s="12"/>
      <c r="AZ671" s="95"/>
      <c r="BA671" s="12"/>
      <c r="BB671" s="12"/>
      <c r="BC671" s="12"/>
      <c r="BD671" s="12"/>
      <c r="BE671" s="12"/>
      <c r="BF671" s="12"/>
      <c r="BG671" s="12"/>
      <c r="BH671" s="12"/>
      <c r="BI671" s="50"/>
      <c r="BJ671" s="12"/>
      <c r="BK671" s="12"/>
      <c r="BL671" s="12"/>
      <c r="BM671" s="12"/>
      <c r="BN671" s="12"/>
      <c r="BO671" s="12"/>
      <c r="BP671" s="12"/>
      <c r="BQ671" s="12"/>
    </row>
    <row r="672" spans="4:69" ht="15.75" customHeight="1">
      <c r="D672" s="44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95"/>
      <c r="AR672" s="12"/>
      <c r="AS672" s="12"/>
      <c r="AT672" s="12"/>
      <c r="AU672" s="12"/>
      <c r="AV672" s="12"/>
      <c r="AW672" s="12"/>
      <c r="AX672" s="12"/>
      <c r="AY672" s="12"/>
      <c r="AZ672" s="95"/>
      <c r="BA672" s="12"/>
      <c r="BB672" s="12"/>
      <c r="BC672" s="12"/>
      <c r="BD672" s="12"/>
      <c r="BE672" s="12"/>
      <c r="BF672" s="12"/>
      <c r="BG672" s="12"/>
      <c r="BH672" s="12"/>
      <c r="BI672" s="50"/>
      <c r="BJ672" s="12"/>
      <c r="BK672" s="12"/>
      <c r="BL672" s="12"/>
      <c r="BM672" s="12"/>
      <c r="BN672" s="12"/>
      <c r="BO672" s="12"/>
      <c r="BP672" s="12"/>
      <c r="BQ672" s="12"/>
    </row>
    <row r="673" spans="4:69" ht="15.75" customHeight="1">
      <c r="D673" s="44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95"/>
      <c r="AR673" s="12"/>
      <c r="AS673" s="12"/>
      <c r="AT673" s="12"/>
      <c r="AU673" s="12"/>
      <c r="AV673" s="12"/>
      <c r="AW673" s="12"/>
      <c r="AX673" s="12"/>
      <c r="AY673" s="12"/>
      <c r="AZ673" s="95"/>
      <c r="BA673" s="12"/>
      <c r="BB673" s="12"/>
      <c r="BC673" s="12"/>
      <c r="BD673" s="12"/>
      <c r="BE673" s="12"/>
      <c r="BF673" s="12"/>
      <c r="BG673" s="12"/>
      <c r="BH673" s="12"/>
      <c r="BI673" s="50"/>
      <c r="BJ673" s="12"/>
      <c r="BK673" s="12"/>
      <c r="BL673" s="12"/>
      <c r="BM673" s="12"/>
      <c r="BN673" s="12"/>
      <c r="BO673" s="12"/>
      <c r="BP673" s="12"/>
      <c r="BQ673" s="12"/>
    </row>
    <row r="674" spans="4:69" ht="15.75" customHeight="1">
      <c r="D674" s="44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95"/>
      <c r="AR674" s="12"/>
      <c r="AS674" s="12"/>
      <c r="AT674" s="12"/>
      <c r="AU674" s="12"/>
      <c r="AV674" s="12"/>
      <c r="AW674" s="12"/>
      <c r="AX674" s="12"/>
      <c r="AY674" s="12"/>
      <c r="AZ674" s="95"/>
      <c r="BA674" s="12"/>
      <c r="BB674" s="12"/>
      <c r="BC674" s="12"/>
      <c r="BD674" s="12"/>
      <c r="BE674" s="12"/>
      <c r="BF674" s="12"/>
      <c r="BG674" s="12"/>
      <c r="BH674" s="12"/>
      <c r="BI674" s="50"/>
      <c r="BJ674" s="12"/>
      <c r="BK674" s="12"/>
      <c r="BL674" s="12"/>
      <c r="BM674" s="12"/>
      <c r="BN674" s="12"/>
      <c r="BO674" s="12"/>
      <c r="BP674" s="12"/>
      <c r="BQ674" s="12"/>
    </row>
    <row r="675" spans="4:69" ht="15.75" customHeight="1">
      <c r="D675" s="44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95"/>
      <c r="AR675" s="12"/>
      <c r="AS675" s="12"/>
      <c r="AT675" s="12"/>
      <c r="AU675" s="12"/>
      <c r="AV675" s="12"/>
      <c r="AW675" s="12"/>
      <c r="AX675" s="12"/>
      <c r="AY675" s="12"/>
      <c r="AZ675" s="95"/>
      <c r="BA675" s="12"/>
      <c r="BB675" s="12"/>
      <c r="BC675" s="12"/>
      <c r="BD675" s="12"/>
      <c r="BE675" s="12"/>
      <c r="BF675" s="12"/>
      <c r="BG675" s="12"/>
      <c r="BH675" s="12"/>
      <c r="BI675" s="50"/>
      <c r="BJ675" s="12"/>
      <c r="BK675" s="12"/>
      <c r="BL675" s="12"/>
      <c r="BM675" s="12"/>
      <c r="BN675" s="12"/>
      <c r="BO675" s="12"/>
      <c r="BP675" s="12"/>
      <c r="BQ675" s="12"/>
    </row>
    <row r="676" spans="4:69" ht="15.75" customHeight="1">
      <c r="D676" s="44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95"/>
      <c r="AR676" s="12"/>
      <c r="AS676" s="12"/>
      <c r="AT676" s="12"/>
      <c r="AU676" s="12"/>
      <c r="AV676" s="12"/>
      <c r="AW676" s="12"/>
      <c r="AX676" s="12"/>
      <c r="AY676" s="12"/>
      <c r="AZ676" s="95"/>
      <c r="BA676" s="12"/>
      <c r="BB676" s="12"/>
      <c r="BC676" s="12"/>
      <c r="BD676" s="12"/>
      <c r="BE676" s="12"/>
      <c r="BF676" s="12"/>
      <c r="BG676" s="12"/>
      <c r="BH676" s="12"/>
      <c r="BI676" s="50"/>
      <c r="BJ676" s="12"/>
      <c r="BK676" s="12"/>
      <c r="BL676" s="12"/>
      <c r="BM676" s="12"/>
      <c r="BN676" s="12"/>
      <c r="BO676" s="12"/>
      <c r="BP676" s="12"/>
      <c r="BQ676" s="12"/>
    </row>
    <row r="677" spans="4:69" ht="15.75" customHeight="1">
      <c r="D677" s="44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95"/>
      <c r="AR677" s="12"/>
      <c r="AS677" s="12"/>
      <c r="AT677" s="12"/>
      <c r="AU677" s="12"/>
      <c r="AV677" s="12"/>
      <c r="AW677" s="12"/>
      <c r="AX677" s="12"/>
      <c r="AY677" s="12"/>
      <c r="AZ677" s="95"/>
      <c r="BA677" s="12"/>
      <c r="BB677" s="12"/>
      <c r="BC677" s="12"/>
      <c r="BD677" s="12"/>
      <c r="BE677" s="12"/>
      <c r="BF677" s="12"/>
      <c r="BG677" s="12"/>
      <c r="BH677" s="12"/>
      <c r="BI677" s="50"/>
      <c r="BJ677" s="12"/>
      <c r="BK677" s="12"/>
      <c r="BL677" s="12"/>
      <c r="BM677" s="12"/>
      <c r="BN677" s="12"/>
      <c r="BO677" s="12"/>
      <c r="BP677" s="12"/>
      <c r="BQ677" s="12"/>
    </row>
    <row r="678" spans="4:69" ht="15.75" customHeight="1">
      <c r="D678" s="44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95"/>
      <c r="AR678" s="12"/>
      <c r="AS678" s="12"/>
      <c r="AT678" s="12"/>
      <c r="AU678" s="12"/>
      <c r="AV678" s="12"/>
      <c r="AW678" s="12"/>
      <c r="AX678" s="12"/>
      <c r="AY678" s="12"/>
      <c r="AZ678" s="95"/>
      <c r="BA678" s="12"/>
      <c r="BB678" s="12"/>
      <c r="BC678" s="12"/>
      <c r="BD678" s="12"/>
      <c r="BE678" s="12"/>
      <c r="BF678" s="12"/>
      <c r="BG678" s="12"/>
      <c r="BH678" s="12"/>
      <c r="BI678" s="50"/>
      <c r="BJ678" s="12"/>
      <c r="BK678" s="12"/>
      <c r="BL678" s="12"/>
      <c r="BM678" s="12"/>
      <c r="BN678" s="12"/>
      <c r="BO678" s="12"/>
      <c r="BP678" s="12"/>
      <c r="BQ678" s="12"/>
    </row>
    <row r="679" spans="4:69" ht="15.75" customHeight="1">
      <c r="D679" s="44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95"/>
      <c r="AR679" s="12"/>
      <c r="AS679" s="12"/>
      <c r="AT679" s="12"/>
      <c r="AU679" s="12"/>
      <c r="AV679" s="12"/>
      <c r="AW679" s="12"/>
      <c r="AX679" s="12"/>
      <c r="AY679" s="12"/>
      <c r="AZ679" s="95"/>
      <c r="BA679" s="12"/>
      <c r="BB679" s="12"/>
      <c r="BC679" s="12"/>
      <c r="BD679" s="12"/>
      <c r="BE679" s="12"/>
      <c r="BF679" s="12"/>
      <c r="BG679" s="12"/>
      <c r="BH679" s="12"/>
      <c r="BI679" s="50"/>
      <c r="BJ679" s="12"/>
      <c r="BK679" s="12"/>
      <c r="BL679" s="12"/>
      <c r="BM679" s="12"/>
      <c r="BN679" s="12"/>
      <c r="BO679" s="12"/>
      <c r="BP679" s="12"/>
      <c r="BQ679" s="12"/>
    </row>
    <row r="680" spans="4:69" ht="15.75" customHeight="1">
      <c r="D680" s="44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95"/>
      <c r="AR680" s="12"/>
      <c r="AS680" s="12"/>
      <c r="AT680" s="12"/>
      <c r="AU680" s="12"/>
      <c r="AV680" s="12"/>
      <c r="AW680" s="12"/>
      <c r="AX680" s="12"/>
      <c r="AY680" s="12"/>
      <c r="AZ680" s="95"/>
      <c r="BA680" s="12"/>
      <c r="BB680" s="12"/>
      <c r="BC680" s="12"/>
      <c r="BD680" s="12"/>
      <c r="BE680" s="12"/>
      <c r="BF680" s="12"/>
      <c r="BG680" s="12"/>
      <c r="BH680" s="12"/>
      <c r="BI680" s="50"/>
      <c r="BJ680" s="12"/>
      <c r="BK680" s="12"/>
      <c r="BL680" s="12"/>
      <c r="BM680" s="12"/>
      <c r="BN680" s="12"/>
      <c r="BO680" s="12"/>
      <c r="BP680" s="12"/>
      <c r="BQ680" s="12"/>
    </row>
    <row r="681" spans="4:69" ht="15.75" customHeight="1">
      <c r="D681" s="44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95"/>
      <c r="AR681" s="12"/>
      <c r="AS681" s="12"/>
      <c r="AT681" s="12"/>
      <c r="AU681" s="12"/>
      <c r="AV681" s="12"/>
      <c r="AW681" s="12"/>
      <c r="AX681" s="12"/>
      <c r="AY681" s="12"/>
      <c r="AZ681" s="95"/>
      <c r="BA681" s="12"/>
      <c r="BB681" s="12"/>
      <c r="BC681" s="12"/>
      <c r="BD681" s="12"/>
      <c r="BE681" s="12"/>
      <c r="BF681" s="12"/>
      <c r="BG681" s="12"/>
      <c r="BH681" s="12"/>
      <c r="BI681" s="50"/>
      <c r="BJ681" s="12"/>
      <c r="BK681" s="12"/>
      <c r="BL681" s="12"/>
      <c r="BM681" s="12"/>
      <c r="BN681" s="12"/>
      <c r="BO681" s="12"/>
      <c r="BP681" s="12"/>
      <c r="BQ681" s="12"/>
    </row>
    <row r="682" spans="4:69" ht="15.75" customHeight="1">
      <c r="D682" s="44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95"/>
      <c r="AR682" s="12"/>
      <c r="AS682" s="12"/>
      <c r="AT682" s="12"/>
      <c r="AU682" s="12"/>
      <c r="AV682" s="12"/>
      <c r="AW682" s="12"/>
      <c r="AX682" s="12"/>
      <c r="AY682" s="12"/>
      <c r="AZ682" s="95"/>
      <c r="BA682" s="12"/>
      <c r="BB682" s="12"/>
      <c r="BC682" s="12"/>
      <c r="BD682" s="12"/>
      <c r="BE682" s="12"/>
      <c r="BF682" s="12"/>
      <c r="BG682" s="12"/>
      <c r="BH682" s="12"/>
      <c r="BI682" s="50"/>
      <c r="BJ682" s="12"/>
      <c r="BK682" s="12"/>
      <c r="BL682" s="12"/>
      <c r="BM682" s="12"/>
      <c r="BN682" s="12"/>
      <c r="BO682" s="12"/>
      <c r="BP682" s="12"/>
      <c r="BQ682" s="12"/>
    </row>
    <row r="683" spans="4:69" ht="15.75" customHeight="1">
      <c r="D683" s="44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95"/>
      <c r="AR683" s="12"/>
      <c r="AS683" s="12"/>
      <c r="AT683" s="12"/>
      <c r="AU683" s="12"/>
      <c r="AV683" s="12"/>
      <c r="AW683" s="12"/>
      <c r="AX683" s="12"/>
      <c r="AY683" s="12"/>
      <c r="AZ683" s="95"/>
      <c r="BA683" s="12"/>
      <c r="BB683" s="12"/>
      <c r="BC683" s="12"/>
      <c r="BD683" s="12"/>
      <c r="BE683" s="12"/>
      <c r="BF683" s="12"/>
      <c r="BG683" s="12"/>
      <c r="BH683" s="12"/>
      <c r="BI683" s="50"/>
      <c r="BJ683" s="12"/>
      <c r="BK683" s="12"/>
      <c r="BL683" s="12"/>
      <c r="BM683" s="12"/>
      <c r="BN683" s="12"/>
      <c r="BO683" s="12"/>
      <c r="BP683" s="12"/>
      <c r="BQ683" s="12"/>
    </row>
    <row r="684" spans="4:69" ht="15.75" customHeight="1">
      <c r="D684" s="44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95"/>
      <c r="AR684" s="12"/>
      <c r="AS684" s="12"/>
      <c r="AT684" s="12"/>
      <c r="AU684" s="12"/>
      <c r="AV684" s="12"/>
      <c r="AW684" s="12"/>
      <c r="AX684" s="12"/>
      <c r="AY684" s="12"/>
      <c r="AZ684" s="95"/>
      <c r="BA684" s="12"/>
      <c r="BB684" s="12"/>
      <c r="BC684" s="12"/>
      <c r="BD684" s="12"/>
      <c r="BE684" s="12"/>
      <c r="BF684" s="12"/>
      <c r="BG684" s="12"/>
      <c r="BH684" s="12"/>
      <c r="BI684" s="50"/>
      <c r="BJ684" s="12"/>
      <c r="BK684" s="12"/>
      <c r="BL684" s="12"/>
      <c r="BM684" s="12"/>
      <c r="BN684" s="12"/>
      <c r="BO684" s="12"/>
      <c r="BP684" s="12"/>
      <c r="BQ684" s="12"/>
    </row>
    <row r="685" spans="4:69" ht="15.75" customHeight="1">
      <c r="D685" s="44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95"/>
      <c r="AR685" s="12"/>
      <c r="AS685" s="12"/>
      <c r="AT685" s="12"/>
      <c r="AU685" s="12"/>
      <c r="AV685" s="12"/>
      <c r="AW685" s="12"/>
      <c r="AX685" s="12"/>
      <c r="AY685" s="12"/>
      <c r="AZ685" s="95"/>
      <c r="BA685" s="12"/>
      <c r="BB685" s="12"/>
      <c r="BC685" s="12"/>
      <c r="BD685" s="12"/>
      <c r="BE685" s="12"/>
      <c r="BF685" s="12"/>
      <c r="BG685" s="12"/>
      <c r="BH685" s="12"/>
      <c r="BI685" s="50"/>
      <c r="BJ685" s="12"/>
      <c r="BK685" s="12"/>
      <c r="BL685" s="12"/>
      <c r="BM685" s="12"/>
      <c r="BN685" s="12"/>
      <c r="BO685" s="12"/>
      <c r="BP685" s="12"/>
      <c r="BQ685" s="12"/>
    </row>
    <row r="686" spans="4:69" ht="15.75" customHeight="1">
      <c r="D686" s="44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95"/>
      <c r="AR686" s="12"/>
      <c r="AS686" s="12"/>
      <c r="AT686" s="12"/>
      <c r="AU686" s="12"/>
      <c r="AV686" s="12"/>
      <c r="AW686" s="12"/>
      <c r="AX686" s="12"/>
      <c r="AY686" s="12"/>
      <c r="AZ686" s="95"/>
      <c r="BA686" s="12"/>
      <c r="BB686" s="12"/>
      <c r="BC686" s="12"/>
      <c r="BD686" s="12"/>
      <c r="BE686" s="12"/>
      <c r="BF686" s="12"/>
      <c r="BG686" s="12"/>
      <c r="BH686" s="12"/>
      <c r="BI686" s="50"/>
      <c r="BJ686" s="12"/>
      <c r="BK686" s="12"/>
      <c r="BL686" s="12"/>
      <c r="BM686" s="12"/>
      <c r="BN686" s="12"/>
      <c r="BO686" s="12"/>
      <c r="BP686" s="12"/>
      <c r="BQ686" s="12"/>
    </row>
    <row r="687" spans="4:69" ht="15.75" customHeight="1">
      <c r="D687" s="44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95"/>
      <c r="AR687" s="12"/>
      <c r="AS687" s="12"/>
      <c r="AT687" s="12"/>
      <c r="AU687" s="12"/>
      <c r="AV687" s="12"/>
      <c r="AW687" s="12"/>
      <c r="AX687" s="12"/>
      <c r="AY687" s="12"/>
      <c r="AZ687" s="95"/>
      <c r="BA687" s="12"/>
      <c r="BB687" s="12"/>
      <c r="BC687" s="12"/>
      <c r="BD687" s="12"/>
      <c r="BE687" s="12"/>
      <c r="BF687" s="12"/>
      <c r="BG687" s="12"/>
      <c r="BH687" s="12"/>
      <c r="BI687" s="50"/>
      <c r="BJ687" s="12"/>
      <c r="BK687" s="12"/>
      <c r="BL687" s="12"/>
      <c r="BM687" s="12"/>
      <c r="BN687" s="12"/>
      <c r="BO687" s="12"/>
      <c r="BP687" s="12"/>
      <c r="BQ687" s="12"/>
    </row>
    <row r="688" spans="4:69" ht="15.75" customHeight="1">
      <c r="D688" s="44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95"/>
      <c r="AR688" s="12"/>
      <c r="AS688" s="12"/>
      <c r="AT688" s="12"/>
      <c r="AU688" s="12"/>
      <c r="AV688" s="12"/>
      <c r="AW688" s="12"/>
      <c r="AX688" s="12"/>
      <c r="AY688" s="12"/>
      <c r="AZ688" s="95"/>
      <c r="BA688" s="12"/>
      <c r="BB688" s="12"/>
      <c r="BC688" s="12"/>
      <c r="BD688" s="12"/>
      <c r="BE688" s="12"/>
      <c r="BF688" s="12"/>
      <c r="BG688" s="12"/>
      <c r="BH688" s="12"/>
      <c r="BI688" s="50"/>
      <c r="BJ688" s="12"/>
      <c r="BK688" s="12"/>
      <c r="BL688" s="12"/>
      <c r="BM688" s="12"/>
      <c r="BN688" s="12"/>
      <c r="BO688" s="12"/>
      <c r="BP688" s="12"/>
      <c r="BQ688" s="12"/>
    </row>
    <row r="689" spans="4:69" ht="15.75" customHeight="1">
      <c r="D689" s="44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95"/>
      <c r="AR689" s="12"/>
      <c r="AS689" s="12"/>
      <c r="AT689" s="12"/>
      <c r="AU689" s="12"/>
      <c r="AV689" s="12"/>
      <c r="AW689" s="12"/>
      <c r="AX689" s="12"/>
      <c r="AY689" s="12"/>
      <c r="AZ689" s="95"/>
      <c r="BA689" s="12"/>
      <c r="BB689" s="12"/>
      <c r="BC689" s="12"/>
      <c r="BD689" s="12"/>
      <c r="BE689" s="12"/>
      <c r="BF689" s="12"/>
      <c r="BG689" s="12"/>
      <c r="BH689" s="12"/>
      <c r="BI689" s="50"/>
      <c r="BJ689" s="12"/>
      <c r="BK689" s="12"/>
      <c r="BL689" s="12"/>
      <c r="BM689" s="12"/>
      <c r="BN689" s="12"/>
      <c r="BO689" s="12"/>
      <c r="BP689" s="12"/>
      <c r="BQ689" s="12"/>
    </row>
    <row r="690" spans="4:69" ht="15.75" customHeight="1">
      <c r="D690" s="44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95"/>
      <c r="AR690" s="12"/>
      <c r="AS690" s="12"/>
      <c r="AT690" s="12"/>
      <c r="AU690" s="12"/>
      <c r="AV690" s="12"/>
      <c r="AW690" s="12"/>
      <c r="AX690" s="12"/>
      <c r="AY690" s="12"/>
      <c r="AZ690" s="95"/>
      <c r="BA690" s="12"/>
      <c r="BB690" s="12"/>
      <c r="BC690" s="12"/>
      <c r="BD690" s="12"/>
      <c r="BE690" s="12"/>
      <c r="BF690" s="12"/>
      <c r="BG690" s="12"/>
      <c r="BH690" s="12"/>
      <c r="BI690" s="50"/>
      <c r="BJ690" s="12"/>
      <c r="BK690" s="12"/>
      <c r="BL690" s="12"/>
      <c r="BM690" s="12"/>
      <c r="BN690" s="12"/>
      <c r="BO690" s="12"/>
      <c r="BP690" s="12"/>
      <c r="BQ690" s="12"/>
    </row>
    <row r="691" spans="4:69" ht="15.75" customHeight="1">
      <c r="D691" s="44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95"/>
      <c r="AR691" s="12"/>
      <c r="AS691" s="12"/>
      <c r="AT691" s="12"/>
      <c r="AU691" s="12"/>
      <c r="AV691" s="12"/>
      <c r="AW691" s="12"/>
      <c r="AX691" s="12"/>
      <c r="AY691" s="12"/>
      <c r="AZ691" s="95"/>
      <c r="BA691" s="12"/>
      <c r="BB691" s="12"/>
      <c r="BC691" s="12"/>
      <c r="BD691" s="12"/>
      <c r="BE691" s="12"/>
      <c r="BF691" s="12"/>
      <c r="BG691" s="12"/>
      <c r="BH691" s="12"/>
      <c r="BI691" s="50"/>
      <c r="BJ691" s="12"/>
      <c r="BK691" s="12"/>
      <c r="BL691" s="12"/>
      <c r="BM691" s="12"/>
      <c r="BN691" s="12"/>
      <c r="BO691" s="12"/>
      <c r="BP691" s="12"/>
      <c r="BQ691" s="12"/>
    </row>
    <row r="692" spans="4:69" ht="15.75" customHeight="1">
      <c r="D692" s="44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95"/>
      <c r="AR692" s="12"/>
      <c r="AS692" s="12"/>
      <c r="AT692" s="12"/>
      <c r="AU692" s="12"/>
      <c r="AV692" s="12"/>
      <c r="AW692" s="12"/>
      <c r="AX692" s="12"/>
      <c r="AY692" s="12"/>
      <c r="AZ692" s="95"/>
      <c r="BA692" s="12"/>
      <c r="BB692" s="12"/>
      <c r="BC692" s="12"/>
      <c r="BD692" s="12"/>
      <c r="BE692" s="12"/>
      <c r="BF692" s="12"/>
      <c r="BG692" s="12"/>
      <c r="BH692" s="12"/>
      <c r="BI692" s="50"/>
      <c r="BJ692" s="12"/>
      <c r="BK692" s="12"/>
      <c r="BL692" s="12"/>
      <c r="BM692" s="12"/>
      <c r="BN692" s="12"/>
      <c r="BO692" s="12"/>
      <c r="BP692" s="12"/>
      <c r="BQ692" s="12"/>
    </row>
    <row r="693" spans="4:69" ht="15.75" customHeight="1">
      <c r="D693" s="44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95"/>
      <c r="AR693" s="12"/>
      <c r="AS693" s="12"/>
      <c r="AT693" s="12"/>
      <c r="AU693" s="12"/>
      <c r="AV693" s="12"/>
      <c r="AW693" s="12"/>
      <c r="AX693" s="12"/>
      <c r="AY693" s="12"/>
      <c r="AZ693" s="95"/>
      <c r="BA693" s="12"/>
      <c r="BB693" s="12"/>
      <c r="BC693" s="12"/>
      <c r="BD693" s="12"/>
      <c r="BE693" s="12"/>
      <c r="BF693" s="12"/>
      <c r="BG693" s="12"/>
      <c r="BH693" s="12"/>
      <c r="BI693" s="50"/>
      <c r="BJ693" s="12"/>
      <c r="BK693" s="12"/>
      <c r="BL693" s="12"/>
      <c r="BM693" s="12"/>
      <c r="BN693" s="12"/>
      <c r="BO693" s="12"/>
      <c r="BP693" s="12"/>
      <c r="BQ693" s="12"/>
    </row>
    <row r="694" spans="4:69" ht="15.75" customHeight="1">
      <c r="D694" s="44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95"/>
      <c r="AR694" s="12"/>
      <c r="AS694" s="12"/>
      <c r="AT694" s="12"/>
      <c r="AU694" s="12"/>
      <c r="AV694" s="12"/>
      <c r="AW694" s="12"/>
      <c r="AX694" s="12"/>
      <c r="AY694" s="12"/>
      <c r="AZ694" s="95"/>
      <c r="BA694" s="12"/>
      <c r="BB694" s="12"/>
      <c r="BC694" s="12"/>
      <c r="BD694" s="12"/>
      <c r="BE694" s="12"/>
      <c r="BF694" s="12"/>
      <c r="BG694" s="12"/>
      <c r="BH694" s="12"/>
      <c r="BI694" s="50"/>
      <c r="BJ694" s="12"/>
      <c r="BK694" s="12"/>
      <c r="BL694" s="12"/>
      <c r="BM694" s="12"/>
      <c r="BN694" s="12"/>
      <c r="BO694" s="12"/>
      <c r="BP694" s="12"/>
      <c r="BQ694" s="12"/>
    </row>
    <row r="695" spans="4:69" ht="15.75" customHeight="1">
      <c r="D695" s="44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95"/>
      <c r="AR695" s="12"/>
      <c r="AS695" s="12"/>
      <c r="AT695" s="12"/>
      <c r="AU695" s="12"/>
      <c r="AV695" s="12"/>
      <c r="AW695" s="12"/>
      <c r="AX695" s="12"/>
      <c r="AY695" s="12"/>
      <c r="AZ695" s="95"/>
      <c r="BA695" s="12"/>
      <c r="BB695" s="12"/>
      <c r="BC695" s="12"/>
      <c r="BD695" s="12"/>
      <c r="BE695" s="12"/>
      <c r="BF695" s="12"/>
      <c r="BG695" s="12"/>
      <c r="BH695" s="12"/>
      <c r="BI695" s="50"/>
      <c r="BJ695" s="12"/>
      <c r="BK695" s="12"/>
      <c r="BL695" s="12"/>
      <c r="BM695" s="12"/>
      <c r="BN695" s="12"/>
      <c r="BO695" s="12"/>
      <c r="BP695" s="12"/>
      <c r="BQ695" s="12"/>
    </row>
    <row r="696" spans="4:69" ht="15.75" customHeight="1">
      <c r="D696" s="44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95"/>
      <c r="AR696" s="12"/>
      <c r="AS696" s="12"/>
      <c r="AT696" s="12"/>
      <c r="AU696" s="12"/>
      <c r="AV696" s="12"/>
      <c r="AW696" s="12"/>
      <c r="AX696" s="12"/>
      <c r="AY696" s="12"/>
      <c r="AZ696" s="95"/>
      <c r="BA696" s="12"/>
      <c r="BB696" s="12"/>
      <c r="BC696" s="12"/>
      <c r="BD696" s="12"/>
      <c r="BE696" s="12"/>
      <c r="BF696" s="12"/>
      <c r="BG696" s="12"/>
      <c r="BH696" s="12"/>
      <c r="BI696" s="50"/>
      <c r="BJ696" s="12"/>
      <c r="BK696" s="12"/>
      <c r="BL696" s="12"/>
      <c r="BM696" s="12"/>
      <c r="BN696" s="12"/>
      <c r="BO696" s="12"/>
      <c r="BP696" s="12"/>
      <c r="BQ696" s="12"/>
    </row>
    <row r="697" spans="4:69" ht="15.75" customHeight="1">
      <c r="D697" s="44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95"/>
      <c r="AR697" s="12"/>
      <c r="AS697" s="12"/>
      <c r="AT697" s="12"/>
      <c r="AU697" s="12"/>
      <c r="AV697" s="12"/>
      <c r="AW697" s="12"/>
      <c r="AX697" s="12"/>
      <c r="AY697" s="12"/>
      <c r="AZ697" s="95"/>
      <c r="BA697" s="12"/>
      <c r="BB697" s="12"/>
      <c r="BC697" s="12"/>
      <c r="BD697" s="12"/>
      <c r="BE697" s="12"/>
      <c r="BF697" s="12"/>
      <c r="BG697" s="12"/>
      <c r="BH697" s="12"/>
      <c r="BI697" s="50"/>
      <c r="BJ697" s="12"/>
      <c r="BK697" s="12"/>
      <c r="BL697" s="12"/>
      <c r="BM697" s="12"/>
      <c r="BN697" s="12"/>
      <c r="BO697" s="12"/>
      <c r="BP697" s="12"/>
      <c r="BQ697" s="12"/>
    </row>
    <row r="698" spans="4:69" ht="15.75" customHeight="1">
      <c r="D698" s="44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95"/>
      <c r="AR698" s="12"/>
      <c r="AS698" s="12"/>
      <c r="AT698" s="12"/>
      <c r="AU698" s="12"/>
      <c r="AV698" s="12"/>
      <c r="AW698" s="12"/>
      <c r="AX698" s="12"/>
      <c r="AY698" s="12"/>
      <c r="AZ698" s="95"/>
      <c r="BA698" s="12"/>
      <c r="BB698" s="12"/>
      <c r="BC698" s="12"/>
      <c r="BD698" s="12"/>
      <c r="BE698" s="12"/>
      <c r="BF698" s="12"/>
      <c r="BG698" s="12"/>
      <c r="BH698" s="12"/>
      <c r="BI698" s="50"/>
      <c r="BJ698" s="12"/>
      <c r="BK698" s="12"/>
      <c r="BL698" s="12"/>
      <c r="BM698" s="12"/>
      <c r="BN698" s="12"/>
      <c r="BO698" s="12"/>
      <c r="BP698" s="12"/>
      <c r="BQ698" s="12"/>
    </row>
    <row r="699" spans="4:69" ht="15.75" customHeight="1">
      <c r="D699" s="44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95"/>
      <c r="AR699" s="12"/>
      <c r="AS699" s="12"/>
      <c r="AT699" s="12"/>
      <c r="AU699" s="12"/>
      <c r="AV699" s="12"/>
      <c r="AW699" s="12"/>
      <c r="AX699" s="12"/>
      <c r="AY699" s="12"/>
      <c r="AZ699" s="95"/>
      <c r="BA699" s="12"/>
      <c r="BB699" s="12"/>
      <c r="BC699" s="12"/>
      <c r="BD699" s="12"/>
      <c r="BE699" s="12"/>
      <c r="BF699" s="12"/>
      <c r="BG699" s="12"/>
      <c r="BH699" s="12"/>
      <c r="BI699" s="50"/>
      <c r="BJ699" s="12"/>
      <c r="BK699" s="12"/>
      <c r="BL699" s="12"/>
      <c r="BM699" s="12"/>
      <c r="BN699" s="12"/>
      <c r="BO699" s="12"/>
      <c r="BP699" s="12"/>
      <c r="BQ699" s="12"/>
    </row>
    <row r="700" spans="4:69" ht="15.75" customHeight="1">
      <c r="D700" s="44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95"/>
      <c r="AR700" s="12"/>
      <c r="AS700" s="12"/>
      <c r="AT700" s="12"/>
      <c r="AU700" s="12"/>
      <c r="AV700" s="12"/>
      <c r="AW700" s="12"/>
      <c r="AX700" s="12"/>
      <c r="AY700" s="12"/>
      <c r="AZ700" s="95"/>
      <c r="BA700" s="12"/>
      <c r="BB700" s="12"/>
      <c r="BC700" s="12"/>
      <c r="BD700" s="12"/>
      <c r="BE700" s="12"/>
      <c r="BF700" s="12"/>
      <c r="BG700" s="12"/>
      <c r="BH700" s="12"/>
      <c r="BI700" s="50"/>
      <c r="BJ700" s="12"/>
      <c r="BK700" s="12"/>
      <c r="BL700" s="12"/>
      <c r="BM700" s="12"/>
      <c r="BN700" s="12"/>
      <c r="BO700" s="12"/>
      <c r="BP700" s="12"/>
      <c r="BQ700" s="12"/>
    </row>
    <row r="701" spans="4:69" ht="15.75" customHeight="1">
      <c r="D701" s="44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95"/>
      <c r="AR701" s="12"/>
      <c r="AS701" s="12"/>
      <c r="AT701" s="12"/>
      <c r="AU701" s="12"/>
      <c r="AV701" s="12"/>
      <c r="AW701" s="12"/>
      <c r="AX701" s="12"/>
      <c r="AY701" s="12"/>
      <c r="AZ701" s="95"/>
      <c r="BA701" s="12"/>
      <c r="BB701" s="12"/>
      <c r="BC701" s="12"/>
      <c r="BD701" s="12"/>
      <c r="BE701" s="12"/>
      <c r="BF701" s="12"/>
      <c r="BG701" s="12"/>
      <c r="BH701" s="12"/>
      <c r="BI701" s="50"/>
      <c r="BJ701" s="12"/>
      <c r="BK701" s="12"/>
      <c r="BL701" s="12"/>
      <c r="BM701" s="12"/>
      <c r="BN701" s="12"/>
      <c r="BO701" s="12"/>
      <c r="BP701" s="12"/>
      <c r="BQ701" s="12"/>
    </row>
    <row r="702" spans="4:69" ht="15.75" customHeight="1">
      <c r="D702" s="44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95"/>
      <c r="AR702" s="12"/>
      <c r="AS702" s="12"/>
      <c r="AT702" s="12"/>
      <c r="AU702" s="12"/>
      <c r="AV702" s="12"/>
      <c r="AW702" s="12"/>
      <c r="AX702" s="12"/>
      <c r="AY702" s="12"/>
      <c r="AZ702" s="95"/>
      <c r="BA702" s="12"/>
      <c r="BB702" s="12"/>
      <c r="BC702" s="12"/>
      <c r="BD702" s="12"/>
      <c r="BE702" s="12"/>
      <c r="BF702" s="12"/>
      <c r="BG702" s="12"/>
      <c r="BH702" s="12"/>
      <c r="BI702" s="50"/>
      <c r="BJ702" s="12"/>
      <c r="BK702" s="12"/>
      <c r="BL702" s="12"/>
      <c r="BM702" s="12"/>
      <c r="BN702" s="12"/>
      <c r="BO702" s="12"/>
      <c r="BP702" s="12"/>
      <c r="BQ702" s="12"/>
    </row>
    <row r="703" spans="4:69" ht="15.75" customHeight="1">
      <c r="D703" s="44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95"/>
      <c r="AR703" s="12"/>
      <c r="AS703" s="12"/>
      <c r="AT703" s="12"/>
      <c r="AU703" s="12"/>
      <c r="AV703" s="12"/>
      <c r="AW703" s="12"/>
      <c r="AX703" s="12"/>
      <c r="AY703" s="12"/>
      <c r="AZ703" s="95"/>
      <c r="BA703" s="12"/>
      <c r="BB703" s="12"/>
      <c r="BC703" s="12"/>
      <c r="BD703" s="12"/>
      <c r="BE703" s="12"/>
      <c r="BF703" s="12"/>
      <c r="BG703" s="12"/>
      <c r="BH703" s="12"/>
      <c r="BI703" s="50"/>
      <c r="BJ703" s="12"/>
      <c r="BK703" s="12"/>
      <c r="BL703" s="12"/>
      <c r="BM703" s="12"/>
      <c r="BN703" s="12"/>
      <c r="BO703" s="12"/>
      <c r="BP703" s="12"/>
      <c r="BQ703" s="12"/>
    </row>
    <row r="704" spans="4:69" ht="15.75" customHeight="1">
      <c r="D704" s="44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95"/>
      <c r="AR704" s="12"/>
      <c r="AS704" s="12"/>
      <c r="AT704" s="12"/>
      <c r="AU704" s="12"/>
      <c r="AV704" s="12"/>
      <c r="AW704" s="12"/>
      <c r="AX704" s="12"/>
      <c r="AY704" s="12"/>
      <c r="AZ704" s="95"/>
      <c r="BA704" s="12"/>
      <c r="BB704" s="12"/>
      <c r="BC704" s="12"/>
      <c r="BD704" s="12"/>
      <c r="BE704" s="12"/>
      <c r="BF704" s="12"/>
      <c r="BG704" s="12"/>
      <c r="BH704" s="12"/>
      <c r="BI704" s="50"/>
      <c r="BJ704" s="12"/>
      <c r="BK704" s="12"/>
      <c r="BL704" s="12"/>
      <c r="BM704" s="12"/>
      <c r="BN704" s="12"/>
      <c r="BO704" s="12"/>
      <c r="BP704" s="12"/>
      <c r="BQ704" s="12"/>
    </row>
    <row r="705" spans="4:69" ht="15.75" customHeight="1">
      <c r="D705" s="44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95"/>
      <c r="AR705" s="12"/>
      <c r="AS705" s="12"/>
      <c r="AT705" s="12"/>
      <c r="AU705" s="12"/>
      <c r="AV705" s="12"/>
      <c r="AW705" s="12"/>
      <c r="AX705" s="12"/>
      <c r="AY705" s="12"/>
      <c r="AZ705" s="95"/>
      <c r="BA705" s="12"/>
      <c r="BB705" s="12"/>
      <c r="BC705" s="12"/>
      <c r="BD705" s="12"/>
      <c r="BE705" s="12"/>
      <c r="BF705" s="12"/>
      <c r="BG705" s="12"/>
      <c r="BH705" s="12"/>
      <c r="BI705" s="50"/>
      <c r="BJ705" s="12"/>
      <c r="BK705" s="12"/>
      <c r="BL705" s="12"/>
      <c r="BM705" s="12"/>
      <c r="BN705" s="12"/>
      <c r="BO705" s="12"/>
      <c r="BP705" s="12"/>
      <c r="BQ705" s="12"/>
    </row>
    <row r="706" spans="4:69" ht="15.75" customHeight="1">
      <c r="D706" s="44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95"/>
      <c r="AR706" s="12"/>
      <c r="AS706" s="12"/>
      <c r="AT706" s="12"/>
      <c r="AU706" s="12"/>
      <c r="AV706" s="12"/>
      <c r="AW706" s="12"/>
      <c r="AX706" s="12"/>
      <c r="AY706" s="12"/>
      <c r="AZ706" s="95"/>
      <c r="BA706" s="12"/>
      <c r="BB706" s="12"/>
      <c r="BC706" s="12"/>
      <c r="BD706" s="12"/>
      <c r="BE706" s="12"/>
      <c r="BF706" s="12"/>
      <c r="BG706" s="12"/>
      <c r="BH706" s="12"/>
      <c r="BI706" s="50"/>
      <c r="BJ706" s="12"/>
      <c r="BK706" s="12"/>
      <c r="BL706" s="12"/>
      <c r="BM706" s="12"/>
      <c r="BN706" s="12"/>
      <c r="BO706" s="12"/>
      <c r="BP706" s="12"/>
      <c r="BQ706" s="12"/>
    </row>
    <row r="707" spans="4:69" ht="15.75" customHeight="1">
      <c r="D707" s="44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95"/>
      <c r="AR707" s="12"/>
      <c r="AS707" s="12"/>
      <c r="AT707" s="12"/>
      <c r="AU707" s="12"/>
      <c r="AV707" s="12"/>
      <c r="AW707" s="12"/>
      <c r="AX707" s="12"/>
      <c r="AY707" s="12"/>
      <c r="AZ707" s="95"/>
      <c r="BA707" s="12"/>
      <c r="BB707" s="12"/>
      <c r="BC707" s="12"/>
      <c r="BD707" s="12"/>
      <c r="BE707" s="12"/>
      <c r="BF707" s="12"/>
      <c r="BG707" s="12"/>
      <c r="BH707" s="12"/>
      <c r="BI707" s="50"/>
      <c r="BJ707" s="12"/>
      <c r="BK707" s="12"/>
      <c r="BL707" s="12"/>
      <c r="BM707" s="12"/>
      <c r="BN707" s="12"/>
      <c r="BO707" s="12"/>
      <c r="BP707" s="12"/>
      <c r="BQ707" s="12"/>
    </row>
    <row r="708" spans="4:69" ht="15.75" customHeight="1">
      <c r="D708" s="44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95"/>
      <c r="AR708" s="12"/>
      <c r="AS708" s="12"/>
      <c r="AT708" s="12"/>
      <c r="AU708" s="12"/>
      <c r="AV708" s="12"/>
      <c r="AW708" s="12"/>
      <c r="AX708" s="12"/>
      <c r="AY708" s="12"/>
      <c r="AZ708" s="95"/>
      <c r="BA708" s="12"/>
      <c r="BB708" s="12"/>
      <c r="BC708" s="12"/>
      <c r="BD708" s="12"/>
      <c r="BE708" s="12"/>
      <c r="BF708" s="12"/>
      <c r="BG708" s="12"/>
      <c r="BH708" s="12"/>
      <c r="BI708" s="50"/>
      <c r="BJ708" s="12"/>
      <c r="BK708" s="12"/>
      <c r="BL708" s="12"/>
      <c r="BM708" s="12"/>
      <c r="BN708" s="12"/>
      <c r="BO708" s="12"/>
      <c r="BP708" s="12"/>
      <c r="BQ708" s="12"/>
    </row>
    <row r="709" spans="4:69" ht="15.75" customHeight="1">
      <c r="D709" s="44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95"/>
      <c r="AR709" s="12"/>
      <c r="AS709" s="12"/>
      <c r="AT709" s="12"/>
      <c r="AU709" s="12"/>
      <c r="AV709" s="12"/>
      <c r="AW709" s="12"/>
      <c r="AX709" s="12"/>
      <c r="AY709" s="12"/>
      <c r="AZ709" s="95"/>
      <c r="BA709" s="12"/>
      <c r="BB709" s="12"/>
      <c r="BC709" s="12"/>
      <c r="BD709" s="12"/>
      <c r="BE709" s="12"/>
      <c r="BF709" s="12"/>
      <c r="BG709" s="12"/>
      <c r="BH709" s="12"/>
      <c r="BI709" s="50"/>
      <c r="BJ709" s="12"/>
      <c r="BK709" s="12"/>
      <c r="BL709" s="12"/>
      <c r="BM709" s="12"/>
      <c r="BN709" s="12"/>
      <c r="BO709" s="12"/>
      <c r="BP709" s="12"/>
      <c r="BQ709" s="12"/>
    </row>
    <row r="710" spans="4:69" ht="15.75" customHeight="1">
      <c r="D710" s="44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95"/>
      <c r="AR710" s="12"/>
      <c r="AS710" s="12"/>
      <c r="AT710" s="12"/>
      <c r="AU710" s="12"/>
      <c r="AV710" s="12"/>
      <c r="AW710" s="12"/>
      <c r="AX710" s="12"/>
      <c r="AY710" s="12"/>
      <c r="AZ710" s="95"/>
      <c r="BA710" s="12"/>
      <c r="BB710" s="12"/>
      <c r="BC710" s="12"/>
      <c r="BD710" s="12"/>
      <c r="BE710" s="12"/>
      <c r="BF710" s="12"/>
      <c r="BG710" s="12"/>
      <c r="BH710" s="12"/>
      <c r="BI710" s="50"/>
      <c r="BJ710" s="12"/>
      <c r="BK710" s="12"/>
      <c r="BL710" s="12"/>
      <c r="BM710" s="12"/>
      <c r="BN710" s="12"/>
      <c r="BO710" s="12"/>
      <c r="BP710" s="12"/>
      <c r="BQ710" s="12"/>
    </row>
    <row r="711" spans="4:69" ht="15.75" customHeight="1">
      <c r="D711" s="44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95"/>
      <c r="AR711" s="12"/>
      <c r="AS711" s="12"/>
      <c r="AT711" s="12"/>
      <c r="AU711" s="12"/>
      <c r="AV711" s="12"/>
      <c r="AW711" s="12"/>
      <c r="AX711" s="12"/>
      <c r="AY711" s="12"/>
      <c r="AZ711" s="95"/>
      <c r="BA711" s="12"/>
      <c r="BB711" s="12"/>
      <c r="BC711" s="12"/>
      <c r="BD711" s="12"/>
      <c r="BE711" s="12"/>
      <c r="BF711" s="12"/>
      <c r="BG711" s="12"/>
      <c r="BH711" s="12"/>
      <c r="BI711" s="50"/>
      <c r="BJ711" s="12"/>
      <c r="BK711" s="12"/>
      <c r="BL711" s="12"/>
      <c r="BM711" s="12"/>
      <c r="BN711" s="12"/>
      <c r="BO711" s="12"/>
      <c r="BP711" s="12"/>
      <c r="BQ711" s="12"/>
    </row>
    <row r="712" spans="4:69" ht="15.75" customHeight="1">
      <c r="D712" s="44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95"/>
      <c r="AR712" s="12"/>
      <c r="AS712" s="12"/>
      <c r="AT712" s="12"/>
      <c r="AU712" s="12"/>
      <c r="AV712" s="12"/>
      <c r="AW712" s="12"/>
      <c r="AX712" s="12"/>
      <c r="AY712" s="12"/>
      <c r="AZ712" s="95"/>
      <c r="BA712" s="12"/>
      <c r="BB712" s="12"/>
      <c r="BC712" s="12"/>
      <c r="BD712" s="12"/>
      <c r="BE712" s="12"/>
      <c r="BF712" s="12"/>
      <c r="BG712" s="12"/>
      <c r="BH712" s="12"/>
      <c r="BI712" s="50"/>
      <c r="BJ712" s="12"/>
      <c r="BK712" s="12"/>
      <c r="BL712" s="12"/>
      <c r="BM712" s="12"/>
      <c r="BN712" s="12"/>
      <c r="BO712" s="12"/>
      <c r="BP712" s="12"/>
      <c r="BQ712" s="12"/>
    </row>
    <row r="713" spans="4:69" ht="15.75" customHeight="1">
      <c r="D713" s="44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95"/>
      <c r="AR713" s="12"/>
      <c r="AS713" s="12"/>
      <c r="AT713" s="12"/>
      <c r="AU713" s="12"/>
      <c r="AV713" s="12"/>
      <c r="AW713" s="12"/>
      <c r="AX713" s="12"/>
      <c r="AY713" s="12"/>
      <c r="AZ713" s="95"/>
      <c r="BA713" s="12"/>
      <c r="BB713" s="12"/>
      <c r="BC713" s="12"/>
      <c r="BD713" s="12"/>
      <c r="BE713" s="12"/>
      <c r="BF713" s="12"/>
      <c r="BG713" s="12"/>
      <c r="BH713" s="12"/>
      <c r="BI713" s="50"/>
      <c r="BJ713" s="12"/>
      <c r="BK713" s="12"/>
      <c r="BL713" s="12"/>
      <c r="BM713" s="12"/>
      <c r="BN713" s="12"/>
      <c r="BO713" s="12"/>
      <c r="BP713" s="12"/>
      <c r="BQ713" s="12"/>
    </row>
    <row r="714" spans="4:69" ht="15.75" customHeight="1">
      <c r="D714" s="44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95"/>
      <c r="AR714" s="12"/>
      <c r="AS714" s="12"/>
      <c r="AT714" s="12"/>
      <c r="AU714" s="12"/>
      <c r="AV714" s="12"/>
      <c r="AW714" s="12"/>
      <c r="AX714" s="12"/>
      <c r="AY714" s="12"/>
      <c r="AZ714" s="95"/>
      <c r="BA714" s="12"/>
      <c r="BB714" s="12"/>
      <c r="BC714" s="12"/>
      <c r="BD714" s="12"/>
      <c r="BE714" s="12"/>
      <c r="BF714" s="12"/>
      <c r="BG714" s="12"/>
      <c r="BH714" s="12"/>
      <c r="BI714" s="50"/>
      <c r="BJ714" s="12"/>
      <c r="BK714" s="12"/>
      <c r="BL714" s="12"/>
      <c r="BM714" s="12"/>
      <c r="BN714" s="12"/>
      <c r="BO714" s="12"/>
      <c r="BP714" s="12"/>
      <c r="BQ714" s="12"/>
    </row>
    <row r="715" spans="4:69" ht="15.75" customHeight="1">
      <c r="D715" s="44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95"/>
      <c r="AR715" s="12"/>
      <c r="AS715" s="12"/>
      <c r="AT715" s="12"/>
      <c r="AU715" s="12"/>
      <c r="AV715" s="12"/>
      <c r="AW715" s="12"/>
      <c r="AX715" s="12"/>
      <c r="AY715" s="12"/>
      <c r="AZ715" s="95"/>
      <c r="BA715" s="12"/>
      <c r="BB715" s="12"/>
      <c r="BC715" s="12"/>
      <c r="BD715" s="12"/>
      <c r="BE715" s="12"/>
      <c r="BF715" s="12"/>
      <c r="BG715" s="12"/>
      <c r="BH715" s="12"/>
      <c r="BI715" s="50"/>
      <c r="BJ715" s="12"/>
      <c r="BK715" s="12"/>
      <c r="BL715" s="12"/>
      <c r="BM715" s="12"/>
      <c r="BN715" s="12"/>
      <c r="BO715" s="12"/>
      <c r="BP715" s="12"/>
      <c r="BQ715" s="12"/>
    </row>
    <row r="716" spans="4:69" ht="15.75" customHeight="1">
      <c r="D716" s="44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95"/>
      <c r="AR716" s="12"/>
      <c r="AS716" s="12"/>
      <c r="AT716" s="12"/>
      <c r="AU716" s="12"/>
      <c r="AV716" s="12"/>
      <c r="AW716" s="12"/>
      <c r="AX716" s="12"/>
      <c r="AY716" s="12"/>
      <c r="AZ716" s="95"/>
      <c r="BA716" s="12"/>
      <c r="BB716" s="12"/>
      <c r="BC716" s="12"/>
      <c r="BD716" s="12"/>
      <c r="BE716" s="12"/>
      <c r="BF716" s="12"/>
      <c r="BG716" s="12"/>
      <c r="BH716" s="12"/>
      <c r="BI716" s="50"/>
      <c r="BJ716" s="12"/>
      <c r="BK716" s="12"/>
      <c r="BL716" s="12"/>
      <c r="BM716" s="12"/>
      <c r="BN716" s="12"/>
      <c r="BO716" s="12"/>
      <c r="BP716" s="12"/>
      <c r="BQ716" s="12"/>
    </row>
    <row r="717" spans="4:69" ht="15.75" customHeight="1">
      <c r="D717" s="44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95"/>
      <c r="AR717" s="12"/>
      <c r="AS717" s="12"/>
      <c r="AT717" s="12"/>
      <c r="AU717" s="12"/>
      <c r="AV717" s="12"/>
      <c r="AW717" s="12"/>
      <c r="AX717" s="12"/>
      <c r="AY717" s="12"/>
      <c r="AZ717" s="95"/>
      <c r="BA717" s="12"/>
      <c r="BB717" s="12"/>
      <c r="BC717" s="12"/>
      <c r="BD717" s="12"/>
      <c r="BE717" s="12"/>
      <c r="BF717" s="12"/>
      <c r="BG717" s="12"/>
      <c r="BH717" s="12"/>
      <c r="BI717" s="50"/>
      <c r="BJ717" s="12"/>
      <c r="BK717" s="12"/>
      <c r="BL717" s="12"/>
      <c r="BM717" s="12"/>
      <c r="BN717" s="12"/>
      <c r="BO717" s="12"/>
      <c r="BP717" s="12"/>
      <c r="BQ717" s="12"/>
    </row>
    <row r="718" spans="4:69" ht="15.75" customHeight="1">
      <c r="D718" s="44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95"/>
      <c r="AR718" s="12"/>
      <c r="AS718" s="12"/>
      <c r="AT718" s="12"/>
      <c r="AU718" s="12"/>
      <c r="AV718" s="12"/>
      <c r="AW718" s="12"/>
      <c r="AX718" s="12"/>
      <c r="AY718" s="12"/>
      <c r="AZ718" s="95"/>
      <c r="BA718" s="12"/>
      <c r="BB718" s="12"/>
      <c r="BC718" s="12"/>
      <c r="BD718" s="12"/>
      <c r="BE718" s="12"/>
      <c r="BF718" s="12"/>
      <c r="BG718" s="12"/>
      <c r="BH718" s="12"/>
      <c r="BI718" s="50"/>
      <c r="BJ718" s="12"/>
      <c r="BK718" s="12"/>
      <c r="BL718" s="12"/>
      <c r="BM718" s="12"/>
      <c r="BN718" s="12"/>
      <c r="BO718" s="12"/>
      <c r="BP718" s="12"/>
      <c r="BQ718" s="12"/>
    </row>
    <row r="719" spans="4:69" ht="15.75" customHeight="1">
      <c r="D719" s="44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95"/>
      <c r="AR719" s="12"/>
      <c r="AS719" s="12"/>
      <c r="AT719" s="12"/>
      <c r="AU719" s="12"/>
      <c r="AV719" s="12"/>
      <c r="AW719" s="12"/>
      <c r="AX719" s="12"/>
      <c r="AY719" s="12"/>
      <c r="AZ719" s="95"/>
      <c r="BA719" s="12"/>
      <c r="BB719" s="12"/>
      <c r="BC719" s="12"/>
      <c r="BD719" s="12"/>
      <c r="BE719" s="12"/>
      <c r="BF719" s="12"/>
      <c r="BG719" s="12"/>
      <c r="BH719" s="12"/>
      <c r="BI719" s="50"/>
      <c r="BJ719" s="12"/>
      <c r="BK719" s="12"/>
      <c r="BL719" s="12"/>
      <c r="BM719" s="12"/>
      <c r="BN719" s="12"/>
      <c r="BO719" s="12"/>
      <c r="BP719" s="12"/>
      <c r="BQ719" s="12"/>
    </row>
    <row r="720" spans="4:69" ht="15.75" customHeight="1">
      <c r="D720" s="44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95"/>
      <c r="AR720" s="12"/>
      <c r="AS720" s="12"/>
      <c r="AT720" s="12"/>
      <c r="AU720" s="12"/>
      <c r="AV720" s="12"/>
      <c r="AW720" s="12"/>
      <c r="AX720" s="12"/>
      <c r="AY720" s="12"/>
      <c r="AZ720" s="95"/>
      <c r="BA720" s="12"/>
      <c r="BB720" s="12"/>
      <c r="BC720" s="12"/>
      <c r="BD720" s="12"/>
      <c r="BE720" s="12"/>
      <c r="BF720" s="12"/>
      <c r="BG720" s="12"/>
      <c r="BH720" s="12"/>
      <c r="BI720" s="50"/>
      <c r="BJ720" s="12"/>
      <c r="BK720" s="12"/>
      <c r="BL720" s="12"/>
      <c r="BM720" s="12"/>
      <c r="BN720" s="12"/>
      <c r="BO720" s="12"/>
      <c r="BP720" s="12"/>
      <c r="BQ720" s="12"/>
    </row>
    <row r="721" spans="4:69" ht="15.75" customHeight="1">
      <c r="D721" s="44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95"/>
      <c r="AR721" s="12"/>
      <c r="AS721" s="12"/>
      <c r="AT721" s="12"/>
      <c r="AU721" s="12"/>
      <c r="AV721" s="12"/>
      <c r="AW721" s="12"/>
      <c r="AX721" s="12"/>
      <c r="AY721" s="12"/>
      <c r="AZ721" s="95"/>
      <c r="BA721" s="12"/>
      <c r="BB721" s="12"/>
      <c r="BC721" s="12"/>
      <c r="BD721" s="12"/>
      <c r="BE721" s="12"/>
      <c r="BF721" s="12"/>
      <c r="BG721" s="12"/>
      <c r="BH721" s="12"/>
      <c r="BI721" s="50"/>
      <c r="BJ721" s="12"/>
      <c r="BK721" s="12"/>
      <c r="BL721" s="12"/>
      <c r="BM721" s="12"/>
      <c r="BN721" s="12"/>
      <c r="BO721" s="12"/>
      <c r="BP721" s="12"/>
      <c r="BQ721" s="12"/>
    </row>
    <row r="722" spans="4:69" ht="15.75" customHeight="1">
      <c r="D722" s="44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95"/>
      <c r="AR722" s="12"/>
      <c r="AS722" s="12"/>
      <c r="AT722" s="12"/>
      <c r="AU722" s="12"/>
      <c r="AV722" s="12"/>
      <c r="AW722" s="12"/>
      <c r="AX722" s="12"/>
      <c r="AY722" s="12"/>
      <c r="AZ722" s="95"/>
      <c r="BA722" s="12"/>
      <c r="BB722" s="12"/>
      <c r="BC722" s="12"/>
      <c r="BD722" s="12"/>
      <c r="BE722" s="12"/>
      <c r="BF722" s="12"/>
      <c r="BG722" s="12"/>
      <c r="BH722" s="12"/>
      <c r="BI722" s="50"/>
      <c r="BJ722" s="12"/>
      <c r="BK722" s="12"/>
      <c r="BL722" s="12"/>
      <c r="BM722" s="12"/>
      <c r="BN722" s="12"/>
      <c r="BO722" s="12"/>
      <c r="BP722" s="12"/>
      <c r="BQ722" s="12"/>
    </row>
    <row r="723" spans="4:69" ht="15.75" customHeight="1">
      <c r="D723" s="44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95"/>
      <c r="AR723" s="12"/>
      <c r="AS723" s="12"/>
      <c r="AT723" s="12"/>
      <c r="AU723" s="12"/>
      <c r="AV723" s="12"/>
      <c r="AW723" s="12"/>
      <c r="AX723" s="12"/>
      <c r="AY723" s="12"/>
      <c r="AZ723" s="95"/>
      <c r="BA723" s="12"/>
      <c r="BB723" s="12"/>
      <c r="BC723" s="12"/>
      <c r="BD723" s="12"/>
      <c r="BE723" s="12"/>
      <c r="BF723" s="12"/>
      <c r="BG723" s="12"/>
      <c r="BH723" s="12"/>
      <c r="BI723" s="50"/>
      <c r="BJ723" s="12"/>
      <c r="BK723" s="12"/>
      <c r="BL723" s="12"/>
      <c r="BM723" s="12"/>
      <c r="BN723" s="12"/>
      <c r="BO723" s="12"/>
      <c r="BP723" s="12"/>
      <c r="BQ723" s="12"/>
    </row>
    <row r="724" spans="4:69" ht="15.75" customHeight="1">
      <c r="D724" s="44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95"/>
      <c r="AR724" s="12"/>
      <c r="AS724" s="12"/>
      <c r="AT724" s="12"/>
      <c r="AU724" s="12"/>
      <c r="AV724" s="12"/>
      <c r="AW724" s="12"/>
      <c r="AX724" s="12"/>
      <c r="AY724" s="12"/>
      <c r="AZ724" s="95"/>
      <c r="BA724" s="12"/>
      <c r="BB724" s="12"/>
      <c r="BC724" s="12"/>
      <c r="BD724" s="12"/>
      <c r="BE724" s="12"/>
      <c r="BF724" s="12"/>
      <c r="BG724" s="12"/>
      <c r="BH724" s="12"/>
      <c r="BI724" s="50"/>
      <c r="BJ724" s="12"/>
      <c r="BK724" s="12"/>
      <c r="BL724" s="12"/>
      <c r="BM724" s="12"/>
      <c r="BN724" s="12"/>
      <c r="BO724" s="12"/>
      <c r="BP724" s="12"/>
      <c r="BQ724" s="12"/>
    </row>
    <row r="725" spans="4:69" ht="15.75" customHeight="1">
      <c r="D725" s="44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95"/>
      <c r="AR725" s="12"/>
      <c r="AS725" s="12"/>
      <c r="AT725" s="12"/>
      <c r="AU725" s="12"/>
      <c r="AV725" s="12"/>
      <c r="AW725" s="12"/>
      <c r="AX725" s="12"/>
      <c r="AY725" s="12"/>
      <c r="AZ725" s="95"/>
      <c r="BA725" s="12"/>
      <c r="BB725" s="12"/>
      <c r="BC725" s="12"/>
      <c r="BD725" s="12"/>
      <c r="BE725" s="12"/>
      <c r="BF725" s="12"/>
      <c r="BG725" s="12"/>
      <c r="BH725" s="12"/>
      <c r="BI725" s="50"/>
      <c r="BJ725" s="12"/>
      <c r="BK725" s="12"/>
      <c r="BL725" s="12"/>
      <c r="BM725" s="12"/>
      <c r="BN725" s="12"/>
      <c r="BO725" s="12"/>
      <c r="BP725" s="12"/>
      <c r="BQ725" s="12"/>
    </row>
    <row r="726" spans="4:69" ht="15.75" customHeight="1">
      <c r="D726" s="44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95"/>
      <c r="AR726" s="12"/>
      <c r="AS726" s="12"/>
      <c r="AT726" s="12"/>
      <c r="AU726" s="12"/>
      <c r="AV726" s="12"/>
      <c r="AW726" s="12"/>
      <c r="AX726" s="12"/>
      <c r="AY726" s="12"/>
      <c r="AZ726" s="95"/>
      <c r="BA726" s="12"/>
      <c r="BB726" s="12"/>
      <c r="BC726" s="12"/>
      <c r="BD726" s="12"/>
      <c r="BE726" s="12"/>
      <c r="BF726" s="12"/>
      <c r="BG726" s="12"/>
      <c r="BH726" s="12"/>
      <c r="BI726" s="50"/>
      <c r="BJ726" s="12"/>
      <c r="BK726" s="12"/>
      <c r="BL726" s="12"/>
      <c r="BM726" s="12"/>
      <c r="BN726" s="12"/>
      <c r="BO726" s="12"/>
      <c r="BP726" s="12"/>
      <c r="BQ726" s="12"/>
    </row>
    <row r="727" spans="4:69" ht="15.75" customHeight="1">
      <c r="D727" s="44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95"/>
      <c r="AR727" s="12"/>
      <c r="AS727" s="12"/>
      <c r="AT727" s="12"/>
      <c r="AU727" s="12"/>
      <c r="AV727" s="12"/>
      <c r="AW727" s="12"/>
      <c r="AX727" s="12"/>
      <c r="AY727" s="12"/>
      <c r="AZ727" s="95"/>
      <c r="BA727" s="12"/>
      <c r="BB727" s="12"/>
      <c r="BC727" s="12"/>
      <c r="BD727" s="12"/>
      <c r="BE727" s="12"/>
      <c r="BF727" s="12"/>
      <c r="BG727" s="12"/>
      <c r="BH727" s="12"/>
      <c r="BI727" s="50"/>
      <c r="BJ727" s="12"/>
      <c r="BK727" s="12"/>
      <c r="BL727" s="12"/>
      <c r="BM727" s="12"/>
      <c r="BN727" s="12"/>
      <c r="BO727" s="12"/>
      <c r="BP727" s="12"/>
      <c r="BQ727" s="12"/>
    </row>
    <row r="728" spans="4:69" ht="15.75" customHeight="1">
      <c r="D728" s="44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95"/>
      <c r="AR728" s="12"/>
      <c r="AS728" s="12"/>
      <c r="AT728" s="12"/>
      <c r="AU728" s="12"/>
      <c r="AV728" s="12"/>
      <c r="AW728" s="12"/>
      <c r="AX728" s="12"/>
      <c r="AY728" s="12"/>
      <c r="AZ728" s="95"/>
      <c r="BA728" s="12"/>
      <c r="BB728" s="12"/>
      <c r="BC728" s="12"/>
      <c r="BD728" s="12"/>
      <c r="BE728" s="12"/>
      <c r="BF728" s="12"/>
      <c r="BG728" s="12"/>
      <c r="BH728" s="12"/>
      <c r="BI728" s="50"/>
      <c r="BJ728" s="12"/>
      <c r="BK728" s="12"/>
      <c r="BL728" s="12"/>
      <c r="BM728" s="12"/>
      <c r="BN728" s="12"/>
      <c r="BO728" s="12"/>
      <c r="BP728" s="12"/>
      <c r="BQ728" s="12"/>
    </row>
    <row r="729" spans="4:69" ht="15.75" customHeight="1">
      <c r="D729" s="44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95"/>
      <c r="AR729" s="12"/>
      <c r="AS729" s="12"/>
      <c r="AT729" s="12"/>
      <c r="AU729" s="12"/>
      <c r="AV729" s="12"/>
      <c r="AW729" s="12"/>
      <c r="AX729" s="12"/>
      <c r="AY729" s="12"/>
      <c r="AZ729" s="95"/>
      <c r="BA729" s="12"/>
      <c r="BB729" s="12"/>
      <c r="BC729" s="12"/>
      <c r="BD729" s="12"/>
      <c r="BE729" s="12"/>
      <c r="BF729" s="12"/>
      <c r="BG729" s="12"/>
      <c r="BH729" s="12"/>
      <c r="BI729" s="50"/>
      <c r="BJ729" s="12"/>
      <c r="BK729" s="12"/>
      <c r="BL729" s="12"/>
      <c r="BM729" s="12"/>
      <c r="BN729" s="12"/>
      <c r="BO729" s="12"/>
      <c r="BP729" s="12"/>
      <c r="BQ729" s="12"/>
    </row>
    <row r="730" spans="4:69" ht="15.75" customHeight="1">
      <c r="D730" s="44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95"/>
      <c r="AR730" s="12"/>
      <c r="AS730" s="12"/>
      <c r="AT730" s="12"/>
      <c r="AU730" s="12"/>
      <c r="AV730" s="12"/>
      <c r="AW730" s="12"/>
      <c r="AX730" s="12"/>
      <c r="AY730" s="12"/>
      <c r="AZ730" s="95"/>
      <c r="BA730" s="12"/>
      <c r="BB730" s="12"/>
      <c r="BC730" s="12"/>
      <c r="BD730" s="12"/>
      <c r="BE730" s="12"/>
      <c r="BF730" s="12"/>
      <c r="BG730" s="12"/>
      <c r="BH730" s="12"/>
      <c r="BI730" s="50"/>
      <c r="BJ730" s="12"/>
      <c r="BK730" s="12"/>
      <c r="BL730" s="12"/>
      <c r="BM730" s="12"/>
      <c r="BN730" s="12"/>
      <c r="BO730" s="12"/>
      <c r="BP730" s="12"/>
      <c r="BQ730" s="12"/>
    </row>
    <row r="731" spans="4:69" ht="15.75" customHeight="1">
      <c r="D731" s="44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95"/>
      <c r="AR731" s="12"/>
      <c r="AS731" s="12"/>
      <c r="AT731" s="12"/>
      <c r="AU731" s="12"/>
      <c r="AV731" s="12"/>
      <c r="AW731" s="12"/>
      <c r="AX731" s="12"/>
      <c r="AY731" s="12"/>
      <c r="AZ731" s="95"/>
      <c r="BA731" s="12"/>
      <c r="BB731" s="12"/>
      <c r="BC731" s="12"/>
      <c r="BD731" s="12"/>
      <c r="BE731" s="12"/>
      <c r="BF731" s="12"/>
      <c r="BG731" s="12"/>
      <c r="BH731" s="12"/>
      <c r="BI731" s="50"/>
      <c r="BJ731" s="12"/>
      <c r="BK731" s="12"/>
      <c r="BL731" s="12"/>
      <c r="BM731" s="12"/>
      <c r="BN731" s="12"/>
      <c r="BO731" s="12"/>
      <c r="BP731" s="12"/>
      <c r="BQ731" s="12"/>
    </row>
    <row r="732" spans="4:69" ht="15.75" customHeight="1">
      <c r="D732" s="44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95"/>
      <c r="AR732" s="12"/>
      <c r="AS732" s="12"/>
      <c r="AT732" s="12"/>
      <c r="AU732" s="12"/>
      <c r="AV732" s="12"/>
      <c r="AW732" s="12"/>
      <c r="AX732" s="12"/>
      <c r="AY732" s="12"/>
      <c r="AZ732" s="95"/>
      <c r="BA732" s="12"/>
      <c r="BB732" s="12"/>
      <c r="BC732" s="12"/>
      <c r="BD732" s="12"/>
      <c r="BE732" s="12"/>
      <c r="BF732" s="12"/>
      <c r="BG732" s="12"/>
      <c r="BH732" s="12"/>
      <c r="BI732" s="50"/>
      <c r="BJ732" s="12"/>
      <c r="BK732" s="12"/>
      <c r="BL732" s="12"/>
      <c r="BM732" s="12"/>
      <c r="BN732" s="12"/>
      <c r="BO732" s="12"/>
      <c r="BP732" s="12"/>
      <c r="BQ732" s="12"/>
    </row>
    <row r="733" spans="4:69" ht="15.75" customHeight="1">
      <c r="D733" s="44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95"/>
      <c r="AR733" s="12"/>
      <c r="AS733" s="12"/>
      <c r="AT733" s="12"/>
      <c r="AU733" s="12"/>
      <c r="AV733" s="12"/>
      <c r="AW733" s="12"/>
      <c r="AX733" s="12"/>
      <c r="AY733" s="12"/>
      <c r="AZ733" s="95"/>
      <c r="BA733" s="12"/>
      <c r="BB733" s="12"/>
      <c r="BC733" s="12"/>
      <c r="BD733" s="12"/>
      <c r="BE733" s="12"/>
      <c r="BF733" s="12"/>
      <c r="BG733" s="12"/>
      <c r="BH733" s="12"/>
      <c r="BI733" s="50"/>
      <c r="BJ733" s="12"/>
      <c r="BK733" s="12"/>
      <c r="BL733" s="12"/>
      <c r="BM733" s="12"/>
      <c r="BN733" s="12"/>
      <c r="BO733" s="12"/>
      <c r="BP733" s="12"/>
      <c r="BQ733" s="12"/>
    </row>
    <row r="734" spans="4:69" ht="15.75" customHeight="1">
      <c r="D734" s="44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95"/>
      <c r="AR734" s="12"/>
      <c r="AS734" s="12"/>
      <c r="AT734" s="12"/>
      <c r="AU734" s="12"/>
      <c r="AV734" s="12"/>
      <c r="AW734" s="12"/>
      <c r="AX734" s="12"/>
      <c r="AY734" s="12"/>
      <c r="AZ734" s="95"/>
      <c r="BA734" s="12"/>
      <c r="BB734" s="12"/>
      <c r="BC734" s="12"/>
      <c r="BD734" s="12"/>
      <c r="BE734" s="12"/>
      <c r="BF734" s="12"/>
      <c r="BG734" s="12"/>
      <c r="BH734" s="12"/>
      <c r="BI734" s="50"/>
      <c r="BJ734" s="12"/>
      <c r="BK734" s="12"/>
      <c r="BL734" s="12"/>
      <c r="BM734" s="12"/>
      <c r="BN734" s="12"/>
      <c r="BO734" s="12"/>
      <c r="BP734" s="12"/>
      <c r="BQ734" s="12"/>
    </row>
    <row r="735" spans="4:69" ht="15.75" customHeight="1">
      <c r="D735" s="44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95"/>
      <c r="AR735" s="12"/>
      <c r="AS735" s="12"/>
      <c r="AT735" s="12"/>
      <c r="AU735" s="12"/>
      <c r="AV735" s="12"/>
      <c r="AW735" s="12"/>
      <c r="AX735" s="12"/>
      <c r="AY735" s="12"/>
      <c r="AZ735" s="95"/>
      <c r="BA735" s="12"/>
      <c r="BB735" s="12"/>
      <c r="BC735" s="12"/>
      <c r="BD735" s="12"/>
      <c r="BE735" s="12"/>
      <c r="BF735" s="12"/>
      <c r="BG735" s="12"/>
      <c r="BH735" s="12"/>
      <c r="BI735" s="50"/>
      <c r="BJ735" s="12"/>
      <c r="BK735" s="12"/>
      <c r="BL735" s="12"/>
      <c r="BM735" s="12"/>
      <c r="BN735" s="12"/>
      <c r="BO735" s="12"/>
      <c r="BP735" s="12"/>
      <c r="BQ735" s="12"/>
    </row>
    <row r="736" spans="4:69" ht="15.75" customHeight="1">
      <c r="D736" s="44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95"/>
      <c r="AR736" s="12"/>
      <c r="AS736" s="12"/>
      <c r="AT736" s="12"/>
      <c r="AU736" s="12"/>
      <c r="AV736" s="12"/>
      <c r="AW736" s="12"/>
      <c r="AX736" s="12"/>
      <c r="AY736" s="12"/>
      <c r="AZ736" s="95"/>
      <c r="BA736" s="12"/>
      <c r="BB736" s="12"/>
      <c r="BC736" s="12"/>
      <c r="BD736" s="12"/>
      <c r="BE736" s="12"/>
      <c r="BF736" s="12"/>
      <c r="BG736" s="12"/>
      <c r="BH736" s="12"/>
      <c r="BI736" s="50"/>
      <c r="BJ736" s="12"/>
      <c r="BK736" s="12"/>
      <c r="BL736" s="12"/>
      <c r="BM736" s="12"/>
      <c r="BN736" s="12"/>
      <c r="BO736" s="12"/>
      <c r="BP736" s="12"/>
      <c r="BQ736" s="12"/>
    </row>
    <row r="737" spans="4:69" ht="15.75" customHeight="1">
      <c r="D737" s="44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95"/>
      <c r="AR737" s="12"/>
      <c r="AS737" s="12"/>
      <c r="AT737" s="12"/>
      <c r="AU737" s="12"/>
      <c r="AV737" s="12"/>
      <c r="AW737" s="12"/>
      <c r="AX737" s="12"/>
      <c r="AY737" s="12"/>
      <c r="AZ737" s="95"/>
      <c r="BA737" s="12"/>
      <c r="BB737" s="12"/>
      <c r="BC737" s="12"/>
      <c r="BD737" s="12"/>
      <c r="BE737" s="12"/>
      <c r="BF737" s="12"/>
      <c r="BG737" s="12"/>
      <c r="BH737" s="12"/>
      <c r="BI737" s="50"/>
      <c r="BJ737" s="12"/>
      <c r="BK737" s="12"/>
      <c r="BL737" s="12"/>
      <c r="BM737" s="12"/>
      <c r="BN737" s="12"/>
      <c r="BO737" s="12"/>
      <c r="BP737" s="12"/>
      <c r="BQ737" s="12"/>
    </row>
    <row r="738" spans="4:69" ht="15.75" customHeight="1">
      <c r="D738" s="44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95"/>
      <c r="AR738" s="12"/>
      <c r="AS738" s="12"/>
      <c r="AT738" s="12"/>
      <c r="AU738" s="12"/>
      <c r="AV738" s="12"/>
      <c r="AW738" s="12"/>
      <c r="AX738" s="12"/>
      <c r="AY738" s="12"/>
      <c r="AZ738" s="95"/>
      <c r="BA738" s="12"/>
      <c r="BB738" s="12"/>
      <c r="BC738" s="12"/>
      <c r="BD738" s="12"/>
      <c r="BE738" s="12"/>
      <c r="BF738" s="12"/>
      <c r="BG738" s="12"/>
      <c r="BH738" s="12"/>
      <c r="BI738" s="50"/>
      <c r="BJ738" s="12"/>
      <c r="BK738" s="12"/>
      <c r="BL738" s="12"/>
      <c r="BM738" s="12"/>
      <c r="BN738" s="12"/>
      <c r="BO738" s="12"/>
      <c r="BP738" s="12"/>
      <c r="BQ738" s="12"/>
    </row>
    <row r="739" spans="4:69" ht="15.75" customHeight="1">
      <c r="D739" s="44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95"/>
      <c r="AR739" s="12"/>
      <c r="AS739" s="12"/>
      <c r="AT739" s="12"/>
      <c r="AU739" s="12"/>
      <c r="AV739" s="12"/>
      <c r="AW739" s="12"/>
      <c r="AX739" s="12"/>
      <c r="AY739" s="12"/>
      <c r="AZ739" s="95"/>
      <c r="BA739" s="12"/>
      <c r="BB739" s="12"/>
      <c r="BC739" s="12"/>
      <c r="BD739" s="12"/>
      <c r="BE739" s="12"/>
      <c r="BF739" s="12"/>
      <c r="BG739" s="12"/>
      <c r="BH739" s="12"/>
      <c r="BI739" s="50"/>
      <c r="BJ739" s="12"/>
      <c r="BK739" s="12"/>
      <c r="BL739" s="12"/>
      <c r="BM739" s="12"/>
      <c r="BN739" s="12"/>
      <c r="BO739" s="12"/>
      <c r="BP739" s="12"/>
      <c r="BQ739" s="12"/>
    </row>
    <row r="740" spans="4:69" ht="15.75" customHeight="1">
      <c r="D740" s="44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95"/>
      <c r="AR740" s="12"/>
      <c r="AS740" s="12"/>
      <c r="AT740" s="12"/>
      <c r="AU740" s="12"/>
      <c r="AV740" s="12"/>
      <c r="AW740" s="12"/>
      <c r="AX740" s="12"/>
      <c r="AY740" s="12"/>
      <c r="AZ740" s="95"/>
      <c r="BA740" s="12"/>
      <c r="BB740" s="12"/>
      <c r="BC740" s="12"/>
      <c r="BD740" s="12"/>
      <c r="BE740" s="12"/>
      <c r="BF740" s="12"/>
      <c r="BG740" s="12"/>
      <c r="BH740" s="12"/>
      <c r="BI740" s="50"/>
      <c r="BJ740" s="12"/>
      <c r="BK740" s="12"/>
      <c r="BL740" s="12"/>
      <c r="BM740" s="12"/>
      <c r="BN740" s="12"/>
      <c r="BO740" s="12"/>
      <c r="BP740" s="12"/>
      <c r="BQ740" s="12"/>
    </row>
    <row r="741" spans="4:69" ht="15.75" customHeight="1">
      <c r="D741" s="44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95"/>
      <c r="AR741" s="12"/>
      <c r="AS741" s="12"/>
      <c r="AT741" s="12"/>
      <c r="AU741" s="12"/>
      <c r="AV741" s="12"/>
      <c r="AW741" s="12"/>
      <c r="AX741" s="12"/>
      <c r="AY741" s="12"/>
      <c r="AZ741" s="95"/>
      <c r="BA741" s="12"/>
      <c r="BB741" s="12"/>
      <c r="BC741" s="12"/>
      <c r="BD741" s="12"/>
      <c r="BE741" s="12"/>
      <c r="BF741" s="12"/>
      <c r="BG741" s="12"/>
      <c r="BH741" s="12"/>
      <c r="BI741" s="50"/>
      <c r="BJ741" s="12"/>
      <c r="BK741" s="12"/>
      <c r="BL741" s="12"/>
      <c r="BM741" s="12"/>
      <c r="BN741" s="12"/>
      <c r="BO741" s="12"/>
      <c r="BP741" s="12"/>
      <c r="BQ741" s="12"/>
    </row>
    <row r="742" spans="4:69" ht="15.75" customHeight="1">
      <c r="D742" s="44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95"/>
      <c r="AR742" s="12"/>
      <c r="AS742" s="12"/>
      <c r="AT742" s="12"/>
      <c r="AU742" s="12"/>
      <c r="AV742" s="12"/>
      <c r="AW742" s="12"/>
      <c r="AX742" s="12"/>
      <c r="AY742" s="12"/>
      <c r="AZ742" s="95"/>
      <c r="BA742" s="12"/>
      <c r="BB742" s="12"/>
      <c r="BC742" s="12"/>
      <c r="BD742" s="12"/>
      <c r="BE742" s="12"/>
      <c r="BF742" s="12"/>
      <c r="BG742" s="12"/>
      <c r="BH742" s="12"/>
      <c r="BI742" s="50"/>
      <c r="BJ742" s="12"/>
      <c r="BK742" s="12"/>
      <c r="BL742" s="12"/>
      <c r="BM742" s="12"/>
      <c r="BN742" s="12"/>
      <c r="BO742" s="12"/>
      <c r="BP742" s="12"/>
      <c r="BQ742" s="12"/>
    </row>
    <row r="743" spans="4:69" ht="15.75" customHeight="1">
      <c r="D743" s="44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95"/>
      <c r="AR743" s="12"/>
      <c r="AS743" s="12"/>
      <c r="AT743" s="12"/>
      <c r="AU743" s="12"/>
      <c r="AV743" s="12"/>
      <c r="AW743" s="12"/>
      <c r="AX743" s="12"/>
      <c r="AY743" s="12"/>
      <c r="AZ743" s="95"/>
      <c r="BA743" s="12"/>
      <c r="BB743" s="12"/>
      <c r="BC743" s="12"/>
      <c r="BD743" s="12"/>
      <c r="BE743" s="12"/>
      <c r="BF743" s="12"/>
      <c r="BG743" s="12"/>
      <c r="BH743" s="12"/>
      <c r="BI743" s="50"/>
      <c r="BJ743" s="12"/>
      <c r="BK743" s="12"/>
      <c r="BL743" s="12"/>
      <c r="BM743" s="12"/>
      <c r="BN743" s="12"/>
      <c r="BO743" s="12"/>
      <c r="BP743" s="12"/>
      <c r="BQ743" s="12"/>
    </row>
    <row r="744" spans="4:69" ht="15.75" customHeight="1">
      <c r="D744" s="44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95"/>
      <c r="AR744" s="12"/>
      <c r="AS744" s="12"/>
      <c r="AT744" s="12"/>
      <c r="AU744" s="12"/>
      <c r="AV744" s="12"/>
      <c r="AW744" s="12"/>
      <c r="AX744" s="12"/>
      <c r="AY744" s="12"/>
      <c r="AZ744" s="95"/>
      <c r="BA744" s="12"/>
      <c r="BB744" s="12"/>
      <c r="BC744" s="12"/>
      <c r="BD744" s="12"/>
      <c r="BE744" s="12"/>
      <c r="BF744" s="12"/>
      <c r="BG744" s="12"/>
      <c r="BH744" s="12"/>
      <c r="BI744" s="50"/>
      <c r="BJ744" s="12"/>
      <c r="BK744" s="12"/>
      <c r="BL744" s="12"/>
      <c r="BM744" s="12"/>
      <c r="BN744" s="12"/>
      <c r="BO744" s="12"/>
      <c r="BP744" s="12"/>
      <c r="BQ744" s="12"/>
    </row>
    <row r="745" spans="4:69" ht="15.75" customHeight="1">
      <c r="D745" s="44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95"/>
      <c r="AR745" s="12"/>
      <c r="AS745" s="12"/>
      <c r="AT745" s="12"/>
      <c r="AU745" s="12"/>
      <c r="AV745" s="12"/>
      <c r="AW745" s="12"/>
      <c r="AX745" s="12"/>
      <c r="AY745" s="12"/>
      <c r="AZ745" s="95"/>
      <c r="BA745" s="12"/>
      <c r="BB745" s="12"/>
      <c r="BC745" s="12"/>
      <c r="BD745" s="12"/>
      <c r="BE745" s="12"/>
      <c r="BF745" s="12"/>
      <c r="BG745" s="12"/>
      <c r="BH745" s="12"/>
      <c r="BI745" s="50"/>
      <c r="BJ745" s="12"/>
      <c r="BK745" s="12"/>
      <c r="BL745" s="12"/>
      <c r="BM745" s="12"/>
      <c r="BN745" s="12"/>
      <c r="BO745" s="12"/>
      <c r="BP745" s="12"/>
      <c r="BQ745" s="12"/>
    </row>
    <row r="746" spans="4:69" ht="15.75" customHeight="1">
      <c r="D746" s="44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95"/>
      <c r="AR746" s="12"/>
      <c r="AS746" s="12"/>
      <c r="AT746" s="12"/>
      <c r="AU746" s="12"/>
      <c r="AV746" s="12"/>
      <c r="AW746" s="12"/>
      <c r="AX746" s="12"/>
      <c r="AY746" s="12"/>
      <c r="AZ746" s="95"/>
      <c r="BA746" s="12"/>
      <c r="BB746" s="12"/>
      <c r="BC746" s="12"/>
      <c r="BD746" s="12"/>
      <c r="BE746" s="12"/>
      <c r="BF746" s="12"/>
      <c r="BG746" s="12"/>
      <c r="BH746" s="12"/>
      <c r="BI746" s="50"/>
      <c r="BJ746" s="12"/>
      <c r="BK746" s="12"/>
      <c r="BL746" s="12"/>
      <c r="BM746" s="12"/>
      <c r="BN746" s="12"/>
      <c r="BO746" s="12"/>
      <c r="BP746" s="12"/>
      <c r="BQ746" s="12"/>
    </row>
    <row r="747" spans="4:69" ht="15.75" customHeight="1">
      <c r="D747" s="44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95"/>
      <c r="AR747" s="12"/>
      <c r="AS747" s="12"/>
      <c r="AT747" s="12"/>
      <c r="AU747" s="12"/>
      <c r="AV747" s="12"/>
      <c r="AW747" s="12"/>
      <c r="AX747" s="12"/>
      <c r="AY747" s="12"/>
      <c r="AZ747" s="95"/>
      <c r="BA747" s="12"/>
      <c r="BB747" s="12"/>
      <c r="BC747" s="12"/>
      <c r="BD747" s="12"/>
      <c r="BE747" s="12"/>
      <c r="BF747" s="12"/>
      <c r="BG747" s="12"/>
      <c r="BH747" s="12"/>
      <c r="BI747" s="50"/>
      <c r="BJ747" s="12"/>
      <c r="BK747" s="12"/>
      <c r="BL747" s="12"/>
      <c r="BM747" s="12"/>
      <c r="BN747" s="12"/>
      <c r="BO747" s="12"/>
      <c r="BP747" s="12"/>
      <c r="BQ747" s="12"/>
    </row>
    <row r="748" spans="4:69" ht="15.75" customHeight="1">
      <c r="D748" s="44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95"/>
      <c r="AR748" s="12"/>
      <c r="AS748" s="12"/>
      <c r="AT748" s="12"/>
      <c r="AU748" s="12"/>
      <c r="AV748" s="12"/>
      <c r="AW748" s="12"/>
      <c r="AX748" s="12"/>
      <c r="AY748" s="12"/>
      <c r="AZ748" s="95"/>
      <c r="BA748" s="12"/>
      <c r="BB748" s="12"/>
      <c r="BC748" s="12"/>
      <c r="BD748" s="12"/>
      <c r="BE748" s="12"/>
      <c r="BF748" s="12"/>
      <c r="BG748" s="12"/>
      <c r="BH748" s="12"/>
      <c r="BI748" s="50"/>
      <c r="BJ748" s="12"/>
      <c r="BK748" s="12"/>
      <c r="BL748" s="12"/>
      <c r="BM748" s="12"/>
      <c r="BN748" s="12"/>
      <c r="BO748" s="12"/>
      <c r="BP748" s="12"/>
      <c r="BQ748" s="12"/>
    </row>
    <row r="749" spans="4:69" ht="15.75" customHeight="1">
      <c r="D749" s="44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95"/>
      <c r="AR749" s="12"/>
      <c r="AS749" s="12"/>
      <c r="AT749" s="12"/>
      <c r="AU749" s="12"/>
      <c r="AV749" s="12"/>
      <c r="AW749" s="12"/>
      <c r="AX749" s="12"/>
      <c r="AY749" s="12"/>
      <c r="AZ749" s="95"/>
      <c r="BA749" s="12"/>
      <c r="BB749" s="12"/>
      <c r="BC749" s="12"/>
      <c r="BD749" s="12"/>
      <c r="BE749" s="12"/>
      <c r="BF749" s="12"/>
      <c r="BG749" s="12"/>
      <c r="BH749" s="12"/>
      <c r="BI749" s="50"/>
      <c r="BJ749" s="12"/>
      <c r="BK749" s="12"/>
      <c r="BL749" s="12"/>
      <c r="BM749" s="12"/>
      <c r="BN749" s="12"/>
      <c r="BO749" s="12"/>
      <c r="BP749" s="12"/>
      <c r="BQ749" s="12"/>
    </row>
    <row r="750" spans="4:69" ht="15.75" customHeight="1">
      <c r="D750" s="44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95"/>
      <c r="AR750" s="12"/>
      <c r="AS750" s="12"/>
      <c r="AT750" s="12"/>
      <c r="AU750" s="12"/>
      <c r="AV750" s="12"/>
      <c r="AW750" s="12"/>
      <c r="AX750" s="12"/>
      <c r="AY750" s="12"/>
      <c r="AZ750" s="95"/>
      <c r="BA750" s="12"/>
      <c r="BB750" s="12"/>
      <c r="BC750" s="12"/>
      <c r="BD750" s="12"/>
      <c r="BE750" s="12"/>
      <c r="BF750" s="12"/>
      <c r="BG750" s="12"/>
      <c r="BH750" s="12"/>
      <c r="BI750" s="50"/>
      <c r="BJ750" s="12"/>
      <c r="BK750" s="12"/>
      <c r="BL750" s="12"/>
      <c r="BM750" s="12"/>
      <c r="BN750" s="12"/>
      <c r="BO750" s="12"/>
      <c r="BP750" s="12"/>
      <c r="BQ750" s="12"/>
    </row>
    <row r="751" spans="4:69" ht="15.75" customHeight="1">
      <c r="D751" s="44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95"/>
      <c r="AR751" s="12"/>
      <c r="AS751" s="12"/>
      <c r="AT751" s="12"/>
      <c r="AU751" s="12"/>
      <c r="AV751" s="12"/>
      <c r="AW751" s="12"/>
      <c r="AX751" s="12"/>
      <c r="AY751" s="12"/>
      <c r="AZ751" s="95"/>
      <c r="BA751" s="12"/>
      <c r="BB751" s="12"/>
      <c r="BC751" s="12"/>
      <c r="BD751" s="12"/>
      <c r="BE751" s="12"/>
      <c r="BF751" s="12"/>
      <c r="BG751" s="12"/>
      <c r="BH751" s="12"/>
      <c r="BI751" s="50"/>
      <c r="BJ751" s="12"/>
      <c r="BK751" s="12"/>
      <c r="BL751" s="12"/>
      <c r="BM751" s="12"/>
      <c r="BN751" s="12"/>
      <c r="BO751" s="12"/>
      <c r="BP751" s="12"/>
      <c r="BQ751" s="12"/>
    </row>
    <row r="752" spans="4:69" ht="15.75" customHeight="1">
      <c r="D752" s="44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95"/>
      <c r="AR752" s="12"/>
      <c r="AS752" s="12"/>
      <c r="AT752" s="12"/>
      <c r="AU752" s="12"/>
      <c r="AV752" s="12"/>
      <c r="AW752" s="12"/>
      <c r="AX752" s="12"/>
      <c r="AY752" s="12"/>
      <c r="AZ752" s="95"/>
      <c r="BA752" s="12"/>
      <c r="BB752" s="12"/>
      <c r="BC752" s="12"/>
      <c r="BD752" s="12"/>
      <c r="BE752" s="12"/>
      <c r="BF752" s="12"/>
      <c r="BG752" s="12"/>
      <c r="BH752" s="12"/>
      <c r="BI752" s="50"/>
      <c r="BJ752" s="12"/>
      <c r="BK752" s="12"/>
      <c r="BL752" s="12"/>
      <c r="BM752" s="12"/>
      <c r="BN752" s="12"/>
      <c r="BO752" s="12"/>
      <c r="BP752" s="12"/>
      <c r="BQ752" s="12"/>
    </row>
    <row r="753" spans="4:69" ht="15.75" customHeight="1">
      <c r="D753" s="44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95"/>
      <c r="AR753" s="12"/>
      <c r="AS753" s="12"/>
      <c r="AT753" s="12"/>
      <c r="AU753" s="12"/>
      <c r="AV753" s="12"/>
      <c r="AW753" s="12"/>
      <c r="AX753" s="12"/>
      <c r="AY753" s="12"/>
      <c r="AZ753" s="95"/>
      <c r="BA753" s="12"/>
      <c r="BB753" s="12"/>
      <c r="BC753" s="12"/>
      <c r="BD753" s="12"/>
      <c r="BE753" s="12"/>
      <c r="BF753" s="12"/>
      <c r="BG753" s="12"/>
      <c r="BH753" s="12"/>
      <c r="BI753" s="50"/>
      <c r="BJ753" s="12"/>
      <c r="BK753" s="12"/>
      <c r="BL753" s="12"/>
      <c r="BM753" s="12"/>
      <c r="BN753" s="12"/>
      <c r="BO753" s="12"/>
      <c r="BP753" s="12"/>
      <c r="BQ753" s="12"/>
    </row>
    <row r="754" spans="4:69" ht="15.75" customHeight="1">
      <c r="D754" s="44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95"/>
      <c r="AR754" s="12"/>
      <c r="AS754" s="12"/>
      <c r="AT754" s="12"/>
      <c r="AU754" s="12"/>
      <c r="AV754" s="12"/>
      <c r="AW754" s="12"/>
      <c r="AX754" s="12"/>
      <c r="AY754" s="12"/>
      <c r="AZ754" s="95"/>
      <c r="BA754" s="12"/>
      <c r="BB754" s="12"/>
      <c r="BC754" s="12"/>
      <c r="BD754" s="12"/>
      <c r="BE754" s="12"/>
      <c r="BF754" s="12"/>
      <c r="BG754" s="12"/>
      <c r="BH754" s="12"/>
      <c r="BI754" s="50"/>
      <c r="BJ754" s="12"/>
      <c r="BK754" s="12"/>
      <c r="BL754" s="12"/>
      <c r="BM754" s="12"/>
      <c r="BN754" s="12"/>
      <c r="BO754" s="12"/>
      <c r="BP754" s="12"/>
      <c r="BQ754" s="12"/>
    </row>
    <row r="755" spans="4:69" ht="15.75" customHeight="1">
      <c r="D755" s="44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95"/>
      <c r="AR755" s="12"/>
      <c r="AS755" s="12"/>
      <c r="AT755" s="12"/>
      <c r="AU755" s="12"/>
      <c r="AV755" s="12"/>
      <c r="AW755" s="12"/>
      <c r="AX755" s="12"/>
      <c r="AY755" s="12"/>
      <c r="AZ755" s="95"/>
      <c r="BA755" s="12"/>
      <c r="BB755" s="12"/>
      <c r="BC755" s="12"/>
      <c r="BD755" s="12"/>
      <c r="BE755" s="12"/>
      <c r="BF755" s="12"/>
      <c r="BG755" s="12"/>
      <c r="BH755" s="12"/>
      <c r="BI755" s="50"/>
      <c r="BJ755" s="12"/>
      <c r="BK755" s="12"/>
      <c r="BL755" s="12"/>
      <c r="BM755" s="12"/>
      <c r="BN755" s="12"/>
      <c r="BO755" s="12"/>
      <c r="BP755" s="12"/>
      <c r="BQ755" s="12"/>
    </row>
    <row r="756" spans="4:69" ht="15.75" customHeight="1">
      <c r="D756" s="44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95"/>
      <c r="AR756" s="12"/>
      <c r="AS756" s="12"/>
      <c r="AT756" s="12"/>
      <c r="AU756" s="12"/>
      <c r="AV756" s="12"/>
      <c r="AW756" s="12"/>
      <c r="AX756" s="12"/>
      <c r="AY756" s="12"/>
      <c r="AZ756" s="95"/>
      <c r="BA756" s="12"/>
      <c r="BB756" s="12"/>
      <c r="BC756" s="12"/>
      <c r="BD756" s="12"/>
      <c r="BE756" s="12"/>
      <c r="BF756" s="12"/>
      <c r="BG756" s="12"/>
      <c r="BH756" s="12"/>
      <c r="BI756" s="50"/>
      <c r="BJ756" s="12"/>
      <c r="BK756" s="12"/>
      <c r="BL756" s="12"/>
      <c r="BM756" s="12"/>
      <c r="BN756" s="12"/>
      <c r="BO756" s="12"/>
      <c r="BP756" s="12"/>
      <c r="BQ756" s="12"/>
    </row>
    <row r="757" spans="4:69" ht="15.75" customHeight="1">
      <c r="D757" s="44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95"/>
      <c r="AR757" s="12"/>
      <c r="AS757" s="12"/>
      <c r="AT757" s="12"/>
      <c r="AU757" s="12"/>
      <c r="AV757" s="12"/>
      <c r="AW757" s="12"/>
      <c r="AX757" s="12"/>
      <c r="AY757" s="12"/>
      <c r="AZ757" s="95"/>
      <c r="BA757" s="12"/>
      <c r="BB757" s="12"/>
      <c r="BC757" s="12"/>
      <c r="BD757" s="12"/>
      <c r="BE757" s="12"/>
      <c r="BF757" s="12"/>
      <c r="BG757" s="12"/>
      <c r="BH757" s="12"/>
      <c r="BI757" s="50"/>
      <c r="BJ757" s="12"/>
      <c r="BK757" s="12"/>
      <c r="BL757" s="12"/>
      <c r="BM757" s="12"/>
      <c r="BN757" s="12"/>
      <c r="BO757" s="12"/>
      <c r="BP757" s="12"/>
      <c r="BQ757" s="12"/>
    </row>
    <row r="758" spans="4:69" ht="15.75" customHeight="1">
      <c r="D758" s="44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95"/>
      <c r="AR758" s="12"/>
      <c r="AS758" s="12"/>
      <c r="AT758" s="12"/>
      <c r="AU758" s="12"/>
      <c r="AV758" s="12"/>
      <c r="AW758" s="12"/>
      <c r="AX758" s="12"/>
      <c r="AY758" s="12"/>
      <c r="AZ758" s="95"/>
      <c r="BA758" s="12"/>
      <c r="BB758" s="12"/>
      <c r="BC758" s="12"/>
      <c r="BD758" s="12"/>
      <c r="BE758" s="12"/>
      <c r="BF758" s="12"/>
      <c r="BG758" s="12"/>
      <c r="BH758" s="12"/>
      <c r="BI758" s="50"/>
      <c r="BJ758" s="12"/>
      <c r="BK758" s="12"/>
      <c r="BL758" s="12"/>
      <c r="BM758" s="12"/>
      <c r="BN758" s="12"/>
      <c r="BO758" s="12"/>
      <c r="BP758" s="12"/>
      <c r="BQ758" s="12"/>
    </row>
    <row r="759" spans="4:69" ht="15.75" customHeight="1">
      <c r="D759" s="44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95"/>
      <c r="AR759" s="12"/>
      <c r="AS759" s="12"/>
      <c r="AT759" s="12"/>
      <c r="AU759" s="12"/>
      <c r="AV759" s="12"/>
      <c r="AW759" s="12"/>
      <c r="AX759" s="12"/>
      <c r="AY759" s="12"/>
      <c r="AZ759" s="95"/>
      <c r="BA759" s="12"/>
      <c r="BB759" s="12"/>
      <c r="BC759" s="12"/>
      <c r="BD759" s="12"/>
      <c r="BE759" s="12"/>
      <c r="BF759" s="12"/>
      <c r="BG759" s="12"/>
      <c r="BH759" s="12"/>
      <c r="BI759" s="50"/>
      <c r="BJ759" s="12"/>
      <c r="BK759" s="12"/>
      <c r="BL759" s="12"/>
      <c r="BM759" s="12"/>
      <c r="BN759" s="12"/>
      <c r="BO759" s="12"/>
      <c r="BP759" s="12"/>
      <c r="BQ759" s="12"/>
    </row>
    <row r="760" spans="4:69" ht="15.75" customHeight="1">
      <c r="D760" s="44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95"/>
      <c r="AR760" s="12"/>
      <c r="AS760" s="12"/>
      <c r="AT760" s="12"/>
      <c r="AU760" s="12"/>
      <c r="AV760" s="12"/>
      <c r="AW760" s="12"/>
      <c r="AX760" s="12"/>
      <c r="AY760" s="12"/>
      <c r="AZ760" s="95"/>
      <c r="BA760" s="12"/>
      <c r="BB760" s="12"/>
      <c r="BC760" s="12"/>
      <c r="BD760" s="12"/>
      <c r="BE760" s="12"/>
      <c r="BF760" s="12"/>
      <c r="BG760" s="12"/>
      <c r="BH760" s="12"/>
      <c r="BI760" s="50"/>
      <c r="BJ760" s="12"/>
      <c r="BK760" s="12"/>
      <c r="BL760" s="12"/>
      <c r="BM760" s="12"/>
      <c r="BN760" s="12"/>
      <c r="BO760" s="12"/>
      <c r="BP760" s="12"/>
      <c r="BQ760" s="12"/>
    </row>
    <row r="761" spans="4:69" ht="15.75" customHeight="1">
      <c r="D761" s="44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95"/>
      <c r="AR761" s="12"/>
      <c r="AS761" s="12"/>
      <c r="AT761" s="12"/>
      <c r="AU761" s="12"/>
      <c r="AV761" s="12"/>
      <c r="AW761" s="12"/>
      <c r="AX761" s="12"/>
      <c r="AY761" s="12"/>
      <c r="AZ761" s="95"/>
      <c r="BA761" s="12"/>
      <c r="BB761" s="12"/>
      <c r="BC761" s="12"/>
      <c r="BD761" s="12"/>
      <c r="BE761" s="12"/>
      <c r="BF761" s="12"/>
      <c r="BG761" s="12"/>
      <c r="BH761" s="12"/>
      <c r="BI761" s="50"/>
      <c r="BJ761" s="12"/>
      <c r="BK761" s="12"/>
      <c r="BL761" s="12"/>
      <c r="BM761" s="12"/>
      <c r="BN761" s="12"/>
      <c r="BO761" s="12"/>
      <c r="BP761" s="12"/>
      <c r="BQ761" s="12"/>
    </row>
    <row r="762" spans="4:69" ht="15.75" customHeight="1">
      <c r="D762" s="44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95"/>
      <c r="AR762" s="12"/>
      <c r="AS762" s="12"/>
      <c r="AT762" s="12"/>
      <c r="AU762" s="12"/>
      <c r="AV762" s="12"/>
      <c r="AW762" s="12"/>
      <c r="AX762" s="12"/>
      <c r="AY762" s="12"/>
      <c r="AZ762" s="95"/>
      <c r="BA762" s="12"/>
      <c r="BB762" s="12"/>
      <c r="BC762" s="12"/>
      <c r="BD762" s="12"/>
      <c r="BE762" s="12"/>
      <c r="BF762" s="12"/>
      <c r="BG762" s="12"/>
      <c r="BH762" s="12"/>
      <c r="BI762" s="50"/>
      <c r="BJ762" s="12"/>
      <c r="BK762" s="12"/>
      <c r="BL762" s="12"/>
      <c r="BM762" s="12"/>
      <c r="BN762" s="12"/>
      <c r="BO762" s="12"/>
      <c r="BP762" s="12"/>
      <c r="BQ762" s="12"/>
    </row>
    <row r="763" spans="4:69" ht="15.75" customHeight="1">
      <c r="D763" s="44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95"/>
      <c r="AR763" s="12"/>
      <c r="AS763" s="12"/>
      <c r="AT763" s="12"/>
      <c r="AU763" s="12"/>
      <c r="AV763" s="12"/>
      <c r="AW763" s="12"/>
      <c r="AX763" s="12"/>
      <c r="AY763" s="12"/>
      <c r="AZ763" s="95"/>
      <c r="BA763" s="12"/>
      <c r="BB763" s="12"/>
      <c r="BC763" s="12"/>
      <c r="BD763" s="12"/>
      <c r="BE763" s="12"/>
      <c r="BF763" s="12"/>
      <c r="BG763" s="12"/>
      <c r="BH763" s="12"/>
      <c r="BI763" s="50"/>
      <c r="BJ763" s="12"/>
      <c r="BK763" s="12"/>
      <c r="BL763" s="12"/>
      <c r="BM763" s="12"/>
      <c r="BN763" s="12"/>
      <c r="BO763" s="12"/>
      <c r="BP763" s="12"/>
      <c r="BQ763" s="12"/>
    </row>
    <row r="764" spans="4:69" ht="15.75" customHeight="1">
      <c r="D764" s="44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95"/>
      <c r="AR764" s="12"/>
      <c r="AS764" s="12"/>
      <c r="AT764" s="12"/>
      <c r="AU764" s="12"/>
      <c r="AV764" s="12"/>
      <c r="AW764" s="12"/>
      <c r="AX764" s="12"/>
      <c r="AY764" s="12"/>
      <c r="AZ764" s="95"/>
      <c r="BA764" s="12"/>
      <c r="BB764" s="12"/>
      <c r="BC764" s="12"/>
      <c r="BD764" s="12"/>
      <c r="BE764" s="12"/>
      <c r="BF764" s="12"/>
      <c r="BG764" s="12"/>
      <c r="BH764" s="12"/>
      <c r="BI764" s="50"/>
      <c r="BJ764" s="12"/>
      <c r="BK764" s="12"/>
      <c r="BL764" s="12"/>
      <c r="BM764" s="12"/>
      <c r="BN764" s="12"/>
      <c r="BO764" s="12"/>
      <c r="BP764" s="12"/>
      <c r="BQ764" s="12"/>
    </row>
    <row r="765" spans="4:69" ht="15.75" customHeight="1">
      <c r="D765" s="44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95"/>
      <c r="AR765" s="12"/>
      <c r="AS765" s="12"/>
      <c r="AT765" s="12"/>
      <c r="AU765" s="12"/>
      <c r="AV765" s="12"/>
      <c r="AW765" s="12"/>
      <c r="AX765" s="12"/>
      <c r="AY765" s="12"/>
      <c r="AZ765" s="95"/>
      <c r="BA765" s="12"/>
      <c r="BB765" s="12"/>
      <c r="BC765" s="12"/>
      <c r="BD765" s="12"/>
      <c r="BE765" s="12"/>
      <c r="BF765" s="12"/>
      <c r="BG765" s="12"/>
      <c r="BH765" s="12"/>
      <c r="BI765" s="50"/>
      <c r="BJ765" s="12"/>
      <c r="BK765" s="12"/>
      <c r="BL765" s="12"/>
      <c r="BM765" s="12"/>
      <c r="BN765" s="12"/>
      <c r="BO765" s="12"/>
      <c r="BP765" s="12"/>
      <c r="BQ765" s="12"/>
    </row>
    <row r="766" spans="4:69" ht="15.75" customHeight="1">
      <c r="D766" s="44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95"/>
      <c r="AR766" s="12"/>
      <c r="AS766" s="12"/>
      <c r="AT766" s="12"/>
      <c r="AU766" s="12"/>
      <c r="AV766" s="12"/>
      <c r="AW766" s="12"/>
      <c r="AX766" s="12"/>
      <c r="AY766" s="12"/>
      <c r="AZ766" s="95"/>
      <c r="BA766" s="12"/>
      <c r="BB766" s="12"/>
      <c r="BC766" s="12"/>
      <c r="BD766" s="12"/>
      <c r="BE766" s="12"/>
      <c r="BF766" s="12"/>
      <c r="BG766" s="12"/>
      <c r="BH766" s="12"/>
      <c r="BI766" s="50"/>
      <c r="BJ766" s="12"/>
      <c r="BK766" s="12"/>
      <c r="BL766" s="12"/>
      <c r="BM766" s="12"/>
      <c r="BN766" s="12"/>
      <c r="BO766" s="12"/>
      <c r="BP766" s="12"/>
      <c r="BQ766" s="12"/>
    </row>
    <row r="767" spans="4:69" ht="15.75" customHeight="1">
      <c r="D767" s="44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95"/>
      <c r="AR767" s="12"/>
      <c r="AS767" s="12"/>
      <c r="AT767" s="12"/>
      <c r="AU767" s="12"/>
      <c r="AV767" s="12"/>
      <c r="AW767" s="12"/>
      <c r="AX767" s="12"/>
      <c r="AY767" s="12"/>
      <c r="AZ767" s="95"/>
      <c r="BA767" s="12"/>
      <c r="BB767" s="12"/>
      <c r="BC767" s="12"/>
      <c r="BD767" s="12"/>
      <c r="BE767" s="12"/>
      <c r="BF767" s="12"/>
      <c r="BG767" s="12"/>
      <c r="BH767" s="12"/>
      <c r="BI767" s="50"/>
      <c r="BJ767" s="12"/>
      <c r="BK767" s="12"/>
      <c r="BL767" s="12"/>
      <c r="BM767" s="12"/>
      <c r="BN767" s="12"/>
      <c r="BO767" s="12"/>
      <c r="BP767" s="12"/>
      <c r="BQ767" s="12"/>
    </row>
    <row r="768" spans="4:69" ht="15.75" customHeight="1">
      <c r="D768" s="44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95"/>
      <c r="AR768" s="12"/>
      <c r="AS768" s="12"/>
      <c r="AT768" s="12"/>
      <c r="AU768" s="12"/>
      <c r="AV768" s="12"/>
      <c r="AW768" s="12"/>
      <c r="AX768" s="12"/>
      <c r="AY768" s="12"/>
      <c r="AZ768" s="95"/>
      <c r="BA768" s="12"/>
      <c r="BB768" s="12"/>
      <c r="BC768" s="12"/>
      <c r="BD768" s="12"/>
      <c r="BE768" s="12"/>
      <c r="BF768" s="12"/>
      <c r="BG768" s="12"/>
      <c r="BH768" s="12"/>
      <c r="BI768" s="50"/>
      <c r="BJ768" s="12"/>
      <c r="BK768" s="12"/>
      <c r="BL768" s="12"/>
      <c r="BM768" s="12"/>
      <c r="BN768" s="12"/>
      <c r="BO768" s="12"/>
      <c r="BP768" s="12"/>
      <c r="BQ768" s="12"/>
    </row>
    <row r="769" spans="4:69" ht="15.75" customHeight="1">
      <c r="D769" s="44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95"/>
      <c r="AR769" s="12"/>
      <c r="AS769" s="12"/>
      <c r="AT769" s="12"/>
      <c r="AU769" s="12"/>
      <c r="AV769" s="12"/>
      <c r="AW769" s="12"/>
      <c r="AX769" s="12"/>
      <c r="AY769" s="12"/>
      <c r="AZ769" s="95"/>
      <c r="BA769" s="12"/>
      <c r="BB769" s="12"/>
      <c r="BC769" s="12"/>
      <c r="BD769" s="12"/>
      <c r="BE769" s="12"/>
      <c r="BF769" s="12"/>
      <c r="BG769" s="12"/>
      <c r="BH769" s="12"/>
      <c r="BI769" s="50"/>
      <c r="BJ769" s="12"/>
      <c r="BK769" s="12"/>
      <c r="BL769" s="12"/>
      <c r="BM769" s="12"/>
      <c r="BN769" s="12"/>
      <c r="BO769" s="12"/>
      <c r="BP769" s="12"/>
      <c r="BQ769" s="12"/>
    </row>
    <row r="770" spans="4:69" ht="15.75" customHeight="1">
      <c r="D770" s="44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95"/>
      <c r="AR770" s="12"/>
      <c r="AS770" s="12"/>
      <c r="AT770" s="12"/>
      <c r="AU770" s="12"/>
      <c r="AV770" s="12"/>
      <c r="AW770" s="12"/>
      <c r="AX770" s="12"/>
      <c r="AY770" s="12"/>
      <c r="AZ770" s="95"/>
      <c r="BA770" s="12"/>
      <c r="BB770" s="12"/>
      <c r="BC770" s="12"/>
      <c r="BD770" s="12"/>
      <c r="BE770" s="12"/>
      <c r="BF770" s="12"/>
      <c r="BG770" s="12"/>
      <c r="BH770" s="12"/>
      <c r="BI770" s="50"/>
      <c r="BJ770" s="12"/>
      <c r="BK770" s="12"/>
      <c r="BL770" s="12"/>
      <c r="BM770" s="12"/>
      <c r="BN770" s="12"/>
      <c r="BO770" s="12"/>
      <c r="BP770" s="12"/>
      <c r="BQ770" s="12"/>
    </row>
    <row r="771" spans="4:69" ht="15.75" customHeight="1">
      <c r="D771" s="44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95"/>
      <c r="AR771" s="12"/>
      <c r="AS771" s="12"/>
      <c r="AT771" s="12"/>
      <c r="AU771" s="12"/>
      <c r="AV771" s="12"/>
      <c r="AW771" s="12"/>
      <c r="AX771" s="12"/>
      <c r="AY771" s="12"/>
      <c r="AZ771" s="95"/>
      <c r="BA771" s="12"/>
      <c r="BB771" s="12"/>
      <c r="BC771" s="12"/>
      <c r="BD771" s="12"/>
      <c r="BE771" s="12"/>
      <c r="BF771" s="12"/>
      <c r="BG771" s="12"/>
      <c r="BH771" s="12"/>
      <c r="BI771" s="50"/>
      <c r="BJ771" s="12"/>
      <c r="BK771" s="12"/>
      <c r="BL771" s="12"/>
      <c r="BM771" s="12"/>
      <c r="BN771" s="12"/>
      <c r="BO771" s="12"/>
      <c r="BP771" s="12"/>
      <c r="BQ771" s="12"/>
    </row>
    <row r="772" spans="4:69" ht="15.75" customHeight="1">
      <c r="D772" s="44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95"/>
      <c r="AR772" s="12"/>
      <c r="AS772" s="12"/>
      <c r="AT772" s="12"/>
      <c r="AU772" s="12"/>
      <c r="AV772" s="12"/>
      <c r="AW772" s="12"/>
      <c r="AX772" s="12"/>
      <c r="AY772" s="12"/>
      <c r="AZ772" s="95"/>
      <c r="BA772" s="12"/>
      <c r="BB772" s="12"/>
      <c r="BC772" s="12"/>
      <c r="BD772" s="12"/>
      <c r="BE772" s="12"/>
      <c r="BF772" s="12"/>
      <c r="BG772" s="12"/>
      <c r="BH772" s="12"/>
      <c r="BI772" s="50"/>
      <c r="BJ772" s="12"/>
      <c r="BK772" s="12"/>
      <c r="BL772" s="12"/>
      <c r="BM772" s="12"/>
      <c r="BN772" s="12"/>
      <c r="BO772" s="12"/>
      <c r="BP772" s="12"/>
      <c r="BQ772" s="12"/>
    </row>
    <row r="773" spans="4:69" ht="15.75" customHeight="1">
      <c r="D773" s="44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95"/>
      <c r="AR773" s="12"/>
      <c r="AS773" s="12"/>
      <c r="AT773" s="12"/>
      <c r="AU773" s="12"/>
      <c r="AV773" s="12"/>
      <c r="AW773" s="12"/>
      <c r="AX773" s="12"/>
      <c r="AY773" s="12"/>
      <c r="AZ773" s="95"/>
      <c r="BA773" s="12"/>
      <c r="BB773" s="12"/>
      <c r="BC773" s="12"/>
      <c r="BD773" s="12"/>
      <c r="BE773" s="12"/>
      <c r="BF773" s="12"/>
      <c r="BG773" s="12"/>
      <c r="BH773" s="12"/>
      <c r="BI773" s="50"/>
      <c r="BJ773" s="12"/>
      <c r="BK773" s="12"/>
      <c r="BL773" s="12"/>
      <c r="BM773" s="12"/>
      <c r="BN773" s="12"/>
      <c r="BO773" s="12"/>
      <c r="BP773" s="12"/>
      <c r="BQ773" s="12"/>
    </row>
    <row r="774" spans="4:69" ht="15.75" customHeight="1">
      <c r="D774" s="44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95"/>
      <c r="AR774" s="12"/>
      <c r="AS774" s="12"/>
      <c r="AT774" s="12"/>
      <c r="AU774" s="12"/>
      <c r="AV774" s="12"/>
      <c r="AW774" s="12"/>
      <c r="AX774" s="12"/>
      <c r="AY774" s="12"/>
      <c r="AZ774" s="95"/>
      <c r="BA774" s="12"/>
      <c r="BB774" s="12"/>
      <c r="BC774" s="12"/>
      <c r="BD774" s="12"/>
      <c r="BE774" s="12"/>
      <c r="BF774" s="12"/>
      <c r="BG774" s="12"/>
      <c r="BH774" s="12"/>
      <c r="BI774" s="50"/>
      <c r="BJ774" s="12"/>
      <c r="BK774" s="12"/>
      <c r="BL774" s="12"/>
      <c r="BM774" s="12"/>
      <c r="BN774" s="12"/>
      <c r="BO774" s="12"/>
      <c r="BP774" s="12"/>
      <c r="BQ774" s="12"/>
    </row>
    <row r="775" spans="4:69" ht="15.75" customHeight="1">
      <c r="D775" s="44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95"/>
      <c r="AR775" s="12"/>
      <c r="AS775" s="12"/>
      <c r="AT775" s="12"/>
      <c r="AU775" s="12"/>
      <c r="AV775" s="12"/>
      <c r="AW775" s="12"/>
      <c r="AX775" s="12"/>
      <c r="AY775" s="12"/>
      <c r="AZ775" s="95"/>
      <c r="BA775" s="12"/>
      <c r="BB775" s="12"/>
      <c r="BC775" s="12"/>
      <c r="BD775" s="12"/>
      <c r="BE775" s="12"/>
      <c r="BF775" s="12"/>
      <c r="BG775" s="12"/>
      <c r="BH775" s="12"/>
      <c r="BI775" s="50"/>
      <c r="BJ775" s="12"/>
      <c r="BK775" s="12"/>
      <c r="BL775" s="12"/>
      <c r="BM775" s="12"/>
      <c r="BN775" s="12"/>
      <c r="BO775" s="12"/>
      <c r="BP775" s="12"/>
      <c r="BQ775" s="12"/>
    </row>
    <row r="776" spans="4:69" ht="15.75" customHeight="1">
      <c r="D776" s="44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95"/>
      <c r="AR776" s="12"/>
      <c r="AS776" s="12"/>
      <c r="AT776" s="12"/>
      <c r="AU776" s="12"/>
      <c r="AV776" s="12"/>
      <c r="AW776" s="12"/>
      <c r="AX776" s="12"/>
      <c r="AY776" s="12"/>
      <c r="AZ776" s="95"/>
      <c r="BA776" s="12"/>
      <c r="BB776" s="12"/>
      <c r="BC776" s="12"/>
      <c r="BD776" s="12"/>
      <c r="BE776" s="12"/>
      <c r="BF776" s="12"/>
      <c r="BG776" s="12"/>
      <c r="BH776" s="12"/>
      <c r="BI776" s="50"/>
      <c r="BJ776" s="12"/>
      <c r="BK776" s="12"/>
      <c r="BL776" s="12"/>
      <c r="BM776" s="12"/>
      <c r="BN776" s="12"/>
      <c r="BO776" s="12"/>
      <c r="BP776" s="12"/>
      <c r="BQ776" s="12"/>
    </row>
    <row r="777" spans="4:69" ht="15.75" customHeight="1">
      <c r="D777" s="44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95"/>
      <c r="AR777" s="12"/>
      <c r="AS777" s="12"/>
      <c r="AT777" s="12"/>
      <c r="AU777" s="12"/>
      <c r="AV777" s="12"/>
      <c r="AW777" s="12"/>
      <c r="AX777" s="12"/>
      <c r="AY777" s="12"/>
      <c r="AZ777" s="95"/>
      <c r="BA777" s="12"/>
      <c r="BB777" s="12"/>
      <c r="BC777" s="12"/>
      <c r="BD777" s="12"/>
      <c r="BE777" s="12"/>
      <c r="BF777" s="12"/>
      <c r="BG777" s="12"/>
      <c r="BH777" s="12"/>
      <c r="BI777" s="50"/>
      <c r="BJ777" s="12"/>
      <c r="BK777" s="12"/>
      <c r="BL777" s="12"/>
      <c r="BM777" s="12"/>
      <c r="BN777" s="12"/>
      <c r="BO777" s="12"/>
      <c r="BP777" s="12"/>
      <c r="BQ777" s="12"/>
    </row>
    <row r="778" spans="4:69" ht="15.75" customHeight="1">
      <c r="D778" s="44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95"/>
      <c r="AR778" s="12"/>
      <c r="AS778" s="12"/>
      <c r="AT778" s="12"/>
      <c r="AU778" s="12"/>
      <c r="AV778" s="12"/>
      <c r="AW778" s="12"/>
      <c r="AX778" s="12"/>
      <c r="AY778" s="12"/>
      <c r="AZ778" s="95"/>
      <c r="BA778" s="12"/>
      <c r="BB778" s="12"/>
      <c r="BC778" s="12"/>
      <c r="BD778" s="12"/>
      <c r="BE778" s="12"/>
      <c r="BF778" s="12"/>
      <c r="BG778" s="12"/>
      <c r="BH778" s="12"/>
      <c r="BI778" s="50"/>
      <c r="BJ778" s="12"/>
      <c r="BK778" s="12"/>
      <c r="BL778" s="12"/>
      <c r="BM778" s="12"/>
      <c r="BN778" s="12"/>
      <c r="BO778" s="12"/>
      <c r="BP778" s="12"/>
      <c r="BQ778" s="12"/>
    </row>
    <row r="779" spans="4:69" ht="15.75" customHeight="1">
      <c r="D779" s="44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95"/>
      <c r="AR779" s="12"/>
      <c r="AS779" s="12"/>
      <c r="AT779" s="12"/>
      <c r="AU779" s="12"/>
      <c r="AV779" s="12"/>
      <c r="AW779" s="12"/>
      <c r="AX779" s="12"/>
      <c r="AY779" s="12"/>
      <c r="AZ779" s="95"/>
      <c r="BA779" s="12"/>
      <c r="BB779" s="12"/>
      <c r="BC779" s="12"/>
      <c r="BD779" s="12"/>
      <c r="BE779" s="12"/>
      <c r="BF779" s="12"/>
      <c r="BG779" s="12"/>
      <c r="BH779" s="12"/>
      <c r="BI779" s="50"/>
      <c r="BJ779" s="12"/>
      <c r="BK779" s="12"/>
      <c r="BL779" s="12"/>
      <c r="BM779" s="12"/>
      <c r="BN779" s="12"/>
      <c r="BO779" s="12"/>
      <c r="BP779" s="12"/>
      <c r="BQ779" s="12"/>
    </row>
    <row r="780" spans="4:69" ht="15.75" customHeight="1">
      <c r="D780" s="44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95"/>
      <c r="AR780" s="12"/>
      <c r="AS780" s="12"/>
      <c r="AT780" s="12"/>
      <c r="AU780" s="12"/>
      <c r="AV780" s="12"/>
      <c r="AW780" s="12"/>
      <c r="AX780" s="12"/>
      <c r="AY780" s="12"/>
      <c r="AZ780" s="95"/>
      <c r="BA780" s="12"/>
      <c r="BB780" s="12"/>
      <c r="BC780" s="12"/>
      <c r="BD780" s="12"/>
      <c r="BE780" s="12"/>
      <c r="BF780" s="12"/>
      <c r="BG780" s="12"/>
      <c r="BH780" s="12"/>
      <c r="BI780" s="50"/>
      <c r="BJ780" s="12"/>
      <c r="BK780" s="12"/>
      <c r="BL780" s="12"/>
      <c r="BM780" s="12"/>
      <c r="BN780" s="12"/>
      <c r="BO780" s="12"/>
      <c r="BP780" s="12"/>
      <c r="BQ780" s="12"/>
    </row>
    <row r="781" spans="4:69" ht="15.75" customHeight="1">
      <c r="D781" s="44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95"/>
      <c r="AR781" s="12"/>
      <c r="AS781" s="12"/>
      <c r="AT781" s="12"/>
      <c r="AU781" s="12"/>
      <c r="AV781" s="12"/>
      <c r="AW781" s="12"/>
      <c r="AX781" s="12"/>
      <c r="AY781" s="12"/>
      <c r="AZ781" s="95"/>
      <c r="BA781" s="12"/>
      <c r="BB781" s="12"/>
      <c r="BC781" s="12"/>
      <c r="BD781" s="12"/>
      <c r="BE781" s="12"/>
      <c r="BF781" s="12"/>
      <c r="BG781" s="12"/>
      <c r="BH781" s="12"/>
      <c r="BI781" s="50"/>
      <c r="BJ781" s="12"/>
      <c r="BK781" s="12"/>
      <c r="BL781" s="12"/>
      <c r="BM781" s="12"/>
      <c r="BN781" s="12"/>
      <c r="BO781" s="12"/>
      <c r="BP781" s="12"/>
      <c r="BQ781" s="12"/>
    </row>
    <row r="782" spans="4:69" ht="15.75" customHeight="1">
      <c r="D782" s="44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95"/>
      <c r="AR782" s="12"/>
      <c r="AS782" s="12"/>
      <c r="AT782" s="12"/>
      <c r="AU782" s="12"/>
      <c r="AV782" s="12"/>
      <c r="AW782" s="12"/>
      <c r="AX782" s="12"/>
      <c r="AY782" s="12"/>
      <c r="AZ782" s="95"/>
      <c r="BA782" s="12"/>
      <c r="BB782" s="12"/>
      <c r="BC782" s="12"/>
      <c r="BD782" s="12"/>
      <c r="BE782" s="12"/>
      <c r="BF782" s="12"/>
      <c r="BG782" s="12"/>
      <c r="BH782" s="12"/>
      <c r="BI782" s="50"/>
      <c r="BJ782" s="12"/>
      <c r="BK782" s="12"/>
      <c r="BL782" s="12"/>
      <c r="BM782" s="12"/>
      <c r="BN782" s="12"/>
      <c r="BO782" s="12"/>
      <c r="BP782" s="12"/>
      <c r="BQ782" s="12"/>
    </row>
    <row r="783" spans="4:69" ht="15.75" customHeight="1">
      <c r="D783" s="44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95"/>
      <c r="AR783" s="12"/>
      <c r="AS783" s="12"/>
      <c r="AT783" s="12"/>
      <c r="AU783" s="12"/>
      <c r="AV783" s="12"/>
      <c r="AW783" s="12"/>
      <c r="AX783" s="12"/>
      <c r="AY783" s="12"/>
      <c r="AZ783" s="95"/>
      <c r="BA783" s="12"/>
      <c r="BB783" s="12"/>
      <c r="BC783" s="12"/>
      <c r="BD783" s="12"/>
      <c r="BE783" s="12"/>
      <c r="BF783" s="12"/>
      <c r="BG783" s="12"/>
      <c r="BH783" s="12"/>
      <c r="BI783" s="50"/>
      <c r="BJ783" s="12"/>
      <c r="BK783" s="12"/>
      <c r="BL783" s="12"/>
      <c r="BM783" s="12"/>
      <c r="BN783" s="12"/>
      <c r="BO783" s="12"/>
      <c r="BP783" s="12"/>
      <c r="BQ783" s="12"/>
    </row>
    <row r="784" spans="4:69" ht="15.75" customHeight="1">
      <c r="D784" s="44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95"/>
      <c r="AR784" s="12"/>
      <c r="AS784" s="12"/>
      <c r="AT784" s="12"/>
      <c r="AU784" s="12"/>
      <c r="AV784" s="12"/>
      <c r="AW784" s="12"/>
      <c r="AX784" s="12"/>
      <c r="AY784" s="12"/>
      <c r="AZ784" s="95"/>
      <c r="BA784" s="12"/>
      <c r="BB784" s="12"/>
      <c r="BC784" s="12"/>
      <c r="BD784" s="12"/>
      <c r="BE784" s="12"/>
      <c r="BF784" s="12"/>
      <c r="BG784" s="12"/>
      <c r="BH784" s="12"/>
      <c r="BI784" s="50"/>
      <c r="BJ784" s="12"/>
      <c r="BK784" s="12"/>
      <c r="BL784" s="12"/>
      <c r="BM784" s="12"/>
      <c r="BN784" s="12"/>
      <c r="BO784" s="12"/>
      <c r="BP784" s="12"/>
      <c r="BQ784" s="12"/>
    </row>
    <row r="785" spans="4:69" ht="15.75" customHeight="1">
      <c r="D785" s="44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95"/>
      <c r="AR785" s="12"/>
      <c r="AS785" s="12"/>
      <c r="AT785" s="12"/>
      <c r="AU785" s="12"/>
      <c r="AV785" s="12"/>
      <c r="AW785" s="12"/>
      <c r="AX785" s="12"/>
      <c r="AY785" s="12"/>
      <c r="AZ785" s="95"/>
      <c r="BA785" s="12"/>
      <c r="BB785" s="12"/>
      <c r="BC785" s="12"/>
      <c r="BD785" s="12"/>
      <c r="BE785" s="12"/>
      <c r="BF785" s="12"/>
      <c r="BG785" s="12"/>
      <c r="BH785" s="12"/>
      <c r="BI785" s="50"/>
      <c r="BJ785" s="12"/>
      <c r="BK785" s="12"/>
      <c r="BL785" s="12"/>
      <c r="BM785" s="12"/>
      <c r="BN785" s="12"/>
      <c r="BO785" s="12"/>
      <c r="BP785" s="12"/>
      <c r="BQ785" s="12"/>
    </row>
    <row r="786" spans="4:69" ht="15.75" customHeight="1">
      <c r="D786" s="44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95"/>
      <c r="AR786" s="12"/>
      <c r="AS786" s="12"/>
      <c r="AT786" s="12"/>
      <c r="AU786" s="12"/>
      <c r="AV786" s="12"/>
      <c r="AW786" s="12"/>
      <c r="AX786" s="12"/>
      <c r="AY786" s="12"/>
      <c r="AZ786" s="95"/>
      <c r="BA786" s="12"/>
      <c r="BB786" s="12"/>
      <c r="BC786" s="12"/>
      <c r="BD786" s="12"/>
      <c r="BE786" s="12"/>
      <c r="BF786" s="12"/>
      <c r="BG786" s="12"/>
      <c r="BH786" s="12"/>
      <c r="BI786" s="50"/>
      <c r="BJ786" s="12"/>
      <c r="BK786" s="12"/>
      <c r="BL786" s="12"/>
      <c r="BM786" s="12"/>
      <c r="BN786" s="12"/>
      <c r="BO786" s="12"/>
      <c r="BP786" s="12"/>
      <c r="BQ786" s="12"/>
    </row>
    <row r="787" spans="4:69" ht="15.75" customHeight="1">
      <c r="D787" s="44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95"/>
      <c r="AR787" s="12"/>
      <c r="AS787" s="12"/>
      <c r="AT787" s="12"/>
      <c r="AU787" s="12"/>
      <c r="AV787" s="12"/>
      <c r="AW787" s="12"/>
      <c r="AX787" s="12"/>
      <c r="AY787" s="12"/>
      <c r="AZ787" s="95"/>
      <c r="BA787" s="12"/>
      <c r="BB787" s="12"/>
      <c r="BC787" s="12"/>
      <c r="BD787" s="12"/>
      <c r="BE787" s="12"/>
      <c r="BF787" s="12"/>
      <c r="BG787" s="12"/>
      <c r="BH787" s="12"/>
      <c r="BI787" s="50"/>
      <c r="BJ787" s="12"/>
      <c r="BK787" s="12"/>
      <c r="BL787" s="12"/>
      <c r="BM787" s="12"/>
      <c r="BN787" s="12"/>
      <c r="BO787" s="12"/>
      <c r="BP787" s="12"/>
      <c r="BQ787" s="12"/>
    </row>
    <row r="788" spans="4:69" ht="15.75" customHeight="1">
      <c r="D788" s="44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95"/>
      <c r="AR788" s="12"/>
      <c r="AS788" s="12"/>
      <c r="AT788" s="12"/>
      <c r="AU788" s="12"/>
      <c r="AV788" s="12"/>
      <c r="AW788" s="12"/>
      <c r="AX788" s="12"/>
      <c r="AY788" s="12"/>
      <c r="AZ788" s="95"/>
      <c r="BA788" s="12"/>
      <c r="BB788" s="12"/>
      <c r="BC788" s="12"/>
      <c r="BD788" s="12"/>
      <c r="BE788" s="12"/>
      <c r="BF788" s="12"/>
      <c r="BG788" s="12"/>
      <c r="BH788" s="12"/>
      <c r="BI788" s="50"/>
      <c r="BJ788" s="12"/>
      <c r="BK788" s="12"/>
      <c r="BL788" s="12"/>
      <c r="BM788" s="12"/>
      <c r="BN788" s="12"/>
      <c r="BO788" s="12"/>
      <c r="BP788" s="12"/>
      <c r="BQ788" s="12"/>
    </row>
    <row r="789" spans="4:69" ht="15.75" customHeight="1">
      <c r="D789" s="44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95"/>
      <c r="AR789" s="12"/>
      <c r="AS789" s="12"/>
      <c r="AT789" s="12"/>
      <c r="AU789" s="12"/>
      <c r="AV789" s="12"/>
      <c r="AW789" s="12"/>
      <c r="AX789" s="12"/>
      <c r="AY789" s="12"/>
      <c r="AZ789" s="95"/>
      <c r="BA789" s="12"/>
      <c r="BB789" s="12"/>
      <c r="BC789" s="12"/>
      <c r="BD789" s="12"/>
      <c r="BE789" s="12"/>
      <c r="BF789" s="12"/>
      <c r="BG789" s="12"/>
      <c r="BH789" s="12"/>
      <c r="BI789" s="50"/>
      <c r="BJ789" s="12"/>
      <c r="BK789" s="12"/>
      <c r="BL789" s="12"/>
      <c r="BM789" s="12"/>
      <c r="BN789" s="12"/>
      <c r="BO789" s="12"/>
      <c r="BP789" s="12"/>
      <c r="BQ789" s="12"/>
    </row>
    <row r="790" spans="4:69" ht="15.75" customHeight="1">
      <c r="D790" s="44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95"/>
      <c r="AR790" s="12"/>
      <c r="AS790" s="12"/>
      <c r="AT790" s="12"/>
      <c r="AU790" s="12"/>
      <c r="AV790" s="12"/>
      <c r="AW790" s="12"/>
      <c r="AX790" s="12"/>
      <c r="AY790" s="12"/>
      <c r="AZ790" s="95"/>
      <c r="BA790" s="12"/>
      <c r="BB790" s="12"/>
      <c r="BC790" s="12"/>
      <c r="BD790" s="12"/>
      <c r="BE790" s="12"/>
      <c r="BF790" s="12"/>
      <c r="BG790" s="12"/>
      <c r="BH790" s="12"/>
      <c r="BI790" s="50"/>
      <c r="BJ790" s="12"/>
      <c r="BK790" s="12"/>
      <c r="BL790" s="12"/>
      <c r="BM790" s="12"/>
      <c r="BN790" s="12"/>
      <c r="BO790" s="12"/>
      <c r="BP790" s="12"/>
      <c r="BQ790" s="12"/>
    </row>
    <row r="791" spans="4:69" ht="15.75" customHeight="1">
      <c r="D791" s="44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95"/>
      <c r="AR791" s="12"/>
      <c r="AS791" s="12"/>
      <c r="AT791" s="12"/>
      <c r="AU791" s="12"/>
      <c r="AV791" s="12"/>
      <c r="AW791" s="12"/>
      <c r="AX791" s="12"/>
      <c r="AY791" s="12"/>
      <c r="AZ791" s="95"/>
      <c r="BA791" s="12"/>
      <c r="BB791" s="12"/>
      <c r="BC791" s="12"/>
      <c r="BD791" s="12"/>
      <c r="BE791" s="12"/>
      <c r="BF791" s="12"/>
      <c r="BG791" s="12"/>
      <c r="BH791" s="12"/>
      <c r="BI791" s="50"/>
      <c r="BJ791" s="12"/>
      <c r="BK791" s="12"/>
      <c r="BL791" s="12"/>
      <c r="BM791" s="12"/>
      <c r="BN791" s="12"/>
      <c r="BO791" s="12"/>
      <c r="BP791" s="12"/>
      <c r="BQ791" s="12"/>
    </row>
    <row r="792" spans="4:69" ht="15.75" customHeight="1">
      <c r="D792" s="44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95"/>
      <c r="AR792" s="12"/>
      <c r="AS792" s="12"/>
      <c r="AT792" s="12"/>
      <c r="AU792" s="12"/>
      <c r="AV792" s="12"/>
      <c r="AW792" s="12"/>
      <c r="AX792" s="12"/>
      <c r="AY792" s="12"/>
      <c r="AZ792" s="95"/>
      <c r="BA792" s="12"/>
      <c r="BB792" s="12"/>
      <c r="BC792" s="12"/>
      <c r="BD792" s="12"/>
      <c r="BE792" s="12"/>
      <c r="BF792" s="12"/>
      <c r="BG792" s="12"/>
      <c r="BH792" s="12"/>
      <c r="BI792" s="50"/>
      <c r="BJ792" s="12"/>
      <c r="BK792" s="12"/>
      <c r="BL792" s="12"/>
      <c r="BM792" s="12"/>
      <c r="BN792" s="12"/>
      <c r="BO792" s="12"/>
      <c r="BP792" s="12"/>
      <c r="BQ792" s="12"/>
    </row>
    <row r="793" spans="4:69" ht="15.75" customHeight="1">
      <c r="D793" s="44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95"/>
      <c r="AR793" s="12"/>
      <c r="AS793" s="12"/>
      <c r="AT793" s="12"/>
      <c r="AU793" s="12"/>
      <c r="AV793" s="12"/>
      <c r="AW793" s="12"/>
      <c r="AX793" s="12"/>
      <c r="AY793" s="12"/>
      <c r="AZ793" s="95"/>
      <c r="BA793" s="12"/>
      <c r="BB793" s="12"/>
      <c r="BC793" s="12"/>
      <c r="BD793" s="12"/>
      <c r="BE793" s="12"/>
      <c r="BF793" s="12"/>
      <c r="BG793" s="12"/>
      <c r="BH793" s="12"/>
      <c r="BI793" s="50"/>
      <c r="BJ793" s="12"/>
      <c r="BK793" s="12"/>
      <c r="BL793" s="12"/>
      <c r="BM793" s="12"/>
      <c r="BN793" s="12"/>
      <c r="BO793" s="12"/>
      <c r="BP793" s="12"/>
      <c r="BQ793" s="12"/>
    </row>
    <row r="794" spans="4:69" ht="15.75" customHeight="1">
      <c r="D794" s="44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95"/>
      <c r="AR794" s="12"/>
      <c r="AS794" s="12"/>
      <c r="AT794" s="12"/>
      <c r="AU794" s="12"/>
      <c r="AV794" s="12"/>
      <c r="AW794" s="12"/>
      <c r="AX794" s="12"/>
      <c r="AY794" s="12"/>
      <c r="AZ794" s="95"/>
      <c r="BA794" s="12"/>
      <c r="BB794" s="12"/>
      <c r="BC794" s="12"/>
      <c r="BD794" s="12"/>
      <c r="BE794" s="12"/>
      <c r="BF794" s="12"/>
      <c r="BG794" s="12"/>
      <c r="BH794" s="12"/>
      <c r="BI794" s="50"/>
      <c r="BJ794" s="12"/>
      <c r="BK794" s="12"/>
      <c r="BL794" s="12"/>
      <c r="BM794" s="12"/>
      <c r="BN794" s="12"/>
      <c r="BO794" s="12"/>
      <c r="BP794" s="12"/>
      <c r="BQ794" s="12"/>
    </row>
    <row r="795" spans="4:69" ht="15.75" customHeight="1">
      <c r="D795" s="44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95"/>
      <c r="AR795" s="12"/>
      <c r="AS795" s="12"/>
      <c r="AT795" s="12"/>
      <c r="AU795" s="12"/>
      <c r="AV795" s="12"/>
      <c r="AW795" s="12"/>
      <c r="AX795" s="12"/>
      <c r="AY795" s="12"/>
      <c r="AZ795" s="95"/>
      <c r="BA795" s="12"/>
      <c r="BB795" s="12"/>
      <c r="BC795" s="12"/>
      <c r="BD795" s="12"/>
      <c r="BE795" s="12"/>
      <c r="BF795" s="12"/>
      <c r="BG795" s="12"/>
      <c r="BH795" s="12"/>
      <c r="BI795" s="50"/>
      <c r="BJ795" s="12"/>
      <c r="BK795" s="12"/>
      <c r="BL795" s="12"/>
      <c r="BM795" s="12"/>
      <c r="BN795" s="12"/>
      <c r="BO795" s="12"/>
      <c r="BP795" s="12"/>
      <c r="BQ795" s="12"/>
    </row>
    <row r="796" spans="4:69" ht="15.75" customHeight="1">
      <c r="D796" s="44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95"/>
      <c r="AR796" s="12"/>
      <c r="AS796" s="12"/>
      <c r="AT796" s="12"/>
      <c r="AU796" s="12"/>
      <c r="AV796" s="12"/>
      <c r="AW796" s="12"/>
      <c r="AX796" s="12"/>
      <c r="AY796" s="12"/>
      <c r="AZ796" s="95"/>
      <c r="BA796" s="12"/>
      <c r="BB796" s="12"/>
      <c r="BC796" s="12"/>
      <c r="BD796" s="12"/>
      <c r="BE796" s="12"/>
      <c r="BF796" s="12"/>
      <c r="BG796" s="12"/>
      <c r="BH796" s="12"/>
      <c r="BI796" s="50"/>
      <c r="BJ796" s="12"/>
      <c r="BK796" s="12"/>
      <c r="BL796" s="12"/>
      <c r="BM796" s="12"/>
      <c r="BN796" s="12"/>
      <c r="BO796" s="12"/>
      <c r="BP796" s="12"/>
      <c r="BQ796" s="12"/>
    </row>
    <row r="797" spans="4:69" ht="15.75" customHeight="1">
      <c r="D797" s="44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95"/>
      <c r="AR797" s="12"/>
      <c r="AS797" s="12"/>
      <c r="AT797" s="12"/>
      <c r="AU797" s="12"/>
      <c r="AV797" s="12"/>
      <c r="AW797" s="12"/>
      <c r="AX797" s="12"/>
      <c r="AY797" s="12"/>
      <c r="AZ797" s="95"/>
      <c r="BA797" s="12"/>
      <c r="BB797" s="12"/>
      <c r="BC797" s="12"/>
      <c r="BD797" s="12"/>
      <c r="BE797" s="12"/>
      <c r="BF797" s="12"/>
      <c r="BG797" s="12"/>
      <c r="BH797" s="12"/>
      <c r="BI797" s="50"/>
      <c r="BJ797" s="12"/>
      <c r="BK797" s="12"/>
      <c r="BL797" s="12"/>
      <c r="BM797" s="12"/>
      <c r="BN797" s="12"/>
      <c r="BO797" s="12"/>
      <c r="BP797" s="12"/>
      <c r="BQ797" s="12"/>
    </row>
    <row r="798" spans="4:69" ht="15.75" customHeight="1">
      <c r="D798" s="44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95"/>
      <c r="AR798" s="12"/>
      <c r="AS798" s="12"/>
      <c r="AT798" s="12"/>
      <c r="AU798" s="12"/>
      <c r="AV798" s="12"/>
      <c r="AW798" s="12"/>
      <c r="AX798" s="12"/>
      <c r="AY798" s="12"/>
      <c r="AZ798" s="95"/>
      <c r="BA798" s="12"/>
      <c r="BB798" s="12"/>
      <c r="BC798" s="12"/>
      <c r="BD798" s="12"/>
      <c r="BE798" s="12"/>
      <c r="BF798" s="12"/>
      <c r="BG798" s="12"/>
      <c r="BH798" s="12"/>
      <c r="BI798" s="50"/>
      <c r="BJ798" s="12"/>
      <c r="BK798" s="12"/>
      <c r="BL798" s="12"/>
      <c r="BM798" s="12"/>
      <c r="BN798" s="12"/>
      <c r="BO798" s="12"/>
      <c r="BP798" s="12"/>
      <c r="BQ798" s="12"/>
    </row>
    <row r="799" spans="4:69" ht="15.75" customHeight="1">
      <c r="D799" s="44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95"/>
      <c r="AR799" s="12"/>
      <c r="AS799" s="12"/>
      <c r="AT799" s="12"/>
      <c r="AU799" s="12"/>
      <c r="AV799" s="12"/>
      <c r="AW799" s="12"/>
      <c r="AX799" s="12"/>
      <c r="AY799" s="12"/>
      <c r="AZ799" s="95"/>
      <c r="BA799" s="12"/>
      <c r="BB799" s="12"/>
      <c r="BC799" s="12"/>
      <c r="BD799" s="12"/>
      <c r="BE799" s="12"/>
      <c r="BF799" s="12"/>
      <c r="BG799" s="12"/>
      <c r="BH799" s="12"/>
      <c r="BI799" s="50"/>
      <c r="BJ799" s="12"/>
      <c r="BK799" s="12"/>
      <c r="BL799" s="12"/>
      <c r="BM799" s="12"/>
      <c r="BN799" s="12"/>
      <c r="BO799" s="12"/>
      <c r="BP799" s="12"/>
      <c r="BQ799" s="12"/>
    </row>
    <row r="800" spans="4:69" ht="15.75" customHeight="1">
      <c r="D800" s="44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95"/>
      <c r="AR800" s="12"/>
      <c r="AS800" s="12"/>
      <c r="AT800" s="12"/>
      <c r="AU800" s="12"/>
      <c r="AV800" s="12"/>
      <c r="AW800" s="12"/>
      <c r="AX800" s="12"/>
      <c r="AY800" s="12"/>
      <c r="AZ800" s="95"/>
      <c r="BA800" s="12"/>
      <c r="BB800" s="12"/>
      <c r="BC800" s="12"/>
      <c r="BD800" s="12"/>
      <c r="BE800" s="12"/>
      <c r="BF800" s="12"/>
      <c r="BG800" s="12"/>
      <c r="BH800" s="12"/>
      <c r="BI800" s="50"/>
      <c r="BJ800" s="12"/>
      <c r="BK800" s="12"/>
      <c r="BL800" s="12"/>
      <c r="BM800" s="12"/>
      <c r="BN800" s="12"/>
      <c r="BO800" s="12"/>
      <c r="BP800" s="12"/>
      <c r="BQ800" s="12"/>
    </row>
    <row r="801" spans="4:69" ht="15.75" customHeight="1">
      <c r="D801" s="44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95"/>
      <c r="AR801" s="12"/>
      <c r="AS801" s="12"/>
      <c r="AT801" s="12"/>
      <c r="AU801" s="12"/>
      <c r="AV801" s="12"/>
      <c r="AW801" s="12"/>
      <c r="AX801" s="12"/>
      <c r="AY801" s="12"/>
      <c r="AZ801" s="95"/>
      <c r="BA801" s="12"/>
      <c r="BB801" s="12"/>
      <c r="BC801" s="12"/>
      <c r="BD801" s="12"/>
      <c r="BE801" s="12"/>
      <c r="BF801" s="12"/>
      <c r="BG801" s="12"/>
      <c r="BH801" s="12"/>
      <c r="BI801" s="50"/>
      <c r="BJ801" s="12"/>
      <c r="BK801" s="12"/>
      <c r="BL801" s="12"/>
      <c r="BM801" s="12"/>
      <c r="BN801" s="12"/>
      <c r="BO801" s="12"/>
      <c r="BP801" s="12"/>
      <c r="BQ801" s="12"/>
    </row>
    <row r="802" spans="4:69" ht="15.75" customHeight="1">
      <c r="D802" s="44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95"/>
      <c r="AR802" s="12"/>
      <c r="AS802" s="12"/>
      <c r="AT802" s="12"/>
      <c r="AU802" s="12"/>
      <c r="AV802" s="12"/>
      <c r="AW802" s="12"/>
      <c r="AX802" s="12"/>
      <c r="AY802" s="12"/>
      <c r="AZ802" s="95"/>
      <c r="BA802" s="12"/>
      <c r="BB802" s="12"/>
      <c r="BC802" s="12"/>
      <c r="BD802" s="12"/>
      <c r="BE802" s="12"/>
      <c r="BF802" s="12"/>
      <c r="BG802" s="12"/>
      <c r="BH802" s="12"/>
      <c r="BI802" s="50"/>
      <c r="BJ802" s="12"/>
      <c r="BK802" s="12"/>
      <c r="BL802" s="12"/>
      <c r="BM802" s="12"/>
      <c r="BN802" s="12"/>
      <c r="BO802" s="12"/>
      <c r="BP802" s="12"/>
      <c r="BQ802" s="12"/>
    </row>
    <row r="803" spans="4:69" ht="15.75" customHeight="1">
      <c r="D803" s="44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95"/>
      <c r="AR803" s="12"/>
      <c r="AS803" s="12"/>
      <c r="AT803" s="12"/>
      <c r="AU803" s="12"/>
      <c r="AV803" s="12"/>
      <c r="AW803" s="12"/>
      <c r="AX803" s="12"/>
      <c r="AY803" s="12"/>
      <c r="AZ803" s="95"/>
      <c r="BA803" s="12"/>
      <c r="BB803" s="12"/>
      <c r="BC803" s="12"/>
      <c r="BD803" s="12"/>
      <c r="BE803" s="12"/>
      <c r="BF803" s="12"/>
      <c r="BG803" s="12"/>
      <c r="BH803" s="12"/>
      <c r="BI803" s="50"/>
      <c r="BJ803" s="12"/>
      <c r="BK803" s="12"/>
      <c r="BL803" s="12"/>
      <c r="BM803" s="12"/>
      <c r="BN803" s="12"/>
      <c r="BO803" s="12"/>
      <c r="BP803" s="12"/>
      <c r="BQ803" s="12"/>
    </row>
    <row r="804" spans="4:69" ht="15.75" customHeight="1">
      <c r="D804" s="44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95"/>
      <c r="AR804" s="12"/>
      <c r="AS804" s="12"/>
      <c r="AT804" s="12"/>
      <c r="AU804" s="12"/>
      <c r="AV804" s="12"/>
      <c r="AW804" s="12"/>
      <c r="AX804" s="12"/>
      <c r="AY804" s="12"/>
      <c r="AZ804" s="95"/>
      <c r="BA804" s="12"/>
      <c r="BB804" s="12"/>
      <c r="BC804" s="12"/>
      <c r="BD804" s="12"/>
      <c r="BE804" s="12"/>
      <c r="BF804" s="12"/>
      <c r="BG804" s="12"/>
      <c r="BH804" s="12"/>
      <c r="BI804" s="50"/>
      <c r="BJ804" s="12"/>
      <c r="BK804" s="12"/>
      <c r="BL804" s="12"/>
      <c r="BM804" s="12"/>
      <c r="BN804" s="12"/>
      <c r="BO804" s="12"/>
      <c r="BP804" s="12"/>
      <c r="BQ804" s="12"/>
    </row>
    <row r="805" spans="4:69" ht="15.75" customHeight="1">
      <c r="D805" s="44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95"/>
      <c r="AR805" s="12"/>
      <c r="AS805" s="12"/>
      <c r="AT805" s="12"/>
      <c r="AU805" s="12"/>
      <c r="AV805" s="12"/>
      <c r="AW805" s="12"/>
      <c r="AX805" s="12"/>
      <c r="AY805" s="12"/>
      <c r="AZ805" s="95"/>
      <c r="BA805" s="12"/>
      <c r="BB805" s="12"/>
      <c r="BC805" s="12"/>
      <c r="BD805" s="12"/>
      <c r="BE805" s="12"/>
      <c r="BF805" s="12"/>
      <c r="BG805" s="12"/>
      <c r="BH805" s="12"/>
      <c r="BI805" s="50"/>
      <c r="BJ805" s="12"/>
      <c r="BK805" s="12"/>
      <c r="BL805" s="12"/>
      <c r="BM805" s="12"/>
      <c r="BN805" s="12"/>
      <c r="BO805" s="12"/>
      <c r="BP805" s="12"/>
      <c r="BQ805" s="12"/>
    </row>
    <row r="806" spans="4:69" ht="15.75" customHeight="1">
      <c r="D806" s="44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95"/>
      <c r="AR806" s="12"/>
      <c r="AS806" s="12"/>
      <c r="AT806" s="12"/>
      <c r="AU806" s="12"/>
      <c r="AV806" s="12"/>
      <c r="AW806" s="12"/>
      <c r="AX806" s="12"/>
      <c r="AY806" s="12"/>
      <c r="AZ806" s="95"/>
      <c r="BA806" s="12"/>
      <c r="BB806" s="12"/>
      <c r="BC806" s="12"/>
      <c r="BD806" s="12"/>
      <c r="BE806" s="12"/>
      <c r="BF806" s="12"/>
      <c r="BG806" s="12"/>
      <c r="BH806" s="12"/>
      <c r="BI806" s="50"/>
      <c r="BJ806" s="12"/>
      <c r="BK806" s="12"/>
      <c r="BL806" s="12"/>
      <c r="BM806" s="12"/>
      <c r="BN806" s="12"/>
      <c r="BO806" s="12"/>
      <c r="BP806" s="12"/>
      <c r="BQ806" s="12"/>
    </row>
    <row r="807" spans="4:69" ht="15.75" customHeight="1">
      <c r="D807" s="44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95"/>
      <c r="AR807" s="12"/>
      <c r="AS807" s="12"/>
      <c r="AT807" s="12"/>
      <c r="AU807" s="12"/>
      <c r="AV807" s="12"/>
      <c r="AW807" s="12"/>
      <c r="AX807" s="12"/>
      <c r="AY807" s="12"/>
      <c r="AZ807" s="95"/>
      <c r="BA807" s="12"/>
      <c r="BB807" s="12"/>
      <c r="BC807" s="12"/>
      <c r="BD807" s="12"/>
      <c r="BE807" s="12"/>
      <c r="BF807" s="12"/>
      <c r="BG807" s="12"/>
      <c r="BH807" s="12"/>
      <c r="BI807" s="50"/>
      <c r="BJ807" s="12"/>
      <c r="BK807" s="12"/>
      <c r="BL807" s="12"/>
      <c r="BM807" s="12"/>
      <c r="BN807" s="12"/>
      <c r="BO807" s="12"/>
      <c r="BP807" s="12"/>
      <c r="BQ807" s="12"/>
    </row>
    <row r="808" spans="4:69" ht="15.75" customHeight="1">
      <c r="D808" s="44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95"/>
      <c r="AR808" s="12"/>
      <c r="AS808" s="12"/>
      <c r="AT808" s="12"/>
      <c r="AU808" s="12"/>
      <c r="AV808" s="12"/>
      <c r="AW808" s="12"/>
      <c r="AX808" s="12"/>
      <c r="AY808" s="12"/>
      <c r="AZ808" s="95"/>
      <c r="BA808" s="12"/>
      <c r="BB808" s="12"/>
      <c r="BC808" s="12"/>
      <c r="BD808" s="12"/>
      <c r="BE808" s="12"/>
      <c r="BF808" s="12"/>
      <c r="BG808" s="12"/>
      <c r="BH808" s="12"/>
      <c r="BI808" s="50"/>
      <c r="BJ808" s="12"/>
      <c r="BK808" s="12"/>
      <c r="BL808" s="12"/>
      <c r="BM808" s="12"/>
      <c r="BN808" s="12"/>
      <c r="BO808" s="12"/>
      <c r="BP808" s="12"/>
      <c r="BQ808" s="12"/>
    </row>
    <row r="809" spans="4:69" ht="15.75" customHeight="1">
      <c r="D809" s="44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95"/>
      <c r="AR809" s="12"/>
      <c r="AS809" s="12"/>
      <c r="AT809" s="12"/>
      <c r="AU809" s="12"/>
      <c r="AV809" s="12"/>
      <c r="AW809" s="12"/>
      <c r="AX809" s="12"/>
      <c r="AY809" s="12"/>
      <c r="AZ809" s="95"/>
      <c r="BA809" s="12"/>
      <c r="BB809" s="12"/>
      <c r="BC809" s="12"/>
      <c r="BD809" s="12"/>
      <c r="BE809" s="12"/>
      <c r="BF809" s="12"/>
      <c r="BG809" s="12"/>
      <c r="BH809" s="12"/>
      <c r="BI809" s="50"/>
      <c r="BJ809" s="12"/>
      <c r="BK809" s="12"/>
      <c r="BL809" s="12"/>
      <c r="BM809" s="12"/>
      <c r="BN809" s="12"/>
      <c r="BO809" s="12"/>
      <c r="BP809" s="12"/>
      <c r="BQ809" s="12"/>
    </row>
    <row r="810" spans="4:69" ht="15.75" customHeight="1">
      <c r="D810" s="44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95"/>
      <c r="AR810" s="12"/>
      <c r="AS810" s="12"/>
      <c r="AT810" s="12"/>
      <c r="AU810" s="12"/>
      <c r="AV810" s="12"/>
      <c r="AW810" s="12"/>
      <c r="AX810" s="12"/>
      <c r="AY810" s="12"/>
      <c r="AZ810" s="95"/>
      <c r="BA810" s="12"/>
      <c r="BB810" s="12"/>
      <c r="BC810" s="12"/>
      <c r="BD810" s="12"/>
      <c r="BE810" s="12"/>
      <c r="BF810" s="12"/>
      <c r="BG810" s="12"/>
      <c r="BH810" s="12"/>
      <c r="BI810" s="50"/>
      <c r="BJ810" s="12"/>
      <c r="BK810" s="12"/>
      <c r="BL810" s="12"/>
      <c r="BM810" s="12"/>
      <c r="BN810" s="12"/>
      <c r="BO810" s="12"/>
      <c r="BP810" s="12"/>
      <c r="BQ810" s="12"/>
    </row>
    <row r="811" spans="4:69" ht="15.75" customHeight="1">
      <c r="D811" s="44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95"/>
      <c r="AR811" s="12"/>
      <c r="AS811" s="12"/>
      <c r="AT811" s="12"/>
      <c r="AU811" s="12"/>
      <c r="AV811" s="12"/>
      <c r="AW811" s="12"/>
      <c r="AX811" s="12"/>
      <c r="AY811" s="12"/>
      <c r="AZ811" s="95"/>
      <c r="BA811" s="12"/>
      <c r="BB811" s="12"/>
      <c r="BC811" s="12"/>
      <c r="BD811" s="12"/>
      <c r="BE811" s="12"/>
      <c r="BF811" s="12"/>
      <c r="BG811" s="12"/>
      <c r="BH811" s="12"/>
      <c r="BI811" s="50"/>
      <c r="BJ811" s="12"/>
      <c r="BK811" s="12"/>
      <c r="BL811" s="12"/>
      <c r="BM811" s="12"/>
      <c r="BN811" s="12"/>
      <c r="BO811" s="12"/>
      <c r="BP811" s="12"/>
      <c r="BQ811" s="12"/>
    </row>
    <row r="812" spans="4:69" ht="15.75" customHeight="1">
      <c r="D812" s="44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95"/>
      <c r="AR812" s="12"/>
      <c r="AS812" s="12"/>
      <c r="AT812" s="12"/>
      <c r="AU812" s="12"/>
      <c r="AV812" s="12"/>
      <c r="AW812" s="12"/>
      <c r="AX812" s="12"/>
      <c r="AY812" s="12"/>
      <c r="AZ812" s="95"/>
      <c r="BA812" s="12"/>
      <c r="BB812" s="12"/>
      <c r="BC812" s="12"/>
      <c r="BD812" s="12"/>
      <c r="BE812" s="12"/>
      <c r="BF812" s="12"/>
      <c r="BG812" s="12"/>
      <c r="BH812" s="12"/>
      <c r="BI812" s="50"/>
      <c r="BJ812" s="12"/>
      <c r="BK812" s="12"/>
      <c r="BL812" s="12"/>
      <c r="BM812" s="12"/>
      <c r="BN812" s="12"/>
      <c r="BO812" s="12"/>
      <c r="BP812" s="12"/>
      <c r="BQ812" s="12"/>
    </row>
    <row r="813" spans="4:69" ht="15.75" customHeight="1">
      <c r="D813" s="44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95"/>
      <c r="AR813" s="12"/>
      <c r="AS813" s="12"/>
      <c r="AT813" s="12"/>
      <c r="AU813" s="12"/>
      <c r="AV813" s="12"/>
      <c r="AW813" s="12"/>
      <c r="AX813" s="12"/>
      <c r="AY813" s="12"/>
      <c r="AZ813" s="95"/>
      <c r="BA813" s="12"/>
      <c r="BB813" s="12"/>
      <c r="BC813" s="12"/>
      <c r="BD813" s="12"/>
      <c r="BE813" s="12"/>
      <c r="BF813" s="12"/>
      <c r="BG813" s="12"/>
      <c r="BH813" s="12"/>
      <c r="BI813" s="50"/>
      <c r="BJ813" s="12"/>
      <c r="BK813" s="12"/>
      <c r="BL813" s="12"/>
      <c r="BM813" s="12"/>
      <c r="BN813" s="12"/>
      <c r="BO813" s="12"/>
      <c r="BP813" s="12"/>
      <c r="BQ813" s="12"/>
    </row>
    <row r="814" spans="4:69" ht="15.75" customHeight="1">
      <c r="D814" s="44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95"/>
      <c r="AR814" s="12"/>
      <c r="AS814" s="12"/>
      <c r="AT814" s="12"/>
      <c r="AU814" s="12"/>
      <c r="AV814" s="12"/>
      <c r="AW814" s="12"/>
      <c r="AX814" s="12"/>
      <c r="AY814" s="12"/>
      <c r="AZ814" s="95"/>
      <c r="BA814" s="12"/>
      <c r="BB814" s="12"/>
      <c r="BC814" s="12"/>
      <c r="BD814" s="12"/>
      <c r="BE814" s="12"/>
      <c r="BF814" s="12"/>
      <c r="BG814" s="12"/>
      <c r="BH814" s="12"/>
      <c r="BI814" s="50"/>
      <c r="BJ814" s="12"/>
      <c r="BK814" s="12"/>
      <c r="BL814" s="12"/>
      <c r="BM814" s="12"/>
      <c r="BN814" s="12"/>
      <c r="BO814" s="12"/>
      <c r="BP814" s="12"/>
      <c r="BQ814" s="12"/>
    </row>
    <row r="815" spans="4:69" ht="15.75" customHeight="1">
      <c r="D815" s="44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95"/>
      <c r="AR815" s="12"/>
      <c r="AS815" s="12"/>
      <c r="AT815" s="12"/>
      <c r="AU815" s="12"/>
      <c r="AV815" s="12"/>
      <c r="AW815" s="12"/>
      <c r="AX815" s="12"/>
      <c r="AY815" s="12"/>
      <c r="AZ815" s="95"/>
      <c r="BA815" s="12"/>
      <c r="BB815" s="12"/>
      <c r="BC815" s="12"/>
      <c r="BD815" s="12"/>
      <c r="BE815" s="12"/>
      <c r="BF815" s="12"/>
      <c r="BG815" s="12"/>
      <c r="BH815" s="12"/>
      <c r="BI815" s="50"/>
      <c r="BJ815" s="12"/>
      <c r="BK815" s="12"/>
      <c r="BL815" s="12"/>
      <c r="BM815" s="12"/>
      <c r="BN815" s="12"/>
      <c r="BO815" s="12"/>
      <c r="BP815" s="12"/>
      <c r="BQ815" s="12"/>
    </row>
    <row r="816" spans="4:69" ht="15.75" customHeight="1">
      <c r="D816" s="44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95"/>
      <c r="AR816" s="12"/>
      <c r="AS816" s="12"/>
      <c r="AT816" s="12"/>
      <c r="AU816" s="12"/>
      <c r="AV816" s="12"/>
      <c r="AW816" s="12"/>
      <c r="AX816" s="12"/>
      <c r="AY816" s="12"/>
      <c r="AZ816" s="95"/>
      <c r="BA816" s="12"/>
      <c r="BB816" s="12"/>
      <c r="BC816" s="12"/>
      <c r="BD816" s="12"/>
      <c r="BE816" s="12"/>
      <c r="BF816" s="12"/>
      <c r="BG816" s="12"/>
      <c r="BH816" s="12"/>
      <c r="BI816" s="50"/>
      <c r="BJ816" s="12"/>
      <c r="BK816" s="12"/>
      <c r="BL816" s="12"/>
      <c r="BM816" s="12"/>
      <c r="BN816" s="12"/>
      <c r="BO816" s="12"/>
      <c r="BP816" s="12"/>
      <c r="BQ816" s="12"/>
    </row>
    <row r="817" spans="4:69" ht="15.75" customHeight="1">
      <c r="D817" s="44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95"/>
      <c r="AR817" s="12"/>
      <c r="AS817" s="12"/>
      <c r="AT817" s="12"/>
      <c r="AU817" s="12"/>
      <c r="AV817" s="12"/>
      <c r="AW817" s="12"/>
      <c r="AX817" s="12"/>
      <c r="AY817" s="12"/>
      <c r="AZ817" s="95"/>
      <c r="BA817" s="12"/>
      <c r="BB817" s="12"/>
      <c r="BC817" s="12"/>
      <c r="BD817" s="12"/>
      <c r="BE817" s="12"/>
      <c r="BF817" s="12"/>
      <c r="BG817" s="12"/>
      <c r="BH817" s="12"/>
      <c r="BI817" s="50"/>
      <c r="BJ817" s="12"/>
      <c r="BK817" s="12"/>
      <c r="BL817" s="12"/>
      <c r="BM817" s="12"/>
      <c r="BN817" s="12"/>
      <c r="BO817" s="12"/>
      <c r="BP817" s="12"/>
      <c r="BQ817" s="12"/>
    </row>
    <row r="818" spans="4:69" ht="15.75" customHeight="1">
      <c r="D818" s="44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95"/>
      <c r="AR818" s="12"/>
      <c r="AS818" s="12"/>
      <c r="AT818" s="12"/>
      <c r="AU818" s="12"/>
      <c r="AV818" s="12"/>
      <c r="AW818" s="12"/>
      <c r="AX818" s="12"/>
      <c r="AY818" s="12"/>
      <c r="AZ818" s="95"/>
      <c r="BA818" s="12"/>
      <c r="BB818" s="12"/>
      <c r="BC818" s="12"/>
      <c r="BD818" s="12"/>
      <c r="BE818" s="12"/>
      <c r="BF818" s="12"/>
      <c r="BG818" s="12"/>
      <c r="BH818" s="12"/>
      <c r="BI818" s="50"/>
      <c r="BJ818" s="12"/>
      <c r="BK818" s="12"/>
      <c r="BL818" s="12"/>
      <c r="BM818" s="12"/>
      <c r="BN818" s="12"/>
      <c r="BO818" s="12"/>
      <c r="BP818" s="12"/>
      <c r="BQ818" s="12"/>
    </row>
    <row r="819" spans="4:69" ht="15.75" customHeight="1">
      <c r="D819" s="44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95"/>
      <c r="AR819" s="12"/>
      <c r="AS819" s="12"/>
      <c r="AT819" s="12"/>
      <c r="AU819" s="12"/>
      <c r="AV819" s="12"/>
      <c r="AW819" s="12"/>
      <c r="AX819" s="12"/>
      <c r="AY819" s="12"/>
      <c r="AZ819" s="95"/>
      <c r="BA819" s="12"/>
      <c r="BB819" s="12"/>
      <c r="BC819" s="12"/>
      <c r="BD819" s="12"/>
      <c r="BE819" s="12"/>
      <c r="BF819" s="12"/>
      <c r="BG819" s="12"/>
      <c r="BH819" s="12"/>
      <c r="BI819" s="50"/>
      <c r="BJ819" s="12"/>
      <c r="BK819" s="12"/>
      <c r="BL819" s="12"/>
      <c r="BM819" s="12"/>
      <c r="BN819" s="12"/>
      <c r="BO819" s="12"/>
      <c r="BP819" s="12"/>
      <c r="BQ819" s="12"/>
    </row>
    <row r="820" spans="4:69" ht="15.75" customHeight="1">
      <c r="D820" s="44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95"/>
      <c r="AR820" s="12"/>
      <c r="AS820" s="12"/>
      <c r="AT820" s="12"/>
      <c r="AU820" s="12"/>
      <c r="AV820" s="12"/>
      <c r="AW820" s="12"/>
      <c r="AX820" s="12"/>
      <c r="AY820" s="12"/>
      <c r="AZ820" s="95"/>
      <c r="BA820" s="12"/>
      <c r="BB820" s="12"/>
      <c r="BC820" s="12"/>
      <c r="BD820" s="12"/>
      <c r="BE820" s="12"/>
      <c r="BF820" s="12"/>
      <c r="BG820" s="12"/>
      <c r="BH820" s="12"/>
      <c r="BI820" s="50"/>
      <c r="BJ820" s="12"/>
      <c r="BK820" s="12"/>
      <c r="BL820" s="12"/>
      <c r="BM820" s="12"/>
      <c r="BN820" s="12"/>
      <c r="BO820" s="12"/>
      <c r="BP820" s="12"/>
      <c r="BQ820" s="12"/>
    </row>
    <row r="821" spans="4:69" ht="15.75" customHeight="1">
      <c r="D821" s="44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95"/>
      <c r="AR821" s="12"/>
      <c r="AS821" s="12"/>
      <c r="AT821" s="12"/>
      <c r="AU821" s="12"/>
      <c r="AV821" s="12"/>
      <c r="AW821" s="12"/>
      <c r="AX821" s="12"/>
      <c r="AY821" s="12"/>
      <c r="AZ821" s="95"/>
      <c r="BA821" s="12"/>
      <c r="BB821" s="12"/>
      <c r="BC821" s="12"/>
      <c r="BD821" s="12"/>
      <c r="BE821" s="12"/>
      <c r="BF821" s="12"/>
      <c r="BG821" s="12"/>
      <c r="BH821" s="12"/>
      <c r="BI821" s="50"/>
      <c r="BJ821" s="12"/>
      <c r="BK821" s="12"/>
      <c r="BL821" s="12"/>
      <c r="BM821" s="12"/>
      <c r="BN821" s="12"/>
      <c r="BO821" s="12"/>
      <c r="BP821" s="12"/>
      <c r="BQ821" s="12"/>
    </row>
    <row r="822" spans="4:69" ht="15.75" customHeight="1">
      <c r="D822" s="44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95"/>
      <c r="AR822" s="12"/>
      <c r="AS822" s="12"/>
      <c r="AT822" s="12"/>
      <c r="AU822" s="12"/>
      <c r="AV822" s="12"/>
      <c r="AW822" s="12"/>
      <c r="AX822" s="12"/>
      <c r="AY822" s="12"/>
      <c r="AZ822" s="95"/>
      <c r="BA822" s="12"/>
      <c r="BB822" s="12"/>
      <c r="BC822" s="12"/>
      <c r="BD822" s="12"/>
      <c r="BE822" s="12"/>
      <c r="BF822" s="12"/>
      <c r="BG822" s="12"/>
      <c r="BH822" s="12"/>
      <c r="BI822" s="50"/>
      <c r="BJ822" s="12"/>
      <c r="BK822" s="12"/>
      <c r="BL822" s="12"/>
      <c r="BM822" s="12"/>
      <c r="BN822" s="12"/>
      <c r="BO822" s="12"/>
      <c r="BP822" s="12"/>
      <c r="BQ822" s="12"/>
    </row>
    <row r="823" spans="4:69" ht="15.75" customHeight="1">
      <c r="D823" s="44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95"/>
      <c r="AR823" s="12"/>
      <c r="AS823" s="12"/>
      <c r="AT823" s="12"/>
      <c r="AU823" s="12"/>
      <c r="AV823" s="12"/>
      <c r="AW823" s="12"/>
      <c r="AX823" s="12"/>
      <c r="AY823" s="12"/>
      <c r="AZ823" s="95"/>
      <c r="BA823" s="12"/>
      <c r="BB823" s="12"/>
      <c r="BC823" s="12"/>
      <c r="BD823" s="12"/>
      <c r="BE823" s="12"/>
      <c r="BF823" s="12"/>
      <c r="BG823" s="12"/>
      <c r="BH823" s="12"/>
      <c r="BI823" s="50"/>
      <c r="BJ823" s="12"/>
      <c r="BK823" s="12"/>
      <c r="BL823" s="12"/>
      <c r="BM823" s="12"/>
      <c r="BN823" s="12"/>
      <c r="BO823" s="12"/>
      <c r="BP823" s="12"/>
      <c r="BQ823" s="12"/>
    </row>
    <row r="824" spans="4:69" ht="15.75" customHeight="1">
      <c r="D824" s="44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95"/>
      <c r="AR824" s="12"/>
      <c r="AS824" s="12"/>
      <c r="AT824" s="12"/>
      <c r="AU824" s="12"/>
      <c r="AV824" s="12"/>
      <c r="AW824" s="12"/>
      <c r="AX824" s="12"/>
      <c r="AY824" s="12"/>
      <c r="AZ824" s="95"/>
      <c r="BA824" s="12"/>
      <c r="BB824" s="12"/>
      <c r="BC824" s="12"/>
      <c r="BD824" s="12"/>
      <c r="BE824" s="12"/>
      <c r="BF824" s="12"/>
      <c r="BG824" s="12"/>
      <c r="BH824" s="12"/>
      <c r="BI824" s="50"/>
      <c r="BJ824" s="12"/>
      <c r="BK824" s="12"/>
      <c r="BL824" s="12"/>
      <c r="BM824" s="12"/>
      <c r="BN824" s="12"/>
      <c r="BO824" s="12"/>
      <c r="BP824" s="12"/>
      <c r="BQ824" s="12"/>
    </row>
    <row r="825" spans="4:69" ht="15.75" customHeight="1">
      <c r="D825" s="44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95"/>
      <c r="AR825" s="12"/>
      <c r="AS825" s="12"/>
      <c r="AT825" s="12"/>
      <c r="AU825" s="12"/>
      <c r="AV825" s="12"/>
      <c r="AW825" s="12"/>
      <c r="AX825" s="12"/>
      <c r="AY825" s="12"/>
      <c r="AZ825" s="95"/>
      <c r="BA825" s="12"/>
      <c r="BB825" s="12"/>
      <c r="BC825" s="12"/>
      <c r="BD825" s="12"/>
      <c r="BE825" s="12"/>
      <c r="BF825" s="12"/>
      <c r="BG825" s="12"/>
      <c r="BH825" s="12"/>
      <c r="BI825" s="50"/>
      <c r="BJ825" s="12"/>
      <c r="BK825" s="12"/>
      <c r="BL825" s="12"/>
      <c r="BM825" s="12"/>
      <c r="BN825" s="12"/>
      <c r="BO825" s="12"/>
      <c r="BP825" s="12"/>
      <c r="BQ825" s="12"/>
    </row>
    <row r="826" spans="4:69" ht="15.75" customHeight="1">
      <c r="D826" s="44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95"/>
      <c r="AR826" s="12"/>
      <c r="AS826" s="12"/>
      <c r="AT826" s="12"/>
      <c r="AU826" s="12"/>
      <c r="AV826" s="12"/>
      <c r="AW826" s="12"/>
      <c r="AX826" s="12"/>
      <c r="AY826" s="12"/>
      <c r="AZ826" s="95"/>
      <c r="BA826" s="12"/>
      <c r="BB826" s="12"/>
      <c r="BC826" s="12"/>
      <c r="BD826" s="12"/>
      <c r="BE826" s="12"/>
      <c r="BF826" s="12"/>
      <c r="BG826" s="12"/>
      <c r="BH826" s="12"/>
      <c r="BI826" s="50"/>
      <c r="BJ826" s="12"/>
      <c r="BK826" s="12"/>
      <c r="BL826" s="12"/>
      <c r="BM826" s="12"/>
      <c r="BN826" s="12"/>
      <c r="BO826" s="12"/>
      <c r="BP826" s="12"/>
      <c r="BQ826" s="12"/>
    </row>
    <row r="827" spans="4:69" ht="15.75" customHeight="1">
      <c r="D827" s="44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95"/>
      <c r="AR827" s="12"/>
      <c r="AS827" s="12"/>
      <c r="AT827" s="12"/>
      <c r="AU827" s="12"/>
      <c r="AV827" s="12"/>
      <c r="AW827" s="12"/>
      <c r="AX827" s="12"/>
      <c r="AY827" s="12"/>
      <c r="AZ827" s="95"/>
      <c r="BA827" s="12"/>
      <c r="BB827" s="12"/>
      <c r="BC827" s="12"/>
      <c r="BD827" s="12"/>
      <c r="BE827" s="12"/>
      <c r="BF827" s="12"/>
      <c r="BG827" s="12"/>
      <c r="BH827" s="12"/>
      <c r="BI827" s="50"/>
      <c r="BJ827" s="12"/>
      <c r="BK827" s="12"/>
      <c r="BL827" s="12"/>
      <c r="BM827" s="12"/>
      <c r="BN827" s="12"/>
      <c r="BO827" s="12"/>
      <c r="BP827" s="12"/>
      <c r="BQ827" s="12"/>
    </row>
    <row r="828" spans="4:69" ht="15.75" customHeight="1">
      <c r="D828" s="44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95"/>
      <c r="AR828" s="12"/>
      <c r="AS828" s="12"/>
      <c r="AT828" s="12"/>
      <c r="AU828" s="12"/>
      <c r="AV828" s="12"/>
      <c r="AW828" s="12"/>
      <c r="AX828" s="12"/>
      <c r="AY828" s="12"/>
      <c r="AZ828" s="95"/>
      <c r="BA828" s="12"/>
      <c r="BB828" s="12"/>
      <c r="BC828" s="12"/>
      <c r="BD828" s="12"/>
      <c r="BE828" s="12"/>
      <c r="BF828" s="12"/>
      <c r="BG828" s="12"/>
      <c r="BH828" s="12"/>
      <c r="BI828" s="50"/>
      <c r="BJ828" s="12"/>
      <c r="BK828" s="12"/>
      <c r="BL828" s="12"/>
      <c r="BM828" s="12"/>
      <c r="BN828" s="12"/>
      <c r="BO828" s="12"/>
      <c r="BP828" s="12"/>
      <c r="BQ828" s="12"/>
    </row>
    <row r="829" spans="4:69" ht="15.75" customHeight="1">
      <c r="D829" s="44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95"/>
      <c r="AR829" s="12"/>
      <c r="AS829" s="12"/>
      <c r="AT829" s="12"/>
      <c r="AU829" s="12"/>
      <c r="AV829" s="12"/>
      <c r="AW829" s="12"/>
      <c r="AX829" s="12"/>
      <c r="AY829" s="12"/>
      <c r="AZ829" s="95"/>
      <c r="BA829" s="12"/>
      <c r="BB829" s="12"/>
      <c r="BC829" s="12"/>
      <c r="BD829" s="12"/>
      <c r="BE829" s="12"/>
      <c r="BF829" s="12"/>
      <c r="BG829" s="12"/>
      <c r="BH829" s="12"/>
      <c r="BI829" s="50"/>
      <c r="BJ829" s="12"/>
      <c r="BK829" s="12"/>
      <c r="BL829" s="12"/>
      <c r="BM829" s="12"/>
      <c r="BN829" s="12"/>
      <c r="BO829" s="12"/>
      <c r="BP829" s="12"/>
      <c r="BQ829" s="12"/>
    </row>
    <row r="830" spans="4:69" ht="15.75" customHeight="1">
      <c r="D830" s="44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95"/>
      <c r="AR830" s="12"/>
      <c r="AS830" s="12"/>
      <c r="AT830" s="12"/>
      <c r="AU830" s="12"/>
      <c r="AV830" s="12"/>
      <c r="AW830" s="12"/>
      <c r="AX830" s="12"/>
      <c r="AY830" s="12"/>
      <c r="AZ830" s="95"/>
      <c r="BA830" s="12"/>
      <c r="BB830" s="12"/>
      <c r="BC830" s="12"/>
      <c r="BD830" s="12"/>
      <c r="BE830" s="12"/>
      <c r="BF830" s="12"/>
      <c r="BG830" s="12"/>
      <c r="BH830" s="12"/>
      <c r="BI830" s="50"/>
      <c r="BJ830" s="12"/>
      <c r="BK830" s="12"/>
      <c r="BL830" s="12"/>
      <c r="BM830" s="12"/>
      <c r="BN830" s="12"/>
      <c r="BO830" s="12"/>
      <c r="BP830" s="12"/>
      <c r="BQ830" s="12"/>
    </row>
    <row r="831" spans="4:69" ht="15.75" customHeight="1">
      <c r="D831" s="44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95"/>
      <c r="AR831" s="12"/>
      <c r="AS831" s="12"/>
      <c r="AT831" s="12"/>
      <c r="AU831" s="12"/>
      <c r="AV831" s="12"/>
      <c r="AW831" s="12"/>
      <c r="AX831" s="12"/>
      <c r="AY831" s="12"/>
      <c r="AZ831" s="95"/>
      <c r="BA831" s="12"/>
      <c r="BB831" s="12"/>
      <c r="BC831" s="12"/>
      <c r="BD831" s="12"/>
      <c r="BE831" s="12"/>
      <c r="BF831" s="12"/>
      <c r="BG831" s="12"/>
      <c r="BH831" s="12"/>
      <c r="BI831" s="50"/>
      <c r="BJ831" s="12"/>
      <c r="BK831" s="12"/>
      <c r="BL831" s="12"/>
      <c r="BM831" s="12"/>
      <c r="BN831" s="12"/>
      <c r="BO831" s="12"/>
      <c r="BP831" s="12"/>
      <c r="BQ831" s="12"/>
    </row>
    <row r="832" spans="4:69" ht="15.75" customHeight="1">
      <c r="D832" s="44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95"/>
      <c r="AR832" s="12"/>
      <c r="AS832" s="12"/>
      <c r="AT832" s="12"/>
      <c r="AU832" s="12"/>
      <c r="AV832" s="12"/>
      <c r="AW832" s="12"/>
      <c r="AX832" s="12"/>
      <c r="AY832" s="12"/>
      <c r="AZ832" s="95"/>
      <c r="BA832" s="12"/>
      <c r="BB832" s="12"/>
      <c r="BC832" s="12"/>
      <c r="BD832" s="12"/>
      <c r="BE832" s="12"/>
      <c r="BF832" s="12"/>
      <c r="BG832" s="12"/>
      <c r="BH832" s="12"/>
      <c r="BI832" s="50"/>
      <c r="BJ832" s="12"/>
      <c r="BK832" s="12"/>
      <c r="BL832" s="12"/>
      <c r="BM832" s="12"/>
      <c r="BN832" s="12"/>
      <c r="BO832" s="12"/>
      <c r="BP832" s="12"/>
      <c r="BQ832" s="12"/>
    </row>
    <row r="833" spans="4:69" ht="15.75" customHeight="1">
      <c r="D833" s="44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95"/>
      <c r="AR833" s="12"/>
      <c r="AS833" s="12"/>
      <c r="AT833" s="12"/>
      <c r="AU833" s="12"/>
      <c r="AV833" s="12"/>
      <c r="AW833" s="12"/>
      <c r="AX833" s="12"/>
      <c r="AY833" s="12"/>
      <c r="AZ833" s="95"/>
      <c r="BA833" s="12"/>
      <c r="BB833" s="12"/>
      <c r="BC833" s="12"/>
      <c r="BD833" s="12"/>
      <c r="BE833" s="12"/>
      <c r="BF833" s="12"/>
      <c r="BG833" s="12"/>
      <c r="BH833" s="12"/>
      <c r="BI833" s="50"/>
      <c r="BJ833" s="12"/>
      <c r="BK833" s="12"/>
      <c r="BL833" s="12"/>
      <c r="BM833" s="12"/>
      <c r="BN833" s="12"/>
      <c r="BO833" s="12"/>
      <c r="BP833" s="12"/>
      <c r="BQ833" s="12"/>
    </row>
    <row r="834" spans="4:69" ht="15.75" customHeight="1">
      <c r="D834" s="44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95"/>
      <c r="AR834" s="12"/>
      <c r="AS834" s="12"/>
      <c r="AT834" s="12"/>
      <c r="AU834" s="12"/>
      <c r="AV834" s="12"/>
      <c r="AW834" s="12"/>
      <c r="AX834" s="12"/>
      <c r="AY834" s="12"/>
      <c r="AZ834" s="95"/>
      <c r="BA834" s="12"/>
      <c r="BB834" s="12"/>
      <c r="BC834" s="12"/>
      <c r="BD834" s="12"/>
      <c r="BE834" s="12"/>
      <c r="BF834" s="12"/>
      <c r="BG834" s="12"/>
      <c r="BH834" s="12"/>
      <c r="BI834" s="50"/>
      <c r="BJ834" s="12"/>
      <c r="BK834" s="12"/>
      <c r="BL834" s="12"/>
      <c r="BM834" s="12"/>
      <c r="BN834" s="12"/>
      <c r="BO834" s="12"/>
      <c r="BP834" s="12"/>
      <c r="BQ834" s="12"/>
    </row>
    <row r="835" spans="4:69" ht="15.75" customHeight="1">
      <c r="D835" s="44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95"/>
      <c r="AR835" s="12"/>
      <c r="AS835" s="12"/>
      <c r="AT835" s="12"/>
      <c r="AU835" s="12"/>
      <c r="AV835" s="12"/>
      <c r="AW835" s="12"/>
      <c r="AX835" s="12"/>
      <c r="AY835" s="12"/>
      <c r="AZ835" s="95"/>
      <c r="BA835" s="12"/>
      <c r="BB835" s="12"/>
      <c r="BC835" s="12"/>
      <c r="BD835" s="12"/>
      <c r="BE835" s="12"/>
      <c r="BF835" s="12"/>
      <c r="BG835" s="12"/>
      <c r="BH835" s="12"/>
      <c r="BI835" s="50"/>
      <c r="BJ835" s="12"/>
      <c r="BK835" s="12"/>
      <c r="BL835" s="12"/>
      <c r="BM835" s="12"/>
      <c r="BN835" s="12"/>
      <c r="BO835" s="12"/>
      <c r="BP835" s="12"/>
      <c r="BQ835" s="12"/>
    </row>
    <row r="836" spans="4:69" ht="15.75" customHeight="1">
      <c r="D836" s="44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95"/>
      <c r="AR836" s="12"/>
      <c r="AS836" s="12"/>
      <c r="AT836" s="12"/>
      <c r="AU836" s="12"/>
      <c r="AV836" s="12"/>
      <c r="AW836" s="12"/>
      <c r="AX836" s="12"/>
      <c r="AY836" s="12"/>
      <c r="AZ836" s="95"/>
      <c r="BA836" s="12"/>
      <c r="BB836" s="12"/>
      <c r="BC836" s="12"/>
      <c r="BD836" s="12"/>
      <c r="BE836" s="12"/>
      <c r="BF836" s="12"/>
      <c r="BG836" s="12"/>
      <c r="BH836" s="12"/>
      <c r="BI836" s="50"/>
      <c r="BJ836" s="12"/>
      <c r="BK836" s="12"/>
      <c r="BL836" s="12"/>
      <c r="BM836" s="12"/>
      <c r="BN836" s="12"/>
      <c r="BO836" s="12"/>
      <c r="BP836" s="12"/>
      <c r="BQ836" s="12"/>
    </row>
    <row r="837" spans="4:69" ht="15.75" customHeight="1">
      <c r="D837" s="44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95"/>
      <c r="AR837" s="12"/>
      <c r="AS837" s="12"/>
      <c r="AT837" s="12"/>
      <c r="AU837" s="12"/>
      <c r="AV837" s="12"/>
      <c r="AW837" s="12"/>
      <c r="AX837" s="12"/>
      <c r="AY837" s="12"/>
      <c r="AZ837" s="95"/>
      <c r="BA837" s="12"/>
      <c r="BB837" s="12"/>
      <c r="BC837" s="12"/>
      <c r="BD837" s="12"/>
      <c r="BE837" s="12"/>
      <c r="BF837" s="12"/>
      <c r="BG837" s="12"/>
      <c r="BH837" s="12"/>
      <c r="BI837" s="50"/>
      <c r="BJ837" s="12"/>
      <c r="BK837" s="12"/>
      <c r="BL837" s="12"/>
      <c r="BM837" s="12"/>
      <c r="BN837" s="12"/>
      <c r="BO837" s="12"/>
      <c r="BP837" s="12"/>
      <c r="BQ837" s="12"/>
    </row>
    <row r="838" spans="4:69" ht="15.75" customHeight="1">
      <c r="D838" s="44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95"/>
      <c r="AR838" s="12"/>
      <c r="AS838" s="12"/>
      <c r="AT838" s="12"/>
      <c r="AU838" s="12"/>
      <c r="AV838" s="12"/>
      <c r="AW838" s="12"/>
      <c r="AX838" s="12"/>
      <c r="AY838" s="12"/>
      <c r="AZ838" s="95"/>
      <c r="BA838" s="12"/>
      <c r="BB838" s="12"/>
      <c r="BC838" s="12"/>
      <c r="BD838" s="12"/>
      <c r="BE838" s="12"/>
      <c r="BF838" s="12"/>
      <c r="BG838" s="12"/>
      <c r="BH838" s="12"/>
      <c r="BI838" s="50"/>
      <c r="BJ838" s="12"/>
      <c r="BK838" s="12"/>
      <c r="BL838" s="12"/>
      <c r="BM838" s="12"/>
      <c r="BN838" s="12"/>
      <c r="BO838" s="12"/>
      <c r="BP838" s="12"/>
      <c r="BQ838" s="12"/>
    </row>
    <row r="839" spans="4:69" ht="15.75" customHeight="1">
      <c r="D839" s="44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95"/>
      <c r="AR839" s="12"/>
      <c r="AS839" s="12"/>
      <c r="AT839" s="12"/>
      <c r="AU839" s="12"/>
      <c r="AV839" s="12"/>
      <c r="AW839" s="12"/>
      <c r="AX839" s="12"/>
      <c r="AY839" s="12"/>
      <c r="AZ839" s="95"/>
      <c r="BA839" s="12"/>
      <c r="BB839" s="12"/>
      <c r="BC839" s="12"/>
      <c r="BD839" s="12"/>
      <c r="BE839" s="12"/>
      <c r="BF839" s="12"/>
      <c r="BG839" s="12"/>
      <c r="BH839" s="12"/>
      <c r="BI839" s="50"/>
      <c r="BJ839" s="12"/>
      <c r="BK839" s="12"/>
      <c r="BL839" s="12"/>
      <c r="BM839" s="12"/>
      <c r="BN839" s="12"/>
      <c r="BO839" s="12"/>
      <c r="BP839" s="12"/>
      <c r="BQ839" s="12"/>
    </row>
    <row r="840" spans="4:69" ht="15.75" customHeight="1">
      <c r="D840" s="44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95"/>
      <c r="AR840" s="12"/>
      <c r="AS840" s="12"/>
      <c r="AT840" s="12"/>
      <c r="AU840" s="12"/>
      <c r="AV840" s="12"/>
      <c r="AW840" s="12"/>
      <c r="AX840" s="12"/>
      <c r="AY840" s="12"/>
      <c r="AZ840" s="95"/>
      <c r="BA840" s="12"/>
      <c r="BB840" s="12"/>
      <c r="BC840" s="12"/>
      <c r="BD840" s="12"/>
      <c r="BE840" s="12"/>
      <c r="BF840" s="12"/>
      <c r="BG840" s="12"/>
      <c r="BH840" s="12"/>
      <c r="BI840" s="50"/>
      <c r="BJ840" s="12"/>
      <c r="BK840" s="12"/>
      <c r="BL840" s="12"/>
      <c r="BM840" s="12"/>
      <c r="BN840" s="12"/>
      <c r="BO840" s="12"/>
      <c r="BP840" s="12"/>
      <c r="BQ840" s="12"/>
    </row>
    <row r="841" spans="4:69" ht="15.75" customHeight="1">
      <c r="D841" s="44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95"/>
      <c r="AR841" s="12"/>
      <c r="AS841" s="12"/>
      <c r="AT841" s="12"/>
      <c r="AU841" s="12"/>
      <c r="AV841" s="12"/>
      <c r="AW841" s="12"/>
      <c r="AX841" s="12"/>
      <c r="AY841" s="12"/>
      <c r="AZ841" s="95"/>
      <c r="BA841" s="12"/>
      <c r="BB841" s="12"/>
      <c r="BC841" s="12"/>
      <c r="BD841" s="12"/>
      <c r="BE841" s="12"/>
      <c r="BF841" s="12"/>
      <c r="BG841" s="12"/>
      <c r="BH841" s="12"/>
      <c r="BI841" s="50"/>
      <c r="BJ841" s="12"/>
      <c r="BK841" s="12"/>
      <c r="BL841" s="12"/>
      <c r="BM841" s="12"/>
      <c r="BN841" s="12"/>
      <c r="BO841" s="12"/>
      <c r="BP841" s="12"/>
      <c r="BQ841" s="12"/>
    </row>
    <row r="842" spans="4:69" ht="15.75" customHeight="1">
      <c r="D842" s="44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95"/>
      <c r="AR842" s="12"/>
      <c r="AS842" s="12"/>
      <c r="AT842" s="12"/>
      <c r="AU842" s="12"/>
      <c r="AV842" s="12"/>
      <c r="AW842" s="12"/>
      <c r="AX842" s="12"/>
      <c r="AY842" s="12"/>
      <c r="AZ842" s="95"/>
      <c r="BA842" s="12"/>
      <c r="BB842" s="12"/>
      <c r="BC842" s="12"/>
      <c r="BD842" s="12"/>
      <c r="BE842" s="12"/>
      <c r="BF842" s="12"/>
      <c r="BG842" s="12"/>
      <c r="BH842" s="12"/>
      <c r="BI842" s="50"/>
      <c r="BJ842" s="12"/>
      <c r="BK842" s="12"/>
      <c r="BL842" s="12"/>
      <c r="BM842" s="12"/>
      <c r="BN842" s="12"/>
      <c r="BO842" s="12"/>
      <c r="BP842" s="12"/>
      <c r="BQ842" s="12"/>
    </row>
    <row r="843" spans="4:69" ht="15.75" customHeight="1">
      <c r="D843" s="44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95"/>
      <c r="AR843" s="12"/>
      <c r="AS843" s="12"/>
      <c r="AT843" s="12"/>
      <c r="AU843" s="12"/>
      <c r="AV843" s="12"/>
      <c r="AW843" s="12"/>
      <c r="AX843" s="12"/>
      <c r="AY843" s="12"/>
      <c r="AZ843" s="95"/>
      <c r="BA843" s="12"/>
      <c r="BB843" s="12"/>
      <c r="BC843" s="12"/>
      <c r="BD843" s="12"/>
      <c r="BE843" s="12"/>
      <c r="BF843" s="12"/>
      <c r="BG843" s="12"/>
      <c r="BH843" s="12"/>
      <c r="BI843" s="50"/>
      <c r="BJ843" s="12"/>
      <c r="BK843" s="12"/>
      <c r="BL843" s="12"/>
      <c r="BM843" s="12"/>
      <c r="BN843" s="12"/>
      <c r="BO843" s="12"/>
      <c r="BP843" s="12"/>
      <c r="BQ843" s="12"/>
    </row>
    <row r="844" spans="4:69" ht="15.75" customHeight="1">
      <c r="D844" s="44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95"/>
      <c r="AR844" s="12"/>
      <c r="AS844" s="12"/>
      <c r="AT844" s="12"/>
      <c r="AU844" s="12"/>
      <c r="AV844" s="12"/>
      <c r="AW844" s="12"/>
      <c r="AX844" s="12"/>
      <c r="AY844" s="12"/>
      <c r="AZ844" s="95"/>
      <c r="BA844" s="12"/>
      <c r="BB844" s="12"/>
      <c r="BC844" s="12"/>
      <c r="BD844" s="12"/>
      <c r="BE844" s="12"/>
      <c r="BF844" s="12"/>
      <c r="BG844" s="12"/>
      <c r="BH844" s="12"/>
      <c r="BI844" s="50"/>
      <c r="BJ844" s="12"/>
      <c r="BK844" s="12"/>
      <c r="BL844" s="12"/>
      <c r="BM844" s="12"/>
      <c r="BN844" s="12"/>
      <c r="BO844" s="12"/>
      <c r="BP844" s="12"/>
      <c r="BQ844" s="12"/>
    </row>
    <row r="845" spans="4:69" ht="15.75" customHeight="1">
      <c r="D845" s="44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95"/>
      <c r="AR845" s="12"/>
      <c r="AS845" s="12"/>
      <c r="AT845" s="12"/>
      <c r="AU845" s="12"/>
      <c r="AV845" s="12"/>
      <c r="AW845" s="12"/>
      <c r="AX845" s="12"/>
      <c r="AY845" s="12"/>
      <c r="AZ845" s="95"/>
      <c r="BA845" s="12"/>
      <c r="BB845" s="12"/>
      <c r="BC845" s="12"/>
      <c r="BD845" s="12"/>
      <c r="BE845" s="12"/>
      <c r="BF845" s="12"/>
      <c r="BG845" s="12"/>
      <c r="BH845" s="12"/>
      <c r="BI845" s="50"/>
      <c r="BJ845" s="12"/>
      <c r="BK845" s="12"/>
      <c r="BL845" s="12"/>
      <c r="BM845" s="12"/>
      <c r="BN845" s="12"/>
      <c r="BO845" s="12"/>
      <c r="BP845" s="12"/>
      <c r="BQ845" s="12"/>
    </row>
    <row r="846" spans="4:69" ht="15.75" customHeight="1">
      <c r="D846" s="44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95"/>
      <c r="AR846" s="12"/>
      <c r="AS846" s="12"/>
      <c r="AT846" s="12"/>
      <c r="AU846" s="12"/>
      <c r="AV846" s="12"/>
      <c r="AW846" s="12"/>
      <c r="AX846" s="12"/>
      <c r="AY846" s="12"/>
      <c r="AZ846" s="95"/>
      <c r="BA846" s="12"/>
      <c r="BB846" s="12"/>
      <c r="BC846" s="12"/>
      <c r="BD846" s="12"/>
      <c r="BE846" s="12"/>
      <c r="BF846" s="12"/>
      <c r="BG846" s="12"/>
      <c r="BH846" s="12"/>
      <c r="BI846" s="50"/>
      <c r="BJ846" s="12"/>
      <c r="BK846" s="12"/>
      <c r="BL846" s="12"/>
      <c r="BM846" s="12"/>
      <c r="BN846" s="12"/>
      <c r="BO846" s="12"/>
      <c r="BP846" s="12"/>
      <c r="BQ846" s="12"/>
    </row>
    <row r="847" spans="4:69" ht="15.75" customHeight="1">
      <c r="D847" s="44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95"/>
      <c r="AR847" s="12"/>
      <c r="AS847" s="12"/>
      <c r="AT847" s="12"/>
      <c r="AU847" s="12"/>
      <c r="AV847" s="12"/>
      <c r="AW847" s="12"/>
      <c r="AX847" s="12"/>
      <c r="AY847" s="12"/>
      <c r="AZ847" s="95"/>
      <c r="BA847" s="12"/>
      <c r="BB847" s="12"/>
      <c r="BC847" s="12"/>
      <c r="BD847" s="12"/>
      <c r="BE847" s="12"/>
      <c r="BF847" s="12"/>
      <c r="BG847" s="12"/>
      <c r="BH847" s="12"/>
      <c r="BI847" s="50"/>
      <c r="BJ847" s="12"/>
      <c r="BK847" s="12"/>
      <c r="BL847" s="12"/>
      <c r="BM847" s="12"/>
      <c r="BN847" s="12"/>
      <c r="BO847" s="12"/>
      <c r="BP847" s="12"/>
      <c r="BQ847" s="12"/>
    </row>
    <row r="848" spans="4:69" ht="15.75" customHeight="1">
      <c r="D848" s="44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95"/>
      <c r="AR848" s="12"/>
      <c r="AS848" s="12"/>
      <c r="AT848" s="12"/>
      <c r="AU848" s="12"/>
      <c r="AV848" s="12"/>
      <c r="AW848" s="12"/>
      <c r="AX848" s="12"/>
      <c r="AY848" s="12"/>
      <c r="AZ848" s="95"/>
      <c r="BA848" s="12"/>
      <c r="BB848" s="12"/>
      <c r="BC848" s="12"/>
      <c r="BD848" s="12"/>
      <c r="BE848" s="12"/>
      <c r="BF848" s="12"/>
      <c r="BG848" s="12"/>
      <c r="BH848" s="12"/>
      <c r="BI848" s="50"/>
      <c r="BJ848" s="12"/>
      <c r="BK848" s="12"/>
      <c r="BL848" s="12"/>
      <c r="BM848" s="12"/>
      <c r="BN848" s="12"/>
      <c r="BO848" s="12"/>
      <c r="BP848" s="12"/>
      <c r="BQ848" s="12"/>
    </row>
    <row r="849" spans="4:69" ht="15.75" customHeight="1">
      <c r="D849" s="44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95"/>
      <c r="AR849" s="12"/>
      <c r="AS849" s="12"/>
      <c r="AT849" s="12"/>
      <c r="AU849" s="12"/>
      <c r="AV849" s="12"/>
      <c r="AW849" s="12"/>
      <c r="AX849" s="12"/>
      <c r="AY849" s="12"/>
      <c r="AZ849" s="95"/>
      <c r="BA849" s="12"/>
      <c r="BB849" s="12"/>
      <c r="BC849" s="12"/>
      <c r="BD849" s="12"/>
      <c r="BE849" s="12"/>
      <c r="BF849" s="12"/>
      <c r="BG849" s="12"/>
      <c r="BH849" s="12"/>
      <c r="BI849" s="50"/>
      <c r="BJ849" s="12"/>
      <c r="BK849" s="12"/>
      <c r="BL849" s="12"/>
      <c r="BM849" s="12"/>
      <c r="BN849" s="12"/>
      <c r="BO849" s="12"/>
      <c r="BP849" s="12"/>
      <c r="BQ849" s="12"/>
    </row>
    <row r="850" spans="4:69" ht="15.75" customHeight="1">
      <c r="D850" s="44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95"/>
      <c r="AR850" s="12"/>
      <c r="AS850" s="12"/>
      <c r="AT850" s="12"/>
      <c r="AU850" s="12"/>
      <c r="AV850" s="12"/>
      <c r="AW850" s="12"/>
      <c r="AX850" s="12"/>
      <c r="AY850" s="12"/>
      <c r="AZ850" s="95"/>
      <c r="BA850" s="12"/>
      <c r="BB850" s="12"/>
      <c r="BC850" s="12"/>
      <c r="BD850" s="12"/>
      <c r="BE850" s="12"/>
      <c r="BF850" s="12"/>
      <c r="BG850" s="12"/>
      <c r="BH850" s="12"/>
      <c r="BI850" s="50"/>
      <c r="BJ850" s="12"/>
      <c r="BK850" s="12"/>
      <c r="BL850" s="12"/>
      <c r="BM850" s="12"/>
      <c r="BN850" s="12"/>
      <c r="BO850" s="12"/>
      <c r="BP850" s="12"/>
      <c r="BQ850" s="12"/>
    </row>
    <row r="851" spans="4:69" ht="15.75" customHeight="1">
      <c r="D851" s="44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95"/>
      <c r="AR851" s="12"/>
      <c r="AS851" s="12"/>
      <c r="AT851" s="12"/>
      <c r="AU851" s="12"/>
      <c r="AV851" s="12"/>
      <c r="AW851" s="12"/>
      <c r="AX851" s="12"/>
      <c r="AY851" s="12"/>
      <c r="AZ851" s="95"/>
      <c r="BA851" s="12"/>
      <c r="BB851" s="12"/>
      <c r="BC851" s="12"/>
      <c r="BD851" s="12"/>
      <c r="BE851" s="12"/>
      <c r="BF851" s="12"/>
      <c r="BG851" s="12"/>
      <c r="BH851" s="12"/>
      <c r="BI851" s="50"/>
      <c r="BJ851" s="12"/>
      <c r="BK851" s="12"/>
      <c r="BL851" s="12"/>
      <c r="BM851" s="12"/>
      <c r="BN851" s="12"/>
      <c r="BO851" s="12"/>
      <c r="BP851" s="12"/>
      <c r="BQ851" s="12"/>
    </row>
    <row r="852" spans="4:69" ht="15.75" customHeight="1">
      <c r="D852" s="44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95"/>
      <c r="AR852" s="12"/>
      <c r="AS852" s="12"/>
      <c r="AT852" s="12"/>
      <c r="AU852" s="12"/>
      <c r="AV852" s="12"/>
      <c r="AW852" s="12"/>
      <c r="AX852" s="12"/>
      <c r="AY852" s="12"/>
      <c r="AZ852" s="95"/>
      <c r="BA852" s="12"/>
      <c r="BB852" s="12"/>
      <c r="BC852" s="12"/>
      <c r="BD852" s="12"/>
      <c r="BE852" s="12"/>
      <c r="BF852" s="12"/>
      <c r="BG852" s="12"/>
      <c r="BH852" s="12"/>
      <c r="BI852" s="50"/>
      <c r="BJ852" s="12"/>
      <c r="BK852" s="12"/>
      <c r="BL852" s="12"/>
      <c r="BM852" s="12"/>
      <c r="BN852" s="12"/>
      <c r="BO852" s="12"/>
      <c r="BP852" s="12"/>
      <c r="BQ852" s="12"/>
    </row>
    <row r="853" spans="4:69" ht="15.75" customHeight="1">
      <c r="D853" s="44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95"/>
      <c r="AR853" s="12"/>
      <c r="AS853" s="12"/>
      <c r="AT853" s="12"/>
      <c r="AU853" s="12"/>
      <c r="AV853" s="12"/>
      <c r="AW853" s="12"/>
      <c r="AX853" s="12"/>
      <c r="AY853" s="12"/>
      <c r="AZ853" s="95"/>
      <c r="BA853" s="12"/>
      <c r="BB853" s="12"/>
      <c r="BC853" s="12"/>
      <c r="BD853" s="12"/>
      <c r="BE853" s="12"/>
      <c r="BF853" s="12"/>
      <c r="BG853" s="12"/>
      <c r="BH853" s="12"/>
      <c r="BI853" s="50"/>
      <c r="BJ853" s="12"/>
      <c r="BK853" s="12"/>
      <c r="BL853" s="12"/>
      <c r="BM853" s="12"/>
      <c r="BN853" s="12"/>
      <c r="BO853" s="12"/>
      <c r="BP853" s="12"/>
      <c r="BQ853" s="12"/>
    </row>
    <row r="854" spans="4:69" ht="15.75" customHeight="1">
      <c r="D854" s="44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95"/>
      <c r="AR854" s="12"/>
      <c r="AS854" s="12"/>
      <c r="AT854" s="12"/>
      <c r="AU854" s="12"/>
      <c r="AV854" s="12"/>
      <c r="AW854" s="12"/>
      <c r="AX854" s="12"/>
      <c r="AY854" s="12"/>
      <c r="AZ854" s="95"/>
      <c r="BA854" s="12"/>
      <c r="BB854" s="12"/>
      <c r="BC854" s="12"/>
      <c r="BD854" s="12"/>
      <c r="BE854" s="12"/>
      <c r="BF854" s="12"/>
      <c r="BG854" s="12"/>
      <c r="BH854" s="12"/>
      <c r="BI854" s="50"/>
      <c r="BJ854" s="12"/>
      <c r="BK854" s="12"/>
      <c r="BL854" s="12"/>
      <c r="BM854" s="12"/>
      <c r="BN854" s="12"/>
      <c r="BO854" s="12"/>
      <c r="BP854" s="12"/>
      <c r="BQ854" s="12"/>
    </row>
    <row r="855" spans="4:69" ht="15.75" customHeight="1">
      <c r="D855" s="44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95"/>
      <c r="AR855" s="12"/>
      <c r="AS855" s="12"/>
      <c r="AT855" s="12"/>
      <c r="AU855" s="12"/>
      <c r="AV855" s="12"/>
      <c r="AW855" s="12"/>
      <c r="AX855" s="12"/>
      <c r="AY855" s="12"/>
      <c r="AZ855" s="95"/>
      <c r="BA855" s="12"/>
      <c r="BB855" s="12"/>
      <c r="BC855" s="12"/>
      <c r="BD855" s="12"/>
      <c r="BE855" s="12"/>
      <c r="BF855" s="12"/>
      <c r="BG855" s="12"/>
      <c r="BH855" s="12"/>
      <c r="BI855" s="50"/>
      <c r="BJ855" s="12"/>
      <c r="BK855" s="12"/>
      <c r="BL855" s="12"/>
      <c r="BM855" s="12"/>
      <c r="BN855" s="12"/>
      <c r="BO855" s="12"/>
      <c r="BP855" s="12"/>
      <c r="BQ855" s="12"/>
    </row>
    <row r="856" spans="4:69" ht="15.75" customHeight="1">
      <c r="D856" s="44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95"/>
      <c r="AR856" s="12"/>
      <c r="AS856" s="12"/>
      <c r="AT856" s="12"/>
      <c r="AU856" s="12"/>
      <c r="AV856" s="12"/>
      <c r="AW856" s="12"/>
      <c r="AX856" s="12"/>
      <c r="AY856" s="12"/>
      <c r="AZ856" s="95"/>
      <c r="BA856" s="12"/>
      <c r="BB856" s="12"/>
      <c r="BC856" s="12"/>
      <c r="BD856" s="12"/>
      <c r="BE856" s="12"/>
      <c r="BF856" s="12"/>
      <c r="BG856" s="12"/>
      <c r="BH856" s="12"/>
      <c r="BI856" s="50"/>
      <c r="BJ856" s="12"/>
      <c r="BK856" s="12"/>
      <c r="BL856" s="12"/>
      <c r="BM856" s="12"/>
      <c r="BN856" s="12"/>
      <c r="BO856" s="12"/>
      <c r="BP856" s="12"/>
      <c r="BQ856" s="12"/>
    </row>
    <row r="857" spans="4:69" ht="15.75" customHeight="1">
      <c r="D857" s="44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95"/>
      <c r="AR857" s="12"/>
      <c r="AS857" s="12"/>
      <c r="AT857" s="12"/>
      <c r="AU857" s="12"/>
      <c r="AV857" s="12"/>
      <c r="AW857" s="12"/>
      <c r="AX857" s="12"/>
      <c r="AY857" s="12"/>
      <c r="AZ857" s="95"/>
      <c r="BA857" s="12"/>
      <c r="BB857" s="12"/>
      <c r="BC857" s="12"/>
      <c r="BD857" s="12"/>
      <c r="BE857" s="12"/>
      <c r="BF857" s="12"/>
      <c r="BG857" s="12"/>
      <c r="BH857" s="12"/>
      <c r="BI857" s="50"/>
      <c r="BJ857" s="12"/>
      <c r="BK857" s="12"/>
      <c r="BL857" s="12"/>
      <c r="BM857" s="12"/>
      <c r="BN857" s="12"/>
      <c r="BO857" s="12"/>
      <c r="BP857" s="12"/>
      <c r="BQ857" s="12"/>
    </row>
    <row r="858" spans="4:69" ht="15.75" customHeight="1">
      <c r="D858" s="44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95"/>
      <c r="AR858" s="12"/>
      <c r="AS858" s="12"/>
      <c r="AT858" s="12"/>
      <c r="AU858" s="12"/>
      <c r="AV858" s="12"/>
      <c r="AW858" s="12"/>
      <c r="AX858" s="12"/>
      <c r="AY858" s="12"/>
      <c r="AZ858" s="95"/>
      <c r="BA858" s="12"/>
      <c r="BB858" s="12"/>
      <c r="BC858" s="12"/>
      <c r="BD858" s="12"/>
      <c r="BE858" s="12"/>
      <c r="BF858" s="12"/>
      <c r="BG858" s="12"/>
      <c r="BH858" s="12"/>
      <c r="BI858" s="50"/>
      <c r="BJ858" s="12"/>
      <c r="BK858" s="12"/>
      <c r="BL858" s="12"/>
      <c r="BM858" s="12"/>
      <c r="BN858" s="12"/>
      <c r="BO858" s="12"/>
      <c r="BP858" s="12"/>
      <c r="BQ858" s="12"/>
    </row>
    <row r="859" spans="4:69" ht="15.75" customHeight="1">
      <c r="D859" s="44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95"/>
      <c r="AR859" s="12"/>
      <c r="AS859" s="12"/>
      <c r="AT859" s="12"/>
      <c r="AU859" s="12"/>
      <c r="AV859" s="12"/>
      <c r="AW859" s="12"/>
      <c r="AX859" s="12"/>
      <c r="AY859" s="12"/>
      <c r="AZ859" s="95"/>
      <c r="BA859" s="12"/>
      <c r="BB859" s="12"/>
      <c r="BC859" s="12"/>
      <c r="BD859" s="12"/>
      <c r="BE859" s="12"/>
      <c r="BF859" s="12"/>
      <c r="BG859" s="12"/>
      <c r="BH859" s="12"/>
      <c r="BI859" s="50"/>
      <c r="BJ859" s="12"/>
      <c r="BK859" s="12"/>
      <c r="BL859" s="12"/>
      <c r="BM859" s="12"/>
      <c r="BN859" s="12"/>
      <c r="BO859" s="12"/>
      <c r="BP859" s="12"/>
      <c r="BQ859" s="12"/>
    </row>
    <row r="860" spans="4:69" ht="15.75" customHeight="1">
      <c r="D860" s="44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95"/>
      <c r="AR860" s="12"/>
      <c r="AS860" s="12"/>
      <c r="AT860" s="12"/>
      <c r="AU860" s="12"/>
      <c r="AV860" s="12"/>
      <c r="AW860" s="12"/>
      <c r="AX860" s="12"/>
      <c r="AY860" s="12"/>
      <c r="AZ860" s="95"/>
      <c r="BA860" s="12"/>
      <c r="BB860" s="12"/>
      <c r="BC860" s="12"/>
      <c r="BD860" s="12"/>
      <c r="BE860" s="12"/>
      <c r="BF860" s="12"/>
      <c r="BG860" s="12"/>
      <c r="BH860" s="12"/>
      <c r="BI860" s="50"/>
      <c r="BJ860" s="12"/>
      <c r="BK860" s="12"/>
      <c r="BL860" s="12"/>
      <c r="BM860" s="12"/>
      <c r="BN860" s="12"/>
      <c r="BO860" s="12"/>
      <c r="BP860" s="12"/>
      <c r="BQ860" s="12"/>
    </row>
    <row r="861" spans="4:69" ht="15.75" customHeight="1">
      <c r="D861" s="44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95"/>
      <c r="AR861" s="12"/>
      <c r="AS861" s="12"/>
      <c r="AT861" s="12"/>
      <c r="AU861" s="12"/>
      <c r="AV861" s="12"/>
      <c r="AW861" s="12"/>
      <c r="AX861" s="12"/>
      <c r="AY861" s="12"/>
      <c r="AZ861" s="95"/>
      <c r="BA861" s="12"/>
      <c r="BB861" s="12"/>
      <c r="BC861" s="12"/>
      <c r="BD861" s="12"/>
      <c r="BE861" s="12"/>
      <c r="BF861" s="12"/>
      <c r="BG861" s="12"/>
      <c r="BH861" s="12"/>
      <c r="BI861" s="50"/>
      <c r="BJ861" s="12"/>
      <c r="BK861" s="12"/>
      <c r="BL861" s="12"/>
      <c r="BM861" s="12"/>
      <c r="BN861" s="12"/>
      <c r="BO861" s="12"/>
      <c r="BP861" s="12"/>
      <c r="BQ861" s="12"/>
    </row>
    <row r="862" spans="4:69" ht="15.75" customHeight="1">
      <c r="D862" s="44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95"/>
      <c r="AR862" s="12"/>
      <c r="AS862" s="12"/>
      <c r="AT862" s="12"/>
      <c r="AU862" s="12"/>
      <c r="AV862" s="12"/>
      <c r="AW862" s="12"/>
      <c r="AX862" s="12"/>
      <c r="AY862" s="12"/>
      <c r="AZ862" s="95"/>
      <c r="BA862" s="12"/>
      <c r="BB862" s="12"/>
      <c r="BC862" s="12"/>
      <c r="BD862" s="12"/>
      <c r="BE862" s="12"/>
      <c r="BF862" s="12"/>
      <c r="BG862" s="12"/>
      <c r="BH862" s="12"/>
      <c r="BI862" s="50"/>
      <c r="BJ862" s="12"/>
      <c r="BK862" s="12"/>
      <c r="BL862" s="12"/>
      <c r="BM862" s="12"/>
      <c r="BN862" s="12"/>
      <c r="BO862" s="12"/>
      <c r="BP862" s="12"/>
      <c r="BQ862" s="12"/>
    </row>
    <row r="863" spans="4:69" ht="15.75" customHeight="1">
      <c r="D863" s="44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95"/>
      <c r="AR863" s="12"/>
      <c r="AS863" s="12"/>
      <c r="AT863" s="12"/>
      <c r="AU863" s="12"/>
      <c r="AV863" s="12"/>
      <c r="AW863" s="12"/>
      <c r="AX863" s="12"/>
      <c r="AY863" s="12"/>
      <c r="AZ863" s="95"/>
      <c r="BA863" s="12"/>
      <c r="BB863" s="12"/>
      <c r="BC863" s="12"/>
      <c r="BD863" s="12"/>
      <c r="BE863" s="12"/>
      <c r="BF863" s="12"/>
      <c r="BG863" s="12"/>
      <c r="BH863" s="12"/>
      <c r="BI863" s="50"/>
      <c r="BJ863" s="12"/>
      <c r="BK863" s="12"/>
      <c r="BL863" s="12"/>
      <c r="BM863" s="12"/>
      <c r="BN863" s="12"/>
      <c r="BO863" s="12"/>
      <c r="BP863" s="12"/>
      <c r="BQ863" s="12"/>
    </row>
    <row r="864" spans="4:69" ht="15.75" customHeight="1">
      <c r="D864" s="44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95"/>
      <c r="AR864" s="12"/>
      <c r="AS864" s="12"/>
      <c r="AT864" s="12"/>
      <c r="AU864" s="12"/>
      <c r="AV864" s="12"/>
      <c r="AW864" s="12"/>
      <c r="AX864" s="12"/>
      <c r="AY864" s="12"/>
      <c r="AZ864" s="95"/>
      <c r="BA864" s="12"/>
      <c r="BB864" s="12"/>
      <c r="BC864" s="12"/>
      <c r="BD864" s="12"/>
      <c r="BE864" s="12"/>
      <c r="BF864" s="12"/>
      <c r="BG864" s="12"/>
      <c r="BH864" s="12"/>
      <c r="BI864" s="50"/>
      <c r="BJ864" s="12"/>
      <c r="BK864" s="12"/>
      <c r="BL864" s="12"/>
      <c r="BM864" s="12"/>
      <c r="BN864" s="12"/>
      <c r="BO864" s="12"/>
      <c r="BP864" s="12"/>
      <c r="BQ864" s="12"/>
    </row>
    <row r="865" spans="4:69" ht="15.75" customHeight="1">
      <c r="D865" s="44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95"/>
      <c r="AR865" s="12"/>
      <c r="AS865" s="12"/>
      <c r="AT865" s="12"/>
      <c r="AU865" s="12"/>
      <c r="AV865" s="12"/>
      <c r="AW865" s="12"/>
      <c r="AX865" s="12"/>
      <c r="AY865" s="12"/>
      <c r="AZ865" s="95"/>
      <c r="BA865" s="12"/>
      <c r="BB865" s="12"/>
      <c r="BC865" s="12"/>
      <c r="BD865" s="12"/>
      <c r="BE865" s="12"/>
      <c r="BF865" s="12"/>
      <c r="BG865" s="12"/>
      <c r="BH865" s="12"/>
      <c r="BI865" s="50"/>
      <c r="BJ865" s="12"/>
      <c r="BK865" s="12"/>
      <c r="BL865" s="12"/>
      <c r="BM865" s="12"/>
      <c r="BN865" s="12"/>
      <c r="BO865" s="12"/>
      <c r="BP865" s="12"/>
      <c r="BQ865" s="12"/>
    </row>
    <row r="866" spans="4:69" ht="15.75" customHeight="1">
      <c r="D866" s="44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95"/>
      <c r="AR866" s="12"/>
      <c r="AS866" s="12"/>
      <c r="AT866" s="12"/>
      <c r="AU866" s="12"/>
      <c r="AV866" s="12"/>
      <c r="AW866" s="12"/>
      <c r="AX866" s="12"/>
      <c r="AY866" s="12"/>
      <c r="AZ866" s="95"/>
      <c r="BA866" s="12"/>
      <c r="BB866" s="12"/>
      <c r="BC866" s="12"/>
      <c r="BD866" s="12"/>
      <c r="BE866" s="12"/>
      <c r="BF866" s="12"/>
      <c r="BG866" s="12"/>
      <c r="BH866" s="12"/>
      <c r="BI866" s="50"/>
      <c r="BJ866" s="12"/>
      <c r="BK866" s="12"/>
      <c r="BL866" s="12"/>
      <c r="BM866" s="12"/>
      <c r="BN866" s="12"/>
      <c r="BO866" s="12"/>
      <c r="BP866" s="12"/>
      <c r="BQ866" s="12"/>
    </row>
    <row r="867" spans="4:69" ht="15.75" customHeight="1">
      <c r="D867" s="44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95"/>
      <c r="AR867" s="12"/>
      <c r="AS867" s="12"/>
      <c r="AT867" s="12"/>
      <c r="AU867" s="12"/>
      <c r="AV867" s="12"/>
      <c r="AW867" s="12"/>
      <c r="AX867" s="12"/>
      <c r="AY867" s="12"/>
      <c r="AZ867" s="95"/>
      <c r="BA867" s="12"/>
      <c r="BB867" s="12"/>
      <c r="BC867" s="12"/>
      <c r="BD867" s="12"/>
      <c r="BE867" s="12"/>
      <c r="BF867" s="12"/>
      <c r="BG867" s="12"/>
      <c r="BH867" s="12"/>
      <c r="BI867" s="50"/>
      <c r="BJ867" s="12"/>
      <c r="BK867" s="12"/>
      <c r="BL867" s="12"/>
      <c r="BM867" s="12"/>
      <c r="BN867" s="12"/>
      <c r="BO867" s="12"/>
      <c r="BP867" s="12"/>
      <c r="BQ867" s="12"/>
    </row>
    <row r="868" spans="4:69" ht="15.75" customHeight="1">
      <c r="D868" s="44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95"/>
      <c r="AR868" s="12"/>
      <c r="AS868" s="12"/>
      <c r="AT868" s="12"/>
      <c r="AU868" s="12"/>
      <c r="AV868" s="12"/>
      <c r="AW868" s="12"/>
      <c r="AX868" s="12"/>
      <c r="AY868" s="12"/>
      <c r="AZ868" s="95"/>
      <c r="BA868" s="12"/>
      <c r="BB868" s="12"/>
      <c r="BC868" s="12"/>
      <c r="BD868" s="12"/>
      <c r="BE868" s="12"/>
      <c r="BF868" s="12"/>
      <c r="BG868" s="12"/>
      <c r="BH868" s="12"/>
      <c r="BI868" s="50"/>
      <c r="BJ868" s="12"/>
      <c r="BK868" s="12"/>
      <c r="BL868" s="12"/>
      <c r="BM868" s="12"/>
      <c r="BN868" s="12"/>
      <c r="BO868" s="12"/>
      <c r="BP868" s="12"/>
      <c r="BQ868" s="12"/>
    </row>
    <row r="869" spans="4:69" ht="15.75" customHeight="1">
      <c r="D869" s="44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95"/>
      <c r="AR869" s="12"/>
      <c r="AS869" s="12"/>
      <c r="AT869" s="12"/>
      <c r="AU869" s="12"/>
      <c r="AV869" s="12"/>
      <c r="AW869" s="12"/>
      <c r="AX869" s="12"/>
      <c r="AY869" s="12"/>
      <c r="AZ869" s="95"/>
      <c r="BA869" s="12"/>
      <c r="BB869" s="12"/>
      <c r="BC869" s="12"/>
      <c r="BD869" s="12"/>
      <c r="BE869" s="12"/>
      <c r="BF869" s="12"/>
      <c r="BG869" s="12"/>
      <c r="BH869" s="12"/>
      <c r="BI869" s="50"/>
      <c r="BJ869" s="12"/>
      <c r="BK869" s="12"/>
      <c r="BL869" s="12"/>
      <c r="BM869" s="12"/>
      <c r="BN869" s="12"/>
      <c r="BO869" s="12"/>
      <c r="BP869" s="12"/>
      <c r="BQ869" s="12"/>
    </row>
    <row r="870" spans="4:69" ht="15.75" customHeight="1">
      <c r="D870" s="44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95"/>
      <c r="AR870" s="12"/>
      <c r="AS870" s="12"/>
      <c r="AT870" s="12"/>
      <c r="AU870" s="12"/>
      <c r="AV870" s="12"/>
      <c r="AW870" s="12"/>
      <c r="AX870" s="12"/>
      <c r="AY870" s="12"/>
      <c r="AZ870" s="95"/>
      <c r="BA870" s="12"/>
      <c r="BB870" s="12"/>
      <c r="BC870" s="12"/>
      <c r="BD870" s="12"/>
      <c r="BE870" s="12"/>
      <c r="BF870" s="12"/>
      <c r="BG870" s="12"/>
      <c r="BH870" s="12"/>
      <c r="BI870" s="50"/>
      <c r="BJ870" s="12"/>
      <c r="BK870" s="12"/>
      <c r="BL870" s="12"/>
      <c r="BM870" s="12"/>
      <c r="BN870" s="12"/>
      <c r="BO870" s="12"/>
      <c r="BP870" s="12"/>
      <c r="BQ870" s="12"/>
    </row>
    <row r="871" spans="4:69" ht="15.75" customHeight="1">
      <c r="D871" s="44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95"/>
      <c r="AR871" s="12"/>
      <c r="AS871" s="12"/>
      <c r="AT871" s="12"/>
      <c r="AU871" s="12"/>
      <c r="AV871" s="12"/>
      <c r="AW871" s="12"/>
      <c r="AX871" s="12"/>
      <c r="AY871" s="12"/>
      <c r="AZ871" s="95"/>
      <c r="BA871" s="12"/>
      <c r="BB871" s="12"/>
      <c r="BC871" s="12"/>
      <c r="BD871" s="12"/>
      <c r="BE871" s="12"/>
      <c r="BF871" s="12"/>
      <c r="BG871" s="12"/>
      <c r="BH871" s="12"/>
      <c r="BI871" s="50"/>
      <c r="BJ871" s="12"/>
      <c r="BK871" s="12"/>
      <c r="BL871" s="12"/>
      <c r="BM871" s="12"/>
      <c r="BN871" s="12"/>
      <c r="BO871" s="12"/>
      <c r="BP871" s="12"/>
      <c r="BQ871" s="12"/>
    </row>
    <row r="872" spans="4:69" ht="15.75" customHeight="1">
      <c r="D872" s="44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95"/>
      <c r="AR872" s="12"/>
      <c r="AS872" s="12"/>
      <c r="AT872" s="12"/>
      <c r="AU872" s="12"/>
      <c r="AV872" s="12"/>
      <c r="AW872" s="12"/>
      <c r="AX872" s="12"/>
      <c r="AY872" s="12"/>
      <c r="AZ872" s="95"/>
      <c r="BA872" s="12"/>
      <c r="BB872" s="12"/>
      <c r="BC872" s="12"/>
      <c r="BD872" s="12"/>
      <c r="BE872" s="12"/>
      <c r="BF872" s="12"/>
      <c r="BG872" s="12"/>
      <c r="BH872" s="12"/>
      <c r="BI872" s="50"/>
      <c r="BJ872" s="12"/>
      <c r="BK872" s="12"/>
      <c r="BL872" s="12"/>
      <c r="BM872" s="12"/>
      <c r="BN872" s="12"/>
      <c r="BO872" s="12"/>
      <c r="BP872" s="12"/>
      <c r="BQ872" s="12"/>
    </row>
    <row r="873" spans="4:69" ht="15.75" customHeight="1">
      <c r="D873" s="44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95"/>
      <c r="AR873" s="12"/>
      <c r="AS873" s="12"/>
      <c r="AT873" s="12"/>
      <c r="AU873" s="12"/>
      <c r="AV873" s="12"/>
      <c r="AW873" s="12"/>
      <c r="AX873" s="12"/>
      <c r="AY873" s="12"/>
      <c r="AZ873" s="95"/>
      <c r="BA873" s="12"/>
      <c r="BB873" s="12"/>
      <c r="BC873" s="12"/>
      <c r="BD873" s="12"/>
      <c r="BE873" s="12"/>
      <c r="BF873" s="12"/>
      <c r="BG873" s="12"/>
      <c r="BH873" s="12"/>
      <c r="BI873" s="50"/>
      <c r="BJ873" s="12"/>
      <c r="BK873" s="12"/>
      <c r="BL873" s="12"/>
      <c r="BM873" s="12"/>
      <c r="BN873" s="12"/>
      <c r="BO873" s="12"/>
      <c r="BP873" s="12"/>
      <c r="BQ873" s="12"/>
    </row>
    <row r="874" spans="4:69" ht="15.75" customHeight="1">
      <c r="D874" s="44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95"/>
      <c r="AR874" s="12"/>
      <c r="AS874" s="12"/>
      <c r="AT874" s="12"/>
      <c r="AU874" s="12"/>
      <c r="AV874" s="12"/>
      <c r="AW874" s="12"/>
      <c r="AX874" s="12"/>
      <c r="AY874" s="12"/>
      <c r="AZ874" s="95"/>
      <c r="BA874" s="12"/>
      <c r="BB874" s="12"/>
      <c r="BC874" s="12"/>
      <c r="BD874" s="12"/>
      <c r="BE874" s="12"/>
      <c r="BF874" s="12"/>
      <c r="BG874" s="12"/>
      <c r="BH874" s="12"/>
      <c r="BI874" s="50"/>
      <c r="BJ874" s="12"/>
      <c r="BK874" s="12"/>
      <c r="BL874" s="12"/>
      <c r="BM874" s="12"/>
      <c r="BN874" s="12"/>
      <c r="BO874" s="12"/>
      <c r="BP874" s="12"/>
      <c r="BQ874" s="12"/>
    </row>
    <row r="875" spans="4:69" ht="15.75" customHeight="1">
      <c r="D875" s="44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95"/>
      <c r="AR875" s="12"/>
      <c r="AS875" s="12"/>
      <c r="AT875" s="12"/>
      <c r="AU875" s="12"/>
      <c r="AV875" s="12"/>
      <c r="AW875" s="12"/>
      <c r="AX875" s="12"/>
      <c r="AY875" s="12"/>
      <c r="AZ875" s="95"/>
      <c r="BA875" s="12"/>
      <c r="BB875" s="12"/>
      <c r="BC875" s="12"/>
      <c r="BD875" s="12"/>
      <c r="BE875" s="12"/>
      <c r="BF875" s="12"/>
      <c r="BG875" s="12"/>
      <c r="BH875" s="12"/>
      <c r="BI875" s="50"/>
      <c r="BJ875" s="12"/>
      <c r="BK875" s="12"/>
      <c r="BL875" s="12"/>
      <c r="BM875" s="12"/>
      <c r="BN875" s="12"/>
      <c r="BO875" s="12"/>
      <c r="BP875" s="12"/>
      <c r="BQ875" s="12"/>
    </row>
    <row r="876" spans="4:69" ht="15.75" customHeight="1">
      <c r="D876" s="44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95"/>
      <c r="AR876" s="12"/>
      <c r="AS876" s="12"/>
      <c r="AT876" s="12"/>
      <c r="AU876" s="12"/>
      <c r="AV876" s="12"/>
      <c r="AW876" s="12"/>
      <c r="AX876" s="12"/>
      <c r="AY876" s="12"/>
      <c r="AZ876" s="95"/>
      <c r="BA876" s="12"/>
      <c r="BB876" s="12"/>
      <c r="BC876" s="12"/>
      <c r="BD876" s="12"/>
      <c r="BE876" s="12"/>
      <c r="BF876" s="12"/>
      <c r="BG876" s="12"/>
      <c r="BH876" s="12"/>
      <c r="BI876" s="50"/>
      <c r="BJ876" s="12"/>
      <c r="BK876" s="12"/>
      <c r="BL876" s="12"/>
      <c r="BM876" s="12"/>
      <c r="BN876" s="12"/>
      <c r="BO876" s="12"/>
      <c r="BP876" s="12"/>
      <c r="BQ876" s="12"/>
    </row>
    <row r="877" spans="4:69" ht="15.75" customHeight="1">
      <c r="D877" s="44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95"/>
      <c r="AR877" s="12"/>
      <c r="AS877" s="12"/>
      <c r="AT877" s="12"/>
      <c r="AU877" s="12"/>
      <c r="AV877" s="12"/>
      <c r="AW877" s="12"/>
      <c r="AX877" s="12"/>
      <c r="AY877" s="12"/>
      <c r="AZ877" s="95"/>
      <c r="BA877" s="12"/>
      <c r="BB877" s="12"/>
      <c r="BC877" s="12"/>
      <c r="BD877" s="12"/>
      <c r="BE877" s="12"/>
      <c r="BF877" s="12"/>
      <c r="BG877" s="12"/>
      <c r="BH877" s="12"/>
      <c r="BI877" s="50"/>
      <c r="BJ877" s="12"/>
      <c r="BK877" s="12"/>
      <c r="BL877" s="12"/>
      <c r="BM877" s="12"/>
      <c r="BN877" s="12"/>
      <c r="BO877" s="12"/>
      <c r="BP877" s="12"/>
      <c r="BQ877" s="12"/>
    </row>
    <row r="878" spans="4:69" ht="15.75" customHeight="1">
      <c r="D878" s="44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95"/>
      <c r="AR878" s="12"/>
      <c r="AS878" s="12"/>
      <c r="AT878" s="12"/>
      <c r="AU878" s="12"/>
      <c r="AV878" s="12"/>
      <c r="AW878" s="12"/>
      <c r="AX878" s="12"/>
      <c r="AY878" s="12"/>
      <c r="AZ878" s="95"/>
      <c r="BA878" s="12"/>
      <c r="BB878" s="12"/>
      <c r="BC878" s="12"/>
      <c r="BD878" s="12"/>
      <c r="BE878" s="12"/>
      <c r="BF878" s="12"/>
      <c r="BG878" s="12"/>
      <c r="BH878" s="12"/>
      <c r="BI878" s="50"/>
      <c r="BJ878" s="12"/>
      <c r="BK878" s="12"/>
      <c r="BL878" s="12"/>
      <c r="BM878" s="12"/>
      <c r="BN878" s="12"/>
      <c r="BO878" s="12"/>
      <c r="BP878" s="12"/>
      <c r="BQ878" s="12"/>
    </row>
    <row r="879" spans="4:69" ht="15.75" customHeight="1">
      <c r="D879" s="44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95"/>
      <c r="AR879" s="12"/>
      <c r="AS879" s="12"/>
      <c r="AT879" s="12"/>
      <c r="AU879" s="12"/>
      <c r="AV879" s="12"/>
      <c r="AW879" s="12"/>
      <c r="AX879" s="12"/>
      <c r="AY879" s="12"/>
      <c r="AZ879" s="95"/>
      <c r="BA879" s="12"/>
      <c r="BB879" s="12"/>
      <c r="BC879" s="12"/>
      <c r="BD879" s="12"/>
      <c r="BE879" s="12"/>
      <c r="BF879" s="12"/>
      <c r="BG879" s="12"/>
      <c r="BH879" s="12"/>
      <c r="BI879" s="50"/>
      <c r="BJ879" s="12"/>
      <c r="BK879" s="12"/>
      <c r="BL879" s="12"/>
      <c r="BM879" s="12"/>
      <c r="BN879" s="12"/>
      <c r="BO879" s="12"/>
      <c r="BP879" s="12"/>
      <c r="BQ879" s="12"/>
    </row>
    <row r="880" spans="4:69" ht="15.75" customHeight="1">
      <c r="D880" s="44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95"/>
      <c r="AR880" s="12"/>
      <c r="AS880" s="12"/>
      <c r="AT880" s="12"/>
      <c r="AU880" s="12"/>
      <c r="AV880" s="12"/>
      <c r="AW880" s="12"/>
      <c r="AX880" s="12"/>
      <c r="AY880" s="12"/>
      <c r="AZ880" s="95"/>
      <c r="BA880" s="12"/>
      <c r="BB880" s="12"/>
      <c r="BC880" s="12"/>
      <c r="BD880" s="12"/>
      <c r="BE880" s="12"/>
      <c r="BF880" s="12"/>
      <c r="BG880" s="12"/>
      <c r="BH880" s="12"/>
      <c r="BI880" s="50"/>
      <c r="BJ880" s="12"/>
      <c r="BK880" s="12"/>
      <c r="BL880" s="12"/>
      <c r="BM880" s="12"/>
      <c r="BN880" s="12"/>
      <c r="BO880" s="12"/>
      <c r="BP880" s="12"/>
      <c r="BQ880" s="12"/>
    </row>
    <row r="881" spans="4:69" ht="15.75" customHeight="1">
      <c r="D881" s="44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95"/>
      <c r="AR881" s="12"/>
      <c r="AS881" s="12"/>
      <c r="AT881" s="12"/>
      <c r="AU881" s="12"/>
      <c r="AV881" s="12"/>
      <c r="AW881" s="12"/>
      <c r="AX881" s="12"/>
      <c r="AY881" s="12"/>
      <c r="AZ881" s="95"/>
      <c r="BA881" s="12"/>
      <c r="BB881" s="12"/>
      <c r="BC881" s="12"/>
      <c r="BD881" s="12"/>
      <c r="BE881" s="12"/>
      <c r="BF881" s="12"/>
      <c r="BG881" s="12"/>
      <c r="BH881" s="12"/>
      <c r="BI881" s="50"/>
      <c r="BJ881" s="12"/>
      <c r="BK881" s="12"/>
      <c r="BL881" s="12"/>
      <c r="BM881" s="12"/>
      <c r="BN881" s="12"/>
      <c r="BO881" s="12"/>
      <c r="BP881" s="12"/>
      <c r="BQ881" s="12"/>
    </row>
    <row r="882" spans="4:69" ht="15.75" customHeight="1">
      <c r="D882" s="44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95"/>
      <c r="AR882" s="12"/>
      <c r="AS882" s="12"/>
      <c r="AT882" s="12"/>
      <c r="AU882" s="12"/>
      <c r="AV882" s="12"/>
      <c r="AW882" s="12"/>
      <c r="AX882" s="12"/>
      <c r="AY882" s="12"/>
      <c r="AZ882" s="95"/>
      <c r="BA882" s="12"/>
      <c r="BB882" s="12"/>
      <c r="BC882" s="12"/>
      <c r="BD882" s="12"/>
      <c r="BE882" s="12"/>
      <c r="BF882" s="12"/>
      <c r="BG882" s="12"/>
      <c r="BH882" s="12"/>
      <c r="BI882" s="50"/>
      <c r="BJ882" s="12"/>
      <c r="BK882" s="12"/>
      <c r="BL882" s="12"/>
      <c r="BM882" s="12"/>
      <c r="BN882" s="12"/>
      <c r="BO882" s="12"/>
      <c r="BP882" s="12"/>
      <c r="BQ882" s="12"/>
    </row>
    <row r="883" spans="4:69" ht="15.75" customHeight="1">
      <c r="D883" s="44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95"/>
      <c r="AR883" s="12"/>
      <c r="AS883" s="12"/>
      <c r="AT883" s="12"/>
      <c r="AU883" s="12"/>
      <c r="AV883" s="12"/>
      <c r="AW883" s="12"/>
      <c r="AX883" s="12"/>
      <c r="AY883" s="12"/>
      <c r="AZ883" s="95"/>
      <c r="BA883" s="12"/>
      <c r="BB883" s="12"/>
      <c r="BC883" s="12"/>
      <c r="BD883" s="12"/>
      <c r="BE883" s="12"/>
      <c r="BF883" s="12"/>
      <c r="BG883" s="12"/>
      <c r="BH883" s="12"/>
      <c r="BI883" s="50"/>
      <c r="BJ883" s="12"/>
      <c r="BK883" s="12"/>
      <c r="BL883" s="12"/>
      <c r="BM883" s="12"/>
      <c r="BN883" s="12"/>
      <c r="BO883" s="12"/>
      <c r="BP883" s="12"/>
      <c r="BQ883" s="12"/>
    </row>
    <row r="884" spans="4:69" ht="15.75" customHeight="1">
      <c r="D884" s="44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95"/>
      <c r="AR884" s="12"/>
      <c r="AS884" s="12"/>
      <c r="AT884" s="12"/>
      <c r="AU884" s="12"/>
      <c r="AV884" s="12"/>
      <c r="AW884" s="12"/>
      <c r="AX884" s="12"/>
      <c r="AY884" s="12"/>
      <c r="AZ884" s="95"/>
      <c r="BA884" s="12"/>
      <c r="BB884" s="12"/>
      <c r="BC884" s="12"/>
      <c r="BD884" s="12"/>
      <c r="BE884" s="12"/>
      <c r="BF884" s="12"/>
      <c r="BG884" s="12"/>
      <c r="BH884" s="12"/>
      <c r="BI884" s="50"/>
      <c r="BJ884" s="12"/>
      <c r="BK884" s="12"/>
      <c r="BL884" s="12"/>
      <c r="BM884" s="12"/>
      <c r="BN884" s="12"/>
      <c r="BO884" s="12"/>
      <c r="BP884" s="12"/>
      <c r="BQ884" s="12"/>
    </row>
    <row r="885" spans="4:69" ht="15.75" customHeight="1">
      <c r="D885" s="44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95"/>
      <c r="AR885" s="12"/>
      <c r="AS885" s="12"/>
      <c r="AT885" s="12"/>
      <c r="AU885" s="12"/>
      <c r="AV885" s="12"/>
      <c r="AW885" s="12"/>
      <c r="AX885" s="12"/>
      <c r="AY885" s="12"/>
      <c r="AZ885" s="95"/>
      <c r="BA885" s="12"/>
      <c r="BB885" s="12"/>
      <c r="BC885" s="12"/>
      <c r="BD885" s="12"/>
      <c r="BE885" s="12"/>
      <c r="BF885" s="12"/>
      <c r="BG885" s="12"/>
      <c r="BH885" s="12"/>
      <c r="BI885" s="50"/>
      <c r="BJ885" s="12"/>
      <c r="BK885" s="12"/>
      <c r="BL885" s="12"/>
      <c r="BM885" s="12"/>
      <c r="BN885" s="12"/>
      <c r="BO885" s="12"/>
      <c r="BP885" s="12"/>
      <c r="BQ885" s="12"/>
    </row>
    <row r="886" spans="4:69" ht="15.75" customHeight="1">
      <c r="D886" s="44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95"/>
      <c r="AR886" s="12"/>
      <c r="AS886" s="12"/>
      <c r="AT886" s="12"/>
      <c r="AU886" s="12"/>
      <c r="AV886" s="12"/>
      <c r="AW886" s="12"/>
      <c r="AX886" s="12"/>
      <c r="AY886" s="12"/>
      <c r="AZ886" s="95"/>
      <c r="BA886" s="12"/>
      <c r="BB886" s="12"/>
      <c r="BC886" s="12"/>
      <c r="BD886" s="12"/>
      <c r="BE886" s="12"/>
      <c r="BF886" s="12"/>
      <c r="BG886" s="12"/>
      <c r="BH886" s="12"/>
      <c r="BI886" s="50"/>
      <c r="BJ886" s="12"/>
      <c r="BK886" s="12"/>
      <c r="BL886" s="12"/>
      <c r="BM886" s="12"/>
      <c r="BN886" s="12"/>
      <c r="BO886" s="12"/>
      <c r="BP886" s="12"/>
      <c r="BQ886" s="12"/>
    </row>
    <row r="887" spans="4:69" ht="15.75" customHeight="1">
      <c r="D887" s="44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95"/>
      <c r="AR887" s="12"/>
      <c r="AS887" s="12"/>
      <c r="AT887" s="12"/>
      <c r="AU887" s="12"/>
      <c r="AV887" s="12"/>
      <c r="AW887" s="12"/>
      <c r="AX887" s="12"/>
      <c r="AY887" s="12"/>
      <c r="AZ887" s="95"/>
      <c r="BA887" s="12"/>
      <c r="BB887" s="12"/>
      <c r="BC887" s="12"/>
      <c r="BD887" s="12"/>
      <c r="BE887" s="12"/>
      <c r="BF887" s="12"/>
      <c r="BG887" s="12"/>
      <c r="BH887" s="12"/>
      <c r="BI887" s="50"/>
      <c r="BJ887" s="12"/>
      <c r="BK887" s="12"/>
      <c r="BL887" s="12"/>
      <c r="BM887" s="12"/>
      <c r="BN887" s="12"/>
      <c r="BO887" s="12"/>
      <c r="BP887" s="12"/>
      <c r="BQ887" s="12"/>
    </row>
    <row r="888" spans="4:69" ht="15.75" customHeight="1">
      <c r="D888" s="44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95"/>
      <c r="AR888" s="12"/>
      <c r="AS888" s="12"/>
      <c r="AT888" s="12"/>
      <c r="AU888" s="12"/>
      <c r="AV888" s="12"/>
      <c r="AW888" s="12"/>
      <c r="AX888" s="12"/>
      <c r="AY888" s="12"/>
      <c r="AZ888" s="95"/>
      <c r="BA888" s="12"/>
      <c r="BB888" s="12"/>
      <c r="BC888" s="12"/>
      <c r="BD888" s="12"/>
      <c r="BE888" s="12"/>
      <c r="BF888" s="12"/>
      <c r="BG888" s="12"/>
      <c r="BH888" s="12"/>
      <c r="BI888" s="50"/>
      <c r="BJ888" s="12"/>
      <c r="BK888" s="12"/>
      <c r="BL888" s="12"/>
      <c r="BM888" s="12"/>
      <c r="BN888" s="12"/>
      <c r="BO888" s="12"/>
      <c r="BP888" s="12"/>
      <c r="BQ888" s="12"/>
    </row>
    <row r="889" spans="4:69" ht="15.75" customHeight="1">
      <c r="D889" s="44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95"/>
      <c r="AR889" s="12"/>
      <c r="AS889" s="12"/>
      <c r="AT889" s="12"/>
      <c r="AU889" s="12"/>
      <c r="AV889" s="12"/>
      <c r="AW889" s="12"/>
      <c r="AX889" s="12"/>
      <c r="AY889" s="12"/>
      <c r="AZ889" s="95"/>
      <c r="BA889" s="12"/>
      <c r="BB889" s="12"/>
      <c r="BC889" s="12"/>
      <c r="BD889" s="12"/>
      <c r="BE889" s="12"/>
      <c r="BF889" s="12"/>
      <c r="BG889" s="12"/>
      <c r="BH889" s="12"/>
      <c r="BI889" s="50"/>
      <c r="BJ889" s="12"/>
      <c r="BK889" s="12"/>
      <c r="BL889" s="12"/>
      <c r="BM889" s="12"/>
      <c r="BN889" s="12"/>
      <c r="BO889" s="12"/>
      <c r="BP889" s="12"/>
      <c r="BQ889" s="12"/>
    </row>
    <row r="890" spans="4:69" ht="15.75" customHeight="1">
      <c r="D890" s="44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95"/>
      <c r="AR890" s="12"/>
      <c r="AS890" s="12"/>
      <c r="AT890" s="12"/>
      <c r="AU890" s="12"/>
      <c r="AV890" s="12"/>
      <c r="AW890" s="12"/>
      <c r="AX890" s="12"/>
      <c r="AY890" s="12"/>
      <c r="AZ890" s="95"/>
      <c r="BA890" s="12"/>
      <c r="BB890" s="12"/>
      <c r="BC890" s="12"/>
      <c r="BD890" s="12"/>
      <c r="BE890" s="12"/>
      <c r="BF890" s="12"/>
      <c r="BG890" s="12"/>
      <c r="BH890" s="12"/>
      <c r="BI890" s="50"/>
      <c r="BJ890" s="12"/>
      <c r="BK890" s="12"/>
      <c r="BL890" s="12"/>
      <c r="BM890" s="12"/>
      <c r="BN890" s="12"/>
      <c r="BO890" s="12"/>
      <c r="BP890" s="12"/>
      <c r="BQ890" s="12"/>
    </row>
    <row r="891" spans="4:69" ht="15.75" customHeight="1">
      <c r="D891" s="44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95"/>
      <c r="AR891" s="12"/>
      <c r="AS891" s="12"/>
      <c r="AT891" s="12"/>
      <c r="AU891" s="12"/>
      <c r="AV891" s="12"/>
      <c r="AW891" s="12"/>
      <c r="AX891" s="12"/>
      <c r="AY891" s="12"/>
      <c r="AZ891" s="95"/>
      <c r="BA891" s="12"/>
      <c r="BB891" s="12"/>
      <c r="BC891" s="12"/>
      <c r="BD891" s="12"/>
      <c r="BE891" s="12"/>
      <c r="BF891" s="12"/>
      <c r="BG891" s="12"/>
      <c r="BH891" s="12"/>
      <c r="BI891" s="50"/>
      <c r="BJ891" s="12"/>
      <c r="BK891" s="12"/>
      <c r="BL891" s="12"/>
      <c r="BM891" s="12"/>
      <c r="BN891" s="12"/>
      <c r="BO891" s="12"/>
      <c r="BP891" s="12"/>
      <c r="BQ891" s="12"/>
    </row>
    <row r="892" spans="4:69" ht="15.75" customHeight="1">
      <c r="D892" s="44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95"/>
      <c r="AR892" s="12"/>
      <c r="AS892" s="12"/>
      <c r="AT892" s="12"/>
      <c r="AU892" s="12"/>
      <c r="AV892" s="12"/>
      <c r="AW892" s="12"/>
      <c r="AX892" s="12"/>
      <c r="AY892" s="12"/>
      <c r="AZ892" s="95"/>
      <c r="BA892" s="12"/>
      <c r="BB892" s="12"/>
      <c r="BC892" s="12"/>
      <c r="BD892" s="12"/>
      <c r="BE892" s="12"/>
      <c r="BF892" s="12"/>
      <c r="BG892" s="12"/>
      <c r="BH892" s="12"/>
      <c r="BI892" s="50"/>
      <c r="BJ892" s="12"/>
      <c r="BK892" s="12"/>
      <c r="BL892" s="12"/>
      <c r="BM892" s="12"/>
      <c r="BN892" s="12"/>
      <c r="BO892" s="12"/>
      <c r="BP892" s="12"/>
      <c r="BQ892" s="12"/>
    </row>
    <row r="893" spans="4:69" ht="15.75" customHeight="1">
      <c r="D893" s="44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95"/>
      <c r="AR893" s="12"/>
      <c r="AS893" s="12"/>
      <c r="AT893" s="12"/>
      <c r="AU893" s="12"/>
      <c r="AV893" s="12"/>
      <c r="AW893" s="12"/>
      <c r="AX893" s="12"/>
      <c r="AY893" s="12"/>
      <c r="AZ893" s="95"/>
      <c r="BA893" s="12"/>
      <c r="BB893" s="12"/>
      <c r="BC893" s="12"/>
      <c r="BD893" s="12"/>
      <c r="BE893" s="12"/>
      <c r="BF893" s="12"/>
      <c r="BG893" s="12"/>
      <c r="BH893" s="12"/>
      <c r="BI893" s="50"/>
      <c r="BJ893" s="12"/>
      <c r="BK893" s="12"/>
      <c r="BL893" s="12"/>
      <c r="BM893" s="12"/>
      <c r="BN893" s="12"/>
      <c r="BO893" s="12"/>
      <c r="BP893" s="12"/>
      <c r="BQ893" s="12"/>
    </row>
    <row r="894" spans="4:69" ht="15.75" customHeight="1">
      <c r="D894" s="44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95"/>
      <c r="AR894" s="12"/>
      <c r="AS894" s="12"/>
      <c r="AT894" s="12"/>
      <c r="AU894" s="12"/>
      <c r="AV894" s="12"/>
      <c r="AW894" s="12"/>
      <c r="AX894" s="12"/>
      <c r="AY894" s="12"/>
      <c r="AZ894" s="95"/>
      <c r="BA894" s="12"/>
      <c r="BB894" s="12"/>
      <c r="BC894" s="12"/>
      <c r="BD894" s="12"/>
      <c r="BE894" s="12"/>
      <c r="BF894" s="12"/>
      <c r="BG894" s="12"/>
      <c r="BH894" s="12"/>
      <c r="BI894" s="50"/>
      <c r="BJ894" s="12"/>
      <c r="BK894" s="12"/>
      <c r="BL894" s="12"/>
      <c r="BM894" s="12"/>
      <c r="BN894" s="12"/>
      <c r="BO894" s="12"/>
      <c r="BP894" s="12"/>
      <c r="BQ894" s="12"/>
    </row>
    <row r="895" spans="4:69" ht="15.75" customHeight="1">
      <c r="D895" s="44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95"/>
      <c r="AR895" s="12"/>
      <c r="AS895" s="12"/>
      <c r="AT895" s="12"/>
      <c r="AU895" s="12"/>
      <c r="AV895" s="12"/>
      <c r="AW895" s="12"/>
      <c r="AX895" s="12"/>
      <c r="AY895" s="12"/>
      <c r="AZ895" s="95"/>
      <c r="BA895" s="12"/>
      <c r="BB895" s="12"/>
      <c r="BC895" s="12"/>
      <c r="BD895" s="12"/>
      <c r="BE895" s="12"/>
      <c r="BF895" s="12"/>
      <c r="BG895" s="12"/>
      <c r="BH895" s="12"/>
      <c r="BI895" s="50"/>
      <c r="BJ895" s="12"/>
      <c r="BK895" s="12"/>
      <c r="BL895" s="12"/>
      <c r="BM895" s="12"/>
      <c r="BN895" s="12"/>
      <c r="BO895" s="12"/>
      <c r="BP895" s="12"/>
      <c r="BQ895" s="12"/>
    </row>
    <row r="896" spans="4:69" ht="15.75" customHeight="1">
      <c r="D896" s="44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95"/>
      <c r="AR896" s="12"/>
      <c r="AS896" s="12"/>
      <c r="AT896" s="12"/>
      <c r="AU896" s="12"/>
      <c r="AV896" s="12"/>
      <c r="AW896" s="12"/>
      <c r="AX896" s="12"/>
      <c r="AY896" s="12"/>
      <c r="AZ896" s="95"/>
      <c r="BA896" s="12"/>
      <c r="BB896" s="12"/>
      <c r="BC896" s="12"/>
      <c r="BD896" s="12"/>
      <c r="BE896" s="12"/>
      <c r="BF896" s="12"/>
      <c r="BG896" s="12"/>
      <c r="BH896" s="12"/>
      <c r="BI896" s="50"/>
      <c r="BJ896" s="12"/>
      <c r="BK896" s="12"/>
      <c r="BL896" s="12"/>
      <c r="BM896" s="12"/>
      <c r="BN896" s="12"/>
      <c r="BO896" s="12"/>
      <c r="BP896" s="12"/>
      <c r="BQ896" s="12"/>
    </row>
    <row r="897" spans="4:69" ht="15.75" customHeight="1">
      <c r="D897" s="44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95"/>
      <c r="AR897" s="12"/>
      <c r="AS897" s="12"/>
      <c r="AT897" s="12"/>
      <c r="AU897" s="12"/>
      <c r="AV897" s="12"/>
      <c r="AW897" s="12"/>
      <c r="AX897" s="12"/>
      <c r="AY897" s="12"/>
      <c r="AZ897" s="95"/>
      <c r="BA897" s="12"/>
      <c r="BB897" s="12"/>
      <c r="BC897" s="12"/>
      <c r="BD897" s="12"/>
      <c r="BE897" s="12"/>
      <c r="BF897" s="12"/>
      <c r="BG897" s="12"/>
      <c r="BH897" s="12"/>
      <c r="BI897" s="50"/>
      <c r="BJ897" s="12"/>
      <c r="BK897" s="12"/>
      <c r="BL897" s="12"/>
      <c r="BM897" s="12"/>
      <c r="BN897" s="12"/>
      <c r="BO897" s="12"/>
      <c r="BP897" s="12"/>
      <c r="BQ897" s="12"/>
    </row>
    <row r="898" spans="4:69" ht="15.75" customHeight="1">
      <c r="D898" s="44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95"/>
      <c r="AR898" s="12"/>
      <c r="AS898" s="12"/>
      <c r="AT898" s="12"/>
      <c r="AU898" s="12"/>
      <c r="AV898" s="12"/>
      <c r="AW898" s="12"/>
      <c r="AX898" s="12"/>
      <c r="AY898" s="12"/>
      <c r="AZ898" s="95"/>
      <c r="BA898" s="12"/>
      <c r="BB898" s="12"/>
      <c r="BC898" s="12"/>
      <c r="BD898" s="12"/>
      <c r="BE898" s="12"/>
      <c r="BF898" s="12"/>
      <c r="BG898" s="12"/>
      <c r="BH898" s="12"/>
      <c r="BI898" s="50"/>
      <c r="BJ898" s="12"/>
      <c r="BK898" s="12"/>
      <c r="BL898" s="12"/>
      <c r="BM898" s="12"/>
      <c r="BN898" s="12"/>
      <c r="BO898" s="12"/>
      <c r="BP898" s="12"/>
      <c r="BQ898" s="12"/>
    </row>
    <row r="899" spans="4:69" ht="15.75" customHeight="1">
      <c r="D899" s="44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95"/>
      <c r="AR899" s="12"/>
      <c r="AS899" s="12"/>
      <c r="AT899" s="12"/>
      <c r="AU899" s="12"/>
      <c r="AV899" s="12"/>
      <c r="AW899" s="12"/>
      <c r="AX899" s="12"/>
      <c r="AY899" s="12"/>
      <c r="AZ899" s="95"/>
      <c r="BA899" s="12"/>
      <c r="BB899" s="12"/>
      <c r="BC899" s="12"/>
      <c r="BD899" s="12"/>
      <c r="BE899" s="12"/>
      <c r="BF899" s="12"/>
      <c r="BG899" s="12"/>
      <c r="BH899" s="12"/>
      <c r="BI899" s="50"/>
      <c r="BJ899" s="12"/>
      <c r="BK899" s="12"/>
      <c r="BL899" s="12"/>
      <c r="BM899" s="12"/>
      <c r="BN899" s="12"/>
      <c r="BO899" s="12"/>
      <c r="BP899" s="12"/>
      <c r="BQ899" s="12"/>
    </row>
    <row r="900" spans="4:69" ht="15.75" customHeight="1">
      <c r="D900" s="44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95"/>
      <c r="AR900" s="12"/>
      <c r="AS900" s="12"/>
      <c r="AT900" s="12"/>
      <c r="AU900" s="12"/>
      <c r="AV900" s="12"/>
      <c r="AW900" s="12"/>
      <c r="AX900" s="12"/>
      <c r="AY900" s="12"/>
      <c r="AZ900" s="95"/>
      <c r="BA900" s="12"/>
      <c r="BB900" s="12"/>
      <c r="BC900" s="12"/>
      <c r="BD900" s="12"/>
      <c r="BE900" s="12"/>
      <c r="BF900" s="12"/>
      <c r="BG900" s="12"/>
      <c r="BH900" s="12"/>
      <c r="BI900" s="50"/>
      <c r="BJ900" s="12"/>
      <c r="BK900" s="12"/>
      <c r="BL900" s="12"/>
      <c r="BM900" s="12"/>
      <c r="BN900" s="12"/>
      <c r="BO900" s="12"/>
      <c r="BP900" s="12"/>
      <c r="BQ900" s="12"/>
    </row>
    <row r="901" spans="4:69" ht="15.75" customHeight="1">
      <c r="D901" s="44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95"/>
      <c r="AR901" s="12"/>
      <c r="AS901" s="12"/>
      <c r="AT901" s="12"/>
      <c r="AU901" s="12"/>
      <c r="AV901" s="12"/>
      <c r="AW901" s="12"/>
      <c r="AX901" s="12"/>
      <c r="AY901" s="12"/>
      <c r="AZ901" s="95"/>
      <c r="BA901" s="12"/>
      <c r="BB901" s="12"/>
      <c r="BC901" s="12"/>
      <c r="BD901" s="12"/>
      <c r="BE901" s="12"/>
      <c r="BF901" s="12"/>
      <c r="BG901" s="12"/>
      <c r="BH901" s="12"/>
      <c r="BI901" s="50"/>
      <c r="BJ901" s="12"/>
      <c r="BK901" s="12"/>
      <c r="BL901" s="12"/>
      <c r="BM901" s="12"/>
      <c r="BN901" s="12"/>
      <c r="BO901" s="12"/>
      <c r="BP901" s="12"/>
      <c r="BQ901" s="12"/>
    </row>
    <row r="902" spans="4:69" ht="15.75" customHeight="1">
      <c r="D902" s="44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95"/>
      <c r="AR902" s="12"/>
      <c r="AS902" s="12"/>
      <c r="AT902" s="12"/>
      <c r="AU902" s="12"/>
      <c r="AV902" s="12"/>
      <c r="AW902" s="12"/>
      <c r="AX902" s="12"/>
      <c r="AY902" s="12"/>
      <c r="AZ902" s="95"/>
      <c r="BA902" s="12"/>
      <c r="BB902" s="12"/>
      <c r="BC902" s="12"/>
      <c r="BD902" s="12"/>
      <c r="BE902" s="12"/>
      <c r="BF902" s="12"/>
      <c r="BG902" s="12"/>
      <c r="BH902" s="12"/>
      <c r="BI902" s="50"/>
      <c r="BJ902" s="12"/>
      <c r="BK902" s="12"/>
      <c r="BL902" s="12"/>
      <c r="BM902" s="12"/>
      <c r="BN902" s="12"/>
      <c r="BO902" s="12"/>
      <c r="BP902" s="12"/>
      <c r="BQ902" s="12"/>
    </row>
    <row r="903" spans="4:69" ht="15.75" customHeight="1">
      <c r="D903" s="44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95"/>
      <c r="AR903" s="12"/>
      <c r="AS903" s="12"/>
      <c r="AT903" s="12"/>
      <c r="AU903" s="12"/>
      <c r="AV903" s="12"/>
      <c r="AW903" s="12"/>
      <c r="AX903" s="12"/>
      <c r="AY903" s="12"/>
      <c r="AZ903" s="95"/>
      <c r="BA903" s="12"/>
      <c r="BB903" s="12"/>
      <c r="BC903" s="12"/>
      <c r="BD903" s="12"/>
      <c r="BE903" s="12"/>
      <c r="BF903" s="12"/>
      <c r="BG903" s="12"/>
      <c r="BH903" s="12"/>
      <c r="BI903" s="50"/>
      <c r="BJ903" s="12"/>
      <c r="BK903" s="12"/>
      <c r="BL903" s="12"/>
      <c r="BM903" s="12"/>
      <c r="BN903" s="12"/>
      <c r="BO903" s="12"/>
      <c r="BP903" s="12"/>
      <c r="BQ903" s="12"/>
    </row>
    <row r="904" spans="4:69" ht="15.75" customHeight="1">
      <c r="D904" s="44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95"/>
      <c r="AR904" s="12"/>
      <c r="AS904" s="12"/>
      <c r="AT904" s="12"/>
      <c r="AU904" s="12"/>
      <c r="AV904" s="12"/>
      <c r="AW904" s="12"/>
      <c r="AX904" s="12"/>
      <c r="AY904" s="12"/>
      <c r="AZ904" s="95"/>
      <c r="BA904" s="12"/>
      <c r="BB904" s="12"/>
      <c r="BC904" s="12"/>
      <c r="BD904" s="12"/>
      <c r="BE904" s="12"/>
      <c r="BF904" s="12"/>
      <c r="BG904" s="12"/>
      <c r="BH904" s="12"/>
      <c r="BI904" s="50"/>
      <c r="BJ904" s="12"/>
      <c r="BK904" s="12"/>
      <c r="BL904" s="12"/>
      <c r="BM904" s="12"/>
      <c r="BN904" s="12"/>
      <c r="BO904" s="12"/>
      <c r="BP904" s="12"/>
      <c r="BQ904" s="12"/>
    </row>
    <row r="905" spans="4:69" ht="15.75" customHeight="1">
      <c r="D905" s="44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95"/>
      <c r="AR905" s="12"/>
      <c r="AS905" s="12"/>
      <c r="AT905" s="12"/>
      <c r="AU905" s="12"/>
      <c r="AV905" s="12"/>
      <c r="AW905" s="12"/>
      <c r="AX905" s="12"/>
      <c r="AY905" s="12"/>
      <c r="AZ905" s="95"/>
      <c r="BA905" s="12"/>
      <c r="BB905" s="12"/>
      <c r="BC905" s="12"/>
      <c r="BD905" s="12"/>
      <c r="BE905" s="12"/>
      <c r="BF905" s="12"/>
      <c r="BG905" s="12"/>
      <c r="BH905" s="12"/>
      <c r="BI905" s="50"/>
      <c r="BJ905" s="12"/>
      <c r="BK905" s="12"/>
      <c r="BL905" s="12"/>
      <c r="BM905" s="12"/>
      <c r="BN905" s="12"/>
      <c r="BO905" s="12"/>
      <c r="BP905" s="12"/>
      <c r="BQ905" s="12"/>
    </row>
    <row r="906" spans="4:69" ht="15.75" customHeight="1">
      <c r="D906" s="44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95"/>
      <c r="AR906" s="12"/>
      <c r="AS906" s="12"/>
      <c r="AT906" s="12"/>
      <c r="AU906" s="12"/>
      <c r="AV906" s="12"/>
      <c r="AW906" s="12"/>
      <c r="AX906" s="12"/>
      <c r="AY906" s="12"/>
      <c r="AZ906" s="95"/>
      <c r="BA906" s="12"/>
      <c r="BB906" s="12"/>
      <c r="BC906" s="12"/>
      <c r="BD906" s="12"/>
      <c r="BE906" s="12"/>
      <c r="BF906" s="12"/>
      <c r="BG906" s="12"/>
      <c r="BH906" s="12"/>
      <c r="BI906" s="50"/>
      <c r="BJ906" s="12"/>
      <c r="BK906" s="12"/>
      <c r="BL906" s="12"/>
      <c r="BM906" s="12"/>
      <c r="BN906" s="12"/>
      <c r="BO906" s="12"/>
      <c r="BP906" s="12"/>
      <c r="BQ906" s="12"/>
    </row>
    <row r="907" spans="4:69" ht="15.75" customHeight="1">
      <c r="D907" s="44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95"/>
      <c r="AR907" s="12"/>
      <c r="AS907" s="12"/>
      <c r="AT907" s="12"/>
      <c r="AU907" s="12"/>
      <c r="AV907" s="12"/>
      <c r="AW907" s="12"/>
      <c r="AX907" s="12"/>
      <c r="AY907" s="12"/>
      <c r="AZ907" s="95"/>
      <c r="BA907" s="12"/>
      <c r="BB907" s="12"/>
      <c r="BC907" s="12"/>
      <c r="BD907" s="12"/>
      <c r="BE907" s="12"/>
      <c r="BF907" s="12"/>
      <c r="BG907" s="12"/>
      <c r="BH907" s="12"/>
      <c r="BI907" s="50"/>
      <c r="BJ907" s="12"/>
      <c r="BK907" s="12"/>
      <c r="BL907" s="12"/>
      <c r="BM907" s="12"/>
      <c r="BN907" s="12"/>
      <c r="BO907" s="12"/>
      <c r="BP907" s="12"/>
      <c r="BQ907" s="12"/>
    </row>
    <row r="908" spans="4:69" ht="15.75" customHeight="1">
      <c r="D908" s="44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95"/>
      <c r="AR908" s="12"/>
      <c r="AS908" s="12"/>
      <c r="AT908" s="12"/>
      <c r="AU908" s="12"/>
      <c r="AV908" s="12"/>
      <c r="AW908" s="12"/>
      <c r="AX908" s="12"/>
      <c r="AY908" s="12"/>
      <c r="AZ908" s="95"/>
      <c r="BA908" s="12"/>
      <c r="BB908" s="12"/>
      <c r="BC908" s="12"/>
      <c r="BD908" s="12"/>
      <c r="BE908" s="12"/>
      <c r="BF908" s="12"/>
      <c r="BG908" s="12"/>
      <c r="BH908" s="12"/>
      <c r="BI908" s="50"/>
      <c r="BJ908" s="12"/>
      <c r="BK908" s="12"/>
      <c r="BL908" s="12"/>
      <c r="BM908" s="12"/>
      <c r="BN908" s="12"/>
      <c r="BO908" s="12"/>
      <c r="BP908" s="12"/>
      <c r="BQ908" s="12"/>
    </row>
    <row r="909" spans="4:69" ht="15.75" customHeight="1">
      <c r="D909" s="44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95"/>
      <c r="AR909" s="12"/>
      <c r="AS909" s="12"/>
      <c r="AT909" s="12"/>
      <c r="AU909" s="12"/>
      <c r="AV909" s="12"/>
      <c r="AW909" s="12"/>
      <c r="AX909" s="12"/>
      <c r="AY909" s="12"/>
      <c r="AZ909" s="95"/>
      <c r="BA909" s="12"/>
      <c r="BB909" s="12"/>
      <c r="BC909" s="12"/>
      <c r="BD909" s="12"/>
      <c r="BE909" s="12"/>
      <c r="BF909" s="12"/>
      <c r="BG909" s="12"/>
      <c r="BH909" s="12"/>
      <c r="BI909" s="50"/>
      <c r="BJ909" s="12"/>
      <c r="BK909" s="12"/>
      <c r="BL909" s="12"/>
      <c r="BM909" s="12"/>
      <c r="BN909" s="12"/>
      <c r="BO909" s="12"/>
      <c r="BP909" s="12"/>
      <c r="BQ909" s="12"/>
    </row>
    <row r="910" spans="4:69" ht="15.75" customHeight="1">
      <c r="D910" s="44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95"/>
      <c r="AR910" s="12"/>
      <c r="AS910" s="12"/>
      <c r="AT910" s="12"/>
      <c r="AU910" s="12"/>
      <c r="AV910" s="12"/>
      <c r="AW910" s="12"/>
      <c r="AX910" s="12"/>
      <c r="AY910" s="12"/>
      <c r="AZ910" s="95"/>
      <c r="BA910" s="12"/>
      <c r="BB910" s="12"/>
      <c r="BC910" s="12"/>
      <c r="BD910" s="12"/>
      <c r="BE910" s="12"/>
      <c r="BF910" s="12"/>
      <c r="BG910" s="12"/>
      <c r="BH910" s="12"/>
      <c r="BI910" s="50"/>
      <c r="BJ910" s="12"/>
      <c r="BK910" s="12"/>
      <c r="BL910" s="12"/>
      <c r="BM910" s="12"/>
      <c r="BN910" s="12"/>
      <c r="BO910" s="12"/>
      <c r="BP910" s="12"/>
      <c r="BQ910" s="12"/>
    </row>
    <row r="911" spans="4:69" ht="15.75" customHeight="1">
      <c r="D911" s="44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95"/>
      <c r="AR911" s="12"/>
      <c r="AS911" s="12"/>
      <c r="AT911" s="12"/>
      <c r="AU911" s="12"/>
      <c r="AV911" s="12"/>
      <c r="AW911" s="12"/>
      <c r="AX911" s="12"/>
      <c r="AY911" s="12"/>
      <c r="AZ911" s="95"/>
      <c r="BA911" s="12"/>
      <c r="BB911" s="12"/>
      <c r="BC911" s="12"/>
      <c r="BD911" s="12"/>
      <c r="BE911" s="12"/>
      <c r="BF911" s="12"/>
      <c r="BG911" s="12"/>
      <c r="BH911" s="12"/>
      <c r="BI911" s="50"/>
      <c r="BJ911" s="12"/>
      <c r="BK911" s="12"/>
      <c r="BL911" s="12"/>
      <c r="BM911" s="12"/>
      <c r="BN911" s="12"/>
      <c r="BO911" s="12"/>
      <c r="BP911" s="12"/>
      <c r="BQ911" s="12"/>
    </row>
    <row r="912" spans="4:69" ht="15.75" customHeight="1">
      <c r="D912" s="44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95"/>
      <c r="AR912" s="12"/>
      <c r="AS912" s="12"/>
      <c r="AT912" s="12"/>
      <c r="AU912" s="12"/>
      <c r="AV912" s="12"/>
      <c r="AW912" s="12"/>
      <c r="AX912" s="12"/>
      <c r="AY912" s="12"/>
      <c r="AZ912" s="95"/>
      <c r="BA912" s="12"/>
      <c r="BB912" s="12"/>
      <c r="BC912" s="12"/>
      <c r="BD912" s="12"/>
      <c r="BE912" s="12"/>
      <c r="BF912" s="12"/>
      <c r="BG912" s="12"/>
      <c r="BH912" s="12"/>
      <c r="BI912" s="50"/>
      <c r="BJ912" s="12"/>
      <c r="BK912" s="12"/>
      <c r="BL912" s="12"/>
      <c r="BM912" s="12"/>
      <c r="BN912" s="12"/>
      <c r="BO912" s="12"/>
      <c r="BP912" s="12"/>
      <c r="BQ912" s="12"/>
    </row>
    <row r="913" spans="4:69" ht="15.75" customHeight="1">
      <c r="D913" s="44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95"/>
      <c r="AR913" s="12"/>
      <c r="AS913" s="12"/>
      <c r="AT913" s="12"/>
      <c r="AU913" s="12"/>
      <c r="AV913" s="12"/>
      <c r="AW913" s="12"/>
      <c r="AX913" s="12"/>
      <c r="AY913" s="12"/>
      <c r="AZ913" s="95"/>
      <c r="BA913" s="12"/>
      <c r="BB913" s="12"/>
      <c r="BC913" s="12"/>
      <c r="BD913" s="12"/>
      <c r="BE913" s="12"/>
      <c r="BF913" s="12"/>
      <c r="BG913" s="12"/>
      <c r="BH913" s="12"/>
      <c r="BI913" s="50"/>
      <c r="BJ913" s="12"/>
      <c r="BK913" s="12"/>
      <c r="BL913" s="12"/>
      <c r="BM913" s="12"/>
      <c r="BN913" s="12"/>
      <c r="BO913" s="12"/>
      <c r="BP913" s="12"/>
      <c r="BQ913" s="12"/>
    </row>
    <row r="914" spans="4:69" ht="15.75" customHeight="1">
      <c r="D914" s="44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95"/>
      <c r="AR914" s="12"/>
      <c r="AS914" s="12"/>
      <c r="AT914" s="12"/>
      <c r="AU914" s="12"/>
      <c r="AV914" s="12"/>
      <c r="AW914" s="12"/>
      <c r="AX914" s="12"/>
      <c r="AY914" s="12"/>
      <c r="AZ914" s="95"/>
      <c r="BA914" s="12"/>
      <c r="BB914" s="12"/>
      <c r="BC914" s="12"/>
      <c r="BD914" s="12"/>
      <c r="BE914" s="12"/>
      <c r="BF914" s="12"/>
      <c r="BG914" s="12"/>
      <c r="BH914" s="12"/>
      <c r="BI914" s="50"/>
      <c r="BJ914" s="12"/>
      <c r="BK914" s="12"/>
      <c r="BL914" s="12"/>
      <c r="BM914" s="12"/>
      <c r="BN914" s="12"/>
      <c r="BO914" s="12"/>
      <c r="BP914" s="12"/>
      <c r="BQ914" s="12"/>
    </row>
    <row r="915" spans="4:69" ht="15.75" customHeight="1">
      <c r="D915" s="44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95"/>
      <c r="AR915" s="12"/>
      <c r="AS915" s="12"/>
      <c r="AT915" s="12"/>
      <c r="AU915" s="12"/>
      <c r="AV915" s="12"/>
      <c r="AW915" s="12"/>
      <c r="AX915" s="12"/>
      <c r="AY915" s="12"/>
      <c r="AZ915" s="95"/>
      <c r="BA915" s="12"/>
      <c r="BB915" s="12"/>
      <c r="BC915" s="12"/>
      <c r="BD915" s="12"/>
      <c r="BE915" s="12"/>
      <c r="BF915" s="12"/>
      <c r="BG915" s="12"/>
      <c r="BH915" s="12"/>
      <c r="BI915" s="50"/>
      <c r="BJ915" s="12"/>
      <c r="BK915" s="12"/>
      <c r="BL915" s="12"/>
      <c r="BM915" s="12"/>
      <c r="BN915" s="12"/>
      <c r="BO915" s="12"/>
      <c r="BP915" s="12"/>
      <c r="BQ915" s="12"/>
    </row>
    <row r="916" spans="4:69" ht="15.75" customHeight="1">
      <c r="D916" s="44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95"/>
      <c r="AR916" s="12"/>
      <c r="AS916" s="12"/>
      <c r="AT916" s="12"/>
      <c r="AU916" s="12"/>
      <c r="AV916" s="12"/>
      <c r="AW916" s="12"/>
      <c r="AX916" s="12"/>
      <c r="AY916" s="12"/>
      <c r="AZ916" s="95"/>
      <c r="BA916" s="12"/>
      <c r="BB916" s="12"/>
      <c r="BC916" s="12"/>
      <c r="BD916" s="12"/>
      <c r="BE916" s="12"/>
      <c r="BF916" s="12"/>
      <c r="BG916" s="12"/>
      <c r="BH916" s="12"/>
      <c r="BI916" s="50"/>
      <c r="BJ916" s="12"/>
      <c r="BK916" s="12"/>
      <c r="BL916" s="12"/>
      <c r="BM916" s="12"/>
      <c r="BN916" s="12"/>
      <c r="BO916" s="12"/>
      <c r="BP916" s="12"/>
      <c r="BQ916" s="12"/>
    </row>
    <row r="917" spans="4:69" ht="15.75" customHeight="1">
      <c r="D917" s="44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95"/>
      <c r="AR917" s="12"/>
      <c r="AS917" s="12"/>
      <c r="AT917" s="12"/>
      <c r="AU917" s="12"/>
      <c r="AV917" s="12"/>
      <c r="AW917" s="12"/>
      <c r="AX917" s="12"/>
      <c r="AY917" s="12"/>
      <c r="AZ917" s="95"/>
      <c r="BA917" s="12"/>
      <c r="BB917" s="12"/>
      <c r="BC917" s="12"/>
      <c r="BD917" s="12"/>
      <c r="BE917" s="12"/>
      <c r="BF917" s="12"/>
      <c r="BG917" s="12"/>
      <c r="BH917" s="12"/>
      <c r="BI917" s="50"/>
      <c r="BJ917" s="12"/>
      <c r="BK917" s="12"/>
      <c r="BL917" s="12"/>
      <c r="BM917" s="12"/>
      <c r="BN917" s="12"/>
      <c r="BO917" s="12"/>
      <c r="BP917" s="12"/>
      <c r="BQ917" s="12"/>
    </row>
    <row r="918" spans="4:69" ht="15.75" customHeight="1">
      <c r="D918" s="44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95"/>
      <c r="AR918" s="12"/>
      <c r="AS918" s="12"/>
      <c r="AT918" s="12"/>
      <c r="AU918" s="12"/>
      <c r="AV918" s="12"/>
      <c r="AW918" s="12"/>
      <c r="AX918" s="12"/>
      <c r="AY918" s="12"/>
      <c r="AZ918" s="95"/>
      <c r="BA918" s="12"/>
      <c r="BB918" s="12"/>
      <c r="BC918" s="12"/>
      <c r="BD918" s="12"/>
      <c r="BE918" s="12"/>
      <c r="BF918" s="12"/>
      <c r="BG918" s="12"/>
      <c r="BH918" s="12"/>
      <c r="BI918" s="50"/>
      <c r="BJ918" s="12"/>
      <c r="BK918" s="12"/>
      <c r="BL918" s="12"/>
      <c r="BM918" s="12"/>
      <c r="BN918" s="12"/>
      <c r="BO918" s="12"/>
      <c r="BP918" s="12"/>
      <c r="BQ918" s="12"/>
    </row>
    <row r="919" spans="4:69" ht="15.75" customHeight="1">
      <c r="D919" s="44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95"/>
      <c r="AR919" s="12"/>
      <c r="AS919" s="12"/>
      <c r="AT919" s="12"/>
      <c r="AU919" s="12"/>
      <c r="AV919" s="12"/>
      <c r="AW919" s="12"/>
      <c r="AX919" s="12"/>
      <c r="AY919" s="12"/>
      <c r="AZ919" s="95"/>
      <c r="BA919" s="12"/>
      <c r="BB919" s="12"/>
      <c r="BC919" s="12"/>
      <c r="BD919" s="12"/>
      <c r="BE919" s="12"/>
      <c r="BF919" s="12"/>
      <c r="BG919" s="12"/>
      <c r="BH919" s="12"/>
      <c r="BI919" s="50"/>
      <c r="BJ919" s="12"/>
      <c r="BK919" s="12"/>
      <c r="BL919" s="12"/>
      <c r="BM919" s="12"/>
      <c r="BN919" s="12"/>
      <c r="BO919" s="12"/>
      <c r="BP919" s="12"/>
      <c r="BQ919" s="12"/>
    </row>
    <row r="920" spans="4:69" ht="15.75" customHeight="1">
      <c r="D920" s="44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95"/>
      <c r="AR920" s="12"/>
      <c r="AS920" s="12"/>
      <c r="AT920" s="12"/>
      <c r="AU920" s="12"/>
      <c r="AV920" s="12"/>
      <c r="AW920" s="12"/>
      <c r="AX920" s="12"/>
      <c r="AY920" s="12"/>
      <c r="AZ920" s="95"/>
      <c r="BA920" s="12"/>
      <c r="BB920" s="12"/>
      <c r="BC920" s="12"/>
      <c r="BD920" s="12"/>
      <c r="BE920" s="12"/>
      <c r="BF920" s="12"/>
      <c r="BG920" s="12"/>
      <c r="BH920" s="12"/>
      <c r="BI920" s="50"/>
      <c r="BJ920" s="12"/>
      <c r="BK920" s="12"/>
      <c r="BL920" s="12"/>
      <c r="BM920" s="12"/>
      <c r="BN920" s="12"/>
      <c r="BO920" s="12"/>
      <c r="BP920" s="12"/>
      <c r="BQ920" s="12"/>
    </row>
    <row r="921" spans="4:69" ht="15.75" customHeight="1">
      <c r="D921" s="44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95"/>
      <c r="AR921" s="12"/>
      <c r="AS921" s="12"/>
      <c r="AT921" s="12"/>
      <c r="AU921" s="12"/>
      <c r="AV921" s="12"/>
      <c r="AW921" s="12"/>
      <c r="AX921" s="12"/>
      <c r="AY921" s="12"/>
      <c r="AZ921" s="95"/>
      <c r="BA921" s="12"/>
      <c r="BB921" s="12"/>
      <c r="BC921" s="12"/>
      <c r="BD921" s="12"/>
      <c r="BE921" s="12"/>
      <c r="BF921" s="12"/>
      <c r="BG921" s="12"/>
      <c r="BH921" s="12"/>
      <c r="BI921" s="50"/>
      <c r="BJ921" s="12"/>
      <c r="BK921" s="12"/>
      <c r="BL921" s="12"/>
      <c r="BM921" s="12"/>
      <c r="BN921" s="12"/>
      <c r="BO921" s="12"/>
      <c r="BP921" s="12"/>
      <c r="BQ921" s="12"/>
    </row>
    <row r="922" spans="4:69" ht="15.75" customHeight="1">
      <c r="D922" s="44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95"/>
      <c r="AR922" s="12"/>
      <c r="AS922" s="12"/>
      <c r="AT922" s="12"/>
      <c r="AU922" s="12"/>
      <c r="AV922" s="12"/>
      <c r="AW922" s="12"/>
      <c r="AX922" s="12"/>
      <c r="AY922" s="12"/>
      <c r="AZ922" s="95"/>
      <c r="BA922" s="12"/>
      <c r="BB922" s="12"/>
      <c r="BC922" s="12"/>
      <c r="BD922" s="12"/>
      <c r="BE922" s="12"/>
      <c r="BF922" s="12"/>
      <c r="BG922" s="12"/>
      <c r="BH922" s="12"/>
      <c r="BI922" s="50"/>
      <c r="BJ922" s="12"/>
      <c r="BK922" s="12"/>
      <c r="BL922" s="12"/>
      <c r="BM922" s="12"/>
      <c r="BN922" s="12"/>
      <c r="BO922" s="12"/>
      <c r="BP922" s="12"/>
      <c r="BQ922" s="12"/>
    </row>
    <row r="923" spans="4:69" ht="15.75" customHeight="1">
      <c r="D923" s="44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95"/>
      <c r="AR923" s="12"/>
      <c r="AS923" s="12"/>
      <c r="AT923" s="12"/>
      <c r="AU923" s="12"/>
      <c r="AV923" s="12"/>
      <c r="AW923" s="12"/>
      <c r="AX923" s="12"/>
      <c r="AY923" s="12"/>
      <c r="AZ923" s="95"/>
      <c r="BA923" s="12"/>
      <c r="BB923" s="12"/>
      <c r="BC923" s="12"/>
      <c r="BD923" s="12"/>
      <c r="BE923" s="12"/>
      <c r="BF923" s="12"/>
      <c r="BG923" s="12"/>
      <c r="BH923" s="12"/>
      <c r="BI923" s="50"/>
      <c r="BJ923" s="12"/>
      <c r="BK923" s="12"/>
      <c r="BL923" s="12"/>
      <c r="BM923" s="12"/>
      <c r="BN923" s="12"/>
      <c r="BO923" s="12"/>
      <c r="BP923" s="12"/>
      <c r="BQ923" s="12"/>
    </row>
    <row r="924" spans="4:69" ht="15.75" customHeight="1">
      <c r="D924" s="44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95"/>
      <c r="AR924" s="12"/>
      <c r="AS924" s="12"/>
      <c r="AT924" s="12"/>
      <c r="AU924" s="12"/>
      <c r="AV924" s="12"/>
      <c r="AW924" s="12"/>
      <c r="AX924" s="12"/>
      <c r="AY924" s="12"/>
      <c r="AZ924" s="95"/>
      <c r="BA924" s="12"/>
      <c r="BB924" s="12"/>
      <c r="BC924" s="12"/>
      <c r="BD924" s="12"/>
      <c r="BE924" s="12"/>
      <c r="BF924" s="12"/>
      <c r="BG924" s="12"/>
      <c r="BH924" s="12"/>
      <c r="BI924" s="50"/>
      <c r="BJ924" s="12"/>
      <c r="BK924" s="12"/>
      <c r="BL924" s="12"/>
      <c r="BM924" s="12"/>
      <c r="BN924" s="12"/>
      <c r="BO924" s="12"/>
      <c r="BP924" s="12"/>
      <c r="BQ924" s="12"/>
    </row>
    <row r="925" spans="4:69" ht="15.75" customHeight="1">
      <c r="D925" s="44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95"/>
      <c r="AR925" s="12"/>
      <c r="AS925" s="12"/>
      <c r="AT925" s="12"/>
      <c r="AU925" s="12"/>
      <c r="AV925" s="12"/>
      <c r="AW925" s="12"/>
      <c r="AX925" s="12"/>
      <c r="AY925" s="12"/>
      <c r="AZ925" s="95"/>
      <c r="BA925" s="12"/>
      <c r="BB925" s="12"/>
      <c r="BC925" s="12"/>
      <c r="BD925" s="12"/>
      <c r="BE925" s="12"/>
      <c r="BF925" s="12"/>
      <c r="BG925" s="12"/>
      <c r="BH925" s="12"/>
      <c r="BI925" s="50"/>
      <c r="BJ925" s="12"/>
      <c r="BK925" s="12"/>
      <c r="BL925" s="12"/>
      <c r="BM925" s="12"/>
      <c r="BN925" s="12"/>
      <c r="BO925" s="12"/>
      <c r="BP925" s="12"/>
      <c r="BQ925" s="12"/>
    </row>
    <row r="926" spans="4:69" ht="15.75" customHeight="1">
      <c r="D926" s="44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95"/>
      <c r="AR926" s="12"/>
      <c r="AS926" s="12"/>
      <c r="AT926" s="12"/>
      <c r="AU926" s="12"/>
      <c r="AV926" s="12"/>
      <c r="AW926" s="12"/>
      <c r="AX926" s="12"/>
      <c r="AY926" s="12"/>
      <c r="AZ926" s="95"/>
      <c r="BA926" s="12"/>
      <c r="BB926" s="12"/>
      <c r="BC926" s="12"/>
      <c r="BD926" s="12"/>
      <c r="BE926" s="12"/>
      <c r="BF926" s="12"/>
      <c r="BG926" s="12"/>
      <c r="BH926" s="12"/>
      <c r="BI926" s="50"/>
      <c r="BJ926" s="12"/>
      <c r="BK926" s="12"/>
      <c r="BL926" s="12"/>
      <c r="BM926" s="12"/>
      <c r="BN926" s="12"/>
      <c r="BO926" s="12"/>
      <c r="BP926" s="12"/>
      <c r="BQ926" s="12"/>
    </row>
    <row r="927" spans="4:69" ht="15.75" customHeight="1">
      <c r="D927" s="44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95"/>
      <c r="AR927" s="12"/>
      <c r="AS927" s="12"/>
      <c r="AT927" s="12"/>
      <c r="AU927" s="12"/>
      <c r="AV927" s="12"/>
      <c r="AW927" s="12"/>
      <c r="AX927" s="12"/>
      <c r="AY927" s="12"/>
      <c r="AZ927" s="95"/>
      <c r="BA927" s="12"/>
      <c r="BB927" s="12"/>
      <c r="BC927" s="12"/>
      <c r="BD927" s="12"/>
      <c r="BE927" s="12"/>
      <c r="BF927" s="12"/>
      <c r="BG927" s="12"/>
      <c r="BH927" s="12"/>
      <c r="BI927" s="50"/>
      <c r="BJ927" s="12"/>
      <c r="BK927" s="12"/>
      <c r="BL927" s="12"/>
      <c r="BM927" s="12"/>
      <c r="BN927" s="12"/>
      <c r="BO927" s="12"/>
      <c r="BP927" s="12"/>
      <c r="BQ927" s="12"/>
    </row>
    <row r="928" spans="4:69" ht="15.75" customHeight="1">
      <c r="D928" s="44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95"/>
      <c r="AR928" s="12"/>
      <c r="AS928" s="12"/>
      <c r="AT928" s="12"/>
      <c r="AU928" s="12"/>
      <c r="AV928" s="12"/>
      <c r="AW928" s="12"/>
      <c r="AX928" s="12"/>
      <c r="AY928" s="12"/>
      <c r="AZ928" s="95"/>
      <c r="BA928" s="12"/>
      <c r="BB928" s="12"/>
      <c r="BC928" s="12"/>
      <c r="BD928" s="12"/>
      <c r="BE928" s="12"/>
      <c r="BF928" s="12"/>
      <c r="BG928" s="12"/>
      <c r="BH928" s="12"/>
      <c r="BI928" s="50"/>
      <c r="BJ928" s="12"/>
      <c r="BK928" s="12"/>
      <c r="BL928" s="12"/>
      <c r="BM928" s="12"/>
      <c r="BN928" s="12"/>
      <c r="BO928" s="12"/>
      <c r="BP928" s="12"/>
      <c r="BQ928" s="12"/>
    </row>
    <row r="929" spans="4:69" ht="15.75" customHeight="1">
      <c r="D929" s="44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95"/>
      <c r="AR929" s="12"/>
      <c r="AS929" s="12"/>
      <c r="AT929" s="12"/>
      <c r="AU929" s="12"/>
      <c r="AV929" s="12"/>
      <c r="AW929" s="12"/>
      <c r="AX929" s="12"/>
      <c r="AY929" s="12"/>
      <c r="AZ929" s="95"/>
      <c r="BA929" s="12"/>
      <c r="BB929" s="12"/>
      <c r="BC929" s="12"/>
      <c r="BD929" s="12"/>
      <c r="BE929" s="12"/>
      <c r="BF929" s="12"/>
      <c r="BG929" s="12"/>
      <c r="BH929" s="12"/>
      <c r="BI929" s="50"/>
      <c r="BJ929" s="12"/>
      <c r="BK929" s="12"/>
      <c r="BL929" s="12"/>
      <c r="BM929" s="12"/>
      <c r="BN929" s="12"/>
      <c r="BO929" s="12"/>
      <c r="BP929" s="12"/>
      <c r="BQ929" s="12"/>
    </row>
    <row r="930" spans="4:69" ht="15.75" customHeight="1">
      <c r="D930" s="44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95"/>
      <c r="AR930" s="12"/>
      <c r="AS930" s="12"/>
      <c r="AT930" s="12"/>
      <c r="AU930" s="12"/>
      <c r="AV930" s="12"/>
      <c r="AW930" s="12"/>
      <c r="AX930" s="12"/>
      <c r="AY930" s="12"/>
      <c r="AZ930" s="95"/>
      <c r="BA930" s="12"/>
      <c r="BB930" s="12"/>
      <c r="BC930" s="12"/>
      <c r="BD930" s="12"/>
      <c r="BE930" s="12"/>
      <c r="BF930" s="12"/>
      <c r="BG930" s="12"/>
      <c r="BH930" s="12"/>
      <c r="BI930" s="50"/>
      <c r="BJ930" s="12"/>
      <c r="BK930" s="12"/>
      <c r="BL930" s="12"/>
      <c r="BM930" s="12"/>
      <c r="BN930" s="12"/>
      <c r="BO930" s="12"/>
      <c r="BP930" s="12"/>
      <c r="BQ930" s="12"/>
    </row>
    <row r="931" spans="4:69" ht="15.75" customHeight="1">
      <c r="D931" s="44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95"/>
      <c r="AR931" s="12"/>
      <c r="AS931" s="12"/>
      <c r="AT931" s="12"/>
      <c r="AU931" s="12"/>
      <c r="AV931" s="12"/>
      <c r="AW931" s="12"/>
      <c r="AX931" s="12"/>
      <c r="AY931" s="12"/>
      <c r="AZ931" s="95"/>
      <c r="BA931" s="12"/>
      <c r="BB931" s="12"/>
      <c r="BC931" s="12"/>
      <c r="BD931" s="12"/>
      <c r="BE931" s="12"/>
      <c r="BF931" s="12"/>
      <c r="BG931" s="12"/>
      <c r="BH931" s="12"/>
      <c r="BI931" s="50"/>
      <c r="BJ931" s="12"/>
      <c r="BK931" s="12"/>
      <c r="BL931" s="12"/>
      <c r="BM931" s="12"/>
      <c r="BN931" s="12"/>
      <c r="BO931" s="12"/>
      <c r="BP931" s="12"/>
      <c r="BQ931" s="12"/>
    </row>
    <row r="932" spans="4:69" ht="15.75" customHeight="1">
      <c r="D932" s="44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95"/>
      <c r="AR932" s="12"/>
      <c r="AS932" s="12"/>
      <c r="AT932" s="12"/>
      <c r="AU932" s="12"/>
      <c r="AV932" s="12"/>
      <c r="AW932" s="12"/>
      <c r="AX932" s="12"/>
      <c r="AY932" s="12"/>
      <c r="AZ932" s="95"/>
      <c r="BA932" s="12"/>
      <c r="BB932" s="12"/>
      <c r="BC932" s="12"/>
      <c r="BD932" s="12"/>
      <c r="BE932" s="12"/>
      <c r="BF932" s="12"/>
      <c r="BG932" s="12"/>
      <c r="BH932" s="12"/>
      <c r="BI932" s="50"/>
      <c r="BJ932" s="12"/>
      <c r="BK932" s="12"/>
      <c r="BL932" s="12"/>
      <c r="BM932" s="12"/>
      <c r="BN932" s="12"/>
      <c r="BO932" s="12"/>
      <c r="BP932" s="12"/>
      <c r="BQ932" s="12"/>
    </row>
    <row r="933" spans="4:69" ht="15.75" customHeight="1">
      <c r="D933" s="44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95"/>
      <c r="AR933" s="12"/>
      <c r="AS933" s="12"/>
      <c r="AT933" s="12"/>
      <c r="AU933" s="12"/>
      <c r="AV933" s="12"/>
      <c r="AW933" s="12"/>
      <c r="AX933" s="12"/>
      <c r="AY933" s="12"/>
      <c r="AZ933" s="95"/>
      <c r="BA933" s="12"/>
      <c r="BB933" s="12"/>
      <c r="BC933" s="12"/>
      <c r="BD933" s="12"/>
      <c r="BE933" s="12"/>
      <c r="BF933" s="12"/>
      <c r="BG933" s="12"/>
      <c r="BH933" s="12"/>
      <c r="BI933" s="50"/>
      <c r="BJ933" s="12"/>
      <c r="BK933" s="12"/>
      <c r="BL933" s="12"/>
      <c r="BM933" s="12"/>
      <c r="BN933" s="12"/>
      <c r="BO933" s="12"/>
      <c r="BP933" s="12"/>
      <c r="BQ933" s="12"/>
    </row>
    <row r="934" spans="4:69" ht="15.75" customHeight="1">
      <c r="D934" s="44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95"/>
      <c r="AR934" s="12"/>
      <c r="AS934" s="12"/>
      <c r="AT934" s="12"/>
      <c r="AU934" s="12"/>
      <c r="AV934" s="12"/>
      <c r="AW934" s="12"/>
      <c r="AX934" s="12"/>
      <c r="AY934" s="12"/>
      <c r="AZ934" s="95"/>
      <c r="BA934" s="12"/>
      <c r="BB934" s="12"/>
      <c r="BC934" s="12"/>
      <c r="BD934" s="12"/>
      <c r="BE934" s="12"/>
      <c r="BF934" s="12"/>
      <c r="BG934" s="12"/>
      <c r="BH934" s="12"/>
      <c r="BI934" s="50"/>
      <c r="BJ934" s="12"/>
      <c r="BK934" s="12"/>
      <c r="BL934" s="12"/>
      <c r="BM934" s="12"/>
      <c r="BN934" s="12"/>
      <c r="BO934" s="12"/>
      <c r="BP934" s="12"/>
      <c r="BQ934" s="12"/>
    </row>
    <row r="935" spans="4:69" ht="15.75" customHeight="1">
      <c r="D935" s="44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95"/>
      <c r="AR935" s="12"/>
      <c r="AS935" s="12"/>
      <c r="AT935" s="12"/>
      <c r="AU935" s="12"/>
      <c r="AV935" s="12"/>
      <c r="AW935" s="12"/>
      <c r="AX935" s="12"/>
      <c r="AY935" s="12"/>
      <c r="AZ935" s="95"/>
      <c r="BA935" s="12"/>
      <c r="BB935" s="12"/>
      <c r="BC935" s="12"/>
      <c r="BD935" s="12"/>
      <c r="BE935" s="12"/>
      <c r="BF935" s="12"/>
      <c r="BG935" s="12"/>
      <c r="BH935" s="12"/>
      <c r="BI935" s="50"/>
      <c r="BJ935" s="12"/>
      <c r="BK935" s="12"/>
      <c r="BL935" s="12"/>
      <c r="BM935" s="12"/>
      <c r="BN935" s="12"/>
      <c r="BO935" s="12"/>
      <c r="BP935" s="12"/>
      <c r="BQ935" s="12"/>
    </row>
    <row r="936" spans="4:69" ht="15.75" customHeight="1">
      <c r="D936" s="44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95"/>
      <c r="AR936" s="12"/>
      <c r="AS936" s="12"/>
      <c r="AT936" s="12"/>
      <c r="AU936" s="12"/>
      <c r="AV936" s="12"/>
      <c r="AW936" s="12"/>
      <c r="AX936" s="12"/>
      <c r="AY936" s="12"/>
      <c r="AZ936" s="95"/>
      <c r="BA936" s="12"/>
      <c r="BB936" s="12"/>
      <c r="BC936" s="12"/>
      <c r="BD936" s="12"/>
      <c r="BE936" s="12"/>
      <c r="BF936" s="12"/>
      <c r="BG936" s="12"/>
      <c r="BH936" s="12"/>
      <c r="BI936" s="50"/>
      <c r="BJ936" s="12"/>
      <c r="BK936" s="12"/>
      <c r="BL936" s="12"/>
      <c r="BM936" s="12"/>
      <c r="BN936" s="12"/>
      <c r="BO936" s="12"/>
      <c r="BP936" s="12"/>
      <c r="BQ936" s="12"/>
    </row>
    <row r="937" spans="4:69" ht="15.75" customHeight="1">
      <c r="D937" s="44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95"/>
      <c r="AR937" s="12"/>
      <c r="AS937" s="12"/>
      <c r="AT937" s="12"/>
      <c r="AU937" s="12"/>
      <c r="AV937" s="12"/>
      <c r="AW937" s="12"/>
      <c r="AX937" s="12"/>
      <c r="AY937" s="12"/>
      <c r="AZ937" s="95"/>
      <c r="BA937" s="12"/>
      <c r="BB937" s="12"/>
      <c r="BC937" s="12"/>
      <c r="BD937" s="12"/>
      <c r="BE937" s="12"/>
      <c r="BF937" s="12"/>
      <c r="BG937" s="12"/>
      <c r="BH937" s="12"/>
      <c r="BI937" s="50"/>
      <c r="BJ937" s="12"/>
      <c r="BK937" s="12"/>
      <c r="BL937" s="12"/>
      <c r="BM937" s="12"/>
      <c r="BN937" s="12"/>
      <c r="BO937" s="12"/>
      <c r="BP937" s="12"/>
      <c r="BQ937" s="12"/>
    </row>
    <row r="938" spans="4:69" ht="15.75" customHeight="1">
      <c r="D938" s="44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95"/>
      <c r="AR938" s="12"/>
      <c r="AS938" s="12"/>
      <c r="AT938" s="12"/>
      <c r="AU938" s="12"/>
      <c r="AV938" s="12"/>
      <c r="AW938" s="12"/>
      <c r="AX938" s="12"/>
      <c r="AY938" s="12"/>
      <c r="AZ938" s="95"/>
      <c r="BA938" s="12"/>
      <c r="BB938" s="12"/>
      <c r="BC938" s="12"/>
      <c r="BD938" s="12"/>
      <c r="BE938" s="12"/>
      <c r="BF938" s="12"/>
      <c r="BG938" s="12"/>
      <c r="BH938" s="12"/>
      <c r="BI938" s="50"/>
      <c r="BJ938" s="12"/>
      <c r="BK938" s="12"/>
      <c r="BL938" s="12"/>
      <c r="BM938" s="12"/>
      <c r="BN938" s="12"/>
      <c r="BO938" s="12"/>
      <c r="BP938" s="12"/>
      <c r="BQ938" s="12"/>
    </row>
    <row r="939" spans="4:69" ht="15.75" customHeight="1">
      <c r="D939" s="44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95"/>
      <c r="AR939" s="12"/>
      <c r="AS939" s="12"/>
      <c r="AT939" s="12"/>
      <c r="AU939" s="12"/>
      <c r="AV939" s="12"/>
      <c r="AW939" s="12"/>
      <c r="AX939" s="12"/>
      <c r="AY939" s="12"/>
      <c r="AZ939" s="95"/>
      <c r="BA939" s="12"/>
      <c r="BB939" s="12"/>
      <c r="BC939" s="12"/>
      <c r="BD939" s="12"/>
      <c r="BE939" s="12"/>
      <c r="BF939" s="12"/>
      <c r="BG939" s="12"/>
      <c r="BH939" s="12"/>
      <c r="BI939" s="50"/>
      <c r="BJ939" s="12"/>
      <c r="BK939" s="12"/>
      <c r="BL939" s="12"/>
      <c r="BM939" s="12"/>
      <c r="BN939" s="12"/>
      <c r="BO939" s="12"/>
      <c r="BP939" s="12"/>
      <c r="BQ939" s="12"/>
    </row>
    <row r="940" spans="4:69" ht="15.75" customHeight="1">
      <c r="D940" s="44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95"/>
      <c r="AR940" s="12"/>
      <c r="AS940" s="12"/>
      <c r="AT940" s="12"/>
      <c r="AU940" s="12"/>
      <c r="AV940" s="12"/>
      <c r="AW940" s="12"/>
      <c r="AX940" s="12"/>
      <c r="AY940" s="12"/>
      <c r="AZ940" s="95"/>
      <c r="BA940" s="12"/>
      <c r="BB940" s="12"/>
      <c r="BC940" s="12"/>
      <c r="BD940" s="12"/>
      <c r="BE940" s="12"/>
      <c r="BF940" s="12"/>
      <c r="BG940" s="12"/>
      <c r="BH940" s="12"/>
      <c r="BI940" s="50"/>
      <c r="BJ940" s="12"/>
      <c r="BK940" s="12"/>
      <c r="BL940" s="12"/>
      <c r="BM940" s="12"/>
      <c r="BN940" s="12"/>
      <c r="BO940" s="12"/>
      <c r="BP940" s="12"/>
      <c r="BQ940" s="12"/>
    </row>
    <row r="941" spans="4:69" ht="15.75" customHeight="1">
      <c r="D941" s="44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95"/>
      <c r="AR941" s="12"/>
      <c r="AS941" s="12"/>
      <c r="AT941" s="12"/>
      <c r="AU941" s="12"/>
      <c r="AV941" s="12"/>
      <c r="AW941" s="12"/>
      <c r="AX941" s="12"/>
      <c r="AY941" s="12"/>
      <c r="AZ941" s="95"/>
      <c r="BA941" s="12"/>
      <c r="BB941" s="12"/>
      <c r="BC941" s="12"/>
      <c r="BD941" s="12"/>
      <c r="BE941" s="12"/>
      <c r="BF941" s="12"/>
      <c r="BG941" s="12"/>
      <c r="BH941" s="12"/>
      <c r="BI941" s="50"/>
      <c r="BJ941" s="12"/>
      <c r="BK941" s="12"/>
      <c r="BL941" s="12"/>
      <c r="BM941" s="12"/>
      <c r="BN941" s="12"/>
      <c r="BO941" s="12"/>
      <c r="BP941" s="12"/>
      <c r="BQ941" s="12"/>
    </row>
    <row r="942" spans="4:69" ht="15.75" customHeight="1">
      <c r="D942" s="44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95"/>
      <c r="AR942" s="12"/>
      <c r="AS942" s="12"/>
      <c r="AT942" s="12"/>
      <c r="AU942" s="12"/>
      <c r="AV942" s="12"/>
      <c r="AW942" s="12"/>
      <c r="AX942" s="12"/>
      <c r="AY942" s="12"/>
      <c r="AZ942" s="95"/>
      <c r="BA942" s="12"/>
      <c r="BB942" s="12"/>
      <c r="BC942" s="12"/>
      <c r="BD942" s="12"/>
      <c r="BE942" s="12"/>
      <c r="BF942" s="12"/>
      <c r="BG942" s="12"/>
      <c r="BH942" s="12"/>
      <c r="BI942" s="50"/>
      <c r="BJ942" s="12"/>
      <c r="BK942" s="12"/>
      <c r="BL942" s="12"/>
      <c r="BM942" s="12"/>
      <c r="BN942" s="12"/>
      <c r="BO942" s="12"/>
      <c r="BP942" s="12"/>
      <c r="BQ942" s="12"/>
    </row>
    <row r="943" spans="4:69" ht="15.75" customHeight="1">
      <c r="D943" s="44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95"/>
      <c r="AR943" s="12"/>
      <c r="AS943" s="12"/>
      <c r="AT943" s="12"/>
      <c r="AU943" s="12"/>
      <c r="AV943" s="12"/>
      <c r="AW943" s="12"/>
      <c r="AX943" s="12"/>
      <c r="AY943" s="12"/>
      <c r="AZ943" s="95"/>
      <c r="BA943" s="12"/>
      <c r="BB943" s="12"/>
      <c r="BC943" s="12"/>
      <c r="BD943" s="12"/>
      <c r="BE943" s="12"/>
      <c r="BF943" s="12"/>
      <c r="BG943" s="12"/>
      <c r="BH943" s="12"/>
      <c r="BI943" s="50"/>
      <c r="BJ943" s="12"/>
      <c r="BK943" s="12"/>
      <c r="BL943" s="12"/>
      <c r="BM943" s="12"/>
      <c r="BN943" s="12"/>
      <c r="BO943" s="12"/>
      <c r="BP943" s="12"/>
      <c r="BQ943" s="12"/>
    </row>
    <row r="944" spans="4:69" ht="15.75" customHeight="1">
      <c r="D944" s="44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95"/>
      <c r="AR944" s="12"/>
      <c r="AS944" s="12"/>
      <c r="AT944" s="12"/>
      <c r="AU944" s="12"/>
      <c r="AV944" s="12"/>
      <c r="AW944" s="12"/>
      <c r="AX944" s="12"/>
      <c r="AY944" s="12"/>
      <c r="AZ944" s="95"/>
      <c r="BA944" s="12"/>
      <c r="BB944" s="12"/>
      <c r="BC944" s="12"/>
      <c r="BD944" s="12"/>
      <c r="BE944" s="12"/>
      <c r="BF944" s="12"/>
      <c r="BG944" s="12"/>
      <c r="BH944" s="12"/>
      <c r="BI944" s="50"/>
      <c r="BJ944" s="12"/>
      <c r="BK944" s="12"/>
      <c r="BL944" s="12"/>
      <c r="BM944" s="12"/>
      <c r="BN944" s="12"/>
      <c r="BO944" s="12"/>
      <c r="BP944" s="12"/>
      <c r="BQ944" s="12"/>
    </row>
    <row r="945" spans="4:69" ht="15.75" customHeight="1">
      <c r="D945" s="44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95"/>
      <c r="AR945" s="12"/>
      <c r="AS945" s="12"/>
      <c r="AT945" s="12"/>
      <c r="AU945" s="12"/>
      <c r="AV945" s="12"/>
      <c r="AW945" s="12"/>
      <c r="AX945" s="12"/>
      <c r="AY945" s="12"/>
      <c r="AZ945" s="95"/>
      <c r="BA945" s="12"/>
      <c r="BB945" s="12"/>
      <c r="BC945" s="12"/>
      <c r="BD945" s="12"/>
      <c r="BE945" s="12"/>
      <c r="BF945" s="12"/>
      <c r="BG945" s="12"/>
      <c r="BH945" s="12"/>
      <c r="BI945" s="50"/>
      <c r="BJ945" s="12"/>
      <c r="BK945" s="12"/>
      <c r="BL945" s="12"/>
      <c r="BM945" s="12"/>
      <c r="BN945" s="12"/>
      <c r="BO945" s="12"/>
      <c r="BP945" s="12"/>
      <c r="BQ945" s="12"/>
    </row>
    <row r="946" spans="4:69" ht="15.75" customHeight="1">
      <c r="D946" s="44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95"/>
      <c r="AR946" s="12"/>
      <c r="AS946" s="12"/>
      <c r="AT946" s="12"/>
      <c r="AU946" s="12"/>
      <c r="AV946" s="12"/>
      <c r="AW946" s="12"/>
      <c r="AX946" s="12"/>
      <c r="AY946" s="12"/>
      <c r="AZ946" s="95"/>
      <c r="BA946" s="12"/>
      <c r="BB946" s="12"/>
      <c r="BC946" s="12"/>
      <c r="BD946" s="12"/>
      <c r="BE946" s="12"/>
      <c r="BF946" s="12"/>
      <c r="BG946" s="12"/>
      <c r="BH946" s="12"/>
      <c r="BI946" s="50"/>
      <c r="BJ946" s="12"/>
      <c r="BK946" s="12"/>
      <c r="BL946" s="12"/>
      <c r="BM946" s="12"/>
      <c r="BN946" s="12"/>
      <c r="BO946" s="12"/>
      <c r="BP946" s="12"/>
      <c r="BQ946" s="12"/>
    </row>
    <row r="947" spans="4:69" ht="15.75" customHeight="1">
      <c r="D947" s="44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95"/>
      <c r="AR947" s="12"/>
      <c r="AS947" s="12"/>
      <c r="AT947" s="12"/>
      <c r="AU947" s="12"/>
      <c r="AV947" s="12"/>
      <c r="AW947" s="12"/>
      <c r="AX947" s="12"/>
      <c r="AY947" s="12"/>
      <c r="AZ947" s="95"/>
      <c r="BA947" s="12"/>
      <c r="BB947" s="12"/>
      <c r="BC947" s="12"/>
      <c r="BD947" s="12"/>
      <c r="BE947" s="12"/>
      <c r="BF947" s="12"/>
      <c r="BG947" s="12"/>
      <c r="BH947" s="12"/>
      <c r="BI947" s="50"/>
      <c r="BJ947" s="12"/>
      <c r="BK947" s="12"/>
      <c r="BL947" s="12"/>
      <c r="BM947" s="12"/>
      <c r="BN947" s="12"/>
      <c r="BO947" s="12"/>
      <c r="BP947" s="12"/>
      <c r="BQ947" s="12"/>
    </row>
    <row r="948" spans="4:69" ht="15.75" customHeight="1">
      <c r="D948" s="44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95"/>
      <c r="AR948" s="12"/>
      <c r="AS948" s="12"/>
      <c r="AT948" s="12"/>
      <c r="AU948" s="12"/>
      <c r="AV948" s="12"/>
      <c r="AW948" s="12"/>
      <c r="AX948" s="12"/>
      <c r="AY948" s="12"/>
      <c r="AZ948" s="95"/>
      <c r="BA948" s="12"/>
      <c r="BB948" s="12"/>
      <c r="BC948" s="12"/>
      <c r="BD948" s="12"/>
      <c r="BE948" s="12"/>
      <c r="BF948" s="12"/>
      <c r="BG948" s="12"/>
      <c r="BH948" s="12"/>
      <c r="BI948" s="50"/>
      <c r="BJ948" s="12"/>
      <c r="BK948" s="12"/>
      <c r="BL948" s="12"/>
      <c r="BM948" s="12"/>
      <c r="BN948" s="12"/>
      <c r="BO948" s="12"/>
      <c r="BP948" s="12"/>
      <c r="BQ948" s="12"/>
    </row>
    <row r="949" spans="4:69" ht="15.75" customHeight="1">
      <c r="D949" s="44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95"/>
      <c r="AR949" s="12"/>
      <c r="AS949" s="12"/>
      <c r="AT949" s="12"/>
      <c r="AU949" s="12"/>
      <c r="AV949" s="12"/>
      <c r="AW949" s="12"/>
      <c r="AX949" s="12"/>
      <c r="AY949" s="12"/>
      <c r="AZ949" s="95"/>
      <c r="BA949" s="12"/>
      <c r="BB949" s="12"/>
      <c r="BC949" s="12"/>
      <c r="BD949" s="12"/>
      <c r="BE949" s="12"/>
      <c r="BF949" s="12"/>
      <c r="BG949" s="12"/>
      <c r="BH949" s="12"/>
      <c r="BI949" s="50"/>
      <c r="BJ949" s="12"/>
      <c r="BK949" s="12"/>
      <c r="BL949" s="12"/>
      <c r="BM949" s="12"/>
      <c r="BN949" s="12"/>
      <c r="BO949" s="12"/>
      <c r="BP949" s="12"/>
      <c r="BQ949" s="12"/>
    </row>
    <row r="950" spans="4:69" ht="15.75" customHeight="1">
      <c r="D950" s="44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95"/>
      <c r="AR950" s="12"/>
      <c r="AS950" s="12"/>
      <c r="AT950" s="12"/>
      <c r="AU950" s="12"/>
      <c r="AV950" s="12"/>
      <c r="AW950" s="12"/>
      <c r="AX950" s="12"/>
      <c r="AY950" s="12"/>
      <c r="AZ950" s="95"/>
      <c r="BA950" s="12"/>
      <c r="BB950" s="12"/>
      <c r="BC950" s="12"/>
      <c r="BD950" s="12"/>
      <c r="BE950" s="12"/>
      <c r="BF950" s="12"/>
      <c r="BG950" s="12"/>
      <c r="BH950" s="12"/>
      <c r="BI950" s="50"/>
      <c r="BJ950" s="12"/>
      <c r="BK950" s="12"/>
      <c r="BL950" s="12"/>
      <c r="BM950" s="12"/>
      <c r="BN950" s="12"/>
      <c r="BO950" s="12"/>
      <c r="BP950" s="12"/>
      <c r="BQ950" s="12"/>
    </row>
    <row r="951" spans="4:69" ht="15.75" customHeight="1">
      <c r="D951" s="44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95"/>
      <c r="AR951" s="12"/>
      <c r="AS951" s="12"/>
      <c r="AT951" s="12"/>
      <c r="AU951" s="12"/>
      <c r="AV951" s="12"/>
      <c r="AW951" s="12"/>
      <c r="AX951" s="12"/>
      <c r="AY951" s="12"/>
      <c r="AZ951" s="95"/>
      <c r="BA951" s="12"/>
      <c r="BB951" s="12"/>
      <c r="BC951" s="12"/>
      <c r="BD951" s="12"/>
      <c r="BE951" s="12"/>
      <c r="BF951" s="12"/>
      <c r="BG951" s="12"/>
      <c r="BH951" s="12"/>
      <c r="BI951" s="50"/>
      <c r="BJ951" s="12"/>
      <c r="BK951" s="12"/>
      <c r="BL951" s="12"/>
      <c r="BM951" s="12"/>
      <c r="BN951" s="12"/>
      <c r="BO951" s="12"/>
      <c r="BP951" s="12"/>
      <c r="BQ951" s="12"/>
    </row>
    <row r="952" spans="4:69" ht="15.75" customHeight="1">
      <c r="D952" s="44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95"/>
      <c r="AR952" s="12"/>
      <c r="AS952" s="12"/>
      <c r="AT952" s="12"/>
      <c r="AU952" s="12"/>
      <c r="AV952" s="12"/>
      <c r="AW952" s="12"/>
      <c r="AX952" s="12"/>
      <c r="AY952" s="12"/>
      <c r="AZ952" s="95"/>
      <c r="BA952" s="12"/>
      <c r="BB952" s="12"/>
      <c r="BC952" s="12"/>
      <c r="BD952" s="12"/>
      <c r="BE952" s="12"/>
      <c r="BF952" s="12"/>
      <c r="BG952" s="12"/>
      <c r="BH952" s="12"/>
      <c r="BI952" s="50"/>
      <c r="BJ952" s="12"/>
      <c r="BK952" s="12"/>
      <c r="BL952" s="12"/>
      <c r="BM952" s="12"/>
      <c r="BN952" s="12"/>
      <c r="BO952" s="12"/>
      <c r="BP952" s="12"/>
      <c r="BQ952" s="12"/>
    </row>
    <row r="953" spans="4:69" ht="15.75" customHeight="1">
      <c r="D953" s="44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95"/>
      <c r="AR953" s="12"/>
      <c r="AS953" s="12"/>
      <c r="AT953" s="12"/>
      <c r="AU953" s="12"/>
      <c r="AV953" s="12"/>
      <c r="AW953" s="12"/>
      <c r="AX953" s="12"/>
      <c r="AY953" s="12"/>
      <c r="AZ953" s="95"/>
      <c r="BA953" s="12"/>
      <c r="BB953" s="12"/>
      <c r="BC953" s="12"/>
      <c r="BD953" s="12"/>
      <c r="BE953" s="12"/>
      <c r="BF953" s="12"/>
      <c r="BG953" s="12"/>
      <c r="BH953" s="12"/>
      <c r="BI953" s="50"/>
      <c r="BJ953" s="12"/>
      <c r="BK953" s="12"/>
      <c r="BL953" s="12"/>
      <c r="BM953" s="12"/>
      <c r="BN953" s="12"/>
      <c r="BO953" s="12"/>
      <c r="BP953" s="12"/>
      <c r="BQ953" s="12"/>
    </row>
    <row r="954" spans="4:69" ht="15.75" customHeight="1">
      <c r="D954" s="44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95"/>
      <c r="AR954" s="12"/>
      <c r="AS954" s="12"/>
      <c r="AT954" s="12"/>
      <c r="AU954" s="12"/>
      <c r="AV954" s="12"/>
      <c r="AW954" s="12"/>
      <c r="AX954" s="12"/>
      <c r="AY954" s="12"/>
      <c r="AZ954" s="95"/>
      <c r="BA954" s="12"/>
      <c r="BB954" s="12"/>
      <c r="BC954" s="12"/>
      <c r="BD954" s="12"/>
      <c r="BE954" s="12"/>
      <c r="BF954" s="12"/>
      <c r="BG954" s="12"/>
      <c r="BH954" s="12"/>
      <c r="BI954" s="50"/>
      <c r="BJ954" s="12"/>
      <c r="BK954" s="12"/>
      <c r="BL954" s="12"/>
      <c r="BM954" s="12"/>
      <c r="BN954" s="12"/>
      <c r="BO954" s="12"/>
      <c r="BP954" s="12"/>
      <c r="BQ954" s="12"/>
    </row>
    <row r="955" spans="4:69" ht="15.75" customHeight="1">
      <c r="D955" s="44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95"/>
      <c r="AR955" s="12"/>
      <c r="AS955" s="12"/>
      <c r="AT955" s="12"/>
      <c r="AU955" s="12"/>
      <c r="AV955" s="12"/>
      <c r="AW955" s="12"/>
      <c r="AX955" s="12"/>
      <c r="AY955" s="12"/>
      <c r="AZ955" s="95"/>
      <c r="BA955" s="12"/>
      <c r="BB955" s="12"/>
      <c r="BC955" s="12"/>
      <c r="BD955" s="12"/>
      <c r="BE955" s="12"/>
      <c r="BF955" s="12"/>
      <c r="BG955" s="12"/>
      <c r="BH955" s="12"/>
      <c r="BI955" s="50"/>
      <c r="BJ955" s="12"/>
      <c r="BK955" s="12"/>
      <c r="BL955" s="12"/>
      <c r="BM955" s="12"/>
      <c r="BN955" s="12"/>
      <c r="BO955" s="12"/>
      <c r="BP955" s="12"/>
      <c r="BQ955" s="12"/>
    </row>
    <row r="956" spans="4:69" ht="15.75" customHeight="1">
      <c r="D956" s="44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95"/>
      <c r="AR956" s="12"/>
      <c r="AS956" s="12"/>
      <c r="AT956" s="12"/>
      <c r="AU956" s="12"/>
      <c r="AV956" s="12"/>
      <c r="AW956" s="12"/>
      <c r="AX956" s="12"/>
      <c r="AY956" s="12"/>
      <c r="AZ956" s="95"/>
      <c r="BA956" s="12"/>
      <c r="BB956" s="12"/>
      <c r="BC956" s="12"/>
      <c r="BD956" s="12"/>
      <c r="BE956" s="12"/>
      <c r="BF956" s="12"/>
      <c r="BG956" s="12"/>
      <c r="BH956" s="12"/>
      <c r="BI956" s="50"/>
      <c r="BJ956" s="12"/>
      <c r="BK956" s="12"/>
      <c r="BL956" s="12"/>
      <c r="BM956" s="12"/>
      <c r="BN956" s="12"/>
      <c r="BO956" s="12"/>
      <c r="BP956" s="12"/>
      <c r="BQ956" s="12"/>
    </row>
    <row r="957" spans="4:69" ht="15.75" customHeight="1">
      <c r="D957" s="44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95"/>
      <c r="AR957" s="12"/>
      <c r="AS957" s="12"/>
      <c r="AT957" s="12"/>
      <c r="AU957" s="12"/>
      <c r="AV957" s="12"/>
      <c r="AW957" s="12"/>
      <c r="AX957" s="12"/>
      <c r="AY957" s="12"/>
      <c r="AZ957" s="95"/>
      <c r="BA957" s="12"/>
      <c r="BB957" s="12"/>
      <c r="BC957" s="12"/>
      <c r="BD957" s="12"/>
      <c r="BE957" s="12"/>
      <c r="BF957" s="12"/>
      <c r="BG957" s="12"/>
      <c r="BH957" s="12"/>
      <c r="BI957" s="50"/>
      <c r="BJ957" s="12"/>
      <c r="BK957" s="12"/>
      <c r="BL957" s="12"/>
      <c r="BM957" s="12"/>
      <c r="BN957" s="12"/>
      <c r="BO957" s="12"/>
      <c r="BP957" s="12"/>
      <c r="BQ957" s="12"/>
    </row>
    <row r="958" spans="4:69" ht="15.75" customHeight="1">
      <c r="D958" s="44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95"/>
      <c r="AR958" s="12"/>
      <c r="AS958" s="12"/>
      <c r="AT958" s="12"/>
      <c r="AU958" s="12"/>
      <c r="AV958" s="12"/>
      <c r="AW958" s="12"/>
      <c r="AX958" s="12"/>
      <c r="AY958" s="12"/>
      <c r="AZ958" s="95"/>
      <c r="BA958" s="12"/>
      <c r="BB958" s="12"/>
      <c r="BC958" s="12"/>
      <c r="BD958" s="12"/>
      <c r="BE958" s="12"/>
      <c r="BF958" s="12"/>
      <c r="BG958" s="12"/>
      <c r="BH958" s="12"/>
      <c r="BI958" s="50"/>
      <c r="BJ958" s="12"/>
      <c r="BK958" s="12"/>
      <c r="BL958" s="12"/>
      <c r="BM958" s="12"/>
      <c r="BN958" s="12"/>
      <c r="BO958" s="12"/>
      <c r="BP958" s="12"/>
      <c r="BQ958" s="12"/>
    </row>
    <row r="959" spans="4:69" ht="15.75" customHeight="1">
      <c r="D959" s="44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95"/>
      <c r="AR959" s="12"/>
      <c r="AS959" s="12"/>
      <c r="AT959" s="12"/>
      <c r="AU959" s="12"/>
      <c r="AV959" s="12"/>
      <c r="AW959" s="12"/>
      <c r="AX959" s="12"/>
      <c r="AY959" s="12"/>
      <c r="AZ959" s="95"/>
      <c r="BA959" s="12"/>
      <c r="BB959" s="12"/>
      <c r="BC959" s="12"/>
      <c r="BD959" s="12"/>
      <c r="BE959" s="12"/>
      <c r="BF959" s="12"/>
      <c r="BG959" s="12"/>
      <c r="BH959" s="12"/>
      <c r="BI959" s="50"/>
      <c r="BJ959" s="12"/>
      <c r="BK959" s="12"/>
      <c r="BL959" s="12"/>
      <c r="BM959" s="12"/>
      <c r="BN959" s="12"/>
      <c r="BO959" s="12"/>
      <c r="BP959" s="12"/>
      <c r="BQ959" s="12"/>
    </row>
    <row r="960" spans="4:69" ht="15.75" customHeight="1">
      <c r="D960" s="44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95"/>
      <c r="AR960" s="12"/>
      <c r="AS960" s="12"/>
      <c r="AT960" s="12"/>
      <c r="AU960" s="12"/>
      <c r="AV960" s="12"/>
      <c r="AW960" s="12"/>
      <c r="AX960" s="12"/>
      <c r="AY960" s="12"/>
      <c r="AZ960" s="95"/>
      <c r="BA960" s="12"/>
      <c r="BB960" s="12"/>
      <c r="BC960" s="12"/>
      <c r="BD960" s="12"/>
      <c r="BE960" s="12"/>
      <c r="BF960" s="12"/>
      <c r="BG960" s="12"/>
      <c r="BH960" s="12"/>
      <c r="BI960" s="50"/>
      <c r="BJ960" s="12"/>
      <c r="BK960" s="12"/>
      <c r="BL960" s="12"/>
      <c r="BM960" s="12"/>
      <c r="BN960" s="12"/>
      <c r="BO960" s="12"/>
      <c r="BP960" s="12"/>
      <c r="BQ960" s="12"/>
    </row>
    <row r="961" spans="4:69" ht="15.75" customHeight="1">
      <c r="D961" s="44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95"/>
      <c r="AR961" s="12"/>
      <c r="AS961" s="12"/>
      <c r="AT961" s="12"/>
      <c r="AU961" s="12"/>
      <c r="AV961" s="12"/>
      <c r="AW961" s="12"/>
      <c r="AX961" s="12"/>
      <c r="AY961" s="12"/>
      <c r="AZ961" s="95"/>
      <c r="BA961" s="12"/>
      <c r="BB961" s="12"/>
      <c r="BC961" s="12"/>
      <c r="BD961" s="12"/>
      <c r="BE961" s="12"/>
      <c r="BF961" s="12"/>
      <c r="BG961" s="12"/>
      <c r="BH961" s="12"/>
      <c r="BI961" s="50"/>
      <c r="BJ961" s="12"/>
      <c r="BK961" s="12"/>
      <c r="BL961" s="12"/>
      <c r="BM961" s="12"/>
      <c r="BN961" s="12"/>
      <c r="BO961" s="12"/>
      <c r="BP961" s="12"/>
      <c r="BQ961" s="12"/>
    </row>
    <row r="962" spans="4:69" ht="15.75" customHeight="1">
      <c r="D962" s="44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95"/>
      <c r="AR962" s="12"/>
      <c r="AS962" s="12"/>
      <c r="AT962" s="12"/>
      <c r="AU962" s="12"/>
      <c r="AV962" s="12"/>
      <c r="AW962" s="12"/>
      <c r="AX962" s="12"/>
      <c r="AY962" s="12"/>
      <c r="AZ962" s="95"/>
      <c r="BA962" s="12"/>
      <c r="BB962" s="12"/>
      <c r="BC962" s="12"/>
      <c r="BD962" s="12"/>
      <c r="BE962" s="12"/>
      <c r="BF962" s="12"/>
      <c r="BG962" s="12"/>
      <c r="BH962" s="12"/>
      <c r="BI962" s="50"/>
      <c r="BJ962" s="12"/>
      <c r="BK962" s="12"/>
      <c r="BL962" s="12"/>
      <c r="BM962" s="12"/>
      <c r="BN962" s="12"/>
      <c r="BO962" s="12"/>
      <c r="BP962" s="12"/>
      <c r="BQ962" s="12"/>
    </row>
    <row r="963" spans="4:69" ht="15.75" customHeight="1">
      <c r="D963" s="44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95"/>
      <c r="AR963" s="12"/>
      <c r="AS963" s="12"/>
      <c r="AT963" s="12"/>
      <c r="AU963" s="12"/>
      <c r="AV963" s="12"/>
      <c r="AW963" s="12"/>
      <c r="AX963" s="12"/>
      <c r="AY963" s="12"/>
      <c r="AZ963" s="95"/>
      <c r="BA963" s="12"/>
      <c r="BB963" s="12"/>
      <c r="BC963" s="12"/>
      <c r="BD963" s="12"/>
      <c r="BE963" s="12"/>
      <c r="BF963" s="12"/>
      <c r="BG963" s="12"/>
      <c r="BH963" s="12"/>
      <c r="BI963" s="50"/>
      <c r="BJ963" s="12"/>
      <c r="BK963" s="12"/>
      <c r="BL963" s="12"/>
      <c r="BM963" s="12"/>
      <c r="BN963" s="12"/>
      <c r="BO963" s="12"/>
      <c r="BP963" s="12"/>
      <c r="BQ963" s="12"/>
    </row>
    <row r="964" spans="4:69" ht="15.75" customHeight="1">
      <c r="D964" s="44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95"/>
      <c r="AR964" s="12"/>
      <c r="AS964" s="12"/>
      <c r="AT964" s="12"/>
      <c r="AU964" s="12"/>
      <c r="AV964" s="12"/>
      <c r="AW964" s="12"/>
      <c r="AX964" s="12"/>
      <c r="AY964" s="12"/>
      <c r="AZ964" s="95"/>
      <c r="BA964" s="12"/>
      <c r="BB964" s="12"/>
      <c r="BC964" s="12"/>
      <c r="BD964" s="12"/>
      <c r="BE964" s="12"/>
      <c r="BF964" s="12"/>
      <c r="BG964" s="12"/>
      <c r="BH964" s="12"/>
      <c r="BI964" s="50"/>
      <c r="BJ964" s="12"/>
      <c r="BK964" s="12"/>
      <c r="BL964" s="12"/>
      <c r="BM964" s="12"/>
      <c r="BN964" s="12"/>
      <c r="BO964" s="12"/>
      <c r="BP964" s="12"/>
      <c r="BQ964" s="12"/>
    </row>
    <row r="965" spans="4:69" ht="15.75" customHeight="1">
      <c r="D965" s="44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95"/>
      <c r="AR965" s="12"/>
      <c r="AS965" s="12"/>
      <c r="AT965" s="12"/>
      <c r="AU965" s="12"/>
      <c r="AV965" s="12"/>
      <c r="AW965" s="12"/>
      <c r="AX965" s="12"/>
      <c r="AY965" s="12"/>
      <c r="AZ965" s="95"/>
      <c r="BA965" s="12"/>
      <c r="BB965" s="12"/>
      <c r="BC965" s="12"/>
      <c r="BD965" s="12"/>
      <c r="BE965" s="12"/>
      <c r="BF965" s="12"/>
      <c r="BG965" s="12"/>
      <c r="BH965" s="12"/>
      <c r="BI965" s="50"/>
      <c r="BJ965" s="12"/>
      <c r="BK965" s="12"/>
      <c r="BL965" s="12"/>
      <c r="BM965" s="12"/>
      <c r="BN965" s="12"/>
      <c r="BO965" s="12"/>
      <c r="BP965" s="12"/>
      <c r="BQ965" s="12"/>
    </row>
    <row r="966" spans="4:69" ht="15.75" customHeight="1">
      <c r="D966" s="44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95"/>
      <c r="AR966" s="12"/>
      <c r="AS966" s="12"/>
      <c r="AT966" s="12"/>
      <c r="AU966" s="12"/>
      <c r="AV966" s="12"/>
      <c r="AW966" s="12"/>
      <c r="AX966" s="12"/>
      <c r="AY966" s="12"/>
      <c r="AZ966" s="95"/>
      <c r="BA966" s="12"/>
      <c r="BB966" s="12"/>
      <c r="BC966" s="12"/>
      <c r="BD966" s="12"/>
      <c r="BE966" s="12"/>
      <c r="BF966" s="12"/>
      <c r="BG966" s="12"/>
      <c r="BH966" s="12"/>
      <c r="BI966" s="50"/>
      <c r="BJ966" s="12"/>
      <c r="BK966" s="12"/>
      <c r="BL966" s="12"/>
      <c r="BM966" s="12"/>
      <c r="BN966" s="12"/>
      <c r="BO966" s="12"/>
      <c r="BP966" s="12"/>
      <c r="BQ966" s="12"/>
    </row>
    <row r="967" spans="4:69" ht="15.75" customHeight="1">
      <c r="D967" s="44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95"/>
      <c r="AR967" s="12"/>
      <c r="AS967" s="12"/>
      <c r="AT967" s="12"/>
      <c r="AU967" s="12"/>
      <c r="AV967" s="12"/>
      <c r="AW967" s="12"/>
      <c r="AX967" s="12"/>
      <c r="AY967" s="12"/>
      <c r="AZ967" s="95"/>
      <c r="BA967" s="12"/>
      <c r="BB967" s="12"/>
      <c r="BC967" s="12"/>
      <c r="BD967" s="12"/>
      <c r="BE967" s="12"/>
      <c r="BF967" s="12"/>
      <c r="BG967" s="12"/>
      <c r="BH967" s="12"/>
      <c r="BI967" s="50"/>
      <c r="BJ967" s="12"/>
      <c r="BK967" s="12"/>
      <c r="BL967" s="12"/>
      <c r="BM967" s="12"/>
      <c r="BN967" s="12"/>
      <c r="BO967" s="12"/>
      <c r="BP967" s="12"/>
      <c r="BQ967" s="12"/>
    </row>
    <row r="968" spans="4:69" ht="15.75" customHeight="1">
      <c r="D968" s="44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95"/>
      <c r="AR968" s="12"/>
      <c r="AS968" s="12"/>
      <c r="AT968" s="12"/>
      <c r="AU968" s="12"/>
      <c r="AV968" s="12"/>
      <c r="AW968" s="12"/>
      <c r="AX968" s="12"/>
      <c r="AY968" s="12"/>
      <c r="AZ968" s="95"/>
      <c r="BA968" s="12"/>
      <c r="BB968" s="12"/>
      <c r="BC968" s="12"/>
      <c r="BD968" s="12"/>
      <c r="BE968" s="12"/>
      <c r="BF968" s="12"/>
      <c r="BG968" s="12"/>
      <c r="BH968" s="12"/>
      <c r="BI968" s="50"/>
      <c r="BJ968" s="12"/>
      <c r="BK968" s="12"/>
      <c r="BL968" s="12"/>
      <c r="BM968" s="12"/>
      <c r="BN968" s="12"/>
      <c r="BO968" s="12"/>
      <c r="BP968" s="12"/>
      <c r="BQ968" s="12"/>
    </row>
    <row r="969" spans="4:69" ht="15.75" customHeight="1">
      <c r="D969" s="44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95"/>
      <c r="AR969" s="12"/>
      <c r="AS969" s="12"/>
      <c r="AT969" s="12"/>
      <c r="AU969" s="12"/>
      <c r="AV969" s="12"/>
      <c r="AW969" s="12"/>
      <c r="AX969" s="12"/>
      <c r="AY969" s="12"/>
      <c r="AZ969" s="95"/>
      <c r="BA969" s="12"/>
      <c r="BB969" s="12"/>
      <c r="BC969" s="12"/>
      <c r="BD969" s="12"/>
      <c r="BE969" s="12"/>
      <c r="BF969" s="12"/>
      <c r="BG969" s="12"/>
      <c r="BH969" s="12"/>
      <c r="BI969" s="50"/>
      <c r="BJ969" s="12"/>
      <c r="BK969" s="12"/>
      <c r="BL969" s="12"/>
      <c r="BM969" s="12"/>
      <c r="BN969" s="12"/>
      <c r="BO969" s="12"/>
      <c r="BP969" s="12"/>
      <c r="BQ969" s="12"/>
    </row>
    <row r="970" spans="4:69" ht="15.75" customHeight="1">
      <c r="D970" s="44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95"/>
      <c r="AR970" s="12"/>
      <c r="AS970" s="12"/>
      <c r="AT970" s="12"/>
      <c r="AU970" s="12"/>
      <c r="AV970" s="12"/>
      <c r="AW970" s="12"/>
      <c r="AX970" s="12"/>
      <c r="AY970" s="12"/>
      <c r="AZ970" s="95"/>
      <c r="BA970" s="12"/>
      <c r="BB970" s="12"/>
      <c r="BC970" s="12"/>
      <c r="BD970" s="12"/>
      <c r="BE970" s="12"/>
      <c r="BF970" s="12"/>
      <c r="BG970" s="12"/>
      <c r="BH970" s="12"/>
      <c r="BI970" s="50"/>
      <c r="BJ970" s="12"/>
      <c r="BK970" s="12"/>
      <c r="BL970" s="12"/>
      <c r="BM970" s="12"/>
      <c r="BN970" s="12"/>
      <c r="BO970" s="12"/>
      <c r="BP970" s="12"/>
      <c r="BQ970" s="12"/>
    </row>
    <row r="971" spans="4:69" ht="15.75" customHeight="1">
      <c r="D971" s="44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95"/>
      <c r="AR971" s="12"/>
      <c r="AS971" s="12"/>
      <c r="AT971" s="12"/>
      <c r="AU971" s="12"/>
      <c r="AV971" s="12"/>
      <c r="AW971" s="12"/>
      <c r="AX971" s="12"/>
      <c r="AY971" s="12"/>
      <c r="AZ971" s="95"/>
      <c r="BA971" s="12"/>
      <c r="BB971" s="12"/>
      <c r="BC971" s="12"/>
      <c r="BD971" s="12"/>
      <c r="BE971" s="12"/>
      <c r="BF971" s="12"/>
      <c r="BG971" s="12"/>
      <c r="BH971" s="12"/>
      <c r="BI971" s="50"/>
      <c r="BJ971" s="12"/>
      <c r="BK971" s="12"/>
      <c r="BL971" s="12"/>
      <c r="BM971" s="12"/>
      <c r="BN971" s="12"/>
      <c r="BO971" s="12"/>
      <c r="BP971" s="12"/>
      <c r="BQ971" s="12"/>
    </row>
    <row r="972" spans="4:69" ht="15.75" customHeight="1">
      <c r="D972" s="44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95"/>
      <c r="AR972" s="12"/>
      <c r="AS972" s="12"/>
      <c r="AT972" s="12"/>
      <c r="AU972" s="12"/>
      <c r="AV972" s="12"/>
      <c r="AW972" s="12"/>
      <c r="AX972" s="12"/>
      <c r="AY972" s="12"/>
      <c r="AZ972" s="95"/>
      <c r="BA972" s="12"/>
      <c r="BB972" s="12"/>
      <c r="BC972" s="12"/>
      <c r="BD972" s="12"/>
      <c r="BE972" s="12"/>
      <c r="BF972" s="12"/>
      <c r="BG972" s="12"/>
      <c r="BH972" s="12"/>
      <c r="BI972" s="50"/>
      <c r="BJ972" s="12"/>
      <c r="BK972" s="12"/>
      <c r="BL972" s="12"/>
      <c r="BM972" s="12"/>
      <c r="BN972" s="12"/>
      <c r="BO972" s="12"/>
      <c r="BP972" s="12"/>
      <c r="BQ972" s="12"/>
    </row>
    <row r="973" spans="4:69" ht="15.75" customHeight="1">
      <c r="D973" s="44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95"/>
      <c r="AR973" s="12"/>
      <c r="AS973" s="12"/>
      <c r="AT973" s="12"/>
      <c r="AU973" s="12"/>
      <c r="AV973" s="12"/>
      <c r="AW973" s="12"/>
      <c r="AX973" s="12"/>
      <c r="AY973" s="12"/>
      <c r="AZ973" s="95"/>
      <c r="BA973" s="12"/>
      <c r="BB973" s="12"/>
      <c r="BC973" s="12"/>
      <c r="BD973" s="12"/>
      <c r="BE973" s="12"/>
      <c r="BF973" s="12"/>
      <c r="BG973" s="12"/>
      <c r="BH973" s="12"/>
      <c r="BI973" s="50"/>
      <c r="BJ973" s="12"/>
      <c r="BK973" s="12"/>
      <c r="BL973" s="12"/>
      <c r="BM973" s="12"/>
      <c r="BN973" s="12"/>
      <c r="BO973" s="12"/>
      <c r="BP973" s="12"/>
      <c r="BQ973" s="12"/>
    </row>
    <row r="974" spans="4:69" ht="15.75" customHeight="1">
      <c r="D974" s="44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95"/>
      <c r="AR974" s="12"/>
      <c r="AS974" s="12"/>
      <c r="AT974" s="12"/>
      <c r="AU974" s="12"/>
      <c r="AV974" s="12"/>
      <c r="AW974" s="12"/>
      <c r="AX974" s="12"/>
      <c r="AY974" s="12"/>
      <c r="AZ974" s="95"/>
      <c r="BA974" s="12"/>
      <c r="BB974" s="12"/>
      <c r="BC974" s="12"/>
      <c r="BD974" s="12"/>
      <c r="BE974" s="12"/>
      <c r="BF974" s="12"/>
      <c r="BG974" s="12"/>
      <c r="BH974" s="12"/>
      <c r="BI974" s="50"/>
      <c r="BJ974" s="12"/>
      <c r="BK974" s="12"/>
      <c r="BL974" s="12"/>
      <c r="BM974" s="12"/>
      <c r="BN974" s="12"/>
      <c r="BO974" s="12"/>
      <c r="BP974" s="12"/>
      <c r="BQ974" s="12"/>
    </row>
    <row r="975" spans="4:69" ht="15.75" customHeight="1">
      <c r="D975" s="44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95"/>
      <c r="AR975" s="12"/>
      <c r="AS975" s="12"/>
      <c r="AT975" s="12"/>
      <c r="AU975" s="12"/>
      <c r="AV975" s="12"/>
      <c r="AW975" s="12"/>
      <c r="AX975" s="12"/>
      <c r="AY975" s="12"/>
      <c r="AZ975" s="95"/>
      <c r="BA975" s="12"/>
      <c r="BB975" s="12"/>
      <c r="BC975" s="12"/>
      <c r="BD975" s="12"/>
      <c r="BE975" s="12"/>
      <c r="BF975" s="12"/>
      <c r="BG975" s="12"/>
      <c r="BH975" s="12"/>
      <c r="BI975" s="50"/>
      <c r="BJ975" s="12"/>
      <c r="BK975" s="12"/>
      <c r="BL975" s="12"/>
      <c r="BM975" s="12"/>
      <c r="BN975" s="12"/>
      <c r="BO975" s="12"/>
      <c r="BP975" s="12"/>
      <c r="BQ975" s="12"/>
    </row>
    <row r="976" spans="4:69" ht="15.75" customHeight="1">
      <c r="D976" s="44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95"/>
      <c r="AR976" s="12"/>
      <c r="AS976" s="12"/>
      <c r="AT976" s="12"/>
      <c r="AU976" s="12"/>
      <c r="AV976" s="12"/>
      <c r="AW976" s="12"/>
      <c r="AX976" s="12"/>
      <c r="AY976" s="12"/>
      <c r="AZ976" s="95"/>
      <c r="BA976" s="12"/>
      <c r="BB976" s="12"/>
      <c r="BC976" s="12"/>
      <c r="BD976" s="12"/>
      <c r="BE976" s="12"/>
      <c r="BF976" s="12"/>
      <c r="BG976" s="12"/>
      <c r="BH976" s="12"/>
      <c r="BI976" s="50"/>
      <c r="BJ976" s="12"/>
      <c r="BK976" s="12"/>
      <c r="BL976" s="12"/>
      <c r="BM976" s="12"/>
      <c r="BN976" s="12"/>
      <c r="BO976" s="12"/>
      <c r="BP976" s="12"/>
      <c r="BQ976" s="12"/>
    </row>
    <row r="977" spans="4:69" ht="15.75" customHeight="1">
      <c r="D977" s="44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95"/>
      <c r="AR977" s="12"/>
      <c r="AS977" s="12"/>
      <c r="AT977" s="12"/>
      <c r="AU977" s="12"/>
      <c r="AV977" s="12"/>
      <c r="AW977" s="12"/>
      <c r="AX977" s="12"/>
      <c r="AY977" s="12"/>
      <c r="AZ977" s="95"/>
      <c r="BA977" s="12"/>
      <c r="BB977" s="12"/>
      <c r="BC977" s="12"/>
      <c r="BD977" s="12"/>
      <c r="BE977" s="12"/>
      <c r="BF977" s="12"/>
      <c r="BG977" s="12"/>
      <c r="BH977" s="12"/>
      <c r="BI977" s="50"/>
      <c r="BJ977" s="12"/>
      <c r="BK977" s="12"/>
      <c r="BL977" s="12"/>
      <c r="BM977" s="12"/>
      <c r="BN977" s="12"/>
      <c r="BO977" s="12"/>
      <c r="BP977" s="12"/>
      <c r="BQ977" s="12"/>
    </row>
    <row r="978" spans="4:69" ht="15.75" customHeight="1">
      <c r="D978" s="44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95"/>
      <c r="AR978" s="12"/>
      <c r="AS978" s="12"/>
      <c r="AT978" s="12"/>
      <c r="AU978" s="12"/>
      <c r="AV978" s="12"/>
      <c r="AW978" s="12"/>
      <c r="AX978" s="12"/>
      <c r="AY978" s="12"/>
      <c r="AZ978" s="95"/>
      <c r="BA978" s="12"/>
      <c r="BB978" s="12"/>
      <c r="BC978" s="12"/>
      <c r="BD978" s="12"/>
      <c r="BE978" s="12"/>
      <c r="BF978" s="12"/>
      <c r="BG978" s="12"/>
      <c r="BH978" s="12"/>
      <c r="BI978" s="50"/>
      <c r="BJ978" s="12"/>
      <c r="BK978" s="12"/>
      <c r="BL978" s="12"/>
      <c r="BM978" s="12"/>
      <c r="BN978" s="12"/>
      <c r="BO978" s="12"/>
      <c r="BP978" s="12"/>
      <c r="BQ978" s="12"/>
    </row>
    <row r="979" spans="4:69" ht="15.75" customHeight="1">
      <c r="D979" s="44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95"/>
      <c r="AR979" s="12"/>
      <c r="AS979" s="12"/>
      <c r="AT979" s="12"/>
      <c r="AU979" s="12"/>
      <c r="AV979" s="12"/>
      <c r="AW979" s="12"/>
      <c r="AX979" s="12"/>
      <c r="AY979" s="12"/>
      <c r="AZ979" s="95"/>
      <c r="BA979" s="12"/>
      <c r="BB979" s="12"/>
      <c r="BC979" s="12"/>
      <c r="BD979" s="12"/>
      <c r="BE979" s="12"/>
      <c r="BF979" s="12"/>
      <c r="BG979" s="12"/>
      <c r="BH979" s="12"/>
      <c r="BI979" s="50"/>
      <c r="BJ979" s="12"/>
      <c r="BK979" s="12"/>
      <c r="BL979" s="12"/>
      <c r="BM979" s="12"/>
      <c r="BN979" s="12"/>
      <c r="BO979" s="12"/>
      <c r="BP979" s="12"/>
      <c r="BQ979" s="12"/>
    </row>
    <row r="980" spans="4:69" ht="15.75" customHeight="1">
      <c r="D980" s="44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95"/>
      <c r="AR980" s="12"/>
      <c r="AS980" s="12"/>
      <c r="AT980" s="12"/>
      <c r="AU980" s="12"/>
      <c r="AV980" s="12"/>
      <c r="AW980" s="12"/>
      <c r="AX980" s="12"/>
      <c r="AY980" s="12"/>
      <c r="AZ980" s="95"/>
      <c r="BA980" s="12"/>
      <c r="BB980" s="12"/>
      <c r="BC980" s="12"/>
      <c r="BD980" s="12"/>
      <c r="BE980" s="12"/>
      <c r="BF980" s="12"/>
      <c r="BG980" s="12"/>
      <c r="BH980" s="12"/>
      <c r="BI980" s="50"/>
      <c r="BJ980" s="12"/>
      <c r="BK980" s="12"/>
      <c r="BL980" s="12"/>
      <c r="BM980" s="12"/>
      <c r="BN980" s="12"/>
      <c r="BO980" s="12"/>
      <c r="BP980" s="12"/>
      <c r="BQ980" s="12"/>
    </row>
    <row r="981" spans="4:69" ht="15.75" customHeight="1">
      <c r="D981" s="44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95"/>
      <c r="AR981" s="12"/>
      <c r="AS981" s="12"/>
      <c r="AT981" s="12"/>
      <c r="AU981" s="12"/>
      <c r="AV981" s="12"/>
      <c r="AW981" s="12"/>
      <c r="AX981" s="12"/>
      <c r="AY981" s="12"/>
      <c r="AZ981" s="95"/>
      <c r="BA981" s="12"/>
      <c r="BB981" s="12"/>
      <c r="BC981" s="12"/>
      <c r="BD981" s="12"/>
      <c r="BE981" s="12"/>
      <c r="BF981" s="12"/>
      <c r="BG981" s="12"/>
      <c r="BH981" s="12"/>
      <c r="BI981" s="50"/>
      <c r="BJ981" s="12"/>
      <c r="BK981" s="12"/>
      <c r="BL981" s="12"/>
      <c r="BM981" s="12"/>
      <c r="BN981" s="12"/>
      <c r="BO981" s="12"/>
      <c r="BP981" s="12"/>
      <c r="BQ981" s="12"/>
    </row>
    <row r="982" spans="4:69" ht="15.75" customHeight="1">
      <c r="D982" s="44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95"/>
      <c r="AR982" s="12"/>
      <c r="AS982" s="12"/>
      <c r="AT982" s="12"/>
      <c r="AU982" s="12"/>
      <c r="AV982" s="12"/>
      <c r="AW982" s="12"/>
      <c r="AX982" s="12"/>
      <c r="AY982" s="12"/>
      <c r="AZ982" s="95"/>
      <c r="BA982" s="12"/>
      <c r="BB982" s="12"/>
      <c r="BC982" s="12"/>
      <c r="BD982" s="12"/>
      <c r="BE982" s="12"/>
      <c r="BF982" s="12"/>
      <c r="BG982" s="12"/>
      <c r="BH982" s="12"/>
      <c r="BI982" s="50"/>
      <c r="BJ982" s="12"/>
      <c r="BK982" s="12"/>
      <c r="BL982" s="12"/>
      <c r="BM982" s="12"/>
      <c r="BN982" s="12"/>
      <c r="BO982" s="12"/>
      <c r="BP982" s="12"/>
      <c r="BQ982" s="12"/>
    </row>
    <row r="983" spans="4:69" ht="15.75" customHeight="1">
      <c r="D983" s="44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95"/>
      <c r="AR983" s="12"/>
      <c r="AS983" s="12"/>
      <c r="AT983" s="12"/>
      <c r="AU983" s="12"/>
      <c r="AV983" s="12"/>
      <c r="AW983" s="12"/>
      <c r="AX983" s="12"/>
      <c r="AY983" s="12"/>
      <c r="AZ983" s="95"/>
      <c r="BA983" s="12"/>
      <c r="BB983" s="12"/>
      <c r="BC983" s="12"/>
      <c r="BD983" s="12"/>
      <c r="BE983" s="12"/>
      <c r="BF983" s="12"/>
      <c r="BG983" s="12"/>
      <c r="BH983" s="12"/>
      <c r="BI983" s="50"/>
      <c r="BJ983" s="12"/>
      <c r="BK983" s="12"/>
      <c r="BL983" s="12"/>
      <c r="BM983" s="12"/>
      <c r="BN983" s="12"/>
      <c r="BO983" s="12"/>
      <c r="BP983" s="12"/>
      <c r="BQ983" s="12"/>
    </row>
    <row r="984" spans="4:69" ht="15.75" customHeight="1">
      <c r="D984" s="44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95"/>
      <c r="AR984" s="12"/>
      <c r="AS984" s="12"/>
      <c r="AT984" s="12"/>
      <c r="AU984" s="12"/>
      <c r="AV984" s="12"/>
      <c r="AW984" s="12"/>
      <c r="AX984" s="12"/>
      <c r="AY984" s="12"/>
      <c r="AZ984" s="95"/>
      <c r="BA984" s="12"/>
      <c r="BB984" s="12"/>
      <c r="BC984" s="12"/>
      <c r="BD984" s="12"/>
      <c r="BE984" s="12"/>
      <c r="BF984" s="12"/>
      <c r="BG984" s="12"/>
      <c r="BH984" s="12"/>
      <c r="BI984" s="50"/>
      <c r="BJ984" s="12"/>
      <c r="BK984" s="12"/>
      <c r="BL984" s="12"/>
      <c r="BM984" s="12"/>
      <c r="BN984" s="12"/>
      <c r="BO984" s="12"/>
      <c r="BP984" s="12"/>
      <c r="BQ984" s="12"/>
    </row>
    <row r="985" spans="4:69" ht="15.75" customHeight="1">
      <c r="D985" s="44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95"/>
      <c r="AR985" s="12"/>
      <c r="AS985" s="12"/>
      <c r="AT985" s="12"/>
      <c r="AU985" s="12"/>
      <c r="AV985" s="12"/>
      <c r="AW985" s="12"/>
      <c r="AX985" s="12"/>
      <c r="AY985" s="12"/>
      <c r="AZ985" s="95"/>
      <c r="BA985" s="12"/>
      <c r="BB985" s="12"/>
      <c r="BC985" s="12"/>
      <c r="BD985" s="12"/>
      <c r="BE985" s="12"/>
      <c r="BF985" s="12"/>
      <c r="BG985" s="12"/>
      <c r="BH985" s="12"/>
      <c r="BI985" s="50"/>
      <c r="BJ985" s="12"/>
      <c r="BK985" s="12"/>
      <c r="BL985" s="12"/>
      <c r="BM985" s="12"/>
      <c r="BN985" s="12"/>
      <c r="BO985" s="12"/>
      <c r="BP985" s="12"/>
      <c r="BQ985" s="12"/>
    </row>
    <row r="986" spans="4:69" ht="15.75" customHeight="1">
      <c r="D986" s="44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95"/>
      <c r="AR986" s="12"/>
      <c r="AS986" s="12"/>
      <c r="AT986" s="12"/>
      <c r="AU986" s="12"/>
      <c r="AV986" s="12"/>
      <c r="AW986" s="12"/>
      <c r="AX986" s="12"/>
      <c r="AY986" s="12"/>
      <c r="AZ986" s="95"/>
      <c r="BA986" s="12"/>
      <c r="BB986" s="12"/>
      <c r="BC986" s="12"/>
      <c r="BD986" s="12"/>
      <c r="BE986" s="12"/>
      <c r="BF986" s="12"/>
      <c r="BG986" s="12"/>
      <c r="BH986" s="12"/>
      <c r="BI986" s="50"/>
      <c r="BJ986" s="12"/>
      <c r="BK986" s="12"/>
      <c r="BL986" s="12"/>
      <c r="BM986" s="12"/>
      <c r="BN986" s="12"/>
      <c r="BO986" s="12"/>
      <c r="BP986" s="12"/>
      <c r="BQ986" s="12"/>
    </row>
    <row r="987" spans="4:69" ht="15.75" customHeight="1">
      <c r="D987" s="44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95"/>
      <c r="AR987" s="12"/>
      <c r="AS987" s="12"/>
      <c r="AT987" s="12"/>
      <c r="AU987" s="12"/>
      <c r="AV987" s="12"/>
      <c r="AW987" s="12"/>
      <c r="AX987" s="12"/>
      <c r="AY987" s="12"/>
      <c r="AZ987" s="95"/>
      <c r="BA987" s="12"/>
      <c r="BB987" s="12"/>
      <c r="BC987" s="12"/>
      <c r="BD987" s="12"/>
      <c r="BE987" s="12"/>
      <c r="BF987" s="12"/>
      <c r="BG987" s="12"/>
      <c r="BH987" s="12"/>
      <c r="BI987" s="50"/>
      <c r="BJ987" s="12"/>
      <c r="BK987" s="12"/>
      <c r="BL987" s="12"/>
      <c r="BM987" s="12"/>
      <c r="BN987" s="12"/>
      <c r="BO987" s="12"/>
      <c r="BP987" s="12"/>
      <c r="BQ987" s="12"/>
    </row>
    <row r="988" spans="4:69" ht="15.75" customHeight="1">
      <c r="D988" s="44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95"/>
      <c r="AR988" s="12"/>
      <c r="AS988" s="12"/>
      <c r="AT988" s="12"/>
      <c r="AU988" s="12"/>
      <c r="AV988" s="12"/>
      <c r="AW988" s="12"/>
      <c r="AX988" s="12"/>
      <c r="AY988" s="12"/>
      <c r="AZ988" s="95"/>
      <c r="BA988" s="12"/>
      <c r="BB988" s="12"/>
      <c r="BC988" s="12"/>
      <c r="BD988" s="12"/>
      <c r="BE988" s="12"/>
      <c r="BF988" s="12"/>
      <c r="BG988" s="12"/>
      <c r="BH988" s="12"/>
      <c r="BI988" s="50"/>
      <c r="BJ988" s="12"/>
      <c r="BK988" s="12"/>
      <c r="BL988" s="12"/>
      <c r="BM988" s="12"/>
      <c r="BN988" s="12"/>
      <c r="BO988" s="12"/>
      <c r="BP988" s="12"/>
      <c r="BQ988" s="12"/>
    </row>
    <row r="989" spans="4:69" ht="15.75" customHeight="1">
      <c r="D989" s="44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95"/>
      <c r="AR989" s="12"/>
      <c r="AS989" s="12"/>
      <c r="AT989" s="12"/>
      <c r="AU989" s="12"/>
      <c r="AV989" s="12"/>
      <c r="AW989" s="12"/>
      <c r="AX989" s="12"/>
      <c r="AY989" s="12"/>
      <c r="AZ989" s="95"/>
      <c r="BA989" s="12"/>
      <c r="BB989" s="12"/>
      <c r="BC989" s="12"/>
      <c r="BD989" s="12"/>
      <c r="BE989" s="12"/>
      <c r="BF989" s="12"/>
      <c r="BG989" s="12"/>
      <c r="BH989" s="12"/>
      <c r="BI989" s="50"/>
      <c r="BJ989" s="12"/>
      <c r="BK989" s="12"/>
      <c r="BL989" s="12"/>
      <c r="BM989" s="12"/>
      <c r="BN989" s="12"/>
      <c r="BO989" s="12"/>
      <c r="BP989" s="12"/>
      <c r="BQ989" s="12"/>
    </row>
    <row r="990" spans="4:69" ht="15.75" customHeight="1">
      <c r="D990" s="44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95"/>
      <c r="AR990" s="12"/>
      <c r="AS990" s="12"/>
      <c r="AT990" s="12"/>
      <c r="AU990" s="12"/>
      <c r="AV990" s="12"/>
      <c r="AW990" s="12"/>
      <c r="AX990" s="12"/>
      <c r="AY990" s="12"/>
      <c r="AZ990" s="95"/>
      <c r="BA990" s="12"/>
      <c r="BB990" s="12"/>
      <c r="BC990" s="12"/>
      <c r="BD990" s="12"/>
      <c r="BE990" s="12"/>
      <c r="BF990" s="12"/>
      <c r="BG990" s="12"/>
      <c r="BH990" s="12"/>
      <c r="BI990" s="50"/>
      <c r="BJ990" s="12"/>
      <c r="BK990" s="12"/>
      <c r="BL990" s="12"/>
      <c r="BM990" s="12"/>
      <c r="BN990" s="12"/>
      <c r="BO990" s="12"/>
      <c r="BP990" s="12"/>
      <c r="BQ990" s="12"/>
    </row>
    <row r="991" spans="4:69" ht="15.75" customHeight="1">
      <c r="D991" s="44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95"/>
      <c r="AR991" s="12"/>
      <c r="AS991" s="12"/>
      <c r="AT991" s="12"/>
      <c r="AU991" s="12"/>
      <c r="AV991" s="12"/>
      <c r="AW991" s="12"/>
      <c r="AX991" s="12"/>
      <c r="AY991" s="12"/>
      <c r="AZ991" s="95"/>
      <c r="BA991" s="12"/>
      <c r="BB991" s="12"/>
      <c r="BC991" s="12"/>
      <c r="BD991" s="12"/>
      <c r="BE991" s="12"/>
      <c r="BF991" s="12"/>
      <c r="BG991" s="12"/>
      <c r="BH991" s="12"/>
      <c r="BI991" s="50"/>
      <c r="BJ991" s="12"/>
      <c r="BK991" s="12"/>
      <c r="BL991" s="12"/>
      <c r="BM991" s="12"/>
      <c r="BN991" s="12"/>
      <c r="BO991" s="12"/>
      <c r="BP991" s="12"/>
      <c r="BQ991" s="12"/>
    </row>
    <row r="992" spans="4:69" ht="15.75" customHeight="1">
      <c r="D992" s="44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95"/>
      <c r="AR992" s="12"/>
      <c r="AS992" s="12"/>
      <c r="AT992" s="12"/>
      <c r="AU992" s="12"/>
      <c r="AV992" s="12"/>
      <c r="AW992" s="12"/>
      <c r="AX992" s="12"/>
      <c r="AY992" s="12"/>
      <c r="AZ992" s="95"/>
      <c r="BA992" s="12"/>
      <c r="BB992" s="12"/>
      <c r="BC992" s="12"/>
      <c r="BD992" s="12"/>
      <c r="BE992" s="12"/>
      <c r="BF992" s="12"/>
      <c r="BG992" s="12"/>
      <c r="BH992" s="12"/>
      <c r="BI992" s="50"/>
      <c r="BJ992" s="12"/>
      <c r="BK992" s="12"/>
      <c r="BL992" s="12"/>
      <c r="BM992" s="12"/>
      <c r="BN992" s="12"/>
      <c r="BO992" s="12"/>
      <c r="BP992" s="12"/>
      <c r="BQ992" s="12"/>
    </row>
    <row r="993" spans="4:69" ht="15.75" customHeight="1">
      <c r="D993" s="44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95"/>
      <c r="AR993" s="12"/>
      <c r="AS993" s="12"/>
      <c r="AT993" s="12"/>
      <c r="AU993" s="12"/>
      <c r="AV993" s="12"/>
      <c r="AW993" s="12"/>
      <c r="AX993" s="12"/>
      <c r="AY993" s="12"/>
      <c r="AZ993" s="95"/>
      <c r="BA993" s="12"/>
      <c r="BB993" s="12"/>
      <c r="BC993" s="12"/>
      <c r="BD993" s="12"/>
      <c r="BE993" s="12"/>
      <c r="BF993" s="12"/>
      <c r="BG993" s="12"/>
      <c r="BH993" s="12"/>
      <c r="BI993" s="50"/>
      <c r="BJ993" s="12"/>
      <c r="BK993" s="12"/>
      <c r="BL993" s="12"/>
      <c r="BM993" s="12"/>
      <c r="BN993" s="12"/>
      <c r="BO993" s="12"/>
      <c r="BP993" s="12"/>
      <c r="BQ993" s="12"/>
    </row>
    <row r="994" spans="4:69" ht="15.75" customHeight="1">
      <c r="D994" s="44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95"/>
      <c r="AR994" s="12"/>
      <c r="AS994" s="12"/>
      <c r="AT994" s="12"/>
      <c r="AU994" s="12"/>
      <c r="AV994" s="12"/>
      <c r="AW994" s="12"/>
      <c r="AX994" s="12"/>
      <c r="AY994" s="12"/>
      <c r="AZ994" s="95"/>
      <c r="BA994" s="12"/>
      <c r="BB994" s="12"/>
      <c r="BC994" s="12"/>
      <c r="BD994" s="12"/>
      <c r="BE994" s="12"/>
      <c r="BF994" s="12"/>
      <c r="BG994" s="12"/>
      <c r="BH994" s="12"/>
      <c r="BI994" s="50"/>
      <c r="BJ994" s="12"/>
      <c r="BK994" s="12"/>
      <c r="BL994" s="12"/>
      <c r="BM994" s="12"/>
      <c r="BN994" s="12"/>
      <c r="BO994" s="12"/>
      <c r="BP994" s="12"/>
      <c r="BQ994" s="12"/>
    </row>
    <row r="995" spans="4:69" ht="15.75" customHeight="1">
      <c r="D995" s="44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95"/>
      <c r="AR995" s="12"/>
      <c r="AS995" s="12"/>
      <c r="AT995" s="12"/>
      <c r="AU995" s="12"/>
      <c r="AV995" s="12"/>
      <c r="AW995" s="12"/>
      <c r="AX995" s="12"/>
      <c r="AY995" s="12"/>
      <c r="AZ995" s="95"/>
      <c r="BA995" s="12"/>
      <c r="BB995" s="12"/>
      <c r="BC995" s="12"/>
      <c r="BD995" s="12"/>
      <c r="BE995" s="12"/>
      <c r="BF995" s="12"/>
      <c r="BG995" s="12"/>
      <c r="BH995" s="12"/>
      <c r="BI995" s="50"/>
      <c r="BJ995" s="12"/>
      <c r="BK995" s="12"/>
      <c r="BL995" s="12"/>
      <c r="BM995" s="12"/>
      <c r="BN995" s="12"/>
      <c r="BO995" s="12"/>
      <c r="BP995" s="12"/>
      <c r="BQ995" s="12"/>
    </row>
    <row r="996" spans="4:69" ht="15.75" customHeight="1">
      <c r="D996" s="44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95"/>
      <c r="AR996" s="12"/>
      <c r="AS996" s="12"/>
      <c r="AT996" s="12"/>
      <c r="AU996" s="12"/>
      <c r="AV996" s="12"/>
      <c r="AW996" s="12"/>
      <c r="AX996" s="12"/>
      <c r="AY996" s="12"/>
      <c r="AZ996" s="95"/>
      <c r="BA996" s="12"/>
      <c r="BB996" s="12"/>
      <c r="BC996" s="12"/>
      <c r="BD996" s="12"/>
      <c r="BE996" s="12"/>
      <c r="BF996" s="12"/>
      <c r="BG996" s="12"/>
      <c r="BH996" s="12"/>
      <c r="BI996" s="50"/>
      <c r="BJ996" s="12"/>
      <c r="BK996" s="12"/>
      <c r="BL996" s="12"/>
      <c r="BM996" s="12"/>
      <c r="BN996" s="12"/>
      <c r="BO996" s="12"/>
      <c r="BP996" s="12"/>
      <c r="BQ996" s="12"/>
    </row>
    <row r="997" spans="4:69" ht="15.75" customHeight="1">
      <c r="D997" s="44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95"/>
      <c r="AR997" s="12"/>
      <c r="AS997" s="12"/>
      <c r="AT997" s="12"/>
      <c r="AU997" s="12"/>
      <c r="AV997" s="12"/>
      <c r="AW997" s="12"/>
      <c r="AX997" s="12"/>
      <c r="AY997" s="12"/>
      <c r="AZ997" s="95"/>
      <c r="BA997" s="12"/>
      <c r="BB997" s="12"/>
      <c r="BC997" s="12"/>
      <c r="BD997" s="12"/>
      <c r="BE997" s="12"/>
      <c r="BF997" s="12"/>
      <c r="BG997" s="12"/>
      <c r="BH997" s="12"/>
      <c r="BI997" s="50"/>
      <c r="BJ997" s="12"/>
      <c r="BK997" s="12"/>
      <c r="BL997" s="12"/>
      <c r="BM997" s="12"/>
      <c r="BN997" s="12"/>
      <c r="BO997" s="12"/>
      <c r="BP997" s="12"/>
      <c r="BQ997" s="12"/>
    </row>
    <row r="998" spans="4:69" ht="15.75" customHeight="1">
      <c r="D998" s="44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95"/>
      <c r="AR998" s="12"/>
      <c r="AS998" s="12"/>
      <c r="AT998" s="12"/>
      <c r="AU998" s="12"/>
      <c r="AV998" s="12"/>
      <c r="AW998" s="12"/>
      <c r="AX998" s="12"/>
      <c r="AY998" s="12"/>
      <c r="AZ998" s="95"/>
      <c r="BA998" s="12"/>
      <c r="BB998" s="12"/>
      <c r="BC998" s="12"/>
      <c r="BD998" s="12"/>
      <c r="BE998" s="12"/>
      <c r="BF998" s="12"/>
      <c r="BG998" s="12"/>
      <c r="BH998" s="12"/>
      <c r="BI998" s="50"/>
      <c r="BJ998" s="12"/>
      <c r="BK998" s="12"/>
      <c r="BL998" s="12"/>
      <c r="BM998" s="12"/>
      <c r="BN998" s="12"/>
      <c r="BO998" s="12"/>
      <c r="BP998" s="12"/>
      <c r="BQ998" s="12"/>
    </row>
    <row r="999" spans="4:69" ht="15.75" customHeight="1">
      <c r="D999" s="44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95"/>
      <c r="AR999" s="12"/>
      <c r="AS999" s="12"/>
      <c r="AT999" s="12"/>
      <c r="AU999" s="12"/>
      <c r="AV999" s="12"/>
      <c r="AW999" s="12"/>
      <c r="AX999" s="12"/>
      <c r="AY999" s="12"/>
      <c r="AZ999" s="95"/>
      <c r="BA999" s="12"/>
      <c r="BB999" s="12"/>
      <c r="BC999" s="12"/>
      <c r="BD999" s="12"/>
      <c r="BE999" s="12"/>
      <c r="BF999" s="12"/>
      <c r="BG999" s="12"/>
      <c r="BH999" s="12"/>
      <c r="BI999" s="50"/>
      <c r="BJ999" s="12"/>
      <c r="BK999" s="12"/>
      <c r="BL999" s="12"/>
      <c r="BM999" s="12"/>
      <c r="BN999" s="12"/>
      <c r="BO999" s="12"/>
      <c r="BP999" s="12"/>
      <c r="BQ999" s="12"/>
    </row>
    <row r="1000" spans="4:69" ht="15.75" customHeight="1">
      <c r="D1000" s="44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95"/>
      <c r="AR1000" s="12"/>
      <c r="AS1000" s="12"/>
      <c r="AT1000" s="12"/>
      <c r="AU1000" s="12"/>
      <c r="AV1000" s="12"/>
      <c r="AW1000" s="12"/>
      <c r="AX1000" s="12"/>
      <c r="AY1000" s="12"/>
      <c r="AZ1000" s="95"/>
      <c r="BA1000" s="12"/>
      <c r="BB1000" s="12"/>
      <c r="BC1000" s="12"/>
      <c r="BD1000" s="12"/>
      <c r="BE1000" s="12"/>
      <c r="BF1000" s="12"/>
      <c r="BG1000" s="12"/>
      <c r="BH1000" s="12"/>
      <c r="BI1000" s="50"/>
      <c r="BJ1000" s="12"/>
      <c r="BK1000" s="12"/>
      <c r="BL1000" s="12"/>
      <c r="BM1000" s="12"/>
      <c r="BN1000" s="12"/>
      <c r="BO1000" s="12"/>
      <c r="BP1000" s="12"/>
      <c r="BQ1000" s="12"/>
    </row>
    <row r="1001" spans="4:69" ht="15.75" customHeight="1">
      <c r="D1001" s="44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95"/>
      <c r="AR1001" s="12"/>
      <c r="AS1001" s="12"/>
      <c r="AT1001" s="12"/>
      <c r="AU1001" s="12"/>
      <c r="AV1001" s="12"/>
      <c r="AW1001" s="12"/>
      <c r="AX1001" s="12"/>
      <c r="AY1001" s="12"/>
      <c r="AZ1001" s="95"/>
      <c r="BA1001" s="12"/>
      <c r="BB1001" s="12"/>
      <c r="BC1001" s="12"/>
      <c r="BD1001" s="12"/>
      <c r="BE1001" s="12"/>
      <c r="BF1001" s="12"/>
      <c r="BG1001" s="12"/>
      <c r="BH1001" s="12"/>
      <c r="BI1001" s="50"/>
      <c r="BJ1001" s="12"/>
      <c r="BK1001" s="12"/>
      <c r="BL1001" s="12"/>
      <c r="BM1001" s="12"/>
      <c r="BN1001" s="12"/>
      <c r="BO1001" s="12"/>
      <c r="BP1001" s="12"/>
      <c r="BQ1001" s="12"/>
    </row>
    <row r="1002" spans="4:69" ht="15.75" customHeight="1">
      <c r="D1002" s="44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95"/>
      <c r="AR1002" s="12"/>
      <c r="AS1002" s="12"/>
      <c r="AT1002" s="12"/>
      <c r="AU1002" s="12"/>
      <c r="AV1002" s="12"/>
      <c r="AW1002" s="12"/>
      <c r="AX1002" s="12"/>
      <c r="AY1002" s="12"/>
      <c r="AZ1002" s="95"/>
      <c r="BA1002" s="12"/>
      <c r="BB1002" s="12"/>
      <c r="BC1002" s="12"/>
      <c r="BD1002" s="12"/>
      <c r="BE1002" s="12"/>
      <c r="BF1002" s="12"/>
      <c r="BG1002" s="12"/>
      <c r="BH1002" s="12"/>
      <c r="BI1002" s="50"/>
      <c r="BJ1002" s="12"/>
      <c r="BK1002" s="12"/>
      <c r="BL1002" s="12"/>
      <c r="BM1002" s="12"/>
      <c r="BN1002" s="12"/>
      <c r="BO1002" s="12"/>
      <c r="BP1002" s="12"/>
      <c r="BQ1002" s="12"/>
    </row>
  </sheetData>
  <conditionalFormatting sqref="D4:E36 AC4:AC36">
    <cfRule type="expression" dxfId="69" priority="1">
      <formula>D4=D$39</formula>
    </cfRule>
    <cfRule type="expression" dxfId="68" priority="2">
      <formula>D4=D$38</formula>
    </cfRule>
  </conditionalFormatting>
  <conditionalFormatting sqref="K4:K36">
    <cfRule type="expression" dxfId="67" priority="3">
      <formula>K4=K$39</formula>
    </cfRule>
    <cfRule type="expression" dxfId="66" priority="4">
      <formula>K4=K$38</formula>
    </cfRule>
  </conditionalFormatting>
  <conditionalFormatting sqref="N4:N36">
    <cfRule type="expression" dxfId="65" priority="5">
      <formula>N4=N$39</formula>
    </cfRule>
    <cfRule type="expression" dxfId="64" priority="6">
      <formula>N4=N$38</formula>
    </cfRule>
  </conditionalFormatting>
  <conditionalFormatting sqref="Q4:Q36">
    <cfRule type="expression" dxfId="63" priority="15">
      <formula>Q4=Q$39</formula>
    </cfRule>
    <cfRule type="expression" dxfId="62" priority="16">
      <formula>Q4=Q$38</formula>
    </cfRule>
  </conditionalFormatting>
  <conditionalFormatting sqref="T4:T36">
    <cfRule type="expression" dxfId="61" priority="7">
      <formula>T4=T$39</formula>
    </cfRule>
    <cfRule type="expression" dxfId="60" priority="8">
      <formula>T4=T$38</formula>
    </cfRule>
  </conditionalFormatting>
  <conditionalFormatting sqref="W4:W36">
    <cfRule type="expression" dxfId="59" priority="9">
      <formula>W4=W$39</formula>
    </cfRule>
    <cfRule type="expression" dxfId="58" priority="10">
      <formula>W4=W$38</formula>
    </cfRule>
  </conditionalFormatting>
  <conditionalFormatting sqref="Z4:Z36">
    <cfRule type="expression" dxfId="57" priority="13">
      <formula>Z4=Z$39</formula>
    </cfRule>
    <cfRule type="expression" dxfId="56" priority="14">
      <formula>Z4=Z$38</formula>
    </cfRule>
  </conditionalFormatting>
  <conditionalFormatting sqref="AF4:AF36">
    <cfRule type="expression" dxfId="55" priority="11">
      <formula>AF4=AF$39</formula>
    </cfRule>
    <cfRule type="expression" dxfId="54" priority="12">
      <formula>AF4=AF$38</formula>
    </cfRule>
  </conditionalFormatting>
  <conditionalFormatting sqref="AL4:AL36">
    <cfRule type="expression" dxfId="53" priority="17">
      <formula>AL4=AL$39</formula>
    </cfRule>
    <cfRule type="expression" dxfId="52" priority="18">
      <formula>AL4=AL$38</formula>
    </cfRule>
  </conditionalFormatting>
  <conditionalFormatting sqref="AO4:AO36">
    <cfRule type="expression" dxfId="51" priority="19">
      <formula>AO4=AO$39</formula>
    </cfRule>
    <cfRule type="expression" dxfId="50" priority="20">
      <formula>AO4=AO$38</formula>
    </cfRule>
  </conditionalFormatting>
  <conditionalFormatting sqref="AR4:AR36">
    <cfRule type="expression" dxfId="49" priority="25">
      <formula>AR4=AR$39</formula>
    </cfRule>
    <cfRule type="expression" dxfId="48" priority="26">
      <formula>AR4=AR$38</formula>
    </cfRule>
  </conditionalFormatting>
  <conditionalFormatting sqref="AU4:AU36">
    <cfRule type="expression" dxfId="47" priority="27">
      <formula>AU4=AU$39</formula>
    </cfRule>
    <cfRule type="expression" dxfId="46" priority="28">
      <formula>AU4=AU$38</formula>
    </cfRule>
  </conditionalFormatting>
  <conditionalFormatting sqref="AX4:AX36">
    <cfRule type="expression" dxfId="45" priority="29">
      <formula>AX4=AX$39</formula>
    </cfRule>
    <cfRule type="expression" dxfId="44" priority="30">
      <formula>AX4=AX$38</formula>
    </cfRule>
  </conditionalFormatting>
  <conditionalFormatting sqref="BA4:BA36">
    <cfRule type="cellIs" dxfId="43" priority="35" operator="equal">
      <formula>MIN(BA4:BA36)</formula>
    </cfRule>
    <cfRule type="cellIs" dxfId="42" priority="36" operator="equal">
      <formula>MAX(BA4:BA36)</formula>
    </cfRule>
  </conditionalFormatting>
  <conditionalFormatting sqref="BD4:BD36">
    <cfRule type="expression" dxfId="41" priority="31">
      <formula>BD4=BD$39</formula>
    </cfRule>
    <cfRule type="expression" dxfId="40" priority="32">
      <formula>BD4=BD$38</formula>
    </cfRule>
  </conditionalFormatting>
  <conditionalFormatting sqref="BG4:BG36">
    <cfRule type="expression" dxfId="39" priority="33">
      <formula>BG4=BG$39</formula>
    </cfRule>
    <cfRule type="expression" dxfId="38" priority="34">
      <formula>BG4=BG$38</formula>
    </cfRule>
  </conditionalFormatting>
  <conditionalFormatting sqref="BJ4:BJ36">
    <cfRule type="expression" dxfId="37" priority="21">
      <formula>BJ4=BJ$39</formula>
    </cfRule>
    <cfRule type="expression" dxfId="36" priority="22">
      <formula>BJ4=BJ$38</formula>
    </cfRule>
  </conditionalFormatting>
  <conditionalFormatting sqref="BM4:BM36">
    <cfRule type="expression" dxfId="35" priority="23">
      <formula>BM4=BM$39</formula>
    </cfRule>
    <cfRule type="expression" dxfId="34" priority="24">
      <formula>BM4=BM$38</formula>
    </cfRule>
  </conditionalFormatting>
  <pageMargins left="0.7" right="0.7" top="0.75" bottom="0.75" header="0" footer="0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2"/>
  <sheetViews>
    <sheetView workbookViewId="0">
      <pane xSplit="2" ySplit="3" topLeftCell="C13" activePane="bottomRight" state="frozen"/>
      <selection pane="topRight" activeCell="C1" sqref="C1"/>
      <selection pane="bottomLeft" activeCell="A2" sqref="A2"/>
      <selection pane="bottomRight" activeCell="M13" sqref="M13"/>
    </sheetView>
  </sheetViews>
  <sheetFormatPr baseColWidth="10" defaultColWidth="12.625" defaultRowHeight="15" customHeight="1"/>
  <cols>
    <col min="1" max="14" width="20.625" customWidth="1"/>
    <col min="15" max="24" width="9.375" customWidth="1"/>
  </cols>
  <sheetData>
    <row r="1" spans="1:14" ht="22.5">
      <c r="A1" s="118" t="s">
        <v>469</v>
      </c>
    </row>
    <row r="2" spans="1:14" ht="17.25">
      <c r="A2" s="129" t="s">
        <v>480</v>
      </c>
    </row>
    <row r="3" spans="1:14" ht="105">
      <c r="A3" s="183" t="s">
        <v>0</v>
      </c>
      <c r="B3" s="184" t="s">
        <v>1</v>
      </c>
      <c r="C3" s="204" t="s">
        <v>371</v>
      </c>
      <c r="D3" s="204" t="s">
        <v>372</v>
      </c>
      <c r="E3" s="205" t="s">
        <v>373</v>
      </c>
      <c r="F3" s="206" t="s">
        <v>374</v>
      </c>
      <c r="G3" s="207" t="s">
        <v>375</v>
      </c>
      <c r="H3" s="208" t="s">
        <v>376</v>
      </c>
      <c r="I3" s="206" t="s">
        <v>377</v>
      </c>
      <c r="J3" s="209" t="s">
        <v>378</v>
      </c>
      <c r="K3" s="210" t="s">
        <v>379</v>
      </c>
      <c r="L3" s="211" t="s">
        <v>380</v>
      </c>
      <c r="M3" s="212" t="s">
        <v>381</v>
      </c>
      <c r="N3" s="213" t="s">
        <v>382</v>
      </c>
    </row>
    <row r="4" spans="1:14">
      <c r="A4" s="120">
        <v>1</v>
      </c>
      <c r="B4" s="3" t="s">
        <v>13</v>
      </c>
      <c r="C4" s="97">
        <f>dispersión!K4</f>
        <v>28.606999999999999</v>
      </c>
      <c r="D4" s="97">
        <f>dispersión!F4</f>
        <v>71.43037975</v>
      </c>
      <c r="E4" s="98">
        <f>dispersión!G4</f>
        <v>79</v>
      </c>
      <c r="F4" s="26">
        <f>dispersión!U4</f>
        <v>-0.82172074663790695</v>
      </c>
      <c r="G4" s="51">
        <v>480</v>
      </c>
      <c r="H4" s="25">
        <f t="shared" ref="H4:H36" si="0">G4*100/G$38</f>
        <v>21.05263157894737</v>
      </c>
      <c r="I4" s="26">
        <f t="shared" ref="I4:I36" si="1">(H4-H$40)/H$41</f>
        <v>-0.15797843386317306</v>
      </c>
      <c r="J4" s="88">
        <v>17979.411899999999</v>
      </c>
      <c r="K4" s="90">
        <f t="shared" ref="K4:K36" si="2">J4*100/J$38</f>
        <v>2.3525813204313657</v>
      </c>
      <c r="L4" s="91">
        <f t="shared" ref="L4:L36" si="3">(K4-K$40)/K$41</f>
        <v>-0.17289268680623859</v>
      </c>
      <c r="M4" s="16">
        <f t="shared" ref="M4:M36" si="4">((2*F4)+I4+L4)/4</f>
        <v>-0.4935781534863064</v>
      </c>
      <c r="N4" s="141">
        <f t="shared" ref="N4:N36" si="5">(M4-M$40)/M$41</f>
        <v>-0.85789165752466801</v>
      </c>
    </row>
    <row r="5" spans="1:14">
      <c r="A5" s="120">
        <v>2</v>
      </c>
      <c r="B5" s="3" t="s">
        <v>14</v>
      </c>
      <c r="C5" s="97">
        <f>dispersión!K5</f>
        <v>28.324999999999999</v>
      </c>
      <c r="D5" s="97">
        <f>dispersión!F5</f>
        <v>59.340909089999997</v>
      </c>
      <c r="E5" s="98">
        <f>dispersión!G5</f>
        <v>88</v>
      </c>
      <c r="F5" s="26">
        <f>dispersión!U5</f>
        <v>-0.84810326478608411</v>
      </c>
      <c r="G5" s="51">
        <v>280</v>
      </c>
      <c r="H5" s="25">
        <f t="shared" si="0"/>
        <v>12.280701754385966</v>
      </c>
      <c r="I5" s="26">
        <f t="shared" si="1"/>
        <v>-0.66659192825192626</v>
      </c>
      <c r="J5" s="88">
        <v>13646.1477</v>
      </c>
      <c r="K5" s="90">
        <f t="shared" si="2"/>
        <v>1.785579659302841</v>
      </c>
      <c r="L5" s="91">
        <f t="shared" si="3"/>
        <v>-0.20605831783424872</v>
      </c>
      <c r="M5" s="16">
        <f t="shared" si="4"/>
        <v>-0.64221419391458578</v>
      </c>
      <c r="N5" s="141">
        <f t="shared" si="5"/>
        <v>-1.1162370040321037</v>
      </c>
    </row>
    <row r="6" spans="1:14">
      <c r="A6" s="120">
        <v>3</v>
      </c>
      <c r="B6" s="3" t="s">
        <v>15</v>
      </c>
      <c r="C6" s="97">
        <f>dispersión!K6</f>
        <v>32.86</v>
      </c>
      <c r="D6" s="97">
        <f>dispersión!F6</f>
        <v>47.264285710000003</v>
      </c>
      <c r="E6" s="98">
        <f>dispersión!G6</f>
        <v>140</v>
      </c>
      <c r="F6" s="26">
        <f>dispersión!U6</f>
        <v>-0.96255581161356685</v>
      </c>
      <c r="G6" s="51">
        <v>305</v>
      </c>
      <c r="H6" s="25">
        <f t="shared" si="0"/>
        <v>13.37719298245614</v>
      </c>
      <c r="I6" s="26">
        <f t="shared" si="1"/>
        <v>-0.60301524145333218</v>
      </c>
      <c r="J6" s="88">
        <v>7607.8951800000004</v>
      </c>
      <c r="K6" s="90">
        <f t="shared" si="2"/>
        <v>0.99548262133467358</v>
      </c>
      <c r="L6" s="91">
        <f t="shared" si="3"/>
        <v>-0.25227346786647437</v>
      </c>
      <c r="M6" s="16">
        <f t="shared" si="4"/>
        <v>-0.69510008313673499</v>
      </c>
      <c r="N6" s="141">
        <f t="shared" si="5"/>
        <v>-1.2081583397800286</v>
      </c>
    </row>
    <row r="7" spans="1:14">
      <c r="A7" s="120">
        <v>4</v>
      </c>
      <c r="B7" s="3" t="s">
        <v>16</v>
      </c>
      <c r="C7" s="97">
        <f>dispersión!K7</f>
        <v>44.137999999999998</v>
      </c>
      <c r="D7" s="97">
        <f>dispersión!F7</f>
        <v>53.078651690000001</v>
      </c>
      <c r="E7" s="98">
        <f>dispersión!G7</f>
        <v>178</v>
      </c>
      <c r="F7" s="26">
        <f>dispersión!U7</f>
        <v>-1.0121497341502881</v>
      </c>
      <c r="G7" s="51">
        <v>485</v>
      </c>
      <c r="H7" s="25">
        <f t="shared" si="0"/>
        <v>21.271929824561404</v>
      </c>
      <c r="I7" s="26">
        <f t="shared" si="1"/>
        <v>-0.14526309650345429</v>
      </c>
      <c r="J7" s="88">
        <v>12313.007900000001</v>
      </c>
      <c r="K7" s="90">
        <f t="shared" si="2"/>
        <v>1.6111401499102336</v>
      </c>
      <c r="L7" s="91">
        <f t="shared" si="3"/>
        <v>-0.21626180893815031</v>
      </c>
      <c r="M7" s="16">
        <f t="shared" si="4"/>
        <v>-0.59645609343554529</v>
      </c>
      <c r="N7" s="141">
        <f t="shared" si="5"/>
        <v>-1.036704527993872</v>
      </c>
    </row>
    <row r="8" spans="1:14">
      <c r="A8" s="120">
        <v>5</v>
      </c>
      <c r="B8" s="3" t="s">
        <v>17</v>
      </c>
      <c r="C8" s="97">
        <f>dispersión!K8</f>
        <v>40.695999999999998</v>
      </c>
      <c r="D8" s="97">
        <f>dispersión!F8</f>
        <v>328.46</v>
      </c>
      <c r="E8" s="98">
        <f>dispersión!G8</f>
        <v>50</v>
      </c>
      <c r="F8" s="26">
        <f>dispersión!U8</f>
        <v>-0.73379511351912396</v>
      </c>
      <c r="G8" s="51">
        <v>710</v>
      </c>
      <c r="H8" s="25">
        <f t="shared" si="0"/>
        <v>31.140350877192983</v>
      </c>
      <c r="I8" s="26">
        <f t="shared" si="1"/>
        <v>0.42692708468389295</v>
      </c>
      <c r="J8" s="88">
        <v>30999.890100000001</v>
      </c>
      <c r="K8" s="90">
        <f t="shared" si="2"/>
        <v>4.0562929861284971</v>
      </c>
      <c r="L8" s="91">
        <f t="shared" si="3"/>
        <v>-7.3237471740088378E-2</v>
      </c>
      <c r="M8" s="16">
        <f t="shared" si="4"/>
        <v>-0.2784751535236108</v>
      </c>
      <c r="N8" s="141">
        <f t="shared" si="5"/>
        <v>-0.48401962150951405</v>
      </c>
    </row>
    <row r="9" spans="1:14">
      <c r="A9" s="120">
        <v>6</v>
      </c>
      <c r="B9" s="3" t="s">
        <v>18</v>
      </c>
      <c r="C9" s="97">
        <f>dispersión!K9</f>
        <v>30.788</v>
      </c>
      <c r="D9" s="97">
        <f>dispersión!F9</f>
        <v>127.41666669999999</v>
      </c>
      <c r="E9" s="98">
        <f>dispersión!G9</f>
        <v>120</v>
      </c>
      <c r="F9" s="26">
        <f>dispersión!U9</f>
        <v>-0.96271489877064387</v>
      </c>
      <c r="G9" s="51">
        <v>1060</v>
      </c>
      <c r="H9" s="25">
        <f t="shared" si="0"/>
        <v>46.491228070175438</v>
      </c>
      <c r="I9" s="26">
        <f t="shared" si="1"/>
        <v>1.317000699864211</v>
      </c>
      <c r="J9" s="88">
        <v>69130.324900000007</v>
      </c>
      <c r="K9" s="90">
        <f t="shared" si="2"/>
        <v>9.0456079397731202</v>
      </c>
      <c r="L9" s="91">
        <f t="shared" si="3"/>
        <v>0.21860255304178308</v>
      </c>
      <c r="M9" s="16">
        <f t="shared" si="4"/>
        <v>-9.7456636158823412E-2</v>
      </c>
      <c r="N9" s="141">
        <f t="shared" si="5"/>
        <v>-0.16939006424924979</v>
      </c>
    </row>
    <row r="10" spans="1:14">
      <c r="A10" s="120">
        <v>7</v>
      </c>
      <c r="B10" s="3" t="s">
        <v>19</v>
      </c>
      <c r="C10" s="97">
        <f>dispersión!K10</f>
        <v>29.696999999999999</v>
      </c>
      <c r="D10" s="97">
        <f>dispersión!F10</f>
        <v>109.5081967</v>
      </c>
      <c r="E10" s="98">
        <f>dispersión!G10</f>
        <v>61</v>
      </c>
      <c r="F10" s="26">
        <f>dispersión!U10</f>
        <v>-0.74508801437413563</v>
      </c>
      <c r="G10" s="51">
        <v>540</v>
      </c>
      <c r="H10" s="25">
        <f t="shared" si="0"/>
        <v>23.684210526315791</v>
      </c>
      <c r="I10" s="26">
        <f t="shared" si="1"/>
        <v>-5.3943855465471233E-3</v>
      </c>
      <c r="J10" s="88">
        <v>24011.425800000001</v>
      </c>
      <c r="K10" s="90">
        <f t="shared" si="2"/>
        <v>3.1418620435523681</v>
      </c>
      <c r="L10" s="91">
        <f t="shared" si="3"/>
        <v>-0.12672528548249096</v>
      </c>
      <c r="M10" s="16">
        <f t="shared" si="4"/>
        <v>-0.40557392494432731</v>
      </c>
      <c r="N10" s="141">
        <f t="shared" si="5"/>
        <v>-0.70493088938736281</v>
      </c>
    </row>
    <row r="11" spans="1:14">
      <c r="A11" s="120">
        <v>8</v>
      </c>
      <c r="B11" s="3" t="s">
        <v>20</v>
      </c>
      <c r="C11" s="97">
        <f>dispersión!K11</f>
        <v>21.989000000000001</v>
      </c>
      <c r="D11" s="97">
        <f>dispersión!F11</f>
        <v>432</v>
      </c>
      <c r="E11" s="98">
        <f>dispersión!G11</f>
        <v>16</v>
      </c>
      <c r="F11" s="26">
        <f>dispersión!U11</f>
        <v>0.55831124072763594</v>
      </c>
      <c r="G11" s="51">
        <v>480</v>
      </c>
      <c r="H11" s="25">
        <f t="shared" si="0"/>
        <v>21.05263157894737</v>
      </c>
      <c r="I11" s="26">
        <f t="shared" si="1"/>
        <v>-0.15797843386317306</v>
      </c>
      <c r="J11" s="88">
        <v>24348.956399999999</v>
      </c>
      <c r="K11" s="90">
        <f t="shared" si="2"/>
        <v>3.1860274583640722</v>
      </c>
      <c r="L11" s="91">
        <f t="shared" si="3"/>
        <v>-0.12414191765085428</v>
      </c>
      <c r="M11" s="16">
        <f t="shared" si="4"/>
        <v>0.20862553248531113</v>
      </c>
      <c r="N11" s="141">
        <f t="shared" si="5"/>
        <v>0.36261350426798317</v>
      </c>
    </row>
    <row r="12" spans="1:14">
      <c r="A12" s="120">
        <v>9</v>
      </c>
      <c r="B12" s="3" t="s">
        <v>21</v>
      </c>
      <c r="C12" s="97">
        <f>dispersión!K12</f>
        <v>27.262</v>
      </c>
      <c r="D12" s="97">
        <f>dispersión!F12</f>
        <v>293.10000000000002</v>
      </c>
      <c r="E12" s="98">
        <f>dispersión!G12</f>
        <v>30</v>
      </c>
      <c r="F12" s="26">
        <f>dispersión!U12</f>
        <v>-0.34791160379623415</v>
      </c>
      <c r="G12" s="51">
        <v>405</v>
      </c>
      <c r="H12" s="25">
        <f t="shared" si="0"/>
        <v>17.763157894736842</v>
      </c>
      <c r="I12" s="26">
        <f t="shared" si="1"/>
        <v>-0.34870849425895556</v>
      </c>
      <c r="J12" s="88">
        <v>18771.256300000001</v>
      </c>
      <c r="K12" s="90">
        <f t="shared" si="2"/>
        <v>2.4561930711654476</v>
      </c>
      <c r="L12" s="91">
        <f t="shared" si="3"/>
        <v>-0.16683212414726292</v>
      </c>
      <c r="M12" s="16">
        <f t="shared" si="4"/>
        <v>-0.30284095649967169</v>
      </c>
      <c r="N12" s="141">
        <f t="shared" si="5"/>
        <v>-0.52636999490915903</v>
      </c>
    </row>
    <row r="13" spans="1:14">
      <c r="A13" s="120">
        <v>10</v>
      </c>
      <c r="B13" s="3" t="s">
        <v>22</v>
      </c>
      <c r="C13" s="97">
        <f>dispersión!K13</f>
        <v>32.713000000000001</v>
      </c>
      <c r="D13" s="97">
        <f>dispersión!F13</f>
        <v>306.44897959999997</v>
      </c>
      <c r="E13" s="98">
        <f>dispersión!G13</f>
        <v>49</v>
      </c>
      <c r="F13" s="26">
        <f>dispersión!U13</f>
        <v>-0.70587405480854293</v>
      </c>
      <c r="G13" s="51">
        <v>650</v>
      </c>
      <c r="H13" s="25">
        <f t="shared" si="0"/>
        <v>28.508771929824562</v>
      </c>
      <c r="I13" s="26">
        <f t="shared" si="1"/>
        <v>0.27434303636726703</v>
      </c>
      <c r="J13" s="88">
        <v>18664.25</v>
      </c>
      <c r="K13" s="90">
        <f t="shared" si="2"/>
        <v>2.4421914439738219</v>
      </c>
      <c r="L13" s="91">
        <f t="shared" si="3"/>
        <v>-0.16765112139729735</v>
      </c>
      <c r="M13" s="16">
        <f t="shared" si="4"/>
        <v>-0.32626404866177905</v>
      </c>
      <c r="N13" s="141">
        <f t="shared" si="5"/>
        <v>-0.56708183601754159</v>
      </c>
    </row>
    <row r="14" spans="1:14">
      <c r="A14" s="120">
        <v>11</v>
      </c>
      <c r="B14" s="3" t="s">
        <v>23</v>
      </c>
      <c r="C14" s="97">
        <f>dispersión!K14</f>
        <v>28.138999999999999</v>
      </c>
      <c r="D14" s="97">
        <f>dispersión!F14</f>
        <v>631.5625</v>
      </c>
      <c r="E14" s="98">
        <f>dispersión!G14</f>
        <v>16</v>
      </c>
      <c r="F14" s="26">
        <f>dispersión!U14</f>
        <v>0.37450637367924117</v>
      </c>
      <c r="G14" s="51">
        <v>510</v>
      </c>
      <c r="H14" s="25">
        <f t="shared" si="0"/>
        <v>22.368421052631579</v>
      </c>
      <c r="I14" s="26">
        <f t="shared" si="1"/>
        <v>-8.1686409704860199E-2</v>
      </c>
      <c r="J14" s="88">
        <v>25260.711599999999</v>
      </c>
      <c r="K14" s="90">
        <f t="shared" si="2"/>
        <v>3.3053293723675083</v>
      </c>
      <c r="L14" s="91">
        <f t="shared" si="3"/>
        <v>-0.11716359019252172</v>
      </c>
      <c r="M14" s="16">
        <f t="shared" si="4"/>
        <v>0.1375406868652751</v>
      </c>
      <c r="N14" s="141">
        <f t="shared" si="5"/>
        <v>0.23906043449957065</v>
      </c>
    </row>
    <row r="15" spans="1:14">
      <c r="A15" s="120">
        <v>12</v>
      </c>
      <c r="B15" s="3" t="s">
        <v>24</v>
      </c>
      <c r="C15" s="97">
        <f>dispersión!K15</f>
        <v>20.785</v>
      </c>
      <c r="D15" s="97">
        <f>dispersión!F15</f>
        <v>184.1052632</v>
      </c>
      <c r="E15" s="98">
        <f>dispersión!G15</f>
        <v>19</v>
      </c>
      <c r="F15" s="26">
        <f>dispersión!U15</f>
        <v>0.38657942312070043</v>
      </c>
      <c r="G15" s="51">
        <v>375</v>
      </c>
      <c r="H15" s="25">
        <f t="shared" si="0"/>
        <v>16.44736842105263</v>
      </c>
      <c r="I15" s="26">
        <f t="shared" si="1"/>
        <v>-0.42500051841726866</v>
      </c>
      <c r="J15" s="88">
        <v>14072.0399</v>
      </c>
      <c r="K15" s="90">
        <f t="shared" si="2"/>
        <v>1.8413070679528101</v>
      </c>
      <c r="L15" s="91">
        <f t="shared" si="3"/>
        <v>-0.20279865423863702</v>
      </c>
      <c r="M15" s="16">
        <f t="shared" si="4"/>
        <v>3.6339918396373794E-2</v>
      </c>
      <c r="N15" s="141">
        <f t="shared" si="5"/>
        <v>6.3162667567784075E-2</v>
      </c>
    </row>
    <row r="16" spans="1:14">
      <c r="A16" s="120">
        <v>13</v>
      </c>
      <c r="B16" s="3" t="s">
        <v>25</v>
      </c>
      <c r="C16" s="97">
        <f>dispersión!K16</f>
        <v>19.742999999999999</v>
      </c>
      <c r="D16" s="97">
        <f>dispersión!F16</f>
        <v>486.05555559999999</v>
      </c>
      <c r="E16" s="98">
        <f>dispersión!G16</f>
        <v>18</v>
      </c>
      <c r="F16" s="26">
        <f>dispersión!U16</f>
        <v>0.38088110218740467</v>
      </c>
      <c r="G16" s="51">
        <v>430</v>
      </c>
      <c r="H16" s="25">
        <f t="shared" si="0"/>
        <v>18.859649122807017</v>
      </c>
      <c r="I16" s="26">
        <f t="shared" si="1"/>
        <v>-0.28513180746036149</v>
      </c>
      <c r="J16" s="88">
        <v>14190.9292</v>
      </c>
      <c r="K16" s="90">
        <f t="shared" si="2"/>
        <v>1.8568635693520112</v>
      </c>
      <c r="L16" s="91">
        <f t="shared" si="3"/>
        <v>-0.20188870772372602</v>
      </c>
      <c r="M16" s="16">
        <f t="shared" si="4"/>
        <v>6.868542229768046E-2</v>
      </c>
      <c r="N16" s="141">
        <f t="shared" si="5"/>
        <v>0.1193826152282764</v>
      </c>
    </row>
    <row r="17" spans="1:14">
      <c r="A17" s="120">
        <v>14</v>
      </c>
      <c r="B17" s="3" t="s">
        <v>26</v>
      </c>
      <c r="C17" s="97">
        <f>dispersión!K17</f>
        <v>25.609000000000002</v>
      </c>
      <c r="D17" s="97">
        <f>dispersión!F17</f>
        <v>271.69230770000001</v>
      </c>
      <c r="E17" s="98">
        <f>dispersión!G17</f>
        <v>13</v>
      </c>
      <c r="F17" s="26">
        <f>dispersión!U17</f>
        <v>1.0032753141146942</v>
      </c>
      <c r="G17" s="51">
        <v>210</v>
      </c>
      <c r="H17" s="25">
        <f t="shared" si="0"/>
        <v>9.2105263157894743</v>
      </c>
      <c r="I17" s="26">
        <f t="shared" si="1"/>
        <v>-0.84460665128798984</v>
      </c>
      <c r="J17" s="88">
        <v>6611.7736400000003</v>
      </c>
      <c r="K17" s="90">
        <f t="shared" si="2"/>
        <v>0.86514148776938016</v>
      </c>
      <c r="L17" s="91">
        <f t="shared" si="3"/>
        <v>-0.25989751245039178</v>
      </c>
      <c r="M17" s="16">
        <f t="shared" si="4"/>
        <v>0.22551161612275167</v>
      </c>
      <c r="N17" s="141">
        <f t="shared" si="5"/>
        <v>0.39196332491644903</v>
      </c>
    </row>
    <row r="18" spans="1:14">
      <c r="A18" s="120">
        <v>15</v>
      </c>
      <c r="B18" s="3" t="s">
        <v>27</v>
      </c>
      <c r="C18" s="97">
        <f>dispersión!K18</f>
        <v>20.667000000000002</v>
      </c>
      <c r="D18" s="97">
        <f>dispersión!F18</f>
        <v>839.83333330000005</v>
      </c>
      <c r="E18" s="98">
        <f>dispersión!G18</f>
        <v>24</v>
      </c>
      <c r="F18" s="26">
        <f>dispersión!U18</f>
        <v>-0.12279252499298891</v>
      </c>
      <c r="G18" s="51">
        <v>905</v>
      </c>
      <c r="H18" s="25">
        <f t="shared" si="0"/>
        <v>39.692982456140349</v>
      </c>
      <c r="I18" s="26">
        <f t="shared" si="1"/>
        <v>0.92282524171292712</v>
      </c>
      <c r="J18" s="88">
        <v>29108.145799999998</v>
      </c>
      <c r="K18" s="90">
        <f t="shared" si="2"/>
        <v>3.808760846147182</v>
      </c>
      <c r="L18" s="91">
        <f t="shared" si="3"/>
        <v>-8.7716370454166651E-2</v>
      </c>
      <c r="M18" s="16">
        <f t="shared" si="4"/>
        <v>0.14738095531819564</v>
      </c>
      <c r="N18" s="141">
        <f t="shared" si="5"/>
        <v>0.25616387425665044</v>
      </c>
    </row>
    <row r="19" spans="1:14">
      <c r="A19" s="120">
        <v>16</v>
      </c>
      <c r="B19" s="3" t="s">
        <v>367</v>
      </c>
      <c r="C19" s="97">
        <f>dispersión!K19</f>
        <v>24.562999999999999</v>
      </c>
      <c r="D19" s="97">
        <f>dispersión!F19</f>
        <v>1012.333333</v>
      </c>
      <c r="E19" s="98">
        <f>dispersión!G19</f>
        <v>21</v>
      </c>
      <c r="F19" s="26">
        <f>dispersión!U19</f>
        <v>-3.1250401618755225E-2</v>
      </c>
      <c r="G19" s="51">
        <v>825</v>
      </c>
      <c r="H19" s="25">
        <f t="shared" si="0"/>
        <v>36.184210526315788</v>
      </c>
      <c r="I19" s="26">
        <f t="shared" si="1"/>
        <v>0.71937984395742594</v>
      </c>
      <c r="J19" s="88">
        <v>29867.963899999999</v>
      </c>
      <c r="K19" s="90">
        <f t="shared" si="2"/>
        <v>3.9081819995713185</v>
      </c>
      <c r="L19" s="91">
        <f t="shared" si="3"/>
        <v>-8.1900928424806063E-2</v>
      </c>
      <c r="M19" s="16">
        <f t="shared" si="4"/>
        <v>0.14374452807377736</v>
      </c>
      <c r="N19" s="141">
        <f t="shared" si="5"/>
        <v>0.24984337450570587</v>
      </c>
    </row>
    <row r="20" spans="1:14">
      <c r="A20" s="120">
        <v>17</v>
      </c>
      <c r="B20" s="3" t="s">
        <v>29</v>
      </c>
      <c r="C20" s="97">
        <f>dispersión!K20</f>
        <v>28.247</v>
      </c>
      <c r="D20" s="97">
        <f>dispersión!F20</f>
        <v>8283.2222220000003</v>
      </c>
      <c r="E20" s="98">
        <f>dispersión!G20</f>
        <v>90</v>
      </c>
      <c r="F20" s="26">
        <f>dispersión!U20</f>
        <v>-0.97561392102178213</v>
      </c>
      <c r="G20" s="51">
        <v>2280</v>
      </c>
      <c r="H20" s="25">
        <f t="shared" si="0"/>
        <v>100</v>
      </c>
      <c r="I20" s="26">
        <f t="shared" si="1"/>
        <v>4.4195430156356048</v>
      </c>
      <c r="J20" s="88">
        <v>764241.88800000004</v>
      </c>
      <c r="K20" s="90">
        <f t="shared" si="2"/>
        <v>99.999999999999986</v>
      </c>
      <c r="L20" s="91">
        <f t="shared" si="3"/>
        <v>5.5387982671821687</v>
      </c>
      <c r="M20" s="16">
        <f t="shared" si="4"/>
        <v>2.0017783601935522</v>
      </c>
      <c r="N20" s="141">
        <f t="shared" si="5"/>
        <v>3.4793050366867635</v>
      </c>
    </row>
    <row r="21" spans="1:14">
      <c r="A21" s="120">
        <v>18</v>
      </c>
      <c r="B21" s="3" t="s">
        <v>30</v>
      </c>
      <c r="C21" s="97">
        <f>dispersión!K21</f>
        <v>24.337</v>
      </c>
      <c r="D21" s="97">
        <f>dispersión!F21</f>
        <v>721.88888889999998</v>
      </c>
      <c r="E21" s="98">
        <f>dispersión!G21</f>
        <v>9</v>
      </c>
      <c r="F21" s="26">
        <f>dispersión!U21</f>
        <v>2.0029590100379089</v>
      </c>
      <c r="G21" s="51">
        <v>405</v>
      </c>
      <c r="H21" s="25">
        <f t="shared" si="0"/>
        <v>17.763157894736842</v>
      </c>
      <c r="I21" s="26">
        <f t="shared" si="1"/>
        <v>-0.34870849425895556</v>
      </c>
      <c r="J21" s="88">
        <v>8822.0196500000002</v>
      </c>
      <c r="K21" s="90">
        <f t="shared" si="2"/>
        <v>1.1543491384759061</v>
      </c>
      <c r="L21" s="91">
        <f t="shared" si="3"/>
        <v>-0.24298088787698321</v>
      </c>
      <c r="M21" s="16">
        <f t="shared" si="4"/>
        <v>0.85355715948496969</v>
      </c>
      <c r="N21" s="141">
        <f t="shared" si="5"/>
        <v>1.4835736978438279</v>
      </c>
    </row>
    <row r="22" spans="1:14">
      <c r="A22" s="120">
        <v>19</v>
      </c>
      <c r="B22" s="3" t="s">
        <v>31</v>
      </c>
      <c r="C22" s="97">
        <f>dispersión!K22</f>
        <v>28.288</v>
      </c>
      <c r="D22" s="97">
        <f>dispersión!F22</f>
        <v>587.55555560000005</v>
      </c>
      <c r="E22" s="98">
        <f>dispersión!G22</f>
        <v>9</v>
      </c>
      <c r="F22" s="26">
        <f>dispersión!U22</f>
        <v>1.8624707026048053</v>
      </c>
      <c r="G22" s="51">
        <v>275</v>
      </c>
      <c r="H22" s="25">
        <f t="shared" si="0"/>
        <v>12.06140350877193</v>
      </c>
      <c r="I22" s="26">
        <f t="shared" si="1"/>
        <v>-0.67930726561164512</v>
      </c>
      <c r="J22" s="88">
        <v>15207.6504</v>
      </c>
      <c r="K22" s="90">
        <f t="shared" si="2"/>
        <v>1.9899001400980523</v>
      </c>
      <c r="L22" s="91">
        <f t="shared" si="3"/>
        <v>-0.19410699891918196</v>
      </c>
      <c r="M22" s="16">
        <f t="shared" si="4"/>
        <v>0.7128817851696958</v>
      </c>
      <c r="N22" s="141">
        <f t="shared" si="5"/>
        <v>1.2390648410563048</v>
      </c>
    </row>
    <row r="23" spans="1:14" ht="15.75" customHeight="1">
      <c r="A23" s="120">
        <v>20</v>
      </c>
      <c r="B23" s="3" t="s">
        <v>32</v>
      </c>
      <c r="C23" s="97">
        <f>dispersión!K23</f>
        <v>30.202000000000002</v>
      </c>
      <c r="D23" s="97">
        <f>dispersión!F23</f>
        <v>206.90243899999999</v>
      </c>
      <c r="E23" s="98">
        <f>dispersión!G23</f>
        <v>82</v>
      </c>
      <c r="F23" s="26">
        <f>dispersión!U23</f>
        <v>-0.88299856057596093</v>
      </c>
      <c r="G23" s="51">
        <v>840</v>
      </c>
      <c r="H23" s="25">
        <f t="shared" si="0"/>
        <v>36.842105263157897</v>
      </c>
      <c r="I23" s="26">
        <f t="shared" si="1"/>
        <v>0.75752585603658262</v>
      </c>
      <c r="J23" s="88">
        <v>37109.623899999999</v>
      </c>
      <c r="K23" s="90">
        <f t="shared" si="2"/>
        <v>4.8557432512780556</v>
      </c>
      <c r="L23" s="91">
        <f t="shared" si="3"/>
        <v>-2.6475223343103513E-2</v>
      </c>
      <c r="M23" s="16">
        <f t="shared" si="4"/>
        <v>-0.25873662211461068</v>
      </c>
      <c r="N23" s="141">
        <f t="shared" si="5"/>
        <v>-0.44971194134181874</v>
      </c>
    </row>
    <row r="24" spans="1:14" ht="15.75" customHeight="1">
      <c r="A24" s="120">
        <v>21</v>
      </c>
      <c r="B24" s="3" t="s">
        <v>33</v>
      </c>
      <c r="C24" s="97">
        <f>dispersión!K24</f>
        <v>22.516999999999999</v>
      </c>
      <c r="D24" s="97">
        <f>dispersión!F24</f>
        <v>370.44444440000001</v>
      </c>
      <c r="E24" s="98">
        <f>dispersión!G24</f>
        <v>18</v>
      </c>
      <c r="F24" s="26">
        <f>dispersión!U24</f>
        <v>0.34325706574449705</v>
      </c>
      <c r="G24" s="51">
        <v>380</v>
      </c>
      <c r="H24" s="25">
        <f t="shared" si="0"/>
        <v>16.666666666666668</v>
      </c>
      <c r="I24" s="26">
        <f t="shared" si="1"/>
        <v>-0.41228518105754963</v>
      </c>
      <c r="J24" s="88">
        <v>10549.501700000001</v>
      </c>
      <c r="K24" s="90">
        <f t="shared" si="2"/>
        <v>1.3803877889509246</v>
      </c>
      <c r="L24" s="91">
        <f t="shared" si="3"/>
        <v>-0.22975920795314875</v>
      </c>
      <c r="M24" s="16">
        <f t="shared" si="4"/>
        <v>1.1117435619573929E-2</v>
      </c>
      <c r="N24" s="141">
        <f t="shared" si="5"/>
        <v>1.932329298558522E-2</v>
      </c>
    </row>
    <row r="25" spans="1:14" ht="15.75" customHeight="1">
      <c r="A25" s="120">
        <v>22</v>
      </c>
      <c r="B25" s="3" t="s">
        <v>368</v>
      </c>
      <c r="C25" s="97">
        <f>dispersión!K25</f>
        <v>27.167999999999999</v>
      </c>
      <c r="D25" s="97">
        <f>dispersión!F25</f>
        <v>215.57142859999999</v>
      </c>
      <c r="E25" s="98">
        <f>dispersión!G25</f>
        <v>14</v>
      </c>
      <c r="F25" s="26">
        <f>dispersión!U25</f>
        <v>0.83160157070362084</v>
      </c>
      <c r="G25" s="51">
        <v>285</v>
      </c>
      <c r="H25" s="25">
        <f t="shared" si="0"/>
        <v>12.5</v>
      </c>
      <c r="I25" s="26">
        <f t="shared" si="1"/>
        <v>-0.65387659089220751</v>
      </c>
      <c r="J25" s="88">
        <v>4901.6351299999997</v>
      </c>
      <c r="K25" s="90">
        <f t="shared" si="2"/>
        <v>0.64137221565117875</v>
      </c>
      <c r="L25" s="91">
        <f t="shared" si="3"/>
        <v>-0.27298644961453949</v>
      </c>
      <c r="M25" s="16">
        <f t="shared" si="4"/>
        <v>0.18408502522512366</v>
      </c>
      <c r="N25" s="141">
        <f t="shared" si="5"/>
        <v>0.31995947612424674</v>
      </c>
    </row>
    <row r="26" spans="1:14" ht="15.75" customHeight="1">
      <c r="A26" s="120">
        <v>23</v>
      </c>
      <c r="B26" s="3" t="s">
        <v>35</v>
      </c>
      <c r="C26" s="97">
        <f>dispersión!K26</f>
        <v>18.638999999999999</v>
      </c>
      <c r="D26" s="97">
        <f>dispersión!F26</f>
        <v>501.77777780000002</v>
      </c>
      <c r="E26" s="98">
        <f>dispersión!G26</f>
        <v>9</v>
      </c>
      <c r="F26" s="26">
        <f>dispersión!U26</f>
        <v>2.4865650634128129</v>
      </c>
      <c r="G26" s="51">
        <v>290</v>
      </c>
      <c r="H26" s="25">
        <f t="shared" si="0"/>
        <v>12.719298245614034</v>
      </c>
      <c r="I26" s="26">
        <f t="shared" si="1"/>
        <v>-0.64116125353248865</v>
      </c>
      <c r="J26" s="88">
        <v>6508.6132699999998</v>
      </c>
      <c r="K26" s="90">
        <f t="shared" si="2"/>
        <v>0.85164309522903292</v>
      </c>
      <c r="L26" s="91">
        <f t="shared" si="3"/>
        <v>-0.26068707399342739</v>
      </c>
      <c r="M26" s="16">
        <f t="shared" si="4"/>
        <v>1.0178204498249275</v>
      </c>
      <c r="N26" s="141">
        <f t="shared" si="5"/>
        <v>1.7690808772536877</v>
      </c>
    </row>
    <row r="27" spans="1:14" ht="15.75" customHeight="1">
      <c r="A27" s="120">
        <v>24</v>
      </c>
      <c r="B27" s="3" t="s">
        <v>36</v>
      </c>
      <c r="C27" s="97">
        <f>dispersión!K27</f>
        <v>26.14</v>
      </c>
      <c r="D27" s="97">
        <f>dispersión!F27</f>
        <v>103.1470588</v>
      </c>
      <c r="E27" s="98">
        <f>dispersión!G27</f>
        <v>34</v>
      </c>
      <c r="F27" s="26">
        <f>dispersión!U27</f>
        <v>-0.35259267261897909</v>
      </c>
      <c r="G27" s="51">
        <v>270</v>
      </c>
      <c r="H27" s="25">
        <f t="shared" si="0"/>
        <v>11.842105263157896</v>
      </c>
      <c r="I27" s="26">
        <f t="shared" si="1"/>
        <v>-0.69202260297136386</v>
      </c>
      <c r="J27" s="88">
        <v>5754.5216</v>
      </c>
      <c r="K27" s="90">
        <f t="shared" si="2"/>
        <v>0.75297123729496496</v>
      </c>
      <c r="L27" s="91">
        <f t="shared" si="3"/>
        <v>-0.26645868747790313</v>
      </c>
      <c r="M27" s="16">
        <f t="shared" si="4"/>
        <v>-0.41591665892180629</v>
      </c>
      <c r="N27" s="141">
        <f t="shared" si="5"/>
        <v>-0.72290766800408968</v>
      </c>
    </row>
    <row r="28" spans="1:14" ht="15.75" customHeight="1">
      <c r="A28" s="120">
        <v>25</v>
      </c>
      <c r="B28" s="3" t="s">
        <v>37</v>
      </c>
      <c r="C28" s="97">
        <f>dispersión!K28</f>
        <v>31.43</v>
      </c>
      <c r="D28" s="97">
        <f>dispersión!F28</f>
        <v>146.26315790000001</v>
      </c>
      <c r="E28" s="98">
        <f>dispersión!G28</f>
        <v>57</v>
      </c>
      <c r="F28" s="26">
        <f>dispersión!U28</f>
        <v>-0.73505127267805292</v>
      </c>
      <c r="G28" s="51">
        <v>570</v>
      </c>
      <c r="H28" s="25">
        <f t="shared" si="0"/>
        <v>25</v>
      </c>
      <c r="I28" s="26">
        <f t="shared" si="1"/>
        <v>7.0897638611765748E-2</v>
      </c>
      <c r="J28" s="88">
        <v>12416.542600000001</v>
      </c>
      <c r="K28" s="90">
        <f t="shared" si="2"/>
        <v>1.6246875230162729</v>
      </c>
      <c r="L28" s="91">
        <f t="shared" si="3"/>
        <v>-0.21546938237463828</v>
      </c>
      <c r="M28" s="16">
        <f t="shared" si="4"/>
        <v>-0.40366857227974462</v>
      </c>
      <c r="N28" s="141">
        <f t="shared" si="5"/>
        <v>-0.70161918252991329</v>
      </c>
    </row>
    <row r="29" spans="1:14" ht="15.75" customHeight="1">
      <c r="A29" s="120">
        <v>26</v>
      </c>
      <c r="B29" s="3" t="s">
        <v>38</v>
      </c>
      <c r="C29" s="97">
        <f>dispersión!K29</f>
        <v>28.907</v>
      </c>
      <c r="D29" s="97">
        <f>dispersión!F29</f>
        <v>124.6341463</v>
      </c>
      <c r="E29" s="98">
        <f>dispersión!G29</f>
        <v>41</v>
      </c>
      <c r="F29" s="26">
        <f>dispersión!U29</f>
        <v>-0.53142069471539055</v>
      </c>
      <c r="G29" s="51">
        <v>425</v>
      </c>
      <c r="H29" s="25">
        <f t="shared" si="0"/>
        <v>18.640350877192983</v>
      </c>
      <c r="I29" s="26">
        <f t="shared" si="1"/>
        <v>-0.29784714482008023</v>
      </c>
      <c r="J29" s="88">
        <v>8032.0338099999999</v>
      </c>
      <c r="K29" s="90">
        <f t="shared" si="2"/>
        <v>1.0509805777617882</v>
      </c>
      <c r="L29" s="91">
        <f t="shared" si="3"/>
        <v>-0.24902722562089294</v>
      </c>
      <c r="M29" s="16">
        <f t="shared" si="4"/>
        <v>-0.4024289399679386</v>
      </c>
      <c r="N29" s="141">
        <f t="shared" si="5"/>
        <v>-0.69946456889641928</v>
      </c>
    </row>
    <row r="30" spans="1:14" ht="15.75" customHeight="1">
      <c r="A30" s="120">
        <v>27</v>
      </c>
      <c r="B30" s="3" t="s">
        <v>39</v>
      </c>
      <c r="C30" s="97">
        <f>dispersión!K30</f>
        <v>31.341999999999999</v>
      </c>
      <c r="D30" s="97">
        <f>dispersión!F30</f>
        <v>304</v>
      </c>
      <c r="E30" s="98">
        <f>dispersión!G30</f>
        <v>8</v>
      </c>
      <c r="F30" s="26">
        <f>dispersión!U30</f>
        <v>2.3680371745305253</v>
      </c>
      <c r="G30" s="51">
        <v>310</v>
      </c>
      <c r="H30" s="25">
        <f t="shared" si="0"/>
        <v>13.596491228070175</v>
      </c>
      <c r="I30" s="26">
        <f t="shared" si="1"/>
        <v>-0.59029990409361333</v>
      </c>
      <c r="J30" s="88">
        <v>9937.9939400000003</v>
      </c>
      <c r="K30" s="90">
        <f t="shared" si="2"/>
        <v>1.3003728395478893</v>
      </c>
      <c r="L30" s="91">
        <f t="shared" si="3"/>
        <v>-0.23443952279269284</v>
      </c>
      <c r="M30" s="16">
        <f t="shared" si="4"/>
        <v>0.97783373054368616</v>
      </c>
      <c r="N30" s="141">
        <f t="shared" si="5"/>
        <v>1.6995796794375864</v>
      </c>
    </row>
    <row r="31" spans="1:14" ht="15.75" customHeight="1">
      <c r="A31" s="120">
        <v>28</v>
      </c>
      <c r="B31" s="3" t="s">
        <v>369</v>
      </c>
      <c r="C31" s="97">
        <f>dispersión!K31</f>
        <v>35.034999999999997</v>
      </c>
      <c r="D31" s="97">
        <f>dispersión!F31</f>
        <v>599.95454549999999</v>
      </c>
      <c r="E31" s="98">
        <f>dispersión!G31</f>
        <v>22</v>
      </c>
      <c r="F31" s="26">
        <f>dispersión!U31</f>
        <v>-0.14954658219300249</v>
      </c>
      <c r="G31" s="51">
        <v>770</v>
      </c>
      <c r="H31" s="25">
        <f t="shared" si="0"/>
        <v>33.771929824561404</v>
      </c>
      <c r="I31" s="26">
        <f t="shared" si="1"/>
        <v>0.57951113300051893</v>
      </c>
      <c r="J31" s="88">
        <v>28852.273799999999</v>
      </c>
      <c r="K31" s="90">
        <f t="shared" si="2"/>
        <v>3.7752803468422287</v>
      </c>
      <c r="L31" s="91">
        <f t="shared" si="3"/>
        <v>-8.9674745469103215E-2</v>
      </c>
      <c r="M31" s="16">
        <f t="shared" si="4"/>
        <v>4.7685805786352689E-2</v>
      </c>
      <c r="N31" s="141">
        <f t="shared" si="5"/>
        <v>8.2883034181107582E-2</v>
      </c>
    </row>
    <row r="32" spans="1:14" ht="15.75" customHeight="1">
      <c r="A32" s="120">
        <v>29</v>
      </c>
      <c r="B32" s="3" t="s">
        <v>41</v>
      </c>
      <c r="C32" s="97">
        <f>dispersión!K32</f>
        <v>38.502000000000002</v>
      </c>
      <c r="D32" s="97">
        <f>dispersión!F32</f>
        <v>207.1311475</v>
      </c>
      <c r="E32" s="98">
        <f>dispersión!G32</f>
        <v>61</v>
      </c>
      <c r="F32" s="26">
        <f>dispersión!U32</f>
        <v>-0.79281167562447108</v>
      </c>
      <c r="G32" s="51">
        <v>1050</v>
      </c>
      <c r="H32" s="25">
        <f t="shared" si="0"/>
        <v>46.05263157894737</v>
      </c>
      <c r="I32" s="26">
        <f t="shared" si="1"/>
        <v>1.2915700251447733</v>
      </c>
      <c r="J32" s="88">
        <v>46493.991099999999</v>
      </c>
      <c r="K32" s="90">
        <f t="shared" si="2"/>
        <v>6.083674793287436</v>
      </c>
      <c r="L32" s="91">
        <f t="shared" si="3"/>
        <v>4.5350182545270533E-2</v>
      </c>
      <c r="M32" s="16">
        <f t="shared" si="4"/>
        <v>-6.217578588972459E-2</v>
      </c>
      <c r="N32" s="141">
        <f t="shared" si="5"/>
        <v>-0.10806817043679091</v>
      </c>
    </row>
    <row r="33" spans="1:14" ht="15.75" customHeight="1">
      <c r="A33" s="120">
        <v>30</v>
      </c>
      <c r="B33" s="3" t="s">
        <v>42</v>
      </c>
      <c r="C33" s="97">
        <f>dispersión!K33</f>
        <v>36.930999999999997</v>
      </c>
      <c r="D33" s="97">
        <f>dispersión!F33</f>
        <v>88.142857140000004</v>
      </c>
      <c r="E33" s="98">
        <f>dispersión!G33</f>
        <v>28</v>
      </c>
      <c r="F33" s="26">
        <f>dispersión!U33</f>
        <v>-0.20275430916216869</v>
      </c>
      <c r="G33" s="51">
        <v>180</v>
      </c>
      <c r="H33" s="25">
        <f t="shared" si="0"/>
        <v>7.8947368421052628</v>
      </c>
      <c r="I33" s="26">
        <f t="shared" si="1"/>
        <v>-0.92089867544630277</v>
      </c>
      <c r="J33" s="88">
        <v>3225.3558800000001</v>
      </c>
      <c r="K33" s="90">
        <f t="shared" si="2"/>
        <v>0.42203338113809324</v>
      </c>
      <c r="L33" s="91">
        <f t="shared" si="3"/>
        <v>-0.28581623716947546</v>
      </c>
      <c r="M33" s="16">
        <f t="shared" si="4"/>
        <v>-0.4030558827350289</v>
      </c>
      <c r="N33" s="141">
        <f t="shared" si="5"/>
        <v>-0.70055426252615793</v>
      </c>
    </row>
    <row r="34" spans="1:14" ht="15.75" customHeight="1">
      <c r="A34" s="120">
        <v>31</v>
      </c>
      <c r="B34" s="3" t="s">
        <v>370</v>
      </c>
      <c r="C34" s="97">
        <f>dispersión!K34</f>
        <v>35.872</v>
      </c>
      <c r="D34" s="97">
        <f>dispersión!F34</f>
        <v>104.03125</v>
      </c>
      <c r="E34" s="98">
        <f>dispersión!G34</f>
        <v>32</v>
      </c>
      <c r="F34" s="26">
        <f>dispersión!U34</f>
        <v>-0.34749858383395743</v>
      </c>
      <c r="G34" s="51">
        <v>220</v>
      </c>
      <c r="H34" s="25">
        <f t="shared" si="0"/>
        <v>9.6491228070175445</v>
      </c>
      <c r="I34" s="26">
        <f t="shared" si="1"/>
        <v>-0.81917597656855223</v>
      </c>
      <c r="J34" s="88">
        <v>4414.0747799999999</v>
      </c>
      <c r="K34" s="90">
        <f t="shared" si="2"/>
        <v>0.57757561438453897</v>
      </c>
      <c r="L34" s="91">
        <f t="shared" si="3"/>
        <v>-0.27671810453463125</v>
      </c>
      <c r="M34" s="16">
        <f t="shared" si="4"/>
        <v>-0.4477228121927746</v>
      </c>
      <c r="N34" s="141">
        <f t="shared" si="5"/>
        <v>-0.77819016654334405</v>
      </c>
    </row>
    <row r="35" spans="1:14" ht="15.75" customHeight="1">
      <c r="A35" s="120">
        <v>32</v>
      </c>
      <c r="B35" s="3" t="s">
        <v>44</v>
      </c>
      <c r="C35" s="97">
        <f>dispersión!K35</f>
        <v>32.774999999999999</v>
      </c>
      <c r="D35" s="97">
        <f>dispersión!F35</f>
        <v>100.8103448</v>
      </c>
      <c r="E35" s="98">
        <f>dispersión!G35</f>
        <v>58</v>
      </c>
      <c r="F35" s="26">
        <f>dispersión!U35</f>
        <v>-0.72293677401290368</v>
      </c>
      <c r="G35" s="51">
        <v>375</v>
      </c>
      <c r="H35" s="25">
        <f t="shared" si="0"/>
        <v>16.44736842105263</v>
      </c>
      <c r="I35" s="26">
        <f t="shared" si="1"/>
        <v>-0.42500051841726866</v>
      </c>
      <c r="J35" s="88">
        <v>7457.6739799999996</v>
      </c>
      <c r="K35" s="90">
        <f t="shared" si="2"/>
        <v>0.97582638391053478</v>
      </c>
      <c r="L35" s="91">
        <f t="shared" si="3"/>
        <v>-0.25342322026139752</v>
      </c>
      <c r="M35" s="16">
        <f t="shared" si="4"/>
        <v>-0.53107432167611845</v>
      </c>
      <c r="N35" s="141">
        <f t="shared" si="5"/>
        <v>-0.92306401098474478</v>
      </c>
    </row>
    <row r="36" spans="1:14" ht="15.75" customHeight="1">
      <c r="A36" s="120">
        <v>33</v>
      </c>
      <c r="B36" s="3" t="s">
        <v>45</v>
      </c>
      <c r="C36" s="97">
        <f>dispersión!K36</f>
        <v>25.895</v>
      </c>
      <c r="D36" s="97">
        <f>dispersión!F36</f>
        <v>336.23529409999998</v>
      </c>
      <c r="E36" s="98">
        <f>dispersión!G36</f>
        <v>17</v>
      </c>
      <c r="F36" s="26">
        <f>dispersión!U36</f>
        <v>0.38873717464109286</v>
      </c>
      <c r="G36" s="51">
        <v>315</v>
      </c>
      <c r="H36" s="25">
        <f t="shared" si="0"/>
        <v>13.815789473684211</v>
      </c>
      <c r="I36" s="26">
        <f t="shared" si="1"/>
        <v>-0.57758456673389447</v>
      </c>
      <c r="J36" s="88">
        <v>8259.2636399999992</v>
      </c>
      <c r="K36" s="90">
        <f t="shared" si="2"/>
        <v>1.080713288513178</v>
      </c>
      <c r="L36" s="91">
        <f t="shared" si="3"/>
        <v>-0.24728807002074801</v>
      </c>
      <c r="M36" s="16">
        <f t="shared" si="4"/>
        <v>-1.1849571868114188E-2</v>
      </c>
      <c r="N36" s="141">
        <f t="shared" si="5"/>
        <v>-2.0595824144749551E-2</v>
      </c>
    </row>
    <row r="37" spans="1:14" ht="15.75" customHeight="1">
      <c r="C37" s="11"/>
      <c r="E37" s="44"/>
      <c r="F37" s="11"/>
      <c r="G37" s="44"/>
      <c r="I37" s="11"/>
      <c r="J37" s="88"/>
      <c r="K37" s="12"/>
      <c r="L37" s="12"/>
      <c r="M37" s="11"/>
      <c r="N37" s="11"/>
    </row>
    <row r="38" spans="1:14" ht="15.75" customHeight="1">
      <c r="B38" s="45" t="s">
        <v>46</v>
      </c>
      <c r="C38" s="18">
        <f t="shared" ref="C38:E38" si="6">MAX(C4:C36)</f>
        <v>44.137999999999998</v>
      </c>
      <c r="D38" s="15">
        <f t="shared" si="6"/>
        <v>8283.2222220000003</v>
      </c>
      <c r="E38" s="15">
        <f t="shared" si="6"/>
        <v>178</v>
      </c>
      <c r="F38" s="11"/>
      <c r="G38" s="46">
        <f>MAX(G4:G36)</f>
        <v>2280</v>
      </c>
      <c r="I38" s="11"/>
      <c r="J38" s="46">
        <f>MAX(J4:J36)</f>
        <v>764241.88800000004</v>
      </c>
      <c r="K38" s="12"/>
      <c r="L38" s="12"/>
      <c r="M38" s="11"/>
      <c r="N38" s="11"/>
    </row>
    <row r="39" spans="1:14" ht="15.75" customHeight="1">
      <c r="B39" s="47" t="s">
        <v>47</v>
      </c>
      <c r="C39" s="18">
        <f t="shared" ref="C39:E39" si="7">MIN(C4:C36)</f>
        <v>18.638999999999999</v>
      </c>
      <c r="D39" s="15">
        <f t="shared" si="7"/>
        <v>47.264285710000003</v>
      </c>
      <c r="E39" s="15">
        <f t="shared" si="7"/>
        <v>8</v>
      </c>
      <c r="F39" s="11"/>
      <c r="G39" s="46">
        <f>MIN(G4:G36)</f>
        <v>180</v>
      </c>
      <c r="I39" s="11"/>
      <c r="J39" s="46">
        <f>MIN(J4:J36)</f>
        <v>3225.3558800000001</v>
      </c>
      <c r="K39" s="12"/>
      <c r="L39" s="12"/>
      <c r="M39" s="11"/>
      <c r="N39" s="11"/>
    </row>
    <row r="40" spans="1:14" ht="15.75" customHeight="1">
      <c r="B40" s="48" t="s">
        <v>79</v>
      </c>
      <c r="C40" s="11"/>
      <c r="E40" s="44"/>
      <c r="F40" s="49">
        <f>AVERAGE(F4:F36)</f>
        <v>-3.3643121958338078E-17</v>
      </c>
      <c r="G40" s="15"/>
      <c r="H40" s="49">
        <f t="shared" ref="H40:I40" si="8">AVERAGE(H4:H36)</f>
        <v>23.777246145667196</v>
      </c>
      <c r="I40" s="49">
        <f t="shared" si="8"/>
        <v>1.5139404881252134E-16</v>
      </c>
      <c r="J40" s="12"/>
      <c r="K40" s="13">
        <f t="shared" ref="K40:N40" si="9">AVERAGE(K4:K36)</f>
        <v>5.3083652924992943</v>
      </c>
      <c r="L40" s="13">
        <f t="shared" si="9"/>
        <v>1.4298326832293682E-17</v>
      </c>
      <c r="M40" s="18">
        <f t="shared" si="9"/>
        <v>1.3667518295574844E-17</v>
      </c>
      <c r="N40" s="18">
        <f t="shared" si="9"/>
        <v>3.4694469519536142E-17</v>
      </c>
    </row>
    <row r="41" spans="1:14" ht="15.75" customHeight="1">
      <c r="B41" s="48" t="s">
        <v>80</v>
      </c>
      <c r="C41" s="11"/>
      <c r="E41" s="44"/>
      <c r="F41" s="50">
        <f>STDEVA(F4:F36)</f>
        <v>0.99999999999999989</v>
      </c>
      <c r="G41" s="44"/>
      <c r="H41" s="50">
        <f t="shared" ref="H41:I41" si="10">STDEVA(H4:H36)</f>
        <v>17.246750079062345</v>
      </c>
      <c r="I41" s="50">
        <f t="shared" si="10"/>
        <v>0.99999999999999978</v>
      </c>
      <c r="J41" s="12"/>
      <c r="K41" s="12">
        <f t="shared" ref="K41:N41" si="11">STDEVA(K4:K36)</f>
        <v>17.096061300617563</v>
      </c>
      <c r="L41" s="12">
        <f t="shared" si="11"/>
        <v>1</v>
      </c>
      <c r="M41" s="11">
        <f t="shared" si="11"/>
        <v>0.57533856304240139</v>
      </c>
      <c r="N41" s="11">
        <f t="shared" si="11"/>
        <v>0.99999999999999989</v>
      </c>
    </row>
    <row r="42" spans="1:14" ht="15.75" customHeight="1">
      <c r="C42" s="11"/>
      <c r="E42" s="44"/>
      <c r="F42" s="11"/>
      <c r="G42" s="44"/>
      <c r="I42" s="11"/>
      <c r="J42" s="12"/>
      <c r="K42" s="12"/>
      <c r="L42" s="12"/>
      <c r="M42" s="11"/>
      <c r="N42" s="11"/>
    </row>
    <row r="43" spans="1:14" ht="15.75" customHeight="1">
      <c r="C43" s="11"/>
      <c r="E43" s="44"/>
      <c r="F43" s="11"/>
      <c r="G43" s="44"/>
      <c r="I43" s="11"/>
      <c r="J43" s="12"/>
      <c r="K43" s="12"/>
      <c r="L43" s="12"/>
      <c r="M43" s="11"/>
      <c r="N43" s="11"/>
    </row>
    <row r="44" spans="1:14" ht="15.75" customHeight="1">
      <c r="C44" s="11"/>
      <c r="E44" s="44"/>
      <c r="F44" s="11"/>
      <c r="G44" s="44"/>
      <c r="I44" s="11"/>
      <c r="J44" s="12"/>
      <c r="K44" s="12"/>
      <c r="L44" s="12"/>
      <c r="M44" s="11"/>
      <c r="N44" s="11"/>
    </row>
    <row r="45" spans="1:14" ht="15.75" customHeight="1">
      <c r="C45" s="11"/>
      <c r="E45" s="44"/>
      <c r="F45" s="11"/>
      <c r="G45" s="44"/>
      <c r="I45" s="11"/>
      <c r="J45" s="12"/>
      <c r="K45" s="12"/>
      <c r="L45" s="12"/>
      <c r="M45" s="11"/>
      <c r="N45" s="11"/>
    </row>
    <row r="46" spans="1:14" ht="15.75" customHeight="1">
      <c r="C46" s="11"/>
      <c r="E46" s="44"/>
      <c r="F46" s="11"/>
      <c r="G46" s="44"/>
      <c r="I46" s="11"/>
      <c r="J46" s="12"/>
      <c r="K46" s="12"/>
      <c r="L46" s="12"/>
      <c r="M46" s="11"/>
      <c r="N46" s="11"/>
    </row>
    <row r="47" spans="1:14" ht="15.75" customHeight="1">
      <c r="C47" s="11"/>
      <c r="E47" s="44"/>
      <c r="F47" s="11"/>
      <c r="G47" s="44"/>
      <c r="I47" s="11"/>
      <c r="J47" s="12"/>
      <c r="K47" s="12"/>
      <c r="L47" s="12"/>
      <c r="M47" s="11"/>
      <c r="N47" s="11"/>
    </row>
    <row r="48" spans="1:14" ht="15.75" customHeight="1">
      <c r="C48" s="11"/>
      <c r="E48" s="44"/>
      <c r="F48" s="11"/>
      <c r="G48" s="44"/>
      <c r="I48" s="11"/>
      <c r="J48" s="12"/>
      <c r="K48" s="12"/>
      <c r="L48" s="12"/>
      <c r="M48" s="11"/>
      <c r="N48" s="11"/>
    </row>
    <row r="49" spans="3:14" ht="15.75" customHeight="1">
      <c r="C49" s="11"/>
      <c r="E49" s="44"/>
      <c r="F49" s="11"/>
      <c r="G49" s="44"/>
      <c r="I49" s="11"/>
      <c r="J49" s="12"/>
      <c r="K49" s="12"/>
      <c r="L49" s="12"/>
      <c r="M49" s="11"/>
      <c r="N49" s="11"/>
    </row>
    <row r="50" spans="3:14" ht="15.75" customHeight="1">
      <c r="C50" s="11"/>
      <c r="E50" s="44"/>
      <c r="F50" s="11"/>
      <c r="G50" s="44"/>
      <c r="I50" s="11"/>
      <c r="J50" s="12"/>
      <c r="K50" s="12"/>
      <c r="L50" s="12"/>
      <c r="M50" s="11"/>
      <c r="N50" s="11"/>
    </row>
    <row r="51" spans="3:14" ht="15.75" customHeight="1">
      <c r="C51" s="11"/>
      <c r="E51" s="44"/>
      <c r="F51" s="11"/>
      <c r="G51" s="44"/>
      <c r="I51" s="11"/>
      <c r="J51" s="12"/>
      <c r="K51" s="12"/>
      <c r="L51" s="12"/>
      <c r="M51" s="11"/>
      <c r="N51" s="11"/>
    </row>
    <row r="52" spans="3:14" ht="15.75" customHeight="1">
      <c r="C52" s="11"/>
      <c r="E52" s="44"/>
      <c r="F52" s="11"/>
      <c r="G52" s="44"/>
      <c r="I52" s="11"/>
      <c r="J52" s="12"/>
      <c r="K52" s="12"/>
      <c r="L52" s="12"/>
      <c r="M52" s="11"/>
      <c r="N52" s="11"/>
    </row>
    <row r="53" spans="3:14" ht="15.75" customHeight="1">
      <c r="C53" s="11"/>
      <c r="E53" s="44"/>
      <c r="F53" s="11"/>
      <c r="G53" s="44"/>
      <c r="I53" s="11"/>
      <c r="J53" s="12"/>
      <c r="K53" s="12"/>
      <c r="L53" s="12"/>
      <c r="M53" s="11"/>
      <c r="N53" s="11"/>
    </row>
    <row r="54" spans="3:14" ht="15.75" customHeight="1">
      <c r="C54" s="11"/>
      <c r="E54" s="44"/>
      <c r="F54" s="11"/>
      <c r="G54" s="44"/>
      <c r="I54" s="11"/>
      <c r="J54" s="12"/>
      <c r="K54" s="12"/>
      <c r="L54" s="12"/>
      <c r="M54" s="11"/>
      <c r="N54" s="11"/>
    </row>
    <row r="55" spans="3:14" ht="15.75" customHeight="1">
      <c r="C55" s="11"/>
      <c r="E55" s="44"/>
      <c r="F55" s="11"/>
      <c r="G55" s="44"/>
      <c r="I55" s="11"/>
      <c r="J55" s="12"/>
      <c r="K55" s="12"/>
      <c r="L55" s="12"/>
      <c r="M55" s="11"/>
      <c r="N55" s="11"/>
    </row>
    <row r="56" spans="3:14" ht="15.75" customHeight="1">
      <c r="C56" s="11"/>
      <c r="E56" s="44"/>
      <c r="F56" s="11"/>
      <c r="G56" s="44"/>
      <c r="I56" s="11"/>
      <c r="J56" s="12"/>
      <c r="K56" s="12"/>
      <c r="L56" s="12"/>
      <c r="M56" s="11"/>
      <c r="N56" s="11"/>
    </row>
    <row r="57" spans="3:14" ht="15.75" customHeight="1">
      <c r="C57" s="11"/>
      <c r="E57" s="44"/>
      <c r="F57" s="11"/>
      <c r="G57" s="44"/>
      <c r="I57" s="11"/>
      <c r="J57" s="12"/>
      <c r="K57" s="12"/>
      <c r="L57" s="12"/>
      <c r="M57" s="11"/>
      <c r="N57" s="11"/>
    </row>
    <row r="58" spans="3:14" ht="15.75" customHeight="1">
      <c r="C58" s="11"/>
      <c r="E58" s="44"/>
      <c r="F58" s="11"/>
      <c r="G58" s="44"/>
      <c r="I58" s="11"/>
      <c r="J58" s="12"/>
      <c r="K58" s="12"/>
      <c r="L58" s="12"/>
      <c r="M58" s="11"/>
      <c r="N58" s="11"/>
    </row>
    <row r="59" spans="3:14" ht="15.75" customHeight="1">
      <c r="C59" s="11"/>
      <c r="E59" s="44"/>
      <c r="F59" s="11"/>
      <c r="G59" s="44"/>
      <c r="I59" s="11"/>
      <c r="J59" s="12"/>
      <c r="K59" s="12"/>
      <c r="L59" s="12"/>
      <c r="M59" s="11"/>
      <c r="N59" s="11"/>
    </row>
    <row r="60" spans="3:14" ht="15.75" customHeight="1">
      <c r="C60" s="11"/>
      <c r="E60" s="44"/>
      <c r="F60" s="11"/>
      <c r="G60" s="44"/>
      <c r="I60" s="11"/>
      <c r="J60" s="12"/>
      <c r="K60" s="12"/>
      <c r="L60" s="12"/>
      <c r="M60" s="11"/>
      <c r="N60" s="11"/>
    </row>
    <row r="61" spans="3:14" ht="15.75" customHeight="1">
      <c r="C61" s="11"/>
      <c r="E61" s="44"/>
      <c r="F61" s="11"/>
      <c r="G61" s="44"/>
      <c r="I61" s="11"/>
      <c r="J61" s="12"/>
      <c r="K61" s="12"/>
      <c r="L61" s="12"/>
      <c r="M61" s="11"/>
      <c r="N61" s="11"/>
    </row>
    <row r="62" spans="3:14" ht="15.75" customHeight="1">
      <c r="C62" s="11"/>
      <c r="E62" s="44"/>
      <c r="F62" s="11"/>
      <c r="G62" s="44"/>
      <c r="I62" s="11"/>
      <c r="J62" s="12"/>
      <c r="K62" s="12"/>
      <c r="L62" s="12"/>
      <c r="M62" s="11"/>
      <c r="N62" s="11"/>
    </row>
    <row r="63" spans="3:14" ht="15.75" customHeight="1">
      <c r="C63" s="11"/>
      <c r="E63" s="44"/>
      <c r="F63" s="11"/>
      <c r="G63" s="44"/>
      <c r="I63" s="11"/>
      <c r="J63" s="12"/>
      <c r="K63" s="12"/>
      <c r="L63" s="12"/>
      <c r="M63" s="11"/>
      <c r="N63" s="11"/>
    </row>
    <row r="64" spans="3:14" ht="15.75" customHeight="1">
      <c r="C64" s="11"/>
      <c r="E64" s="44"/>
      <c r="F64" s="11"/>
      <c r="G64" s="44"/>
      <c r="I64" s="11"/>
      <c r="J64" s="12"/>
      <c r="K64" s="12"/>
      <c r="L64" s="12"/>
      <c r="M64" s="11"/>
      <c r="N64" s="11"/>
    </row>
    <row r="65" spans="3:14" ht="15.75" customHeight="1">
      <c r="C65" s="11"/>
      <c r="E65" s="44"/>
      <c r="F65" s="11"/>
      <c r="G65" s="44"/>
      <c r="I65" s="11"/>
      <c r="J65" s="12"/>
      <c r="K65" s="12"/>
      <c r="L65" s="12"/>
      <c r="M65" s="11"/>
      <c r="N65" s="11"/>
    </row>
    <row r="66" spans="3:14" ht="15.75" customHeight="1">
      <c r="C66" s="11"/>
      <c r="E66" s="44"/>
      <c r="F66" s="11"/>
      <c r="G66" s="44"/>
      <c r="I66" s="11"/>
      <c r="J66" s="12"/>
      <c r="K66" s="12"/>
      <c r="L66" s="12"/>
      <c r="M66" s="11"/>
      <c r="N66" s="11"/>
    </row>
    <row r="67" spans="3:14" ht="15.75" customHeight="1">
      <c r="C67" s="11"/>
      <c r="E67" s="44"/>
      <c r="F67" s="11"/>
      <c r="G67" s="44"/>
      <c r="I67" s="11"/>
      <c r="J67" s="12"/>
      <c r="K67" s="12"/>
      <c r="L67" s="12"/>
      <c r="M67" s="11"/>
      <c r="N67" s="11"/>
    </row>
    <row r="68" spans="3:14" ht="15.75" customHeight="1">
      <c r="C68" s="11"/>
      <c r="E68" s="44"/>
      <c r="F68" s="11"/>
      <c r="G68" s="44"/>
      <c r="I68" s="11"/>
      <c r="J68" s="12"/>
      <c r="K68" s="12"/>
      <c r="L68" s="12"/>
      <c r="M68" s="11"/>
      <c r="N68" s="11"/>
    </row>
    <row r="69" spans="3:14" ht="15.75" customHeight="1">
      <c r="C69" s="11"/>
      <c r="E69" s="44"/>
      <c r="F69" s="11"/>
      <c r="G69" s="44"/>
      <c r="I69" s="11"/>
      <c r="J69" s="12"/>
      <c r="K69" s="12"/>
      <c r="L69" s="12"/>
      <c r="M69" s="11"/>
      <c r="N69" s="11"/>
    </row>
    <row r="70" spans="3:14" ht="15.75" customHeight="1">
      <c r="C70" s="11"/>
      <c r="E70" s="44"/>
      <c r="F70" s="11"/>
      <c r="G70" s="44"/>
      <c r="I70" s="11"/>
      <c r="J70" s="12"/>
      <c r="K70" s="12"/>
      <c r="L70" s="12"/>
      <c r="M70" s="11"/>
      <c r="N70" s="11"/>
    </row>
    <row r="71" spans="3:14" ht="15.75" customHeight="1">
      <c r="C71" s="11"/>
      <c r="E71" s="44"/>
      <c r="F71" s="11"/>
      <c r="G71" s="44"/>
      <c r="I71" s="11"/>
      <c r="J71" s="12"/>
      <c r="K71" s="12"/>
      <c r="L71" s="12"/>
      <c r="M71" s="11"/>
      <c r="N71" s="11"/>
    </row>
    <row r="72" spans="3:14" ht="15.75" customHeight="1">
      <c r="C72" s="11"/>
      <c r="E72" s="44"/>
      <c r="F72" s="11"/>
      <c r="G72" s="44"/>
      <c r="I72" s="11"/>
      <c r="J72" s="12"/>
      <c r="K72" s="12"/>
      <c r="L72" s="12"/>
      <c r="M72" s="11"/>
      <c r="N72" s="11"/>
    </row>
    <row r="73" spans="3:14" ht="15.75" customHeight="1">
      <c r="C73" s="11"/>
      <c r="E73" s="44"/>
      <c r="F73" s="11"/>
      <c r="G73" s="44"/>
      <c r="I73" s="11"/>
      <c r="J73" s="12"/>
      <c r="K73" s="12"/>
      <c r="L73" s="12"/>
      <c r="M73" s="11"/>
      <c r="N73" s="11"/>
    </row>
    <row r="74" spans="3:14" ht="15.75" customHeight="1">
      <c r="C74" s="11"/>
      <c r="E74" s="44"/>
      <c r="F74" s="11"/>
      <c r="G74" s="44"/>
      <c r="I74" s="11"/>
      <c r="J74" s="12"/>
      <c r="K74" s="12"/>
      <c r="L74" s="12"/>
      <c r="M74" s="11"/>
      <c r="N74" s="11"/>
    </row>
    <row r="75" spans="3:14" ht="15.75" customHeight="1">
      <c r="C75" s="11"/>
      <c r="E75" s="44"/>
      <c r="F75" s="11"/>
      <c r="G75" s="44"/>
      <c r="I75" s="11"/>
      <c r="J75" s="12"/>
      <c r="K75" s="12"/>
      <c r="L75" s="12"/>
      <c r="M75" s="11"/>
      <c r="N75" s="11"/>
    </row>
    <row r="76" spans="3:14" ht="15.75" customHeight="1">
      <c r="C76" s="11"/>
      <c r="E76" s="44"/>
      <c r="F76" s="11"/>
      <c r="G76" s="44"/>
      <c r="I76" s="11"/>
      <c r="J76" s="12"/>
      <c r="K76" s="12"/>
      <c r="L76" s="12"/>
      <c r="M76" s="11"/>
      <c r="N76" s="11"/>
    </row>
    <row r="77" spans="3:14" ht="15.75" customHeight="1">
      <c r="C77" s="11"/>
      <c r="E77" s="44"/>
      <c r="F77" s="11"/>
      <c r="G77" s="44"/>
      <c r="I77" s="11"/>
      <c r="J77" s="12"/>
      <c r="K77" s="12"/>
      <c r="L77" s="12"/>
      <c r="M77" s="11"/>
      <c r="N77" s="11"/>
    </row>
    <row r="78" spans="3:14" ht="15.75" customHeight="1">
      <c r="C78" s="11"/>
      <c r="E78" s="44"/>
      <c r="F78" s="11"/>
      <c r="G78" s="44"/>
      <c r="I78" s="11"/>
      <c r="J78" s="12"/>
      <c r="K78" s="12"/>
      <c r="L78" s="12"/>
      <c r="M78" s="11"/>
      <c r="N78" s="11"/>
    </row>
    <row r="79" spans="3:14" ht="15.75" customHeight="1">
      <c r="C79" s="11"/>
      <c r="E79" s="44"/>
      <c r="F79" s="11"/>
      <c r="G79" s="44"/>
      <c r="I79" s="11"/>
      <c r="J79" s="12"/>
      <c r="K79" s="12"/>
      <c r="L79" s="12"/>
      <c r="M79" s="11"/>
      <c r="N79" s="11"/>
    </row>
    <row r="80" spans="3:14" ht="15.75" customHeight="1">
      <c r="C80" s="11"/>
      <c r="E80" s="44"/>
      <c r="F80" s="11"/>
      <c r="G80" s="44"/>
      <c r="I80" s="11"/>
      <c r="J80" s="12"/>
      <c r="K80" s="12"/>
      <c r="L80" s="12"/>
      <c r="M80" s="11"/>
      <c r="N80" s="11"/>
    </row>
    <row r="81" spans="3:14" ht="15.75" customHeight="1">
      <c r="C81" s="11"/>
      <c r="E81" s="44"/>
      <c r="F81" s="11"/>
      <c r="G81" s="44"/>
      <c r="I81" s="11"/>
      <c r="J81" s="12"/>
      <c r="K81" s="12"/>
      <c r="L81" s="12"/>
      <c r="M81" s="11"/>
      <c r="N81" s="11"/>
    </row>
    <row r="82" spans="3:14" ht="15.75" customHeight="1">
      <c r="C82" s="11"/>
      <c r="E82" s="44"/>
      <c r="F82" s="11"/>
      <c r="G82" s="44"/>
      <c r="I82" s="11"/>
      <c r="J82" s="12"/>
      <c r="K82" s="12"/>
      <c r="L82" s="12"/>
      <c r="M82" s="11"/>
      <c r="N82" s="11"/>
    </row>
    <row r="83" spans="3:14" ht="15.75" customHeight="1">
      <c r="C83" s="11"/>
      <c r="E83" s="44"/>
      <c r="F83" s="11"/>
      <c r="G83" s="44"/>
      <c r="I83" s="11"/>
      <c r="J83" s="12"/>
      <c r="K83" s="12"/>
      <c r="L83" s="12"/>
      <c r="M83" s="11"/>
      <c r="N83" s="11"/>
    </row>
    <row r="84" spans="3:14" ht="15.75" customHeight="1">
      <c r="C84" s="11"/>
      <c r="E84" s="44"/>
      <c r="F84" s="11"/>
      <c r="G84" s="44"/>
      <c r="I84" s="11"/>
      <c r="J84" s="12"/>
      <c r="K84" s="12"/>
      <c r="L84" s="12"/>
      <c r="M84" s="11"/>
      <c r="N84" s="11"/>
    </row>
    <row r="85" spans="3:14" ht="15.75" customHeight="1">
      <c r="C85" s="11"/>
      <c r="E85" s="44"/>
      <c r="F85" s="11"/>
      <c r="G85" s="44"/>
      <c r="I85" s="11"/>
      <c r="J85" s="12"/>
      <c r="K85" s="12"/>
      <c r="L85" s="12"/>
      <c r="M85" s="11"/>
      <c r="N85" s="11"/>
    </row>
    <row r="86" spans="3:14" ht="15.75" customHeight="1">
      <c r="C86" s="11"/>
      <c r="E86" s="44"/>
      <c r="F86" s="11"/>
      <c r="G86" s="44"/>
      <c r="I86" s="11"/>
      <c r="J86" s="12"/>
      <c r="K86" s="12"/>
      <c r="L86" s="12"/>
      <c r="M86" s="11"/>
      <c r="N86" s="11"/>
    </row>
    <row r="87" spans="3:14" ht="15.75" customHeight="1">
      <c r="C87" s="11"/>
      <c r="E87" s="44"/>
      <c r="F87" s="11"/>
      <c r="G87" s="44"/>
      <c r="I87" s="11"/>
      <c r="J87" s="12"/>
      <c r="K87" s="12"/>
      <c r="L87" s="12"/>
      <c r="M87" s="11"/>
      <c r="N87" s="11"/>
    </row>
    <row r="88" spans="3:14" ht="15.75" customHeight="1">
      <c r="C88" s="11"/>
      <c r="E88" s="44"/>
      <c r="F88" s="11"/>
      <c r="G88" s="44"/>
      <c r="I88" s="11"/>
      <c r="J88" s="12"/>
      <c r="K88" s="12"/>
      <c r="L88" s="12"/>
      <c r="M88" s="11"/>
      <c r="N88" s="11"/>
    </row>
    <row r="89" spans="3:14" ht="15.75" customHeight="1">
      <c r="C89" s="11"/>
      <c r="E89" s="44"/>
      <c r="F89" s="11"/>
      <c r="G89" s="44"/>
      <c r="I89" s="11"/>
      <c r="J89" s="12"/>
      <c r="K89" s="12"/>
      <c r="L89" s="12"/>
      <c r="M89" s="11"/>
      <c r="N89" s="11"/>
    </row>
    <row r="90" spans="3:14" ht="15.75" customHeight="1">
      <c r="C90" s="11"/>
      <c r="E90" s="44"/>
      <c r="F90" s="11"/>
      <c r="G90" s="44"/>
      <c r="I90" s="11"/>
      <c r="J90" s="12"/>
      <c r="K90" s="12"/>
      <c r="L90" s="12"/>
      <c r="M90" s="11"/>
      <c r="N90" s="11"/>
    </row>
    <row r="91" spans="3:14" ht="15.75" customHeight="1">
      <c r="C91" s="11"/>
      <c r="E91" s="44"/>
      <c r="F91" s="11"/>
      <c r="G91" s="44"/>
      <c r="I91" s="11"/>
      <c r="J91" s="12"/>
      <c r="K91" s="12"/>
      <c r="L91" s="12"/>
      <c r="M91" s="11"/>
      <c r="N91" s="11"/>
    </row>
    <row r="92" spans="3:14" ht="15.75" customHeight="1">
      <c r="C92" s="11"/>
      <c r="E92" s="44"/>
      <c r="F92" s="11"/>
      <c r="G92" s="44"/>
      <c r="I92" s="11"/>
      <c r="J92" s="12"/>
      <c r="K92" s="12"/>
      <c r="L92" s="12"/>
      <c r="M92" s="11"/>
      <c r="N92" s="11"/>
    </row>
    <row r="93" spans="3:14" ht="15.75" customHeight="1">
      <c r="C93" s="11"/>
      <c r="E93" s="44"/>
      <c r="F93" s="11"/>
      <c r="G93" s="44"/>
      <c r="I93" s="11"/>
      <c r="J93" s="12"/>
      <c r="K93" s="12"/>
      <c r="L93" s="12"/>
      <c r="M93" s="11"/>
      <c r="N93" s="11"/>
    </row>
    <row r="94" spans="3:14" ht="15.75" customHeight="1">
      <c r="C94" s="11"/>
      <c r="E94" s="44"/>
      <c r="F94" s="11"/>
      <c r="G94" s="44"/>
      <c r="I94" s="11"/>
      <c r="J94" s="12"/>
      <c r="K94" s="12"/>
      <c r="L94" s="12"/>
      <c r="M94" s="11"/>
      <c r="N94" s="11"/>
    </row>
    <row r="95" spans="3:14" ht="15.75" customHeight="1">
      <c r="C95" s="11"/>
      <c r="E95" s="44"/>
      <c r="F95" s="11"/>
      <c r="G95" s="44"/>
      <c r="I95" s="11"/>
      <c r="J95" s="12"/>
      <c r="K95" s="12"/>
      <c r="L95" s="12"/>
      <c r="M95" s="11"/>
      <c r="N95" s="11"/>
    </row>
    <row r="96" spans="3:14" ht="15.75" customHeight="1">
      <c r="C96" s="11"/>
      <c r="E96" s="44"/>
      <c r="F96" s="11"/>
      <c r="G96" s="44"/>
      <c r="I96" s="11"/>
      <c r="J96" s="12"/>
      <c r="K96" s="12"/>
      <c r="L96" s="12"/>
      <c r="M96" s="11"/>
      <c r="N96" s="11"/>
    </row>
    <row r="97" spans="3:14" ht="15.75" customHeight="1">
      <c r="C97" s="11"/>
      <c r="E97" s="44"/>
      <c r="F97" s="11"/>
      <c r="G97" s="44"/>
      <c r="I97" s="11"/>
      <c r="J97" s="12"/>
      <c r="K97" s="12"/>
      <c r="L97" s="12"/>
      <c r="M97" s="11"/>
      <c r="N97" s="11"/>
    </row>
    <row r="98" spans="3:14" ht="15.75" customHeight="1">
      <c r="C98" s="11"/>
      <c r="E98" s="44"/>
      <c r="F98" s="11"/>
      <c r="G98" s="44"/>
      <c r="I98" s="11"/>
      <c r="J98" s="12"/>
      <c r="K98" s="12"/>
      <c r="L98" s="12"/>
      <c r="M98" s="11"/>
      <c r="N98" s="11"/>
    </row>
    <row r="99" spans="3:14" ht="15.75" customHeight="1">
      <c r="C99" s="11"/>
      <c r="E99" s="44"/>
      <c r="F99" s="11"/>
      <c r="G99" s="44"/>
      <c r="I99" s="11"/>
      <c r="J99" s="12"/>
      <c r="K99" s="12"/>
      <c r="L99" s="12"/>
      <c r="M99" s="11"/>
      <c r="N99" s="11"/>
    </row>
    <row r="100" spans="3:14" ht="15.75" customHeight="1">
      <c r="C100" s="11"/>
      <c r="E100" s="44"/>
      <c r="F100" s="11"/>
      <c r="G100" s="44"/>
      <c r="I100" s="11"/>
      <c r="J100" s="12"/>
      <c r="K100" s="12"/>
      <c r="L100" s="12"/>
      <c r="M100" s="11"/>
      <c r="N100" s="11"/>
    </row>
    <row r="101" spans="3:14" ht="15.75" customHeight="1">
      <c r="C101" s="11"/>
      <c r="E101" s="44"/>
      <c r="F101" s="11"/>
      <c r="G101" s="44"/>
      <c r="I101" s="11"/>
      <c r="J101" s="12"/>
      <c r="K101" s="12"/>
      <c r="L101" s="12"/>
      <c r="M101" s="11"/>
      <c r="N101" s="11"/>
    </row>
    <row r="102" spans="3:14" ht="15.75" customHeight="1">
      <c r="C102" s="11"/>
      <c r="E102" s="44"/>
      <c r="F102" s="11"/>
      <c r="G102" s="44"/>
      <c r="I102" s="11"/>
      <c r="J102" s="12"/>
      <c r="K102" s="12"/>
      <c r="L102" s="12"/>
      <c r="M102" s="11"/>
      <c r="N102" s="11"/>
    </row>
    <row r="103" spans="3:14" ht="15.75" customHeight="1">
      <c r="C103" s="11"/>
      <c r="E103" s="44"/>
      <c r="F103" s="11"/>
      <c r="G103" s="44"/>
      <c r="I103" s="11"/>
      <c r="J103" s="12"/>
      <c r="K103" s="12"/>
      <c r="L103" s="12"/>
      <c r="M103" s="11"/>
      <c r="N103" s="11"/>
    </row>
    <row r="104" spans="3:14" ht="15.75" customHeight="1">
      <c r="C104" s="11"/>
      <c r="E104" s="44"/>
      <c r="F104" s="11"/>
      <c r="G104" s="44"/>
      <c r="I104" s="11"/>
      <c r="J104" s="12"/>
      <c r="K104" s="12"/>
      <c r="L104" s="12"/>
      <c r="M104" s="11"/>
      <c r="N104" s="11"/>
    </row>
    <row r="105" spans="3:14" ht="15.75" customHeight="1">
      <c r="C105" s="11"/>
      <c r="E105" s="44"/>
      <c r="F105" s="11"/>
      <c r="G105" s="44"/>
      <c r="I105" s="11"/>
      <c r="J105" s="12"/>
      <c r="K105" s="12"/>
      <c r="L105" s="12"/>
      <c r="M105" s="11"/>
      <c r="N105" s="11"/>
    </row>
    <row r="106" spans="3:14" ht="15.75" customHeight="1">
      <c r="C106" s="11"/>
      <c r="E106" s="44"/>
      <c r="F106" s="11"/>
      <c r="G106" s="44"/>
      <c r="I106" s="11"/>
      <c r="J106" s="12"/>
      <c r="K106" s="12"/>
      <c r="L106" s="12"/>
      <c r="M106" s="11"/>
      <c r="N106" s="11"/>
    </row>
    <row r="107" spans="3:14" ht="15.75" customHeight="1">
      <c r="C107" s="11"/>
      <c r="E107" s="44"/>
      <c r="F107" s="11"/>
      <c r="G107" s="44"/>
      <c r="I107" s="11"/>
      <c r="J107" s="12"/>
      <c r="K107" s="12"/>
      <c r="L107" s="12"/>
      <c r="M107" s="11"/>
      <c r="N107" s="11"/>
    </row>
    <row r="108" spans="3:14" ht="15.75" customHeight="1">
      <c r="C108" s="11"/>
      <c r="E108" s="44"/>
      <c r="F108" s="11"/>
      <c r="G108" s="44"/>
      <c r="I108" s="11"/>
      <c r="J108" s="12"/>
      <c r="K108" s="12"/>
      <c r="L108" s="12"/>
      <c r="M108" s="11"/>
      <c r="N108" s="11"/>
    </row>
    <row r="109" spans="3:14" ht="15.75" customHeight="1">
      <c r="C109" s="11"/>
      <c r="E109" s="44"/>
      <c r="F109" s="11"/>
      <c r="G109" s="44"/>
      <c r="I109" s="11"/>
      <c r="J109" s="12"/>
      <c r="K109" s="12"/>
      <c r="L109" s="12"/>
      <c r="M109" s="11"/>
      <c r="N109" s="11"/>
    </row>
    <row r="110" spans="3:14" ht="15.75" customHeight="1">
      <c r="C110" s="11"/>
      <c r="E110" s="44"/>
      <c r="F110" s="11"/>
      <c r="G110" s="44"/>
      <c r="I110" s="11"/>
      <c r="J110" s="12"/>
      <c r="K110" s="12"/>
      <c r="L110" s="12"/>
      <c r="M110" s="11"/>
      <c r="N110" s="11"/>
    </row>
    <row r="111" spans="3:14" ht="15.75" customHeight="1">
      <c r="C111" s="11"/>
      <c r="E111" s="44"/>
      <c r="F111" s="11"/>
      <c r="G111" s="44"/>
      <c r="I111" s="11"/>
      <c r="J111" s="12"/>
      <c r="K111" s="12"/>
      <c r="L111" s="12"/>
      <c r="M111" s="11"/>
      <c r="N111" s="11"/>
    </row>
    <row r="112" spans="3:14" ht="15.75" customHeight="1">
      <c r="C112" s="11"/>
      <c r="E112" s="44"/>
      <c r="F112" s="11"/>
      <c r="G112" s="44"/>
      <c r="I112" s="11"/>
      <c r="J112" s="12"/>
      <c r="K112" s="12"/>
      <c r="L112" s="12"/>
      <c r="M112" s="11"/>
      <c r="N112" s="11"/>
    </row>
    <row r="113" spans="3:14" ht="15.75" customHeight="1">
      <c r="C113" s="11"/>
      <c r="E113" s="44"/>
      <c r="F113" s="11"/>
      <c r="G113" s="44"/>
      <c r="I113" s="11"/>
      <c r="J113" s="12"/>
      <c r="K113" s="12"/>
      <c r="L113" s="12"/>
      <c r="M113" s="11"/>
      <c r="N113" s="11"/>
    </row>
    <row r="114" spans="3:14" ht="15.75" customHeight="1">
      <c r="C114" s="11"/>
      <c r="E114" s="44"/>
      <c r="F114" s="11"/>
      <c r="G114" s="44"/>
      <c r="I114" s="11"/>
      <c r="J114" s="12"/>
      <c r="K114" s="12"/>
      <c r="L114" s="12"/>
      <c r="M114" s="11"/>
      <c r="N114" s="11"/>
    </row>
    <row r="115" spans="3:14" ht="15.75" customHeight="1">
      <c r="C115" s="11"/>
      <c r="E115" s="44"/>
      <c r="F115" s="11"/>
      <c r="G115" s="44"/>
      <c r="I115" s="11"/>
      <c r="J115" s="12"/>
      <c r="K115" s="12"/>
      <c r="L115" s="12"/>
      <c r="M115" s="11"/>
      <c r="N115" s="11"/>
    </row>
    <row r="116" spans="3:14" ht="15.75" customHeight="1">
      <c r="C116" s="11"/>
      <c r="E116" s="44"/>
      <c r="F116" s="11"/>
      <c r="G116" s="44"/>
      <c r="I116" s="11"/>
      <c r="J116" s="12"/>
      <c r="K116" s="12"/>
      <c r="L116" s="12"/>
      <c r="M116" s="11"/>
      <c r="N116" s="11"/>
    </row>
    <row r="117" spans="3:14" ht="15.75" customHeight="1">
      <c r="C117" s="11"/>
      <c r="E117" s="44"/>
      <c r="F117" s="11"/>
      <c r="G117" s="44"/>
      <c r="I117" s="11"/>
      <c r="J117" s="12"/>
      <c r="K117" s="12"/>
      <c r="L117" s="12"/>
      <c r="M117" s="11"/>
      <c r="N117" s="11"/>
    </row>
    <row r="118" spans="3:14" ht="15.75" customHeight="1">
      <c r="C118" s="11"/>
      <c r="E118" s="44"/>
      <c r="F118" s="11"/>
      <c r="G118" s="44"/>
      <c r="I118" s="11"/>
      <c r="J118" s="12"/>
      <c r="K118" s="12"/>
      <c r="L118" s="12"/>
      <c r="M118" s="11"/>
      <c r="N118" s="11"/>
    </row>
    <row r="119" spans="3:14" ht="15.75" customHeight="1">
      <c r="C119" s="11"/>
      <c r="E119" s="44"/>
      <c r="F119" s="11"/>
      <c r="G119" s="44"/>
      <c r="I119" s="11"/>
      <c r="J119" s="12"/>
      <c r="K119" s="12"/>
      <c r="L119" s="12"/>
      <c r="M119" s="11"/>
      <c r="N119" s="11"/>
    </row>
    <row r="120" spans="3:14" ht="15.75" customHeight="1">
      <c r="C120" s="11"/>
      <c r="E120" s="44"/>
      <c r="F120" s="11"/>
      <c r="G120" s="44"/>
      <c r="I120" s="11"/>
      <c r="J120" s="12"/>
      <c r="K120" s="12"/>
      <c r="L120" s="12"/>
      <c r="M120" s="11"/>
      <c r="N120" s="11"/>
    </row>
    <row r="121" spans="3:14" ht="15.75" customHeight="1">
      <c r="C121" s="11"/>
      <c r="E121" s="44"/>
      <c r="F121" s="11"/>
      <c r="G121" s="44"/>
      <c r="I121" s="11"/>
      <c r="J121" s="12"/>
      <c r="K121" s="12"/>
      <c r="L121" s="12"/>
      <c r="M121" s="11"/>
      <c r="N121" s="11"/>
    </row>
    <row r="122" spans="3:14" ht="15.75" customHeight="1">
      <c r="C122" s="11"/>
      <c r="E122" s="44"/>
      <c r="F122" s="11"/>
      <c r="G122" s="44"/>
      <c r="I122" s="11"/>
      <c r="J122" s="12"/>
      <c r="K122" s="12"/>
      <c r="L122" s="12"/>
      <c r="M122" s="11"/>
      <c r="N122" s="11"/>
    </row>
    <row r="123" spans="3:14" ht="15.75" customHeight="1">
      <c r="C123" s="11"/>
      <c r="E123" s="44"/>
      <c r="F123" s="11"/>
      <c r="G123" s="44"/>
      <c r="I123" s="11"/>
      <c r="J123" s="12"/>
      <c r="K123" s="12"/>
      <c r="L123" s="12"/>
      <c r="M123" s="11"/>
      <c r="N123" s="11"/>
    </row>
    <row r="124" spans="3:14" ht="15.75" customHeight="1">
      <c r="C124" s="11"/>
      <c r="E124" s="44"/>
      <c r="F124" s="11"/>
      <c r="G124" s="44"/>
      <c r="I124" s="11"/>
      <c r="J124" s="12"/>
      <c r="K124" s="12"/>
      <c r="L124" s="12"/>
      <c r="M124" s="11"/>
      <c r="N124" s="11"/>
    </row>
    <row r="125" spans="3:14" ht="15.75" customHeight="1">
      <c r="C125" s="11"/>
      <c r="E125" s="44"/>
      <c r="F125" s="11"/>
      <c r="G125" s="44"/>
      <c r="I125" s="11"/>
      <c r="J125" s="12"/>
      <c r="K125" s="12"/>
      <c r="L125" s="12"/>
      <c r="M125" s="11"/>
      <c r="N125" s="11"/>
    </row>
    <row r="126" spans="3:14" ht="15.75" customHeight="1">
      <c r="C126" s="11"/>
      <c r="E126" s="44"/>
      <c r="F126" s="11"/>
      <c r="G126" s="44"/>
      <c r="I126" s="11"/>
      <c r="J126" s="12"/>
      <c r="K126" s="12"/>
      <c r="L126" s="12"/>
      <c r="M126" s="11"/>
      <c r="N126" s="11"/>
    </row>
    <row r="127" spans="3:14" ht="15.75" customHeight="1">
      <c r="C127" s="11"/>
      <c r="E127" s="44"/>
      <c r="F127" s="11"/>
      <c r="G127" s="44"/>
      <c r="I127" s="11"/>
      <c r="J127" s="12"/>
      <c r="K127" s="12"/>
      <c r="L127" s="12"/>
      <c r="M127" s="11"/>
      <c r="N127" s="11"/>
    </row>
    <row r="128" spans="3:14" ht="15.75" customHeight="1">
      <c r="C128" s="11"/>
      <c r="E128" s="44"/>
      <c r="F128" s="11"/>
      <c r="G128" s="44"/>
      <c r="I128" s="11"/>
      <c r="J128" s="12"/>
      <c r="K128" s="12"/>
      <c r="L128" s="12"/>
      <c r="M128" s="11"/>
      <c r="N128" s="11"/>
    </row>
    <row r="129" spans="3:14" ht="15.75" customHeight="1">
      <c r="C129" s="11"/>
      <c r="E129" s="44"/>
      <c r="F129" s="11"/>
      <c r="G129" s="44"/>
      <c r="I129" s="11"/>
      <c r="J129" s="12"/>
      <c r="K129" s="12"/>
      <c r="L129" s="12"/>
      <c r="M129" s="11"/>
      <c r="N129" s="11"/>
    </row>
    <row r="130" spans="3:14" ht="15.75" customHeight="1">
      <c r="C130" s="11"/>
      <c r="E130" s="44"/>
      <c r="F130" s="11"/>
      <c r="G130" s="44"/>
      <c r="I130" s="11"/>
      <c r="J130" s="12"/>
      <c r="K130" s="12"/>
      <c r="L130" s="12"/>
      <c r="M130" s="11"/>
      <c r="N130" s="11"/>
    </row>
    <row r="131" spans="3:14" ht="15.75" customHeight="1">
      <c r="C131" s="11"/>
      <c r="E131" s="44"/>
      <c r="F131" s="11"/>
      <c r="G131" s="44"/>
      <c r="I131" s="11"/>
      <c r="J131" s="12"/>
      <c r="K131" s="12"/>
      <c r="L131" s="12"/>
      <c r="M131" s="11"/>
      <c r="N131" s="11"/>
    </row>
    <row r="132" spans="3:14" ht="15.75" customHeight="1">
      <c r="C132" s="11"/>
      <c r="E132" s="44"/>
      <c r="F132" s="11"/>
      <c r="G132" s="44"/>
      <c r="I132" s="11"/>
      <c r="J132" s="12"/>
      <c r="K132" s="12"/>
      <c r="L132" s="12"/>
      <c r="M132" s="11"/>
      <c r="N132" s="11"/>
    </row>
    <row r="133" spans="3:14" ht="15.75" customHeight="1">
      <c r="C133" s="11"/>
      <c r="E133" s="44"/>
      <c r="F133" s="11"/>
      <c r="G133" s="44"/>
      <c r="I133" s="11"/>
      <c r="J133" s="12"/>
      <c r="K133" s="12"/>
      <c r="L133" s="12"/>
      <c r="M133" s="11"/>
      <c r="N133" s="11"/>
    </row>
    <row r="134" spans="3:14" ht="15.75" customHeight="1">
      <c r="C134" s="11"/>
      <c r="E134" s="44"/>
      <c r="F134" s="11"/>
      <c r="G134" s="44"/>
      <c r="I134" s="11"/>
      <c r="J134" s="12"/>
      <c r="K134" s="12"/>
      <c r="L134" s="12"/>
      <c r="M134" s="11"/>
      <c r="N134" s="11"/>
    </row>
    <row r="135" spans="3:14" ht="15.75" customHeight="1">
      <c r="C135" s="11"/>
      <c r="E135" s="44"/>
      <c r="F135" s="11"/>
      <c r="G135" s="44"/>
      <c r="I135" s="11"/>
      <c r="J135" s="12"/>
      <c r="K135" s="12"/>
      <c r="L135" s="12"/>
      <c r="M135" s="11"/>
      <c r="N135" s="11"/>
    </row>
    <row r="136" spans="3:14" ht="15.75" customHeight="1">
      <c r="C136" s="11"/>
      <c r="E136" s="44"/>
      <c r="F136" s="11"/>
      <c r="G136" s="44"/>
      <c r="I136" s="11"/>
      <c r="J136" s="12"/>
      <c r="K136" s="12"/>
      <c r="L136" s="12"/>
      <c r="M136" s="11"/>
      <c r="N136" s="11"/>
    </row>
    <row r="137" spans="3:14" ht="15.75" customHeight="1">
      <c r="C137" s="11"/>
      <c r="E137" s="44"/>
      <c r="F137" s="11"/>
      <c r="G137" s="44"/>
      <c r="I137" s="11"/>
      <c r="J137" s="12"/>
      <c r="K137" s="12"/>
      <c r="L137" s="12"/>
      <c r="M137" s="11"/>
      <c r="N137" s="11"/>
    </row>
    <row r="138" spans="3:14" ht="15.75" customHeight="1">
      <c r="C138" s="11"/>
      <c r="E138" s="44"/>
      <c r="F138" s="11"/>
      <c r="G138" s="44"/>
      <c r="I138" s="11"/>
      <c r="J138" s="12"/>
      <c r="K138" s="12"/>
      <c r="L138" s="12"/>
      <c r="M138" s="11"/>
      <c r="N138" s="11"/>
    </row>
    <row r="139" spans="3:14" ht="15.75" customHeight="1">
      <c r="C139" s="11"/>
      <c r="E139" s="44"/>
      <c r="F139" s="11"/>
      <c r="G139" s="44"/>
      <c r="I139" s="11"/>
      <c r="J139" s="12"/>
      <c r="K139" s="12"/>
      <c r="L139" s="12"/>
      <c r="M139" s="11"/>
      <c r="N139" s="11"/>
    </row>
    <row r="140" spans="3:14" ht="15.75" customHeight="1">
      <c r="C140" s="11"/>
      <c r="E140" s="44"/>
      <c r="F140" s="11"/>
      <c r="G140" s="44"/>
      <c r="I140" s="11"/>
      <c r="J140" s="12"/>
      <c r="K140" s="12"/>
      <c r="L140" s="12"/>
      <c r="M140" s="11"/>
      <c r="N140" s="11"/>
    </row>
    <row r="141" spans="3:14" ht="15.75" customHeight="1">
      <c r="C141" s="11"/>
      <c r="E141" s="44"/>
      <c r="F141" s="11"/>
      <c r="G141" s="44"/>
      <c r="I141" s="11"/>
      <c r="J141" s="12"/>
      <c r="K141" s="12"/>
      <c r="L141" s="12"/>
      <c r="M141" s="11"/>
      <c r="N141" s="11"/>
    </row>
    <row r="142" spans="3:14" ht="15.75" customHeight="1">
      <c r="C142" s="11"/>
      <c r="E142" s="44"/>
      <c r="F142" s="11"/>
      <c r="G142" s="44"/>
      <c r="I142" s="11"/>
      <c r="J142" s="12"/>
      <c r="K142" s="12"/>
      <c r="L142" s="12"/>
      <c r="M142" s="11"/>
      <c r="N142" s="11"/>
    </row>
    <row r="143" spans="3:14" ht="15.75" customHeight="1">
      <c r="C143" s="11"/>
      <c r="E143" s="44"/>
      <c r="F143" s="11"/>
      <c r="G143" s="44"/>
      <c r="I143" s="11"/>
      <c r="J143" s="12"/>
      <c r="K143" s="12"/>
      <c r="L143" s="12"/>
      <c r="M143" s="11"/>
      <c r="N143" s="11"/>
    </row>
    <row r="144" spans="3:14" ht="15.75" customHeight="1">
      <c r="C144" s="11"/>
      <c r="E144" s="44"/>
      <c r="F144" s="11"/>
      <c r="G144" s="44"/>
      <c r="I144" s="11"/>
      <c r="J144" s="12"/>
      <c r="K144" s="12"/>
      <c r="L144" s="12"/>
      <c r="M144" s="11"/>
      <c r="N144" s="11"/>
    </row>
    <row r="145" spans="3:14" ht="15.75" customHeight="1">
      <c r="C145" s="11"/>
      <c r="E145" s="44"/>
      <c r="F145" s="11"/>
      <c r="G145" s="44"/>
      <c r="I145" s="11"/>
      <c r="J145" s="12"/>
      <c r="K145" s="12"/>
      <c r="L145" s="12"/>
      <c r="M145" s="11"/>
      <c r="N145" s="11"/>
    </row>
    <row r="146" spans="3:14" ht="15.75" customHeight="1">
      <c r="C146" s="11"/>
      <c r="E146" s="44"/>
      <c r="F146" s="11"/>
      <c r="G146" s="44"/>
      <c r="I146" s="11"/>
      <c r="J146" s="12"/>
      <c r="K146" s="12"/>
      <c r="L146" s="12"/>
      <c r="M146" s="11"/>
      <c r="N146" s="11"/>
    </row>
    <row r="147" spans="3:14" ht="15.75" customHeight="1">
      <c r="C147" s="11"/>
      <c r="E147" s="44"/>
      <c r="F147" s="11"/>
      <c r="G147" s="44"/>
      <c r="I147" s="11"/>
      <c r="J147" s="12"/>
      <c r="K147" s="12"/>
      <c r="L147" s="12"/>
      <c r="M147" s="11"/>
      <c r="N147" s="11"/>
    </row>
    <row r="148" spans="3:14" ht="15.75" customHeight="1">
      <c r="C148" s="11"/>
      <c r="E148" s="44"/>
      <c r="F148" s="11"/>
      <c r="G148" s="44"/>
      <c r="I148" s="11"/>
      <c r="J148" s="12"/>
      <c r="K148" s="12"/>
      <c r="L148" s="12"/>
      <c r="M148" s="11"/>
      <c r="N148" s="11"/>
    </row>
    <row r="149" spans="3:14" ht="15.75" customHeight="1">
      <c r="C149" s="11"/>
      <c r="E149" s="44"/>
      <c r="F149" s="11"/>
      <c r="G149" s="44"/>
      <c r="I149" s="11"/>
      <c r="J149" s="12"/>
      <c r="K149" s="12"/>
      <c r="L149" s="12"/>
      <c r="M149" s="11"/>
      <c r="N149" s="11"/>
    </row>
    <row r="150" spans="3:14" ht="15.75" customHeight="1">
      <c r="C150" s="11"/>
      <c r="E150" s="44"/>
      <c r="F150" s="11"/>
      <c r="G150" s="44"/>
      <c r="I150" s="11"/>
      <c r="J150" s="12"/>
      <c r="K150" s="12"/>
      <c r="L150" s="12"/>
      <c r="M150" s="11"/>
      <c r="N150" s="11"/>
    </row>
    <row r="151" spans="3:14" ht="15.75" customHeight="1">
      <c r="C151" s="11"/>
      <c r="E151" s="44"/>
      <c r="F151" s="11"/>
      <c r="G151" s="44"/>
      <c r="I151" s="11"/>
      <c r="J151" s="12"/>
      <c r="K151" s="12"/>
      <c r="L151" s="12"/>
      <c r="M151" s="11"/>
      <c r="N151" s="11"/>
    </row>
    <row r="152" spans="3:14" ht="15.75" customHeight="1">
      <c r="C152" s="11"/>
      <c r="E152" s="44"/>
      <c r="F152" s="11"/>
      <c r="G152" s="44"/>
      <c r="I152" s="11"/>
      <c r="J152" s="12"/>
      <c r="K152" s="12"/>
      <c r="L152" s="12"/>
      <c r="M152" s="11"/>
      <c r="N152" s="11"/>
    </row>
    <row r="153" spans="3:14" ht="15.75" customHeight="1">
      <c r="C153" s="11"/>
      <c r="E153" s="44"/>
      <c r="F153" s="11"/>
      <c r="G153" s="44"/>
      <c r="I153" s="11"/>
      <c r="J153" s="12"/>
      <c r="K153" s="12"/>
      <c r="L153" s="12"/>
      <c r="M153" s="11"/>
      <c r="N153" s="11"/>
    </row>
    <row r="154" spans="3:14" ht="15.75" customHeight="1">
      <c r="C154" s="11"/>
      <c r="E154" s="44"/>
      <c r="F154" s="11"/>
      <c r="G154" s="44"/>
      <c r="I154" s="11"/>
      <c r="J154" s="12"/>
      <c r="K154" s="12"/>
      <c r="L154" s="12"/>
      <c r="M154" s="11"/>
      <c r="N154" s="11"/>
    </row>
    <row r="155" spans="3:14" ht="15.75" customHeight="1">
      <c r="C155" s="11"/>
      <c r="E155" s="44"/>
      <c r="F155" s="11"/>
      <c r="G155" s="44"/>
      <c r="I155" s="11"/>
      <c r="J155" s="12"/>
      <c r="K155" s="12"/>
      <c r="L155" s="12"/>
      <c r="M155" s="11"/>
      <c r="N155" s="11"/>
    </row>
    <row r="156" spans="3:14" ht="15.75" customHeight="1">
      <c r="C156" s="11"/>
      <c r="E156" s="44"/>
      <c r="F156" s="11"/>
      <c r="G156" s="44"/>
      <c r="I156" s="11"/>
      <c r="J156" s="12"/>
      <c r="K156" s="12"/>
      <c r="L156" s="12"/>
      <c r="M156" s="11"/>
      <c r="N156" s="11"/>
    </row>
    <row r="157" spans="3:14" ht="15.75" customHeight="1">
      <c r="C157" s="11"/>
      <c r="E157" s="44"/>
      <c r="F157" s="11"/>
      <c r="G157" s="44"/>
      <c r="I157" s="11"/>
      <c r="J157" s="12"/>
      <c r="K157" s="12"/>
      <c r="L157" s="12"/>
      <c r="M157" s="11"/>
      <c r="N157" s="11"/>
    </row>
    <row r="158" spans="3:14" ht="15.75" customHeight="1">
      <c r="C158" s="11"/>
      <c r="E158" s="44"/>
      <c r="F158" s="11"/>
      <c r="G158" s="44"/>
      <c r="I158" s="11"/>
      <c r="J158" s="12"/>
      <c r="K158" s="12"/>
      <c r="L158" s="12"/>
      <c r="M158" s="11"/>
      <c r="N158" s="11"/>
    </row>
    <row r="159" spans="3:14" ht="15.75" customHeight="1">
      <c r="C159" s="11"/>
      <c r="E159" s="44"/>
      <c r="F159" s="11"/>
      <c r="G159" s="44"/>
      <c r="I159" s="11"/>
      <c r="J159" s="12"/>
      <c r="K159" s="12"/>
      <c r="L159" s="12"/>
      <c r="M159" s="11"/>
      <c r="N159" s="11"/>
    </row>
    <row r="160" spans="3:14" ht="15.75" customHeight="1">
      <c r="C160" s="11"/>
      <c r="E160" s="44"/>
      <c r="F160" s="11"/>
      <c r="G160" s="44"/>
      <c r="I160" s="11"/>
      <c r="J160" s="12"/>
      <c r="K160" s="12"/>
      <c r="L160" s="12"/>
      <c r="M160" s="11"/>
      <c r="N160" s="11"/>
    </row>
    <row r="161" spans="3:14" ht="15.75" customHeight="1">
      <c r="C161" s="11"/>
      <c r="E161" s="44"/>
      <c r="F161" s="11"/>
      <c r="G161" s="44"/>
      <c r="I161" s="11"/>
      <c r="J161" s="12"/>
      <c r="K161" s="12"/>
      <c r="L161" s="12"/>
      <c r="M161" s="11"/>
      <c r="N161" s="11"/>
    </row>
    <row r="162" spans="3:14" ht="15.75" customHeight="1">
      <c r="C162" s="11"/>
      <c r="E162" s="44"/>
      <c r="F162" s="11"/>
      <c r="G162" s="44"/>
      <c r="I162" s="11"/>
      <c r="J162" s="12"/>
      <c r="K162" s="12"/>
      <c r="L162" s="12"/>
      <c r="M162" s="11"/>
      <c r="N162" s="11"/>
    </row>
    <row r="163" spans="3:14" ht="15.75" customHeight="1">
      <c r="C163" s="11"/>
      <c r="E163" s="44"/>
      <c r="F163" s="11"/>
      <c r="G163" s="44"/>
      <c r="I163" s="11"/>
      <c r="J163" s="12"/>
      <c r="K163" s="12"/>
      <c r="L163" s="12"/>
      <c r="M163" s="11"/>
      <c r="N163" s="11"/>
    </row>
    <row r="164" spans="3:14" ht="15.75" customHeight="1">
      <c r="C164" s="11"/>
      <c r="E164" s="44"/>
      <c r="F164" s="11"/>
      <c r="G164" s="44"/>
      <c r="I164" s="11"/>
      <c r="J164" s="12"/>
      <c r="K164" s="12"/>
      <c r="L164" s="12"/>
      <c r="M164" s="11"/>
      <c r="N164" s="11"/>
    </row>
    <row r="165" spans="3:14" ht="15.75" customHeight="1">
      <c r="C165" s="11"/>
      <c r="E165" s="44"/>
      <c r="F165" s="11"/>
      <c r="G165" s="44"/>
      <c r="I165" s="11"/>
      <c r="J165" s="12"/>
      <c r="K165" s="12"/>
      <c r="L165" s="12"/>
      <c r="M165" s="11"/>
      <c r="N165" s="11"/>
    </row>
    <row r="166" spans="3:14" ht="15.75" customHeight="1">
      <c r="C166" s="11"/>
      <c r="E166" s="44"/>
      <c r="F166" s="11"/>
      <c r="G166" s="44"/>
      <c r="I166" s="11"/>
      <c r="J166" s="12"/>
      <c r="K166" s="12"/>
      <c r="L166" s="12"/>
      <c r="M166" s="11"/>
      <c r="N166" s="11"/>
    </row>
    <row r="167" spans="3:14" ht="15.75" customHeight="1">
      <c r="C167" s="11"/>
      <c r="E167" s="44"/>
      <c r="F167" s="11"/>
      <c r="G167" s="44"/>
      <c r="I167" s="11"/>
      <c r="J167" s="12"/>
      <c r="K167" s="12"/>
      <c r="L167" s="12"/>
      <c r="M167" s="11"/>
      <c r="N167" s="11"/>
    </row>
    <row r="168" spans="3:14" ht="15.75" customHeight="1">
      <c r="C168" s="11"/>
      <c r="E168" s="44"/>
      <c r="F168" s="11"/>
      <c r="G168" s="44"/>
      <c r="I168" s="11"/>
      <c r="J168" s="12"/>
      <c r="K168" s="12"/>
      <c r="L168" s="12"/>
      <c r="M168" s="11"/>
      <c r="N168" s="11"/>
    </row>
    <row r="169" spans="3:14" ht="15.75" customHeight="1">
      <c r="C169" s="11"/>
      <c r="E169" s="44"/>
      <c r="F169" s="11"/>
      <c r="G169" s="44"/>
      <c r="I169" s="11"/>
      <c r="J169" s="12"/>
      <c r="K169" s="12"/>
      <c r="L169" s="12"/>
      <c r="M169" s="11"/>
      <c r="N169" s="11"/>
    </row>
    <row r="170" spans="3:14" ht="15.75" customHeight="1">
      <c r="C170" s="11"/>
      <c r="E170" s="44"/>
      <c r="F170" s="11"/>
      <c r="G170" s="44"/>
      <c r="I170" s="11"/>
      <c r="J170" s="12"/>
      <c r="K170" s="12"/>
      <c r="L170" s="12"/>
      <c r="M170" s="11"/>
      <c r="N170" s="11"/>
    </row>
    <row r="171" spans="3:14" ht="15.75" customHeight="1">
      <c r="C171" s="11"/>
      <c r="E171" s="44"/>
      <c r="F171" s="11"/>
      <c r="G171" s="44"/>
      <c r="I171" s="11"/>
      <c r="J171" s="12"/>
      <c r="K171" s="12"/>
      <c r="L171" s="12"/>
      <c r="M171" s="11"/>
      <c r="N171" s="11"/>
    </row>
    <row r="172" spans="3:14" ht="15.75" customHeight="1">
      <c r="C172" s="11"/>
      <c r="E172" s="44"/>
      <c r="F172" s="11"/>
      <c r="G172" s="44"/>
      <c r="I172" s="11"/>
      <c r="J172" s="12"/>
      <c r="K172" s="12"/>
      <c r="L172" s="12"/>
      <c r="M172" s="11"/>
      <c r="N172" s="11"/>
    </row>
    <row r="173" spans="3:14" ht="15.75" customHeight="1">
      <c r="C173" s="11"/>
      <c r="E173" s="44"/>
      <c r="F173" s="11"/>
      <c r="G173" s="44"/>
      <c r="I173" s="11"/>
      <c r="J173" s="12"/>
      <c r="K173" s="12"/>
      <c r="L173" s="12"/>
      <c r="M173" s="11"/>
      <c r="N173" s="11"/>
    </row>
    <row r="174" spans="3:14" ht="15.75" customHeight="1">
      <c r="C174" s="11"/>
      <c r="E174" s="44"/>
      <c r="F174" s="11"/>
      <c r="G174" s="44"/>
      <c r="I174" s="11"/>
      <c r="J174" s="12"/>
      <c r="K174" s="12"/>
      <c r="L174" s="12"/>
      <c r="M174" s="11"/>
      <c r="N174" s="11"/>
    </row>
    <row r="175" spans="3:14" ht="15.75" customHeight="1">
      <c r="C175" s="11"/>
      <c r="E175" s="44"/>
      <c r="F175" s="11"/>
      <c r="G175" s="44"/>
      <c r="I175" s="11"/>
      <c r="J175" s="12"/>
      <c r="K175" s="12"/>
      <c r="L175" s="12"/>
      <c r="M175" s="11"/>
      <c r="N175" s="11"/>
    </row>
    <row r="176" spans="3:14" ht="15.75" customHeight="1">
      <c r="C176" s="11"/>
      <c r="E176" s="44"/>
      <c r="F176" s="11"/>
      <c r="G176" s="44"/>
      <c r="I176" s="11"/>
      <c r="J176" s="12"/>
      <c r="K176" s="12"/>
      <c r="L176" s="12"/>
      <c r="M176" s="11"/>
      <c r="N176" s="11"/>
    </row>
    <row r="177" spans="3:14" ht="15.75" customHeight="1">
      <c r="C177" s="11"/>
      <c r="E177" s="44"/>
      <c r="F177" s="11"/>
      <c r="G177" s="44"/>
      <c r="I177" s="11"/>
      <c r="J177" s="12"/>
      <c r="K177" s="12"/>
      <c r="L177" s="12"/>
      <c r="M177" s="11"/>
      <c r="N177" s="11"/>
    </row>
    <row r="178" spans="3:14" ht="15.75" customHeight="1">
      <c r="C178" s="11"/>
      <c r="E178" s="44"/>
      <c r="F178" s="11"/>
      <c r="G178" s="44"/>
      <c r="I178" s="11"/>
      <c r="J178" s="12"/>
      <c r="K178" s="12"/>
      <c r="L178" s="12"/>
      <c r="M178" s="11"/>
      <c r="N178" s="11"/>
    </row>
    <row r="179" spans="3:14" ht="15.75" customHeight="1">
      <c r="C179" s="11"/>
      <c r="E179" s="44"/>
      <c r="F179" s="11"/>
      <c r="G179" s="44"/>
      <c r="I179" s="11"/>
      <c r="J179" s="12"/>
      <c r="K179" s="12"/>
      <c r="L179" s="12"/>
      <c r="M179" s="11"/>
      <c r="N179" s="11"/>
    </row>
    <row r="180" spans="3:14" ht="15.75" customHeight="1">
      <c r="C180" s="11"/>
      <c r="E180" s="44"/>
      <c r="F180" s="11"/>
      <c r="G180" s="44"/>
      <c r="I180" s="11"/>
      <c r="J180" s="12"/>
      <c r="K180" s="12"/>
      <c r="L180" s="12"/>
      <c r="M180" s="11"/>
      <c r="N180" s="11"/>
    </row>
    <row r="181" spans="3:14" ht="15.75" customHeight="1">
      <c r="C181" s="11"/>
      <c r="E181" s="44"/>
      <c r="F181" s="11"/>
      <c r="G181" s="44"/>
      <c r="I181" s="11"/>
      <c r="J181" s="12"/>
      <c r="K181" s="12"/>
      <c r="L181" s="12"/>
      <c r="M181" s="11"/>
      <c r="N181" s="11"/>
    </row>
    <row r="182" spans="3:14" ht="15.75" customHeight="1">
      <c r="C182" s="11"/>
      <c r="E182" s="44"/>
      <c r="F182" s="11"/>
      <c r="G182" s="44"/>
      <c r="I182" s="11"/>
      <c r="J182" s="12"/>
      <c r="K182" s="12"/>
      <c r="L182" s="12"/>
      <c r="M182" s="11"/>
      <c r="N182" s="11"/>
    </row>
    <row r="183" spans="3:14" ht="15.75" customHeight="1">
      <c r="C183" s="11"/>
      <c r="E183" s="44"/>
      <c r="F183" s="11"/>
      <c r="G183" s="44"/>
      <c r="I183" s="11"/>
      <c r="J183" s="12"/>
      <c r="K183" s="12"/>
      <c r="L183" s="12"/>
      <c r="M183" s="11"/>
      <c r="N183" s="11"/>
    </row>
    <row r="184" spans="3:14" ht="15.75" customHeight="1">
      <c r="C184" s="11"/>
      <c r="E184" s="44"/>
      <c r="F184" s="11"/>
      <c r="G184" s="44"/>
      <c r="I184" s="11"/>
      <c r="J184" s="12"/>
      <c r="K184" s="12"/>
      <c r="L184" s="12"/>
      <c r="M184" s="11"/>
      <c r="N184" s="11"/>
    </row>
    <row r="185" spans="3:14" ht="15.75" customHeight="1">
      <c r="C185" s="11"/>
      <c r="E185" s="44"/>
      <c r="F185" s="11"/>
      <c r="G185" s="44"/>
      <c r="I185" s="11"/>
      <c r="J185" s="12"/>
      <c r="K185" s="12"/>
      <c r="L185" s="12"/>
      <c r="M185" s="11"/>
      <c r="N185" s="11"/>
    </row>
    <row r="186" spans="3:14" ht="15.75" customHeight="1">
      <c r="C186" s="11"/>
      <c r="E186" s="44"/>
      <c r="F186" s="11"/>
      <c r="G186" s="44"/>
      <c r="I186" s="11"/>
      <c r="J186" s="12"/>
      <c r="K186" s="12"/>
      <c r="L186" s="12"/>
      <c r="M186" s="11"/>
      <c r="N186" s="11"/>
    </row>
    <row r="187" spans="3:14" ht="15.75" customHeight="1">
      <c r="C187" s="11"/>
      <c r="E187" s="44"/>
      <c r="F187" s="11"/>
      <c r="G187" s="44"/>
      <c r="I187" s="11"/>
      <c r="J187" s="12"/>
      <c r="K187" s="12"/>
      <c r="L187" s="12"/>
      <c r="M187" s="11"/>
      <c r="N187" s="11"/>
    </row>
    <row r="188" spans="3:14" ht="15.75" customHeight="1">
      <c r="C188" s="11"/>
      <c r="E188" s="44"/>
      <c r="F188" s="11"/>
      <c r="G188" s="44"/>
      <c r="I188" s="11"/>
      <c r="J188" s="12"/>
      <c r="K188" s="12"/>
      <c r="L188" s="12"/>
      <c r="M188" s="11"/>
      <c r="N188" s="11"/>
    </row>
    <row r="189" spans="3:14" ht="15.75" customHeight="1">
      <c r="C189" s="11"/>
      <c r="E189" s="44"/>
      <c r="F189" s="11"/>
      <c r="G189" s="44"/>
      <c r="I189" s="11"/>
      <c r="J189" s="12"/>
      <c r="K189" s="12"/>
      <c r="L189" s="12"/>
      <c r="M189" s="11"/>
      <c r="N189" s="11"/>
    </row>
    <row r="190" spans="3:14" ht="15.75" customHeight="1">
      <c r="C190" s="11"/>
      <c r="E190" s="44"/>
      <c r="F190" s="11"/>
      <c r="G190" s="44"/>
      <c r="I190" s="11"/>
      <c r="J190" s="12"/>
      <c r="K190" s="12"/>
      <c r="L190" s="12"/>
      <c r="M190" s="11"/>
      <c r="N190" s="11"/>
    </row>
    <row r="191" spans="3:14" ht="15.75" customHeight="1">
      <c r="C191" s="11"/>
      <c r="E191" s="44"/>
      <c r="F191" s="11"/>
      <c r="G191" s="44"/>
      <c r="I191" s="11"/>
      <c r="J191" s="12"/>
      <c r="K191" s="12"/>
      <c r="L191" s="12"/>
      <c r="M191" s="11"/>
      <c r="N191" s="11"/>
    </row>
    <row r="192" spans="3:14" ht="15.75" customHeight="1">
      <c r="C192" s="11"/>
      <c r="E192" s="44"/>
      <c r="F192" s="11"/>
      <c r="G192" s="44"/>
      <c r="I192" s="11"/>
      <c r="J192" s="12"/>
      <c r="K192" s="12"/>
      <c r="L192" s="12"/>
      <c r="M192" s="11"/>
      <c r="N192" s="11"/>
    </row>
    <row r="193" spans="3:14" ht="15.75" customHeight="1">
      <c r="C193" s="11"/>
      <c r="E193" s="44"/>
      <c r="F193" s="11"/>
      <c r="G193" s="44"/>
      <c r="I193" s="11"/>
      <c r="J193" s="12"/>
      <c r="K193" s="12"/>
      <c r="L193" s="12"/>
      <c r="M193" s="11"/>
      <c r="N193" s="11"/>
    </row>
    <row r="194" spans="3:14" ht="15.75" customHeight="1">
      <c r="C194" s="11"/>
      <c r="E194" s="44"/>
      <c r="F194" s="11"/>
      <c r="G194" s="44"/>
      <c r="I194" s="11"/>
      <c r="J194" s="12"/>
      <c r="K194" s="12"/>
      <c r="L194" s="12"/>
      <c r="M194" s="11"/>
      <c r="N194" s="11"/>
    </row>
    <row r="195" spans="3:14" ht="15.75" customHeight="1">
      <c r="C195" s="11"/>
      <c r="E195" s="44"/>
      <c r="F195" s="11"/>
      <c r="G195" s="44"/>
      <c r="I195" s="11"/>
      <c r="J195" s="12"/>
      <c r="K195" s="12"/>
      <c r="L195" s="12"/>
      <c r="M195" s="11"/>
      <c r="N195" s="11"/>
    </row>
    <row r="196" spans="3:14" ht="15.75" customHeight="1">
      <c r="C196" s="11"/>
      <c r="E196" s="44"/>
      <c r="F196" s="11"/>
      <c r="G196" s="44"/>
      <c r="I196" s="11"/>
      <c r="J196" s="12"/>
      <c r="K196" s="12"/>
      <c r="L196" s="12"/>
      <c r="M196" s="11"/>
      <c r="N196" s="11"/>
    </row>
    <row r="197" spans="3:14" ht="15.75" customHeight="1">
      <c r="C197" s="11"/>
      <c r="E197" s="44"/>
      <c r="F197" s="11"/>
      <c r="G197" s="44"/>
      <c r="I197" s="11"/>
      <c r="J197" s="12"/>
      <c r="K197" s="12"/>
      <c r="L197" s="12"/>
      <c r="M197" s="11"/>
      <c r="N197" s="11"/>
    </row>
    <row r="198" spans="3:14" ht="15.75" customHeight="1">
      <c r="C198" s="11"/>
      <c r="E198" s="44"/>
      <c r="F198" s="11"/>
      <c r="G198" s="44"/>
      <c r="I198" s="11"/>
      <c r="J198" s="12"/>
      <c r="K198" s="12"/>
      <c r="L198" s="12"/>
      <c r="M198" s="11"/>
      <c r="N198" s="11"/>
    </row>
    <row r="199" spans="3:14" ht="15.75" customHeight="1">
      <c r="C199" s="11"/>
      <c r="E199" s="44"/>
      <c r="F199" s="11"/>
      <c r="G199" s="44"/>
      <c r="I199" s="11"/>
      <c r="J199" s="12"/>
      <c r="K199" s="12"/>
      <c r="L199" s="12"/>
      <c r="M199" s="11"/>
      <c r="N199" s="11"/>
    </row>
    <row r="200" spans="3:14" ht="15.75" customHeight="1">
      <c r="C200" s="11"/>
      <c r="E200" s="44"/>
      <c r="F200" s="11"/>
      <c r="G200" s="44"/>
      <c r="I200" s="11"/>
      <c r="J200" s="12"/>
      <c r="K200" s="12"/>
      <c r="L200" s="12"/>
      <c r="M200" s="11"/>
      <c r="N200" s="11"/>
    </row>
    <row r="201" spans="3:14" ht="15.75" customHeight="1">
      <c r="C201" s="11"/>
      <c r="E201" s="44"/>
      <c r="F201" s="11"/>
      <c r="G201" s="44"/>
      <c r="I201" s="11"/>
      <c r="J201" s="12"/>
      <c r="K201" s="12"/>
      <c r="L201" s="12"/>
      <c r="M201" s="11"/>
      <c r="N201" s="11"/>
    </row>
    <row r="202" spans="3:14" ht="15.75" customHeight="1">
      <c r="C202" s="11"/>
      <c r="E202" s="44"/>
      <c r="F202" s="11"/>
      <c r="G202" s="44"/>
      <c r="I202" s="11"/>
      <c r="J202" s="12"/>
      <c r="K202" s="12"/>
      <c r="L202" s="12"/>
      <c r="M202" s="11"/>
      <c r="N202" s="11"/>
    </row>
    <row r="203" spans="3:14" ht="15.75" customHeight="1">
      <c r="C203" s="11"/>
      <c r="E203" s="44"/>
      <c r="F203" s="11"/>
      <c r="G203" s="44"/>
      <c r="I203" s="11"/>
      <c r="J203" s="12"/>
      <c r="K203" s="12"/>
      <c r="L203" s="12"/>
      <c r="M203" s="11"/>
      <c r="N203" s="11"/>
    </row>
    <row r="204" spans="3:14" ht="15.75" customHeight="1">
      <c r="C204" s="11"/>
      <c r="E204" s="44"/>
      <c r="F204" s="11"/>
      <c r="G204" s="44"/>
      <c r="I204" s="11"/>
      <c r="J204" s="12"/>
      <c r="K204" s="12"/>
      <c r="L204" s="12"/>
      <c r="M204" s="11"/>
      <c r="N204" s="11"/>
    </row>
    <row r="205" spans="3:14" ht="15.75" customHeight="1">
      <c r="C205" s="11"/>
      <c r="E205" s="44"/>
      <c r="F205" s="11"/>
      <c r="G205" s="44"/>
      <c r="I205" s="11"/>
      <c r="J205" s="12"/>
      <c r="K205" s="12"/>
      <c r="L205" s="12"/>
      <c r="M205" s="11"/>
      <c r="N205" s="11"/>
    </row>
    <row r="206" spans="3:14" ht="15.75" customHeight="1">
      <c r="C206" s="11"/>
      <c r="E206" s="44"/>
      <c r="F206" s="11"/>
      <c r="G206" s="44"/>
      <c r="I206" s="11"/>
      <c r="J206" s="12"/>
      <c r="K206" s="12"/>
      <c r="L206" s="12"/>
      <c r="M206" s="11"/>
      <c r="N206" s="11"/>
    </row>
    <row r="207" spans="3:14" ht="15.75" customHeight="1">
      <c r="C207" s="11"/>
      <c r="E207" s="44"/>
      <c r="F207" s="11"/>
      <c r="G207" s="44"/>
      <c r="I207" s="11"/>
      <c r="J207" s="12"/>
      <c r="K207" s="12"/>
      <c r="L207" s="12"/>
      <c r="M207" s="11"/>
      <c r="N207" s="11"/>
    </row>
    <row r="208" spans="3:14" ht="15.75" customHeight="1">
      <c r="C208" s="11"/>
      <c r="E208" s="44"/>
      <c r="F208" s="11"/>
      <c r="G208" s="44"/>
      <c r="I208" s="11"/>
      <c r="J208" s="12"/>
      <c r="K208" s="12"/>
      <c r="L208" s="12"/>
      <c r="M208" s="11"/>
      <c r="N208" s="11"/>
    </row>
    <row r="209" spans="3:14" ht="15.75" customHeight="1">
      <c r="C209" s="11"/>
      <c r="E209" s="44"/>
      <c r="F209" s="11"/>
      <c r="G209" s="44"/>
      <c r="I209" s="11"/>
      <c r="J209" s="12"/>
      <c r="K209" s="12"/>
      <c r="L209" s="12"/>
      <c r="M209" s="11"/>
      <c r="N209" s="11"/>
    </row>
    <row r="210" spans="3:14" ht="15.75" customHeight="1">
      <c r="C210" s="11"/>
      <c r="E210" s="44"/>
      <c r="F210" s="11"/>
      <c r="G210" s="44"/>
      <c r="I210" s="11"/>
      <c r="J210" s="12"/>
      <c r="K210" s="12"/>
      <c r="L210" s="12"/>
      <c r="M210" s="11"/>
      <c r="N210" s="11"/>
    </row>
    <row r="211" spans="3:14" ht="15.75" customHeight="1">
      <c r="C211" s="11"/>
      <c r="E211" s="44"/>
      <c r="F211" s="11"/>
      <c r="G211" s="44"/>
      <c r="I211" s="11"/>
      <c r="J211" s="12"/>
      <c r="K211" s="12"/>
      <c r="L211" s="12"/>
      <c r="M211" s="11"/>
      <c r="N211" s="11"/>
    </row>
    <row r="212" spans="3:14" ht="15.75" customHeight="1">
      <c r="C212" s="11"/>
      <c r="E212" s="44"/>
      <c r="F212" s="11"/>
      <c r="G212" s="44"/>
      <c r="I212" s="11"/>
      <c r="J212" s="12"/>
      <c r="K212" s="12"/>
      <c r="L212" s="12"/>
      <c r="M212" s="11"/>
      <c r="N212" s="11"/>
    </row>
    <row r="213" spans="3:14" ht="15.75" customHeight="1">
      <c r="C213" s="11"/>
      <c r="E213" s="44"/>
      <c r="F213" s="11"/>
      <c r="G213" s="44"/>
      <c r="I213" s="11"/>
      <c r="J213" s="12"/>
      <c r="K213" s="12"/>
      <c r="L213" s="12"/>
      <c r="M213" s="11"/>
      <c r="N213" s="11"/>
    </row>
    <row r="214" spans="3:14" ht="15.75" customHeight="1">
      <c r="C214" s="11"/>
      <c r="E214" s="44"/>
      <c r="F214" s="11"/>
      <c r="G214" s="44"/>
      <c r="I214" s="11"/>
      <c r="J214" s="12"/>
      <c r="K214" s="12"/>
      <c r="L214" s="12"/>
      <c r="M214" s="11"/>
      <c r="N214" s="11"/>
    </row>
    <row r="215" spans="3:14" ht="15.75" customHeight="1">
      <c r="C215" s="11"/>
      <c r="E215" s="44"/>
      <c r="F215" s="11"/>
      <c r="G215" s="44"/>
      <c r="I215" s="11"/>
      <c r="J215" s="12"/>
      <c r="K215" s="12"/>
      <c r="L215" s="12"/>
      <c r="M215" s="11"/>
      <c r="N215" s="11"/>
    </row>
    <row r="216" spans="3:14" ht="15.75" customHeight="1">
      <c r="C216" s="11"/>
      <c r="E216" s="44"/>
      <c r="F216" s="11"/>
      <c r="G216" s="44"/>
      <c r="I216" s="11"/>
      <c r="J216" s="12"/>
      <c r="K216" s="12"/>
      <c r="L216" s="12"/>
      <c r="M216" s="11"/>
      <c r="N216" s="11"/>
    </row>
    <row r="217" spans="3:14" ht="15.75" customHeight="1">
      <c r="C217" s="11"/>
      <c r="E217" s="44"/>
      <c r="F217" s="11"/>
      <c r="G217" s="44"/>
      <c r="I217" s="11"/>
      <c r="J217" s="12"/>
      <c r="K217" s="12"/>
      <c r="L217" s="12"/>
      <c r="M217" s="11"/>
      <c r="N217" s="11"/>
    </row>
    <row r="218" spans="3:14" ht="15.75" customHeight="1">
      <c r="C218" s="11"/>
      <c r="E218" s="44"/>
      <c r="F218" s="11"/>
      <c r="G218" s="44"/>
      <c r="I218" s="11"/>
      <c r="J218" s="12"/>
      <c r="K218" s="12"/>
      <c r="L218" s="12"/>
      <c r="M218" s="11"/>
      <c r="N218" s="11"/>
    </row>
    <row r="219" spans="3:14" ht="15.75" customHeight="1">
      <c r="C219" s="11"/>
      <c r="E219" s="44"/>
      <c r="F219" s="11"/>
      <c r="G219" s="44"/>
      <c r="I219" s="11"/>
      <c r="J219" s="12"/>
      <c r="K219" s="12"/>
      <c r="L219" s="12"/>
      <c r="M219" s="11"/>
      <c r="N219" s="11"/>
    </row>
    <row r="220" spans="3:14" ht="15.75" customHeight="1">
      <c r="C220" s="11"/>
      <c r="E220" s="44"/>
      <c r="F220" s="11"/>
      <c r="G220" s="44"/>
      <c r="I220" s="11"/>
      <c r="J220" s="12"/>
      <c r="K220" s="12"/>
      <c r="L220" s="12"/>
      <c r="M220" s="11"/>
      <c r="N220" s="11"/>
    </row>
    <row r="221" spans="3:14" ht="15.75" customHeight="1">
      <c r="C221" s="11"/>
      <c r="E221" s="44"/>
      <c r="F221" s="11"/>
      <c r="G221" s="44"/>
      <c r="I221" s="11"/>
      <c r="J221" s="12"/>
      <c r="K221" s="12"/>
      <c r="L221" s="12"/>
      <c r="M221" s="11"/>
      <c r="N221" s="11"/>
    </row>
    <row r="222" spans="3:14" ht="15.75" customHeight="1">
      <c r="C222" s="11"/>
      <c r="E222" s="44"/>
      <c r="F222" s="11"/>
      <c r="G222" s="44"/>
      <c r="I222" s="11"/>
      <c r="J222" s="12"/>
      <c r="K222" s="12"/>
      <c r="L222" s="12"/>
      <c r="M222" s="11"/>
      <c r="N222" s="11"/>
    </row>
    <row r="223" spans="3:14" ht="15.75" customHeight="1">
      <c r="C223" s="11"/>
      <c r="E223" s="44"/>
      <c r="F223" s="11"/>
      <c r="G223" s="44"/>
      <c r="I223" s="11"/>
      <c r="J223" s="12"/>
      <c r="K223" s="12"/>
      <c r="L223" s="12"/>
      <c r="M223" s="11"/>
      <c r="N223" s="11"/>
    </row>
    <row r="224" spans="3:14" ht="15.75" customHeight="1">
      <c r="C224" s="11"/>
      <c r="E224" s="44"/>
      <c r="F224" s="11"/>
      <c r="G224" s="44"/>
      <c r="I224" s="11"/>
      <c r="J224" s="12"/>
      <c r="K224" s="12"/>
      <c r="L224" s="12"/>
      <c r="M224" s="11"/>
      <c r="N224" s="11"/>
    </row>
    <row r="225" spans="3:14" ht="15.75" customHeight="1">
      <c r="C225" s="11"/>
      <c r="E225" s="44"/>
      <c r="F225" s="11"/>
      <c r="G225" s="44"/>
      <c r="I225" s="11"/>
      <c r="J225" s="12"/>
      <c r="K225" s="12"/>
      <c r="L225" s="12"/>
      <c r="M225" s="11"/>
      <c r="N225" s="11"/>
    </row>
    <row r="226" spans="3:14" ht="15.75" customHeight="1">
      <c r="C226" s="11"/>
      <c r="E226" s="44"/>
      <c r="F226" s="11"/>
      <c r="G226" s="44"/>
      <c r="I226" s="11"/>
      <c r="J226" s="12"/>
      <c r="K226" s="12"/>
      <c r="L226" s="12"/>
      <c r="M226" s="11"/>
      <c r="N226" s="11"/>
    </row>
    <row r="227" spans="3:14" ht="15.75" customHeight="1">
      <c r="C227" s="11"/>
      <c r="E227" s="44"/>
      <c r="F227" s="11"/>
      <c r="G227" s="44"/>
      <c r="I227" s="11"/>
      <c r="J227" s="12"/>
      <c r="K227" s="12"/>
      <c r="L227" s="12"/>
      <c r="M227" s="11"/>
      <c r="N227" s="11"/>
    </row>
    <row r="228" spans="3:14" ht="15.75" customHeight="1">
      <c r="C228" s="11"/>
      <c r="E228" s="44"/>
      <c r="F228" s="11"/>
      <c r="G228" s="44"/>
      <c r="I228" s="11"/>
      <c r="J228" s="12"/>
      <c r="K228" s="12"/>
      <c r="L228" s="12"/>
      <c r="M228" s="11"/>
      <c r="N228" s="11"/>
    </row>
    <row r="229" spans="3:14" ht="15.75" customHeight="1">
      <c r="C229" s="11"/>
      <c r="E229" s="44"/>
      <c r="F229" s="11"/>
      <c r="G229" s="44"/>
      <c r="I229" s="11"/>
      <c r="J229" s="12"/>
      <c r="K229" s="12"/>
      <c r="L229" s="12"/>
      <c r="M229" s="11"/>
      <c r="N229" s="11"/>
    </row>
    <row r="230" spans="3:14" ht="15.75" customHeight="1">
      <c r="C230" s="11"/>
      <c r="E230" s="44"/>
      <c r="F230" s="11"/>
      <c r="G230" s="44"/>
      <c r="I230" s="11"/>
      <c r="J230" s="12"/>
      <c r="K230" s="12"/>
      <c r="L230" s="12"/>
      <c r="M230" s="11"/>
      <c r="N230" s="11"/>
    </row>
    <row r="231" spans="3:14" ht="15.75" customHeight="1">
      <c r="C231" s="11"/>
      <c r="E231" s="44"/>
      <c r="F231" s="11"/>
      <c r="G231" s="44"/>
      <c r="I231" s="11"/>
      <c r="J231" s="12"/>
      <c r="K231" s="12"/>
      <c r="L231" s="12"/>
      <c r="M231" s="11"/>
      <c r="N231" s="11"/>
    </row>
    <row r="232" spans="3:14" ht="15.75" customHeight="1">
      <c r="C232" s="11"/>
      <c r="E232" s="44"/>
      <c r="F232" s="11"/>
      <c r="G232" s="44"/>
      <c r="I232" s="11"/>
      <c r="J232" s="12"/>
      <c r="K232" s="12"/>
      <c r="L232" s="12"/>
      <c r="M232" s="11"/>
      <c r="N232" s="11"/>
    </row>
    <row r="233" spans="3:14" ht="15.75" customHeight="1">
      <c r="C233" s="11"/>
      <c r="E233" s="44"/>
      <c r="F233" s="11"/>
      <c r="G233" s="44"/>
      <c r="I233" s="11"/>
      <c r="J233" s="12"/>
      <c r="K233" s="12"/>
      <c r="L233" s="12"/>
      <c r="M233" s="11"/>
      <c r="N233" s="11"/>
    </row>
    <row r="234" spans="3:14" ht="15.75" customHeight="1">
      <c r="C234" s="11"/>
      <c r="E234" s="44"/>
      <c r="F234" s="11"/>
      <c r="G234" s="44"/>
      <c r="I234" s="11"/>
      <c r="J234" s="12"/>
      <c r="K234" s="12"/>
      <c r="L234" s="12"/>
      <c r="M234" s="11"/>
      <c r="N234" s="11"/>
    </row>
    <row r="235" spans="3:14" ht="15.75" customHeight="1">
      <c r="C235" s="11"/>
      <c r="E235" s="44"/>
      <c r="F235" s="11"/>
      <c r="G235" s="44"/>
      <c r="I235" s="11"/>
      <c r="J235" s="12"/>
      <c r="K235" s="12"/>
      <c r="L235" s="12"/>
      <c r="M235" s="11"/>
      <c r="N235" s="11"/>
    </row>
    <row r="236" spans="3:14" ht="15.75" customHeight="1">
      <c r="C236" s="11"/>
      <c r="E236" s="44"/>
      <c r="F236" s="11"/>
      <c r="G236" s="44"/>
      <c r="I236" s="11"/>
      <c r="J236" s="12"/>
      <c r="K236" s="12"/>
      <c r="L236" s="12"/>
      <c r="M236" s="11"/>
      <c r="N236" s="11"/>
    </row>
    <row r="237" spans="3:14" ht="15.75" customHeight="1">
      <c r="C237" s="11"/>
      <c r="E237" s="44"/>
      <c r="F237" s="11"/>
      <c r="G237" s="44"/>
      <c r="I237" s="11"/>
      <c r="J237" s="12"/>
      <c r="K237" s="12"/>
      <c r="L237" s="12"/>
      <c r="M237" s="11"/>
      <c r="N237" s="11"/>
    </row>
    <row r="238" spans="3:14" ht="15.75" customHeight="1">
      <c r="C238" s="11"/>
      <c r="E238" s="44"/>
      <c r="F238" s="11"/>
      <c r="G238" s="44"/>
      <c r="I238" s="11"/>
      <c r="J238" s="12"/>
      <c r="K238" s="12"/>
      <c r="L238" s="12"/>
      <c r="M238" s="11"/>
      <c r="N238" s="11"/>
    </row>
    <row r="239" spans="3:14" ht="15.75" customHeight="1">
      <c r="C239" s="11"/>
      <c r="E239" s="44"/>
      <c r="F239" s="11"/>
      <c r="G239" s="44"/>
      <c r="I239" s="11"/>
      <c r="J239" s="12"/>
      <c r="K239" s="12"/>
      <c r="L239" s="12"/>
      <c r="M239" s="11"/>
      <c r="N239" s="11"/>
    </row>
    <row r="240" spans="3:14" ht="15.75" customHeight="1">
      <c r="C240" s="11"/>
      <c r="E240" s="44"/>
      <c r="F240" s="11"/>
      <c r="G240" s="44"/>
      <c r="I240" s="11"/>
      <c r="J240" s="12"/>
      <c r="K240" s="12"/>
      <c r="L240" s="12"/>
      <c r="M240" s="11"/>
      <c r="N240" s="11"/>
    </row>
    <row r="241" spans="3:14" ht="15.75" customHeight="1">
      <c r="C241" s="11"/>
      <c r="E241" s="44"/>
      <c r="F241" s="11"/>
      <c r="G241" s="44"/>
      <c r="I241" s="11"/>
      <c r="J241" s="12"/>
      <c r="K241" s="12"/>
      <c r="L241" s="12"/>
      <c r="M241" s="11"/>
      <c r="N241" s="11"/>
    </row>
    <row r="242" spans="3:14" ht="15.75" customHeight="1">
      <c r="C242" s="11"/>
      <c r="E242" s="44"/>
      <c r="F242" s="11"/>
      <c r="G242" s="44"/>
      <c r="I242" s="11"/>
      <c r="J242" s="12"/>
      <c r="K242" s="12"/>
      <c r="L242" s="12"/>
      <c r="M242" s="11"/>
      <c r="N242" s="11"/>
    </row>
    <row r="243" spans="3:14" ht="15.75" customHeight="1">
      <c r="C243" s="11"/>
      <c r="E243" s="44"/>
      <c r="F243" s="11"/>
      <c r="G243" s="44"/>
      <c r="I243" s="11"/>
      <c r="J243" s="12"/>
      <c r="K243" s="12"/>
      <c r="L243" s="12"/>
      <c r="M243" s="11"/>
      <c r="N243" s="11"/>
    </row>
    <row r="244" spans="3:14" ht="15.75" customHeight="1">
      <c r="C244" s="11"/>
      <c r="E244" s="44"/>
      <c r="F244" s="11"/>
      <c r="G244" s="44"/>
      <c r="I244" s="11"/>
      <c r="J244" s="12"/>
      <c r="K244" s="12"/>
      <c r="L244" s="12"/>
      <c r="M244" s="11"/>
      <c r="N244" s="11"/>
    </row>
    <row r="245" spans="3:14" ht="15.75" customHeight="1">
      <c r="C245" s="11"/>
      <c r="E245" s="44"/>
      <c r="F245" s="11"/>
      <c r="G245" s="44"/>
      <c r="I245" s="11"/>
      <c r="J245" s="12"/>
      <c r="K245" s="12"/>
      <c r="L245" s="12"/>
      <c r="M245" s="11"/>
      <c r="N245" s="11"/>
    </row>
    <row r="246" spans="3:14" ht="15.75" customHeight="1">
      <c r="C246" s="11"/>
      <c r="E246" s="44"/>
      <c r="F246" s="11"/>
      <c r="G246" s="44"/>
      <c r="I246" s="11"/>
      <c r="J246" s="12"/>
      <c r="K246" s="12"/>
      <c r="L246" s="12"/>
      <c r="M246" s="11"/>
      <c r="N246" s="11"/>
    </row>
    <row r="247" spans="3:14" ht="15.75" customHeight="1">
      <c r="C247" s="11"/>
      <c r="E247" s="44"/>
      <c r="F247" s="11"/>
      <c r="G247" s="44"/>
      <c r="I247" s="11"/>
      <c r="J247" s="12"/>
      <c r="K247" s="12"/>
      <c r="L247" s="12"/>
      <c r="M247" s="11"/>
      <c r="N247" s="11"/>
    </row>
    <row r="248" spans="3:14" ht="15.75" customHeight="1">
      <c r="C248" s="11"/>
      <c r="E248" s="44"/>
      <c r="F248" s="11"/>
      <c r="G248" s="44"/>
      <c r="I248" s="11"/>
      <c r="J248" s="12"/>
      <c r="K248" s="12"/>
      <c r="L248" s="12"/>
      <c r="M248" s="11"/>
      <c r="N248" s="11"/>
    </row>
    <row r="249" spans="3:14" ht="15.75" customHeight="1">
      <c r="C249" s="11"/>
      <c r="E249" s="44"/>
      <c r="F249" s="11"/>
      <c r="G249" s="44"/>
      <c r="I249" s="11"/>
      <c r="J249" s="12"/>
      <c r="K249" s="12"/>
      <c r="L249" s="12"/>
      <c r="M249" s="11"/>
      <c r="N249" s="11"/>
    </row>
    <row r="250" spans="3:14" ht="15.75" customHeight="1">
      <c r="C250" s="11"/>
      <c r="E250" s="44"/>
      <c r="F250" s="11"/>
      <c r="G250" s="44"/>
      <c r="I250" s="11"/>
      <c r="J250" s="12"/>
      <c r="K250" s="12"/>
      <c r="L250" s="12"/>
      <c r="M250" s="11"/>
      <c r="N250" s="11"/>
    </row>
    <row r="251" spans="3:14" ht="15.75" customHeight="1">
      <c r="C251" s="11"/>
      <c r="E251" s="44"/>
      <c r="F251" s="11"/>
      <c r="G251" s="44"/>
      <c r="I251" s="11"/>
      <c r="J251" s="12"/>
      <c r="K251" s="12"/>
      <c r="L251" s="12"/>
      <c r="M251" s="11"/>
      <c r="N251" s="11"/>
    </row>
    <row r="252" spans="3:14" ht="15.75" customHeight="1">
      <c r="C252" s="11"/>
      <c r="E252" s="44"/>
      <c r="F252" s="11"/>
      <c r="G252" s="44"/>
      <c r="I252" s="11"/>
      <c r="J252" s="12"/>
      <c r="K252" s="12"/>
      <c r="L252" s="12"/>
      <c r="M252" s="11"/>
      <c r="N252" s="11"/>
    </row>
    <row r="253" spans="3:14" ht="15.75" customHeight="1">
      <c r="C253" s="11"/>
      <c r="E253" s="44"/>
      <c r="F253" s="11"/>
      <c r="G253" s="44"/>
      <c r="I253" s="11"/>
      <c r="J253" s="12"/>
      <c r="K253" s="12"/>
      <c r="L253" s="12"/>
      <c r="M253" s="11"/>
      <c r="N253" s="11"/>
    </row>
    <row r="254" spans="3:14" ht="15.75" customHeight="1">
      <c r="C254" s="11"/>
      <c r="E254" s="44"/>
      <c r="F254" s="11"/>
      <c r="G254" s="44"/>
      <c r="I254" s="11"/>
      <c r="J254" s="12"/>
      <c r="K254" s="12"/>
      <c r="L254" s="12"/>
      <c r="M254" s="11"/>
      <c r="N254" s="11"/>
    </row>
    <row r="255" spans="3:14" ht="15.75" customHeight="1">
      <c r="C255" s="11"/>
      <c r="E255" s="44"/>
      <c r="F255" s="11"/>
      <c r="G255" s="44"/>
      <c r="I255" s="11"/>
      <c r="J255" s="12"/>
      <c r="K255" s="12"/>
      <c r="L255" s="12"/>
      <c r="M255" s="11"/>
      <c r="N255" s="11"/>
    </row>
    <row r="256" spans="3:14" ht="15.75" customHeight="1">
      <c r="C256" s="11"/>
      <c r="E256" s="44"/>
      <c r="F256" s="11"/>
      <c r="G256" s="44"/>
      <c r="I256" s="11"/>
      <c r="J256" s="12"/>
      <c r="K256" s="12"/>
      <c r="L256" s="12"/>
      <c r="M256" s="11"/>
      <c r="N256" s="11"/>
    </row>
    <row r="257" spans="3:14" ht="15.75" customHeight="1">
      <c r="C257" s="11"/>
      <c r="E257" s="44"/>
      <c r="F257" s="11"/>
      <c r="G257" s="44"/>
      <c r="I257" s="11"/>
      <c r="J257" s="12"/>
      <c r="K257" s="12"/>
      <c r="L257" s="12"/>
      <c r="M257" s="11"/>
      <c r="N257" s="11"/>
    </row>
    <row r="258" spans="3:14" ht="15.75" customHeight="1">
      <c r="C258" s="11"/>
      <c r="E258" s="44"/>
      <c r="F258" s="11"/>
      <c r="G258" s="44"/>
      <c r="I258" s="11"/>
      <c r="J258" s="12"/>
      <c r="K258" s="12"/>
      <c r="L258" s="12"/>
      <c r="M258" s="11"/>
      <c r="N258" s="11"/>
    </row>
    <row r="259" spans="3:14" ht="15.75" customHeight="1">
      <c r="C259" s="11"/>
      <c r="E259" s="44"/>
      <c r="F259" s="11"/>
      <c r="G259" s="44"/>
      <c r="I259" s="11"/>
      <c r="J259" s="12"/>
      <c r="K259" s="12"/>
      <c r="L259" s="12"/>
      <c r="M259" s="11"/>
      <c r="N259" s="11"/>
    </row>
    <row r="260" spans="3:14" ht="15.75" customHeight="1">
      <c r="C260" s="11"/>
      <c r="E260" s="44"/>
      <c r="F260" s="11"/>
      <c r="G260" s="44"/>
      <c r="I260" s="11"/>
      <c r="J260" s="12"/>
      <c r="K260" s="12"/>
      <c r="L260" s="12"/>
      <c r="M260" s="11"/>
      <c r="N260" s="11"/>
    </row>
    <row r="261" spans="3:14" ht="15.75" customHeight="1">
      <c r="C261" s="11"/>
      <c r="E261" s="44"/>
      <c r="F261" s="11"/>
      <c r="G261" s="44"/>
      <c r="I261" s="11"/>
      <c r="J261" s="12"/>
      <c r="K261" s="12"/>
      <c r="L261" s="12"/>
      <c r="M261" s="11"/>
      <c r="N261" s="11"/>
    </row>
    <row r="262" spans="3:14" ht="15.75" customHeight="1">
      <c r="C262" s="11"/>
      <c r="E262" s="44"/>
      <c r="F262" s="11"/>
      <c r="G262" s="44"/>
      <c r="I262" s="11"/>
      <c r="J262" s="12"/>
      <c r="K262" s="12"/>
      <c r="L262" s="12"/>
      <c r="M262" s="11"/>
      <c r="N262" s="11"/>
    </row>
    <row r="263" spans="3:14" ht="15.75" customHeight="1">
      <c r="C263" s="11"/>
      <c r="E263" s="44"/>
      <c r="F263" s="11"/>
      <c r="G263" s="44"/>
      <c r="I263" s="11"/>
      <c r="J263" s="12"/>
      <c r="K263" s="12"/>
      <c r="L263" s="12"/>
      <c r="M263" s="11"/>
      <c r="N263" s="11"/>
    </row>
    <row r="264" spans="3:14" ht="15.75" customHeight="1">
      <c r="C264" s="11"/>
      <c r="E264" s="44"/>
      <c r="F264" s="11"/>
      <c r="G264" s="44"/>
      <c r="I264" s="11"/>
      <c r="J264" s="12"/>
      <c r="K264" s="12"/>
      <c r="L264" s="12"/>
      <c r="M264" s="11"/>
      <c r="N264" s="11"/>
    </row>
    <row r="265" spans="3:14" ht="15.75" customHeight="1">
      <c r="C265" s="11"/>
      <c r="E265" s="44"/>
      <c r="F265" s="11"/>
      <c r="G265" s="44"/>
      <c r="I265" s="11"/>
      <c r="J265" s="12"/>
      <c r="K265" s="12"/>
      <c r="L265" s="12"/>
      <c r="M265" s="11"/>
      <c r="N265" s="11"/>
    </row>
    <row r="266" spans="3:14" ht="15.75" customHeight="1">
      <c r="C266" s="11"/>
      <c r="E266" s="44"/>
      <c r="F266" s="11"/>
      <c r="G266" s="44"/>
      <c r="I266" s="11"/>
      <c r="J266" s="12"/>
      <c r="K266" s="12"/>
      <c r="L266" s="12"/>
      <c r="M266" s="11"/>
      <c r="N266" s="11"/>
    </row>
    <row r="267" spans="3:14" ht="15.75" customHeight="1">
      <c r="C267" s="11"/>
      <c r="E267" s="44"/>
      <c r="F267" s="11"/>
      <c r="G267" s="44"/>
      <c r="I267" s="11"/>
      <c r="J267" s="12"/>
      <c r="K267" s="12"/>
      <c r="L267" s="12"/>
      <c r="M267" s="11"/>
      <c r="N267" s="11"/>
    </row>
    <row r="268" spans="3:14" ht="15.75" customHeight="1">
      <c r="C268" s="11"/>
      <c r="E268" s="44"/>
      <c r="F268" s="11"/>
      <c r="G268" s="44"/>
      <c r="I268" s="11"/>
      <c r="J268" s="12"/>
      <c r="K268" s="12"/>
      <c r="L268" s="12"/>
      <c r="M268" s="11"/>
      <c r="N268" s="11"/>
    </row>
    <row r="269" spans="3:14" ht="15.75" customHeight="1">
      <c r="C269" s="11"/>
      <c r="E269" s="44"/>
      <c r="F269" s="11"/>
      <c r="G269" s="44"/>
      <c r="I269" s="11"/>
      <c r="J269" s="12"/>
      <c r="K269" s="12"/>
      <c r="L269" s="12"/>
      <c r="M269" s="11"/>
      <c r="N269" s="11"/>
    </row>
    <row r="270" spans="3:14" ht="15.75" customHeight="1">
      <c r="C270" s="11"/>
      <c r="E270" s="44"/>
      <c r="F270" s="11"/>
      <c r="G270" s="44"/>
      <c r="I270" s="11"/>
      <c r="J270" s="12"/>
      <c r="K270" s="12"/>
      <c r="L270" s="12"/>
      <c r="M270" s="11"/>
      <c r="N270" s="11"/>
    </row>
    <row r="271" spans="3:14" ht="15.75" customHeight="1">
      <c r="C271" s="11"/>
      <c r="E271" s="44"/>
      <c r="F271" s="11"/>
      <c r="G271" s="44"/>
      <c r="I271" s="11"/>
      <c r="J271" s="12"/>
      <c r="K271" s="12"/>
      <c r="L271" s="12"/>
      <c r="M271" s="11"/>
      <c r="N271" s="11"/>
    </row>
    <row r="272" spans="3:14" ht="15.75" customHeight="1">
      <c r="C272" s="11"/>
      <c r="E272" s="44"/>
      <c r="F272" s="11"/>
      <c r="G272" s="44"/>
      <c r="I272" s="11"/>
      <c r="J272" s="12"/>
      <c r="K272" s="12"/>
      <c r="L272" s="12"/>
      <c r="M272" s="11"/>
      <c r="N272" s="11"/>
    </row>
    <row r="273" spans="3:14" ht="15.75" customHeight="1">
      <c r="C273" s="11"/>
      <c r="E273" s="44"/>
      <c r="F273" s="11"/>
      <c r="G273" s="44"/>
      <c r="I273" s="11"/>
      <c r="J273" s="12"/>
      <c r="K273" s="12"/>
      <c r="L273" s="12"/>
      <c r="M273" s="11"/>
      <c r="N273" s="11"/>
    </row>
    <row r="274" spans="3:14" ht="15.75" customHeight="1">
      <c r="C274" s="11"/>
      <c r="E274" s="44"/>
      <c r="F274" s="11"/>
      <c r="G274" s="44"/>
      <c r="I274" s="11"/>
      <c r="J274" s="12"/>
      <c r="K274" s="12"/>
      <c r="L274" s="12"/>
      <c r="M274" s="11"/>
      <c r="N274" s="11"/>
    </row>
    <row r="275" spans="3:14" ht="15.75" customHeight="1">
      <c r="C275" s="11"/>
      <c r="E275" s="44"/>
      <c r="F275" s="11"/>
      <c r="G275" s="44"/>
      <c r="I275" s="11"/>
      <c r="J275" s="12"/>
      <c r="K275" s="12"/>
      <c r="L275" s="12"/>
      <c r="M275" s="11"/>
      <c r="N275" s="11"/>
    </row>
    <row r="276" spans="3:14" ht="15.75" customHeight="1">
      <c r="C276" s="11"/>
      <c r="E276" s="44"/>
      <c r="F276" s="11"/>
      <c r="G276" s="44"/>
      <c r="I276" s="11"/>
      <c r="J276" s="12"/>
      <c r="K276" s="12"/>
      <c r="L276" s="12"/>
      <c r="M276" s="11"/>
      <c r="N276" s="11"/>
    </row>
    <row r="277" spans="3:14" ht="15.75" customHeight="1">
      <c r="C277" s="11"/>
      <c r="E277" s="44"/>
      <c r="F277" s="11"/>
      <c r="G277" s="44"/>
      <c r="I277" s="11"/>
      <c r="J277" s="12"/>
      <c r="K277" s="12"/>
      <c r="L277" s="12"/>
      <c r="M277" s="11"/>
      <c r="N277" s="11"/>
    </row>
    <row r="278" spans="3:14" ht="15.75" customHeight="1">
      <c r="C278" s="11"/>
      <c r="E278" s="44"/>
      <c r="F278" s="11"/>
      <c r="G278" s="44"/>
      <c r="I278" s="11"/>
      <c r="J278" s="12"/>
      <c r="K278" s="12"/>
      <c r="L278" s="12"/>
      <c r="M278" s="11"/>
      <c r="N278" s="11"/>
    </row>
    <row r="279" spans="3:14" ht="15.75" customHeight="1">
      <c r="C279" s="11"/>
      <c r="E279" s="44"/>
      <c r="F279" s="11"/>
      <c r="G279" s="44"/>
      <c r="I279" s="11"/>
      <c r="J279" s="12"/>
      <c r="K279" s="12"/>
      <c r="L279" s="12"/>
      <c r="M279" s="11"/>
      <c r="N279" s="11"/>
    </row>
    <row r="280" spans="3:14" ht="15.75" customHeight="1">
      <c r="C280" s="11"/>
      <c r="E280" s="44"/>
      <c r="F280" s="11"/>
      <c r="G280" s="44"/>
      <c r="I280" s="11"/>
      <c r="J280" s="12"/>
      <c r="K280" s="12"/>
      <c r="L280" s="12"/>
      <c r="M280" s="11"/>
      <c r="N280" s="11"/>
    </row>
    <row r="281" spans="3:14" ht="15.75" customHeight="1">
      <c r="C281" s="11"/>
      <c r="E281" s="44"/>
      <c r="F281" s="11"/>
      <c r="G281" s="44"/>
      <c r="I281" s="11"/>
      <c r="J281" s="12"/>
      <c r="K281" s="12"/>
      <c r="L281" s="12"/>
      <c r="M281" s="11"/>
      <c r="N281" s="11"/>
    </row>
    <row r="282" spans="3:14" ht="15.75" customHeight="1">
      <c r="C282" s="11"/>
      <c r="E282" s="44"/>
      <c r="F282" s="11"/>
      <c r="G282" s="44"/>
      <c r="I282" s="11"/>
      <c r="J282" s="12"/>
      <c r="K282" s="12"/>
      <c r="L282" s="12"/>
      <c r="M282" s="11"/>
      <c r="N282" s="11"/>
    </row>
    <row r="283" spans="3:14" ht="15.75" customHeight="1">
      <c r="C283" s="11"/>
      <c r="E283" s="44"/>
      <c r="F283" s="11"/>
      <c r="G283" s="44"/>
      <c r="I283" s="11"/>
      <c r="J283" s="12"/>
      <c r="K283" s="12"/>
      <c r="L283" s="12"/>
      <c r="M283" s="11"/>
      <c r="N283" s="11"/>
    </row>
    <row r="284" spans="3:14" ht="15.75" customHeight="1">
      <c r="C284" s="11"/>
      <c r="E284" s="44"/>
      <c r="F284" s="11"/>
      <c r="G284" s="44"/>
      <c r="I284" s="11"/>
      <c r="J284" s="12"/>
      <c r="K284" s="12"/>
      <c r="L284" s="12"/>
      <c r="M284" s="11"/>
      <c r="N284" s="11"/>
    </row>
    <row r="285" spans="3:14" ht="15.75" customHeight="1">
      <c r="C285" s="11"/>
      <c r="E285" s="44"/>
      <c r="F285" s="11"/>
      <c r="G285" s="44"/>
      <c r="I285" s="11"/>
      <c r="J285" s="12"/>
      <c r="K285" s="12"/>
      <c r="L285" s="12"/>
      <c r="M285" s="11"/>
      <c r="N285" s="11"/>
    </row>
    <row r="286" spans="3:14" ht="15.75" customHeight="1">
      <c r="C286" s="11"/>
      <c r="E286" s="44"/>
      <c r="F286" s="11"/>
      <c r="G286" s="44"/>
      <c r="I286" s="11"/>
      <c r="J286" s="12"/>
      <c r="K286" s="12"/>
      <c r="L286" s="12"/>
      <c r="M286" s="11"/>
      <c r="N286" s="11"/>
    </row>
    <row r="287" spans="3:14" ht="15.75" customHeight="1">
      <c r="C287" s="11"/>
      <c r="E287" s="44"/>
      <c r="F287" s="11"/>
      <c r="G287" s="44"/>
      <c r="I287" s="11"/>
      <c r="J287" s="12"/>
      <c r="K287" s="12"/>
      <c r="L287" s="12"/>
      <c r="M287" s="11"/>
      <c r="N287" s="11"/>
    </row>
    <row r="288" spans="3:14" ht="15.75" customHeight="1">
      <c r="C288" s="11"/>
      <c r="E288" s="44"/>
      <c r="F288" s="11"/>
      <c r="G288" s="44"/>
      <c r="I288" s="11"/>
      <c r="J288" s="12"/>
      <c r="K288" s="12"/>
      <c r="L288" s="12"/>
      <c r="M288" s="11"/>
      <c r="N288" s="11"/>
    </row>
    <row r="289" spans="3:14" ht="15.75" customHeight="1">
      <c r="C289" s="11"/>
      <c r="E289" s="44"/>
      <c r="F289" s="11"/>
      <c r="G289" s="44"/>
      <c r="I289" s="11"/>
      <c r="J289" s="12"/>
      <c r="K289" s="12"/>
      <c r="L289" s="12"/>
      <c r="M289" s="11"/>
      <c r="N289" s="11"/>
    </row>
    <row r="290" spans="3:14" ht="15.75" customHeight="1">
      <c r="C290" s="11"/>
      <c r="E290" s="44"/>
      <c r="F290" s="11"/>
      <c r="G290" s="44"/>
      <c r="I290" s="11"/>
      <c r="J290" s="12"/>
      <c r="K290" s="12"/>
      <c r="L290" s="12"/>
      <c r="M290" s="11"/>
      <c r="N290" s="11"/>
    </row>
    <row r="291" spans="3:14" ht="15.75" customHeight="1">
      <c r="C291" s="11"/>
      <c r="E291" s="44"/>
      <c r="F291" s="11"/>
      <c r="G291" s="44"/>
      <c r="I291" s="11"/>
      <c r="J291" s="12"/>
      <c r="K291" s="12"/>
      <c r="L291" s="12"/>
      <c r="M291" s="11"/>
      <c r="N291" s="11"/>
    </row>
    <row r="292" spans="3:14" ht="15.75" customHeight="1">
      <c r="C292" s="11"/>
      <c r="E292" s="44"/>
      <c r="F292" s="11"/>
      <c r="G292" s="44"/>
      <c r="I292" s="11"/>
      <c r="J292" s="12"/>
      <c r="K292" s="12"/>
      <c r="L292" s="12"/>
      <c r="M292" s="11"/>
      <c r="N292" s="11"/>
    </row>
    <row r="293" spans="3:14" ht="15.75" customHeight="1">
      <c r="C293" s="11"/>
      <c r="E293" s="44"/>
      <c r="F293" s="11"/>
      <c r="G293" s="44"/>
      <c r="I293" s="11"/>
      <c r="J293" s="12"/>
      <c r="K293" s="12"/>
      <c r="L293" s="12"/>
      <c r="M293" s="11"/>
      <c r="N293" s="11"/>
    </row>
    <row r="294" spans="3:14" ht="15.75" customHeight="1">
      <c r="C294" s="11"/>
      <c r="E294" s="44"/>
      <c r="F294" s="11"/>
      <c r="G294" s="44"/>
      <c r="I294" s="11"/>
      <c r="J294" s="12"/>
      <c r="K294" s="12"/>
      <c r="L294" s="12"/>
      <c r="M294" s="11"/>
      <c r="N294" s="11"/>
    </row>
    <row r="295" spans="3:14" ht="15.75" customHeight="1">
      <c r="C295" s="11"/>
      <c r="E295" s="44"/>
      <c r="F295" s="11"/>
      <c r="G295" s="44"/>
      <c r="I295" s="11"/>
      <c r="J295" s="12"/>
      <c r="K295" s="12"/>
      <c r="L295" s="12"/>
      <c r="M295" s="11"/>
      <c r="N295" s="11"/>
    </row>
    <row r="296" spans="3:14" ht="15.75" customHeight="1">
      <c r="C296" s="11"/>
      <c r="E296" s="44"/>
      <c r="F296" s="11"/>
      <c r="G296" s="44"/>
      <c r="I296" s="11"/>
      <c r="J296" s="12"/>
      <c r="K296" s="12"/>
      <c r="L296" s="12"/>
      <c r="M296" s="11"/>
      <c r="N296" s="11"/>
    </row>
    <row r="297" spans="3:14" ht="15.75" customHeight="1">
      <c r="C297" s="11"/>
      <c r="E297" s="44"/>
      <c r="F297" s="11"/>
      <c r="G297" s="44"/>
      <c r="I297" s="11"/>
      <c r="J297" s="12"/>
      <c r="K297" s="12"/>
      <c r="L297" s="12"/>
      <c r="M297" s="11"/>
      <c r="N297" s="11"/>
    </row>
    <row r="298" spans="3:14" ht="15.75" customHeight="1">
      <c r="C298" s="11"/>
      <c r="E298" s="44"/>
      <c r="F298" s="11"/>
      <c r="G298" s="44"/>
      <c r="I298" s="11"/>
      <c r="J298" s="12"/>
      <c r="K298" s="12"/>
      <c r="L298" s="12"/>
      <c r="M298" s="11"/>
      <c r="N298" s="11"/>
    </row>
    <row r="299" spans="3:14" ht="15.75" customHeight="1">
      <c r="C299" s="11"/>
      <c r="E299" s="44"/>
      <c r="F299" s="11"/>
      <c r="G299" s="44"/>
      <c r="I299" s="11"/>
      <c r="J299" s="12"/>
      <c r="K299" s="12"/>
      <c r="L299" s="12"/>
      <c r="M299" s="11"/>
      <c r="N299" s="11"/>
    </row>
    <row r="300" spans="3:14" ht="15.75" customHeight="1">
      <c r="C300" s="11"/>
      <c r="E300" s="44"/>
      <c r="F300" s="11"/>
      <c r="G300" s="44"/>
      <c r="I300" s="11"/>
      <c r="J300" s="12"/>
      <c r="K300" s="12"/>
      <c r="L300" s="12"/>
      <c r="M300" s="11"/>
      <c r="N300" s="11"/>
    </row>
    <row r="301" spans="3:14" ht="15.75" customHeight="1">
      <c r="C301" s="11"/>
      <c r="E301" s="44"/>
      <c r="F301" s="11"/>
      <c r="G301" s="44"/>
      <c r="I301" s="11"/>
      <c r="J301" s="12"/>
      <c r="K301" s="12"/>
      <c r="L301" s="12"/>
      <c r="M301" s="11"/>
      <c r="N301" s="11"/>
    </row>
    <row r="302" spans="3:14" ht="15.75" customHeight="1">
      <c r="C302" s="11"/>
      <c r="E302" s="44"/>
      <c r="F302" s="11"/>
      <c r="G302" s="44"/>
      <c r="I302" s="11"/>
      <c r="J302" s="12"/>
      <c r="K302" s="12"/>
      <c r="L302" s="12"/>
      <c r="M302" s="11"/>
      <c r="N302" s="11"/>
    </row>
    <row r="303" spans="3:14" ht="15.75" customHeight="1">
      <c r="C303" s="11"/>
      <c r="E303" s="44"/>
      <c r="F303" s="11"/>
      <c r="G303" s="44"/>
      <c r="I303" s="11"/>
      <c r="J303" s="12"/>
      <c r="K303" s="12"/>
      <c r="L303" s="12"/>
      <c r="M303" s="11"/>
      <c r="N303" s="11"/>
    </row>
    <row r="304" spans="3:14" ht="15.75" customHeight="1">
      <c r="C304" s="11"/>
      <c r="E304" s="44"/>
      <c r="F304" s="11"/>
      <c r="G304" s="44"/>
      <c r="I304" s="11"/>
      <c r="J304" s="12"/>
      <c r="K304" s="12"/>
      <c r="L304" s="12"/>
      <c r="M304" s="11"/>
      <c r="N304" s="11"/>
    </row>
    <row r="305" spans="3:14" ht="15.75" customHeight="1">
      <c r="C305" s="11"/>
      <c r="E305" s="44"/>
      <c r="F305" s="11"/>
      <c r="G305" s="44"/>
      <c r="I305" s="11"/>
      <c r="J305" s="12"/>
      <c r="K305" s="12"/>
      <c r="L305" s="12"/>
      <c r="M305" s="11"/>
      <c r="N305" s="11"/>
    </row>
    <row r="306" spans="3:14" ht="15.75" customHeight="1">
      <c r="C306" s="11"/>
      <c r="E306" s="44"/>
      <c r="F306" s="11"/>
      <c r="G306" s="44"/>
      <c r="I306" s="11"/>
      <c r="J306" s="12"/>
      <c r="K306" s="12"/>
      <c r="L306" s="12"/>
      <c r="M306" s="11"/>
      <c r="N306" s="11"/>
    </row>
    <row r="307" spans="3:14" ht="15.75" customHeight="1">
      <c r="C307" s="11"/>
      <c r="E307" s="44"/>
      <c r="F307" s="11"/>
      <c r="G307" s="44"/>
      <c r="I307" s="11"/>
      <c r="J307" s="12"/>
      <c r="K307" s="12"/>
      <c r="L307" s="12"/>
      <c r="M307" s="11"/>
      <c r="N307" s="11"/>
    </row>
    <row r="308" spans="3:14" ht="15.75" customHeight="1">
      <c r="C308" s="11"/>
      <c r="E308" s="44"/>
      <c r="F308" s="11"/>
      <c r="G308" s="44"/>
      <c r="I308" s="11"/>
      <c r="J308" s="12"/>
      <c r="K308" s="12"/>
      <c r="L308" s="12"/>
      <c r="M308" s="11"/>
      <c r="N308" s="11"/>
    </row>
    <row r="309" spans="3:14" ht="15.75" customHeight="1">
      <c r="C309" s="11"/>
      <c r="E309" s="44"/>
      <c r="F309" s="11"/>
      <c r="G309" s="44"/>
      <c r="I309" s="11"/>
      <c r="J309" s="12"/>
      <c r="K309" s="12"/>
      <c r="L309" s="12"/>
      <c r="M309" s="11"/>
      <c r="N309" s="11"/>
    </row>
    <row r="310" spans="3:14" ht="15.75" customHeight="1">
      <c r="C310" s="11"/>
      <c r="E310" s="44"/>
      <c r="F310" s="11"/>
      <c r="G310" s="44"/>
      <c r="I310" s="11"/>
      <c r="J310" s="12"/>
      <c r="K310" s="12"/>
      <c r="L310" s="12"/>
      <c r="M310" s="11"/>
      <c r="N310" s="11"/>
    </row>
    <row r="311" spans="3:14" ht="15.75" customHeight="1">
      <c r="C311" s="11"/>
      <c r="E311" s="44"/>
      <c r="F311" s="11"/>
      <c r="G311" s="44"/>
      <c r="I311" s="11"/>
      <c r="J311" s="12"/>
      <c r="K311" s="12"/>
      <c r="L311" s="12"/>
      <c r="M311" s="11"/>
      <c r="N311" s="11"/>
    </row>
    <row r="312" spans="3:14" ht="15.75" customHeight="1">
      <c r="C312" s="11"/>
      <c r="E312" s="44"/>
      <c r="F312" s="11"/>
      <c r="G312" s="44"/>
      <c r="I312" s="11"/>
      <c r="J312" s="12"/>
      <c r="K312" s="12"/>
      <c r="L312" s="12"/>
      <c r="M312" s="11"/>
      <c r="N312" s="11"/>
    </row>
    <row r="313" spans="3:14" ht="15.75" customHeight="1">
      <c r="C313" s="11"/>
      <c r="E313" s="44"/>
      <c r="F313" s="11"/>
      <c r="G313" s="44"/>
      <c r="I313" s="11"/>
      <c r="J313" s="12"/>
      <c r="K313" s="12"/>
      <c r="L313" s="12"/>
      <c r="M313" s="11"/>
      <c r="N313" s="11"/>
    </row>
    <row r="314" spans="3:14" ht="15.75" customHeight="1">
      <c r="C314" s="11"/>
      <c r="E314" s="44"/>
      <c r="F314" s="11"/>
      <c r="G314" s="44"/>
      <c r="I314" s="11"/>
      <c r="J314" s="12"/>
      <c r="K314" s="12"/>
      <c r="L314" s="12"/>
      <c r="M314" s="11"/>
      <c r="N314" s="11"/>
    </row>
    <row r="315" spans="3:14" ht="15.75" customHeight="1">
      <c r="C315" s="11"/>
      <c r="E315" s="44"/>
      <c r="F315" s="11"/>
      <c r="G315" s="44"/>
      <c r="I315" s="11"/>
      <c r="J315" s="12"/>
      <c r="K315" s="12"/>
      <c r="L315" s="12"/>
      <c r="M315" s="11"/>
      <c r="N315" s="11"/>
    </row>
    <row r="316" spans="3:14" ht="15.75" customHeight="1">
      <c r="C316" s="11"/>
      <c r="E316" s="44"/>
      <c r="F316" s="11"/>
      <c r="G316" s="44"/>
      <c r="I316" s="11"/>
      <c r="J316" s="12"/>
      <c r="K316" s="12"/>
      <c r="L316" s="12"/>
      <c r="M316" s="11"/>
      <c r="N316" s="11"/>
    </row>
    <row r="317" spans="3:14" ht="15.75" customHeight="1">
      <c r="C317" s="11"/>
      <c r="E317" s="44"/>
      <c r="F317" s="11"/>
      <c r="G317" s="44"/>
      <c r="I317" s="11"/>
      <c r="J317" s="12"/>
      <c r="K317" s="12"/>
      <c r="L317" s="12"/>
      <c r="M317" s="11"/>
      <c r="N317" s="11"/>
    </row>
    <row r="318" spans="3:14" ht="15.75" customHeight="1">
      <c r="C318" s="11"/>
      <c r="E318" s="44"/>
      <c r="F318" s="11"/>
      <c r="G318" s="44"/>
      <c r="I318" s="11"/>
      <c r="J318" s="12"/>
      <c r="K318" s="12"/>
      <c r="L318" s="12"/>
      <c r="M318" s="11"/>
      <c r="N318" s="11"/>
    </row>
    <row r="319" spans="3:14" ht="15.75" customHeight="1">
      <c r="C319" s="11"/>
      <c r="E319" s="44"/>
      <c r="F319" s="11"/>
      <c r="G319" s="44"/>
      <c r="I319" s="11"/>
      <c r="J319" s="12"/>
      <c r="K319" s="12"/>
      <c r="L319" s="12"/>
      <c r="M319" s="11"/>
      <c r="N319" s="11"/>
    </row>
    <row r="320" spans="3:14" ht="15.75" customHeight="1">
      <c r="C320" s="11"/>
      <c r="E320" s="44"/>
      <c r="F320" s="11"/>
      <c r="G320" s="44"/>
      <c r="I320" s="11"/>
      <c r="J320" s="12"/>
      <c r="K320" s="12"/>
      <c r="L320" s="12"/>
      <c r="M320" s="11"/>
      <c r="N320" s="11"/>
    </row>
    <row r="321" spans="3:14" ht="15.75" customHeight="1">
      <c r="C321" s="11"/>
      <c r="E321" s="44"/>
      <c r="F321" s="11"/>
      <c r="G321" s="44"/>
      <c r="I321" s="11"/>
      <c r="J321" s="12"/>
      <c r="K321" s="12"/>
      <c r="L321" s="12"/>
      <c r="M321" s="11"/>
      <c r="N321" s="11"/>
    </row>
    <row r="322" spans="3:14" ht="15.75" customHeight="1">
      <c r="C322" s="11"/>
      <c r="E322" s="44"/>
      <c r="F322" s="11"/>
      <c r="G322" s="44"/>
      <c r="I322" s="11"/>
      <c r="J322" s="12"/>
      <c r="K322" s="12"/>
      <c r="L322" s="12"/>
      <c r="M322" s="11"/>
      <c r="N322" s="11"/>
    </row>
    <row r="323" spans="3:14" ht="15.75" customHeight="1">
      <c r="C323" s="11"/>
      <c r="E323" s="44"/>
      <c r="F323" s="11"/>
      <c r="G323" s="44"/>
      <c r="I323" s="11"/>
      <c r="J323" s="12"/>
      <c r="K323" s="12"/>
      <c r="L323" s="12"/>
      <c r="M323" s="11"/>
      <c r="N323" s="11"/>
    </row>
    <row r="324" spans="3:14" ht="15.75" customHeight="1">
      <c r="C324" s="11"/>
      <c r="E324" s="44"/>
      <c r="F324" s="11"/>
      <c r="G324" s="44"/>
      <c r="I324" s="11"/>
      <c r="J324" s="12"/>
      <c r="K324" s="12"/>
      <c r="L324" s="12"/>
      <c r="M324" s="11"/>
      <c r="N324" s="11"/>
    </row>
    <row r="325" spans="3:14" ht="15.75" customHeight="1">
      <c r="C325" s="11"/>
      <c r="E325" s="44"/>
      <c r="F325" s="11"/>
      <c r="G325" s="44"/>
      <c r="I325" s="11"/>
      <c r="J325" s="12"/>
      <c r="K325" s="12"/>
      <c r="L325" s="12"/>
      <c r="M325" s="11"/>
      <c r="N325" s="11"/>
    </row>
    <row r="326" spans="3:14" ht="15.75" customHeight="1">
      <c r="C326" s="11"/>
      <c r="E326" s="44"/>
      <c r="F326" s="11"/>
      <c r="G326" s="44"/>
      <c r="I326" s="11"/>
      <c r="J326" s="12"/>
      <c r="K326" s="12"/>
      <c r="L326" s="12"/>
      <c r="M326" s="11"/>
      <c r="N326" s="11"/>
    </row>
    <row r="327" spans="3:14" ht="15.75" customHeight="1">
      <c r="C327" s="11"/>
      <c r="E327" s="44"/>
      <c r="F327" s="11"/>
      <c r="G327" s="44"/>
      <c r="I327" s="11"/>
      <c r="J327" s="12"/>
      <c r="K327" s="12"/>
      <c r="L327" s="12"/>
      <c r="M327" s="11"/>
      <c r="N327" s="11"/>
    </row>
    <row r="328" spans="3:14" ht="15.75" customHeight="1">
      <c r="C328" s="11"/>
      <c r="E328" s="44"/>
      <c r="F328" s="11"/>
      <c r="G328" s="44"/>
      <c r="I328" s="11"/>
      <c r="J328" s="12"/>
      <c r="K328" s="12"/>
      <c r="L328" s="12"/>
      <c r="M328" s="11"/>
      <c r="N328" s="11"/>
    </row>
    <row r="329" spans="3:14" ht="15.75" customHeight="1">
      <c r="C329" s="11"/>
      <c r="E329" s="44"/>
      <c r="F329" s="11"/>
      <c r="G329" s="44"/>
      <c r="I329" s="11"/>
      <c r="J329" s="12"/>
      <c r="K329" s="12"/>
      <c r="L329" s="12"/>
      <c r="M329" s="11"/>
      <c r="N329" s="11"/>
    </row>
    <row r="330" spans="3:14" ht="15.75" customHeight="1">
      <c r="C330" s="11"/>
      <c r="E330" s="44"/>
      <c r="F330" s="11"/>
      <c r="G330" s="44"/>
      <c r="I330" s="11"/>
      <c r="J330" s="12"/>
      <c r="K330" s="12"/>
      <c r="L330" s="12"/>
      <c r="M330" s="11"/>
      <c r="N330" s="11"/>
    </row>
    <row r="331" spans="3:14" ht="15.75" customHeight="1">
      <c r="C331" s="11"/>
      <c r="E331" s="44"/>
      <c r="F331" s="11"/>
      <c r="G331" s="44"/>
      <c r="I331" s="11"/>
      <c r="J331" s="12"/>
      <c r="K331" s="12"/>
      <c r="L331" s="12"/>
      <c r="M331" s="11"/>
      <c r="N331" s="11"/>
    </row>
    <row r="332" spans="3:14" ht="15.75" customHeight="1">
      <c r="C332" s="11"/>
      <c r="E332" s="44"/>
      <c r="F332" s="11"/>
      <c r="G332" s="44"/>
      <c r="I332" s="11"/>
      <c r="J332" s="12"/>
      <c r="K332" s="12"/>
      <c r="L332" s="12"/>
      <c r="M332" s="11"/>
      <c r="N332" s="11"/>
    </row>
    <row r="333" spans="3:14" ht="15.75" customHeight="1">
      <c r="C333" s="11"/>
      <c r="E333" s="44"/>
      <c r="F333" s="11"/>
      <c r="G333" s="44"/>
      <c r="I333" s="11"/>
      <c r="J333" s="12"/>
      <c r="K333" s="12"/>
      <c r="L333" s="12"/>
      <c r="M333" s="11"/>
      <c r="N333" s="11"/>
    </row>
    <row r="334" spans="3:14" ht="15.75" customHeight="1">
      <c r="C334" s="11"/>
      <c r="E334" s="44"/>
      <c r="F334" s="11"/>
      <c r="G334" s="44"/>
      <c r="I334" s="11"/>
      <c r="J334" s="12"/>
      <c r="K334" s="12"/>
      <c r="L334" s="12"/>
      <c r="M334" s="11"/>
      <c r="N334" s="11"/>
    </row>
    <row r="335" spans="3:14" ht="15.75" customHeight="1">
      <c r="C335" s="11"/>
      <c r="E335" s="44"/>
      <c r="F335" s="11"/>
      <c r="G335" s="44"/>
      <c r="I335" s="11"/>
      <c r="J335" s="12"/>
      <c r="K335" s="12"/>
      <c r="L335" s="12"/>
      <c r="M335" s="11"/>
      <c r="N335" s="11"/>
    </row>
    <row r="336" spans="3:14" ht="15.75" customHeight="1">
      <c r="C336" s="11"/>
      <c r="E336" s="44"/>
      <c r="F336" s="11"/>
      <c r="G336" s="44"/>
      <c r="I336" s="11"/>
      <c r="J336" s="12"/>
      <c r="K336" s="12"/>
      <c r="L336" s="12"/>
      <c r="M336" s="11"/>
      <c r="N336" s="11"/>
    </row>
    <row r="337" spans="3:14" ht="15.75" customHeight="1">
      <c r="C337" s="11"/>
      <c r="E337" s="44"/>
      <c r="F337" s="11"/>
      <c r="G337" s="44"/>
      <c r="I337" s="11"/>
      <c r="J337" s="12"/>
      <c r="K337" s="12"/>
      <c r="L337" s="12"/>
      <c r="M337" s="11"/>
      <c r="N337" s="11"/>
    </row>
    <row r="338" spans="3:14" ht="15.75" customHeight="1">
      <c r="C338" s="11"/>
      <c r="E338" s="44"/>
      <c r="F338" s="11"/>
      <c r="G338" s="44"/>
      <c r="I338" s="11"/>
      <c r="J338" s="12"/>
      <c r="K338" s="12"/>
      <c r="L338" s="12"/>
      <c r="M338" s="11"/>
      <c r="N338" s="11"/>
    </row>
    <row r="339" spans="3:14" ht="15.75" customHeight="1">
      <c r="C339" s="11"/>
      <c r="E339" s="44"/>
      <c r="F339" s="11"/>
      <c r="G339" s="44"/>
      <c r="I339" s="11"/>
      <c r="J339" s="12"/>
      <c r="K339" s="12"/>
      <c r="L339" s="12"/>
      <c r="M339" s="11"/>
      <c r="N339" s="11"/>
    </row>
    <row r="340" spans="3:14" ht="15.75" customHeight="1">
      <c r="C340" s="11"/>
      <c r="E340" s="44"/>
      <c r="F340" s="11"/>
      <c r="G340" s="44"/>
      <c r="I340" s="11"/>
      <c r="J340" s="12"/>
      <c r="K340" s="12"/>
      <c r="L340" s="12"/>
      <c r="M340" s="11"/>
      <c r="N340" s="11"/>
    </row>
    <row r="341" spans="3:14" ht="15.75" customHeight="1">
      <c r="C341" s="11"/>
      <c r="E341" s="44"/>
      <c r="F341" s="11"/>
      <c r="G341" s="44"/>
      <c r="I341" s="11"/>
      <c r="J341" s="12"/>
      <c r="K341" s="12"/>
      <c r="L341" s="12"/>
      <c r="M341" s="11"/>
      <c r="N341" s="11"/>
    </row>
    <row r="342" spans="3:14" ht="15.75" customHeight="1">
      <c r="C342" s="11"/>
      <c r="E342" s="44"/>
      <c r="F342" s="11"/>
      <c r="G342" s="44"/>
      <c r="I342" s="11"/>
      <c r="J342" s="12"/>
      <c r="K342" s="12"/>
      <c r="L342" s="12"/>
      <c r="M342" s="11"/>
      <c r="N342" s="11"/>
    </row>
    <row r="343" spans="3:14" ht="15.75" customHeight="1">
      <c r="C343" s="11"/>
      <c r="E343" s="44"/>
      <c r="F343" s="11"/>
      <c r="G343" s="44"/>
      <c r="I343" s="11"/>
      <c r="J343" s="12"/>
      <c r="K343" s="12"/>
      <c r="L343" s="12"/>
      <c r="M343" s="11"/>
      <c r="N343" s="11"/>
    </row>
    <row r="344" spans="3:14" ht="15.75" customHeight="1">
      <c r="C344" s="11"/>
      <c r="E344" s="44"/>
      <c r="F344" s="11"/>
      <c r="G344" s="44"/>
      <c r="I344" s="11"/>
      <c r="J344" s="12"/>
      <c r="K344" s="12"/>
      <c r="L344" s="12"/>
      <c r="M344" s="11"/>
      <c r="N344" s="11"/>
    </row>
    <row r="345" spans="3:14" ht="15.75" customHeight="1">
      <c r="C345" s="11"/>
      <c r="E345" s="44"/>
      <c r="F345" s="11"/>
      <c r="G345" s="44"/>
      <c r="I345" s="11"/>
      <c r="J345" s="12"/>
      <c r="K345" s="12"/>
      <c r="L345" s="12"/>
      <c r="M345" s="11"/>
      <c r="N345" s="11"/>
    </row>
    <row r="346" spans="3:14" ht="15.75" customHeight="1">
      <c r="C346" s="11"/>
      <c r="E346" s="44"/>
      <c r="F346" s="11"/>
      <c r="G346" s="44"/>
      <c r="I346" s="11"/>
      <c r="J346" s="12"/>
      <c r="K346" s="12"/>
      <c r="L346" s="12"/>
      <c r="M346" s="11"/>
      <c r="N346" s="11"/>
    </row>
    <row r="347" spans="3:14" ht="15.75" customHeight="1">
      <c r="C347" s="11"/>
      <c r="E347" s="44"/>
      <c r="F347" s="11"/>
      <c r="G347" s="44"/>
      <c r="I347" s="11"/>
      <c r="J347" s="12"/>
      <c r="K347" s="12"/>
      <c r="L347" s="12"/>
      <c r="M347" s="11"/>
      <c r="N347" s="11"/>
    </row>
    <row r="348" spans="3:14" ht="15.75" customHeight="1">
      <c r="C348" s="11"/>
      <c r="E348" s="44"/>
      <c r="F348" s="11"/>
      <c r="G348" s="44"/>
      <c r="I348" s="11"/>
      <c r="J348" s="12"/>
      <c r="K348" s="12"/>
      <c r="L348" s="12"/>
      <c r="M348" s="11"/>
      <c r="N348" s="11"/>
    </row>
    <row r="349" spans="3:14" ht="15.75" customHeight="1">
      <c r="C349" s="11"/>
      <c r="E349" s="44"/>
      <c r="F349" s="11"/>
      <c r="G349" s="44"/>
      <c r="I349" s="11"/>
      <c r="J349" s="12"/>
      <c r="K349" s="12"/>
      <c r="L349" s="12"/>
      <c r="M349" s="11"/>
      <c r="N349" s="11"/>
    </row>
    <row r="350" spans="3:14" ht="15.75" customHeight="1">
      <c r="C350" s="11"/>
      <c r="E350" s="44"/>
      <c r="F350" s="11"/>
      <c r="G350" s="44"/>
      <c r="I350" s="11"/>
      <c r="J350" s="12"/>
      <c r="K350" s="12"/>
      <c r="L350" s="12"/>
      <c r="M350" s="11"/>
      <c r="N350" s="11"/>
    </row>
    <row r="351" spans="3:14" ht="15.75" customHeight="1">
      <c r="C351" s="11"/>
      <c r="E351" s="44"/>
      <c r="F351" s="11"/>
      <c r="G351" s="44"/>
      <c r="I351" s="11"/>
      <c r="J351" s="12"/>
      <c r="K351" s="12"/>
      <c r="L351" s="12"/>
      <c r="M351" s="11"/>
      <c r="N351" s="11"/>
    </row>
    <row r="352" spans="3:14" ht="15.75" customHeight="1">
      <c r="C352" s="11"/>
      <c r="E352" s="44"/>
      <c r="F352" s="11"/>
      <c r="G352" s="44"/>
      <c r="I352" s="11"/>
      <c r="J352" s="12"/>
      <c r="K352" s="12"/>
      <c r="L352" s="12"/>
      <c r="M352" s="11"/>
      <c r="N352" s="11"/>
    </row>
    <row r="353" spans="3:14" ht="15.75" customHeight="1">
      <c r="C353" s="11"/>
      <c r="E353" s="44"/>
      <c r="F353" s="11"/>
      <c r="G353" s="44"/>
      <c r="I353" s="11"/>
      <c r="J353" s="12"/>
      <c r="K353" s="12"/>
      <c r="L353" s="12"/>
      <c r="M353" s="11"/>
      <c r="N353" s="11"/>
    </row>
    <row r="354" spans="3:14" ht="15.75" customHeight="1">
      <c r="C354" s="11"/>
      <c r="E354" s="44"/>
      <c r="F354" s="11"/>
      <c r="G354" s="44"/>
      <c r="I354" s="11"/>
      <c r="J354" s="12"/>
      <c r="K354" s="12"/>
      <c r="L354" s="12"/>
      <c r="M354" s="11"/>
      <c r="N354" s="11"/>
    </row>
    <row r="355" spans="3:14" ht="15.75" customHeight="1">
      <c r="C355" s="11"/>
      <c r="E355" s="44"/>
      <c r="F355" s="11"/>
      <c r="G355" s="44"/>
      <c r="I355" s="11"/>
      <c r="J355" s="12"/>
      <c r="K355" s="12"/>
      <c r="L355" s="12"/>
      <c r="M355" s="11"/>
      <c r="N355" s="11"/>
    </row>
    <row r="356" spans="3:14" ht="15.75" customHeight="1">
      <c r="C356" s="11"/>
      <c r="E356" s="44"/>
      <c r="F356" s="11"/>
      <c r="G356" s="44"/>
      <c r="I356" s="11"/>
      <c r="J356" s="12"/>
      <c r="K356" s="12"/>
      <c r="L356" s="12"/>
      <c r="M356" s="11"/>
      <c r="N356" s="11"/>
    </row>
    <row r="357" spans="3:14" ht="15.75" customHeight="1">
      <c r="C357" s="11"/>
      <c r="E357" s="44"/>
      <c r="F357" s="11"/>
      <c r="G357" s="44"/>
      <c r="I357" s="11"/>
      <c r="J357" s="12"/>
      <c r="K357" s="12"/>
      <c r="L357" s="12"/>
      <c r="M357" s="11"/>
      <c r="N357" s="11"/>
    </row>
    <row r="358" spans="3:14" ht="15.75" customHeight="1">
      <c r="C358" s="11"/>
      <c r="E358" s="44"/>
      <c r="F358" s="11"/>
      <c r="G358" s="44"/>
      <c r="I358" s="11"/>
      <c r="J358" s="12"/>
      <c r="K358" s="12"/>
      <c r="L358" s="12"/>
      <c r="M358" s="11"/>
      <c r="N358" s="11"/>
    </row>
    <row r="359" spans="3:14" ht="15.75" customHeight="1">
      <c r="C359" s="11"/>
      <c r="E359" s="44"/>
      <c r="F359" s="11"/>
      <c r="G359" s="44"/>
      <c r="I359" s="11"/>
      <c r="J359" s="12"/>
      <c r="K359" s="12"/>
      <c r="L359" s="12"/>
      <c r="M359" s="11"/>
      <c r="N359" s="11"/>
    </row>
    <row r="360" spans="3:14" ht="15.75" customHeight="1">
      <c r="C360" s="11"/>
      <c r="E360" s="44"/>
      <c r="F360" s="11"/>
      <c r="G360" s="44"/>
      <c r="I360" s="11"/>
      <c r="J360" s="12"/>
      <c r="K360" s="12"/>
      <c r="L360" s="12"/>
      <c r="M360" s="11"/>
      <c r="N360" s="11"/>
    </row>
    <row r="361" spans="3:14" ht="15.75" customHeight="1">
      <c r="C361" s="11"/>
      <c r="E361" s="44"/>
      <c r="F361" s="11"/>
      <c r="G361" s="44"/>
      <c r="I361" s="11"/>
      <c r="J361" s="12"/>
      <c r="K361" s="12"/>
      <c r="L361" s="12"/>
      <c r="M361" s="11"/>
      <c r="N361" s="11"/>
    </row>
    <row r="362" spans="3:14" ht="15.75" customHeight="1">
      <c r="C362" s="11"/>
      <c r="E362" s="44"/>
      <c r="F362" s="11"/>
      <c r="G362" s="44"/>
      <c r="I362" s="11"/>
      <c r="J362" s="12"/>
      <c r="K362" s="12"/>
      <c r="L362" s="12"/>
      <c r="M362" s="11"/>
      <c r="N362" s="11"/>
    </row>
    <row r="363" spans="3:14" ht="15.75" customHeight="1">
      <c r="C363" s="11"/>
      <c r="E363" s="44"/>
      <c r="F363" s="11"/>
      <c r="G363" s="44"/>
      <c r="I363" s="11"/>
      <c r="J363" s="12"/>
      <c r="K363" s="12"/>
      <c r="L363" s="12"/>
      <c r="M363" s="11"/>
      <c r="N363" s="11"/>
    </row>
    <row r="364" spans="3:14" ht="15.75" customHeight="1">
      <c r="C364" s="11"/>
      <c r="E364" s="44"/>
      <c r="F364" s="11"/>
      <c r="G364" s="44"/>
      <c r="I364" s="11"/>
      <c r="J364" s="12"/>
      <c r="K364" s="12"/>
      <c r="L364" s="12"/>
      <c r="M364" s="11"/>
      <c r="N364" s="11"/>
    </row>
    <row r="365" spans="3:14" ht="15.75" customHeight="1">
      <c r="C365" s="11"/>
      <c r="E365" s="44"/>
      <c r="F365" s="11"/>
      <c r="G365" s="44"/>
      <c r="I365" s="11"/>
      <c r="J365" s="12"/>
      <c r="K365" s="12"/>
      <c r="L365" s="12"/>
      <c r="M365" s="11"/>
      <c r="N365" s="11"/>
    </row>
    <row r="366" spans="3:14" ht="15.75" customHeight="1">
      <c r="C366" s="11"/>
      <c r="E366" s="44"/>
      <c r="F366" s="11"/>
      <c r="G366" s="44"/>
      <c r="I366" s="11"/>
      <c r="J366" s="12"/>
      <c r="K366" s="12"/>
      <c r="L366" s="12"/>
      <c r="M366" s="11"/>
      <c r="N366" s="11"/>
    </row>
    <row r="367" spans="3:14" ht="15.75" customHeight="1">
      <c r="C367" s="11"/>
      <c r="E367" s="44"/>
      <c r="F367" s="11"/>
      <c r="G367" s="44"/>
      <c r="I367" s="11"/>
      <c r="J367" s="12"/>
      <c r="K367" s="12"/>
      <c r="L367" s="12"/>
      <c r="M367" s="11"/>
      <c r="N367" s="11"/>
    </row>
    <row r="368" spans="3:14" ht="15.75" customHeight="1">
      <c r="C368" s="11"/>
      <c r="E368" s="44"/>
      <c r="F368" s="11"/>
      <c r="G368" s="44"/>
      <c r="I368" s="11"/>
      <c r="J368" s="12"/>
      <c r="K368" s="12"/>
      <c r="L368" s="12"/>
      <c r="M368" s="11"/>
      <c r="N368" s="11"/>
    </row>
    <row r="369" spans="3:14" ht="15.75" customHeight="1">
      <c r="C369" s="11"/>
      <c r="E369" s="44"/>
      <c r="F369" s="11"/>
      <c r="G369" s="44"/>
      <c r="I369" s="11"/>
      <c r="J369" s="12"/>
      <c r="K369" s="12"/>
      <c r="L369" s="12"/>
      <c r="M369" s="11"/>
      <c r="N369" s="11"/>
    </row>
    <row r="370" spans="3:14" ht="15.75" customHeight="1">
      <c r="C370" s="11"/>
      <c r="E370" s="44"/>
      <c r="F370" s="11"/>
      <c r="G370" s="44"/>
      <c r="I370" s="11"/>
      <c r="J370" s="12"/>
      <c r="K370" s="12"/>
      <c r="L370" s="12"/>
      <c r="M370" s="11"/>
      <c r="N370" s="11"/>
    </row>
    <row r="371" spans="3:14" ht="15.75" customHeight="1">
      <c r="C371" s="11"/>
      <c r="E371" s="44"/>
      <c r="F371" s="11"/>
      <c r="G371" s="44"/>
      <c r="I371" s="11"/>
      <c r="J371" s="12"/>
      <c r="K371" s="12"/>
      <c r="L371" s="12"/>
      <c r="M371" s="11"/>
      <c r="N371" s="11"/>
    </row>
    <row r="372" spans="3:14" ht="15.75" customHeight="1">
      <c r="C372" s="11"/>
      <c r="E372" s="44"/>
      <c r="F372" s="11"/>
      <c r="G372" s="44"/>
      <c r="I372" s="11"/>
      <c r="J372" s="12"/>
      <c r="K372" s="12"/>
      <c r="L372" s="12"/>
      <c r="M372" s="11"/>
      <c r="N372" s="11"/>
    </row>
    <row r="373" spans="3:14" ht="15.75" customHeight="1">
      <c r="C373" s="11"/>
      <c r="E373" s="44"/>
      <c r="F373" s="11"/>
      <c r="G373" s="44"/>
      <c r="I373" s="11"/>
      <c r="J373" s="12"/>
      <c r="K373" s="12"/>
      <c r="L373" s="12"/>
      <c r="M373" s="11"/>
      <c r="N373" s="11"/>
    </row>
    <row r="374" spans="3:14" ht="15.75" customHeight="1">
      <c r="C374" s="11"/>
      <c r="E374" s="44"/>
      <c r="F374" s="11"/>
      <c r="G374" s="44"/>
      <c r="I374" s="11"/>
      <c r="J374" s="12"/>
      <c r="K374" s="12"/>
      <c r="L374" s="12"/>
      <c r="M374" s="11"/>
      <c r="N374" s="11"/>
    </row>
    <row r="375" spans="3:14" ht="15.75" customHeight="1">
      <c r="C375" s="11"/>
      <c r="E375" s="44"/>
      <c r="F375" s="11"/>
      <c r="G375" s="44"/>
      <c r="I375" s="11"/>
      <c r="J375" s="12"/>
      <c r="K375" s="12"/>
      <c r="L375" s="12"/>
      <c r="M375" s="11"/>
      <c r="N375" s="11"/>
    </row>
    <row r="376" spans="3:14" ht="15.75" customHeight="1">
      <c r="C376" s="11"/>
      <c r="E376" s="44"/>
      <c r="F376" s="11"/>
      <c r="G376" s="44"/>
      <c r="I376" s="11"/>
      <c r="J376" s="12"/>
      <c r="K376" s="12"/>
      <c r="L376" s="12"/>
      <c r="M376" s="11"/>
      <c r="N376" s="11"/>
    </row>
    <row r="377" spans="3:14" ht="15.75" customHeight="1">
      <c r="C377" s="11"/>
      <c r="E377" s="44"/>
      <c r="F377" s="11"/>
      <c r="G377" s="44"/>
      <c r="I377" s="11"/>
      <c r="J377" s="12"/>
      <c r="K377" s="12"/>
      <c r="L377" s="12"/>
      <c r="M377" s="11"/>
      <c r="N377" s="11"/>
    </row>
    <row r="378" spans="3:14" ht="15.75" customHeight="1">
      <c r="C378" s="11"/>
      <c r="E378" s="44"/>
      <c r="F378" s="11"/>
      <c r="G378" s="44"/>
      <c r="I378" s="11"/>
      <c r="J378" s="12"/>
      <c r="K378" s="12"/>
      <c r="L378" s="12"/>
      <c r="M378" s="11"/>
      <c r="N378" s="11"/>
    </row>
    <row r="379" spans="3:14" ht="15.75" customHeight="1">
      <c r="C379" s="11"/>
      <c r="E379" s="44"/>
      <c r="F379" s="11"/>
      <c r="G379" s="44"/>
      <c r="I379" s="11"/>
      <c r="J379" s="12"/>
      <c r="K379" s="12"/>
      <c r="L379" s="12"/>
      <c r="M379" s="11"/>
      <c r="N379" s="11"/>
    </row>
    <row r="380" spans="3:14" ht="15.75" customHeight="1">
      <c r="C380" s="11"/>
      <c r="E380" s="44"/>
      <c r="F380" s="11"/>
      <c r="G380" s="44"/>
      <c r="I380" s="11"/>
      <c r="J380" s="12"/>
      <c r="K380" s="12"/>
      <c r="L380" s="12"/>
      <c r="M380" s="11"/>
      <c r="N380" s="11"/>
    </row>
    <row r="381" spans="3:14" ht="15.75" customHeight="1">
      <c r="C381" s="11"/>
      <c r="E381" s="44"/>
      <c r="F381" s="11"/>
      <c r="G381" s="44"/>
      <c r="I381" s="11"/>
      <c r="J381" s="12"/>
      <c r="K381" s="12"/>
      <c r="L381" s="12"/>
      <c r="M381" s="11"/>
      <c r="N381" s="11"/>
    </row>
    <row r="382" spans="3:14" ht="15.75" customHeight="1">
      <c r="C382" s="11"/>
      <c r="E382" s="44"/>
      <c r="F382" s="11"/>
      <c r="G382" s="44"/>
      <c r="I382" s="11"/>
      <c r="J382" s="12"/>
      <c r="K382" s="12"/>
      <c r="L382" s="12"/>
      <c r="M382" s="11"/>
      <c r="N382" s="11"/>
    </row>
    <row r="383" spans="3:14" ht="15.75" customHeight="1">
      <c r="C383" s="11"/>
      <c r="E383" s="44"/>
      <c r="F383" s="11"/>
      <c r="G383" s="44"/>
      <c r="I383" s="11"/>
      <c r="J383" s="12"/>
      <c r="K383" s="12"/>
      <c r="L383" s="12"/>
      <c r="M383" s="11"/>
      <c r="N383" s="11"/>
    </row>
    <row r="384" spans="3:14" ht="15.75" customHeight="1">
      <c r="C384" s="11"/>
      <c r="E384" s="44"/>
      <c r="F384" s="11"/>
      <c r="G384" s="44"/>
      <c r="I384" s="11"/>
      <c r="J384" s="12"/>
      <c r="K384" s="12"/>
      <c r="L384" s="12"/>
      <c r="M384" s="11"/>
      <c r="N384" s="11"/>
    </row>
    <row r="385" spans="3:14" ht="15.75" customHeight="1">
      <c r="C385" s="11"/>
      <c r="E385" s="44"/>
      <c r="F385" s="11"/>
      <c r="G385" s="44"/>
      <c r="I385" s="11"/>
      <c r="J385" s="12"/>
      <c r="K385" s="12"/>
      <c r="L385" s="12"/>
      <c r="M385" s="11"/>
      <c r="N385" s="11"/>
    </row>
    <row r="386" spans="3:14" ht="15.75" customHeight="1">
      <c r="C386" s="11"/>
      <c r="E386" s="44"/>
      <c r="F386" s="11"/>
      <c r="G386" s="44"/>
      <c r="I386" s="11"/>
      <c r="J386" s="12"/>
      <c r="K386" s="12"/>
      <c r="L386" s="12"/>
      <c r="M386" s="11"/>
      <c r="N386" s="11"/>
    </row>
    <row r="387" spans="3:14" ht="15.75" customHeight="1">
      <c r="C387" s="11"/>
      <c r="E387" s="44"/>
      <c r="F387" s="11"/>
      <c r="G387" s="44"/>
      <c r="I387" s="11"/>
      <c r="J387" s="12"/>
      <c r="K387" s="12"/>
      <c r="L387" s="12"/>
      <c r="M387" s="11"/>
      <c r="N387" s="11"/>
    </row>
    <row r="388" spans="3:14" ht="15.75" customHeight="1">
      <c r="C388" s="11"/>
      <c r="E388" s="44"/>
      <c r="F388" s="11"/>
      <c r="G388" s="44"/>
      <c r="I388" s="11"/>
      <c r="J388" s="12"/>
      <c r="K388" s="12"/>
      <c r="L388" s="12"/>
      <c r="M388" s="11"/>
      <c r="N388" s="11"/>
    </row>
    <row r="389" spans="3:14" ht="15.75" customHeight="1">
      <c r="C389" s="11"/>
      <c r="E389" s="44"/>
      <c r="F389" s="11"/>
      <c r="G389" s="44"/>
      <c r="I389" s="11"/>
      <c r="J389" s="12"/>
      <c r="K389" s="12"/>
      <c r="L389" s="12"/>
      <c r="M389" s="11"/>
      <c r="N389" s="11"/>
    </row>
    <row r="390" spans="3:14" ht="15.75" customHeight="1">
      <c r="C390" s="11"/>
      <c r="E390" s="44"/>
      <c r="F390" s="11"/>
      <c r="G390" s="44"/>
      <c r="I390" s="11"/>
      <c r="J390" s="12"/>
      <c r="K390" s="12"/>
      <c r="L390" s="12"/>
      <c r="M390" s="11"/>
      <c r="N390" s="11"/>
    </row>
    <row r="391" spans="3:14" ht="15.75" customHeight="1">
      <c r="C391" s="11"/>
      <c r="E391" s="44"/>
      <c r="F391" s="11"/>
      <c r="G391" s="44"/>
      <c r="I391" s="11"/>
      <c r="J391" s="12"/>
      <c r="K391" s="12"/>
      <c r="L391" s="12"/>
      <c r="M391" s="11"/>
      <c r="N391" s="11"/>
    </row>
    <row r="392" spans="3:14" ht="15.75" customHeight="1">
      <c r="C392" s="11"/>
      <c r="E392" s="44"/>
      <c r="F392" s="11"/>
      <c r="G392" s="44"/>
      <c r="I392" s="11"/>
      <c r="J392" s="12"/>
      <c r="K392" s="12"/>
      <c r="L392" s="12"/>
      <c r="M392" s="11"/>
      <c r="N392" s="11"/>
    </row>
    <row r="393" spans="3:14" ht="15.75" customHeight="1">
      <c r="C393" s="11"/>
      <c r="E393" s="44"/>
      <c r="F393" s="11"/>
      <c r="G393" s="44"/>
      <c r="I393" s="11"/>
      <c r="J393" s="12"/>
      <c r="K393" s="12"/>
      <c r="L393" s="12"/>
      <c r="M393" s="11"/>
      <c r="N393" s="11"/>
    </row>
    <row r="394" spans="3:14" ht="15.75" customHeight="1">
      <c r="C394" s="11"/>
      <c r="E394" s="44"/>
      <c r="F394" s="11"/>
      <c r="G394" s="44"/>
      <c r="I394" s="11"/>
      <c r="J394" s="12"/>
      <c r="K394" s="12"/>
      <c r="L394" s="12"/>
      <c r="M394" s="11"/>
      <c r="N394" s="11"/>
    </row>
    <row r="395" spans="3:14" ht="15.75" customHeight="1">
      <c r="C395" s="11"/>
      <c r="E395" s="44"/>
      <c r="F395" s="11"/>
      <c r="G395" s="44"/>
      <c r="I395" s="11"/>
      <c r="J395" s="12"/>
      <c r="K395" s="12"/>
      <c r="L395" s="12"/>
      <c r="M395" s="11"/>
      <c r="N395" s="11"/>
    </row>
    <row r="396" spans="3:14" ht="15.75" customHeight="1">
      <c r="C396" s="11"/>
      <c r="E396" s="44"/>
      <c r="F396" s="11"/>
      <c r="G396" s="44"/>
      <c r="I396" s="11"/>
      <c r="J396" s="12"/>
      <c r="K396" s="12"/>
      <c r="L396" s="12"/>
      <c r="M396" s="11"/>
      <c r="N396" s="11"/>
    </row>
    <row r="397" spans="3:14" ht="15.75" customHeight="1">
      <c r="C397" s="11"/>
      <c r="E397" s="44"/>
      <c r="F397" s="11"/>
      <c r="G397" s="44"/>
      <c r="I397" s="11"/>
      <c r="J397" s="12"/>
      <c r="K397" s="12"/>
      <c r="L397" s="12"/>
      <c r="M397" s="11"/>
      <c r="N397" s="11"/>
    </row>
    <row r="398" spans="3:14" ht="15.75" customHeight="1">
      <c r="C398" s="11"/>
      <c r="E398" s="44"/>
      <c r="F398" s="11"/>
      <c r="G398" s="44"/>
      <c r="I398" s="11"/>
      <c r="J398" s="12"/>
      <c r="K398" s="12"/>
      <c r="L398" s="12"/>
      <c r="M398" s="11"/>
      <c r="N398" s="11"/>
    </row>
    <row r="399" spans="3:14" ht="15.75" customHeight="1">
      <c r="C399" s="11"/>
      <c r="E399" s="44"/>
      <c r="F399" s="11"/>
      <c r="G399" s="44"/>
      <c r="I399" s="11"/>
      <c r="J399" s="12"/>
      <c r="K399" s="12"/>
      <c r="L399" s="12"/>
      <c r="M399" s="11"/>
      <c r="N399" s="11"/>
    </row>
    <row r="400" spans="3:14" ht="15.75" customHeight="1">
      <c r="C400" s="11"/>
      <c r="E400" s="44"/>
      <c r="F400" s="11"/>
      <c r="G400" s="44"/>
      <c r="I400" s="11"/>
      <c r="J400" s="12"/>
      <c r="K400" s="12"/>
      <c r="L400" s="12"/>
      <c r="M400" s="11"/>
      <c r="N400" s="11"/>
    </row>
    <row r="401" spans="3:14" ht="15.75" customHeight="1">
      <c r="C401" s="11"/>
      <c r="E401" s="44"/>
      <c r="F401" s="11"/>
      <c r="G401" s="44"/>
      <c r="I401" s="11"/>
      <c r="J401" s="12"/>
      <c r="K401" s="12"/>
      <c r="L401" s="12"/>
      <c r="M401" s="11"/>
      <c r="N401" s="11"/>
    </row>
    <row r="402" spans="3:14" ht="15.75" customHeight="1">
      <c r="C402" s="11"/>
      <c r="E402" s="44"/>
      <c r="F402" s="11"/>
      <c r="G402" s="44"/>
      <c r="I402" s="11"/>
      <c r="J402" s="12"/>
      <c r="K402" s="12"/>
      <c r="L402" s="12"/>
      <c r="M402" s="11"/>
      <c r="N402" s="11"/>
    </row>
    <row r="403" spans="3:14" ht="15.75" customHeight="1">
      <c r="C403" s="11"/>
      <c r="E403" s="44"/>
      <c r="F403" s="11"/>
      <c r="G403" s="44"/>
      <c r="I403" s="11"/>
      <c r="J403" s="12"/>
      <c r="K403" s="12"/>
      <c r="L403" s="12"/>
      <c r="M403" s="11"/>
      <c r="N403" s="11"/>
    </row>
    <row r="404" spans="3:14" ht="15.75" customHeight="1">
      <c r="C404" s="11"/>
      <c r="E404" s="44"/>
      <c r="F404" s="11"/>
      <c r="G404" s="44"/>
      <c r="I404" s="11"/>
      <c r="J404" s="12"/>
      <c r="K404" s="12"/>
      <c r="L404" s="12"/>
      <c r="M404" s="11"/>
      <c r="N404" s="11"/>
    </row>
    <row r="405" spans="3:14" ht="15.75" customHeight="1">
      <c r="C405" s="11"/>
      <c r="E405" s="44"/>
      <c r="F405" s="11"/>
      <c r="G405" s="44"/>
      <c r="I405" s="11"/>
      <c r="J405" s="12"/>
      <c r="K405" s="12"/>
      <c r="L405" s="12"/>
      <c r="M405" s="11"/>
      <c r="N405" s="11"/>
    </row>
    <row r="406" spans="3:14" ht="15.75" customHeight="1">
      <c r="C406" s="11"/>
      <c r="E406" s="44"/>
      <c r="F406" s="11"/>
      <c r="G406" s="44"/>
      <c r="I406" s="11"/>
      <c r="J406" s="12"/>
      <c r="K406" s="12"/>
      <c r="L406" s="12"/>
      <c r="M406" s="11"/>
      <c r="N406" s="11"/>
    </row>
    <row r="407" spans="3:14" ht="15.75" customHeight="1">
      <c r="C407" s="11"/>
      <c r="E407" s="44"/>
      <c r="F407" s="11"/>
      <c r="G407" s="44"/>
      <c r="I407" s="11"/>
      <c r="J407" s="12"/>
      <c r="K407" s="12"/>
      <c r="L407" s="12"/>
      <c r="M407" s="11"/>
      <c r="N407" s="11"/>
    </row>
    <row r="408" spans="3:14" ht="15.75" customHeight="1">
      <c r="C408" s="11"/>
      <c r="E408" s="44"/>
      <c r="F408" s="11"/>
      <c r="G408" s="44"/>
      <c r="I408" s="11"/>
      <c r="J408" s="12"/>
      <c r="K408" s="12"/>
      <c r="L408" s="12"/>
      <c r="M408" s="11"/>
      <c r="N408" s="11"/>
    </row>
    <row r="409" spans="3:14" ht="15.75" customHeight="1">
      <c r="C409" s="11"/>
      <c r="E409" s="44"/>
      <c r="F409" s="11"/>
      <c r="G409" s="44"/>
      <c r="I409" s="11"/>
      <c r="J409" s="12"/>
      <c r="K409" s="12"/>
      <c r="L409" s="12"/>
      <c r="M409" s="11"/>
      <c r="N409" s="11"/>
    </row>
    <row r="410" spans="3:14" ht="15.75" customHeight="1">
      <c r="C410" s="11"/>
      <c r="E410" s="44"/>
      <c r="F410" s="11"/>
      <c r="G410" s="44"/>
      <c r="I410" s="11"/>
      <c r="J410" s="12"/>
      <c r="K410" s="12"/>
      <c r="L410" s="12"/>
      <c r="M410" s="11"/>
      <c r="N410" s="11"/>
    </row>
    <row r="411" spans="3:14" ht="15.75" customHeight="1">
      <c r="C411" s="11"/>
      <c r="E411" s="44"/>
      <c r="F411" s="11"/>
      <c r="G411" s="44"/>
      <c r="I411" s="11"/>
      <c r="J411" s="12"/>
      <c r="K411" s="12"/>
      <c r="L411" s="12"/>
      <c r="M411" s="11"/>
      <c r="N411" s="11"/>
    </row>
    <row r="412" spans="3:14" ht="15.75" customHeight="1">
      <c r="C412" s="11"/>
      <c r="E412" s="44"/>
      <c r="F412" s="11"/>
      <c r="G412" s="44"/>
      <c r="I412" s="11"/>
      <c r="J412" s="12"/>
      <c r="K412" s="12"/>
      <c r="L412" s="12"/>
      <c r="M412" s="11"/>
      <c r="N412" s="11"/>
    </row>
    <row r="413" spans="3:14" ht="15.75" customHeight="1">
      <c r="C413" s="11"/>
      <c r="E413" s="44"/>
      <c r="F413" s="11"/>
      <c r="G413" s="44"/>
      <c r="I413" s="11"/>
      <c r="J413" s="12"/>
      <c r="K413" s="12"/>
      <c r="L413" s="12"/>
      <c r="M413" s="11"/>
      <c r="N413" s="11"/>
    </row>
    <row r="414" spans="3:14" ht="15.75" customHeight="1">
      <c r="C414" s="11"/>
      <c r="E414" s="44"/>
      <c r="F414" s="11"/>
      <c r="G414" s="44"/>
      <c r="I414" s="11"/>
      <c r="J414" s="12"/>
      <c r="K414" s="12"/>
      <c r="L414" s="12"/>
      <c r="M414" s="11"/>
      <c r="N414" s="11"/>
    </row>
    <row r="415" spans="3:14" ht="15.75" customHeight="1">
      <c r="C415" s="11"/>
      <c r="E415" s="44"/>
      <c r="F415" s="11"/>
      <c r="G415" s="44"/>
      <c r="I415" s="11"/>
      <c r="J415" s="12"/>
      <c r="K415" s="12"/>
      <c r="L415" s="12"/>
      <c r="M415" s="11"/>
      <c r="N415" s="11"/>
    </row>
    <row r="416" spans="3:14" ht="15.75" customHeight="1">
      <c r="C416" s="11"/>
      <c r="E416" s="44"/>
      <c r="F416" s="11"/>
      <c r="G416" s="44"/>
      <c r="I416" s="11"/>
      <c r="J416" s="12"/>
      <c r="K416" s="12"/>
      <c r="L416" s="12"/>
      <c r="M416" s="11"/>
      <c r="N416" s="11"/>
    </row>
    <row r="417" spans="3:14" ht="15.75" customHeight="1">
      <c r="C417" s="11"/>
      <c r="E417" s="44"/>
      <c r="F417" s="11"/>
      <c r="G417" s="44"/>
      <c r="I417" s="11"/>
      <c r="J417" s="12"/>
      <c r="K417" s="12"/>
      <c r="L417" s="12"/>
      <c r="M417" s="11"/>
      <c r="N417" s="11"/>
    </row>
    <row r="418" spans="3:14" ht="15.75" customHeight="1">
      <c r="C418" s="11"/>
      <c r="E418" s="44"/>
      <c r="F418" s="11"/>
      <c r="G418" s="44"/>
      <c r="I418" s="11"/>
      <c r="J418" s="12"/>
      <c r="K418" s="12"/>
      <c r="L418" s="12"/>
      <c r="M418" s="11"/>
      <c r="N418" s="11"/>
    </row>
    <row r="419" spans="3:14" ht="15.75" customHeight="1">
      <c r="C419" s="11"/>
      <c r="E419" s="44"/>
      <c r="F419" s="11"/>
      <c r="G419" s="44"/>
      <c r="I419" s="11"/>
      <c r="J419" s="12"/>
      <c r="K419" s="12"/>
      <c r="L419" s="12"/>
      <c r="M419" s="11"/>
      <c r="N419" s="11"/>
    </row>
    <row r="420" spans="3:14" ht="15.75" customHeight="1">
      <c r="C420" s="11"/>
      <c r="E420" s="44"/>
      <c r="F420" s="11"/>
      <c r="G420" s="44"/>
      <c r="I420" s="11"/>
      <c r="J420" s="12"/>
      <c r="K420" s="12"/>
      <c r="L420" s="12"/>
      <c r="M420" s="11"/>
      <c r="N420" s="11"/>
    </row>
    <row r="421" spans="3:14" ht="15.75" customHeight="1">
      <c r="C421" s="11"/>
      <c r="E421" s="44"/>
      <c r="F421" s="11"/>
      <c r="G421" s="44"/>
      <c r="I421" s="11"/>
      <c r="J421" s="12"/>
      <c r="K421" s="12"/>
      <c r="L421" s="12"/>
      <c r="M421" s="11"/>
      <c r="N421" s="11"/>
    </row>
    <row r="422" spans="3:14" ht="15.75" customHeight="1">
      <c r="C422" s="11"/>
      <c r="E422" s="44"/>
      <c r="F422" s="11"/>
      <c r="G422" s="44"/>
      <c r="I422" s="11"/>
      <c r="J422" s="12"/>
      <c r="K422" s="12"/>
      <c r="L422" s="12"/>
      <c r="M422" s="11"/>
      <c r="N422" s="11"/>
    </row>
    <row r="423" spans="3:14" ht="15.75" customHeight="1">
      <c r="C423" s="11"/>
      <c r="E423" s="44"/>
      <c r="F423" s="11"/>
      <c r="G423" s="44"/>
      <c r="I423" s="11"/>
      <c r="J423" s="12"/>
      <c r="K423" s="12"/>
      <c r="L423" s="12"/>
      <c r="M423" s="11"/>
      <c r="N423" s="11"/>
    </row>
    <row r="424" spans="3:14" ht="15.75" customHeight="1">
      <c r="C424" s="11"/>
      <c r="E424" s="44"/>
      <c r="F424" s="11"/>
      <c r="G424" s="44"/>
      <c r="I424" s="11"/>
      <c r="J424" s="12"/>
      <c r="K424" s="12"/>
      <c r="L424" s="12"/>
      <c r="M424" s="11"/>
      <c r="N424" s="11"/>
    </row>
    <row r="425" spans="3:14" ht="15.75" customHeight="1">
      <c r="C425" s="11"/>
      <c r="E425" s="44"/>
      <c r="F425" s="11"/>
      <c r="G425" s="44"/>
      <c r="I425" s="11"/>
      <c r="J425" s="12"/>
      <c r="K425" s="12"/>
      <c r="L425" s="12"/>
      <c r="M425" s="11"/>
      <c r="N425" s="11"/>
    </row>
    <row r="426" spans="3:14" ht="15.75" customHeight="1">
      <c r="C426" s="11"/>
      <c r="E426" s="44"/>
      <c r="F426" s="11"/>
      <c r="G426" s="44"/>
      <c r="I426" s="11"/>
      <c r="J426" s="12"/>
      <c r="K426" s="12"/>
      <c r="L426" s="12"/>
      <c r="M426" s="11"/>
      <c r="N426" s="11"/>
    </row>
    <row r="427" spans="3:14" ht="15.75" customHeight="1">
      <c r="C427" s="11"/>
      <c r="E427" s="44"/>
      <c r="F427" s="11"/>
      <c r="G427" s="44"/>
      <c r="I427" s="11"/>
      <c r="J427" s="12"/>
      <c r="K427" s="12"/>
      <c r="L427" s="12"/>
      <c r="M427" s="11"/>
      <c r="N427" s="11"/>
    </row>
    <row r="428" spans="3:14" ht="15.75" customHeight="1">
      <c r="C428" s="11"/>
      <c r="E428" s="44"/>
      <c r="F428" s="11"/>
      <c r="G428" s="44"/>
      <c r="I428" s="11"/>
      <c r="J428" s="12"/>
      <c r="K428" s="12"/>
      <c r="L428" s="12"/>
      <c r="M428" s="11"/>
      <c r="N428" s="11"/>
    </row>
    <row r="429" spans="3:14" ht="15.75" customHeight="1">
      <c r="C429" s="11"/>
      <c r="E429" s="44"/>
      <c r="F429" s="11"/>
      <c r="G429" s="44"/>
      <c r="I429" s="11"/>
      <c r="J429" s="12"/>
      <c r="K429" s="12"/>
      <c r="L429" s="12"/>
      <c r="M429" s="11"/>
      <c r="N429" s="11"/>
    </row>
    <row r="430" spans="3:14" ht="15.75" customHeight="1">
      <c r="C430" s="11"/>
      <c r="E430" s="44"/>
      <c r="F430" s="11"/>
      <c r="G430" s="44"/>
      <c r="I430" s="11"/>
      <c r="J430" s="12"/>
      <c r="K430" s="12"/>
      <c r="L430" s="12"/>
      <c r="M430" s="11"/>
      <c r="N430" s="11"/>
    </row>
    <row r="431" spans="3:14" ht="15.75" customHeight="1">
      <c r="C431" s="11"/>
      <c r="E431" s="44"/>
      <c r="F431" s="11"/>
      <c r="G431" s="44"/>
      <c r="I431" s="11"/>
      <c r="J431" s="12"/>
      <c r="K431" s="12"/>
      <c r="L431" s="12"/>
      <c r="M431" s="11"/>
      <c r="N431" s="11"/>
    </row>
    <row r="432" spans="3:14" ht="15.75" customHeight="1">
      <c r="C432" s="11"/>
      <c r="E432" s="44"/>
      <c r="F432" s="11"/>
      <c r="G432" s="44"/>
      <c r="I432" s="11"/>
      <c r="J432" s="12"/>
      <c r="K432" s="12"/>
      <c r="L432" s="12"/>
      <c r="M432" s="11"/>
      <c r="N432" s="11"/>
    </row>
    <row r="433" spans="3:14" ht="15.75" customHeight="1">
      <c r="C433" s="11"/>
      <c r="E433" s="44"/>
      <c r="F433" s="11"/>
      <c r="G433" s="44"/>
      <c r="I433" s="11"/>
      <c r="J433" s="12"/>
      <c r="K433" s="12"/>
      <c r="L433" s="12"/>
      <c r="M433" s="11"/>
      <c r="N433" s="11"/>
    </row>
    <row r="434" spans="3:14" ht="15.75" customHeight="1">
      <c r="C434" s="11"/>
      <c r="E434" s="44"/>
      <c r="F434" s="11"/>
      <c r="G434" s="44"/>
      <c r="I434" s="11"/>
      <c r="J434" s="12"/>
      <c r="K434" s="12"/>
      <c r="L434" s="12"/>
      <c r="M434" s="11"/>
      <c r="N434" s="11"/>
    </row>
    <row r="435" spans="3:14" ht="15.75" customHeight="1">
      <c r="C435" s="11"/>
      <c r="E435" s="44"/>
      <c r="F435" s="11"/>
      <c r="G435" s="44"/>
      <c r="I435" s="11"/>
      <c r="J435" s="12"/>
      <c r="K435" s="12"/>
      <c r="L435" s="12"/>
      <c r="M435" s="11"/>
      <c r="N435" s="11"/>
    </row>
    <row r="436" spans="3:14" ht="15.75" customHeight="1">
      <c r="C436" s="11"/>
      <c r="E436" s="44"/>
      <c r="F436" s="11"/>
      <c r="G436" s="44"/>
      <c r="I436" s="11"/>
      <c r="J436" s="12"/>
      <c r="K436" s="12"/>
      <c r="L436" s="12"/>
      <c r="M436" s="11"/>
      <c r="N436" s="11"/>
    </row>
    <row r="437" spans="3:14" ht="15.75" customHeight="1">
      <c r="C437" s="11"/>
      <c r="E437" s="44"/>
      <c r="F437" s="11"/>
      <c r="G437" s="44"/>
      <c r="I437" s="11"/>
      <c r="J437" s="12"/>
      <c r="K437" s="12"/>
      <c r="L437" s="12"/>
      <c r="M437" s="11"/>
      <c r="N437" s="11"/>
    </row>
    <row r="438" spans="3:14" ht="15.75" customHeight="1">
      <c r="C438" s="11"/>
      <c r="E438" s="44"/>
      <c r="F438" s="11"/>
      <c r="G438" s="44"/>
      <c r="I438" s="11"/>
      <c r="J438" s="12"/>
      <c r="K438" s="12"/>
      <c r="L438" s="12"/>
      <c r="M438" s="11"/>
      <c r="N438" s="11"/>
    </row>
    <row r="439" spans="3:14" ht="15.75" customHeight="1">
      <c r="C439" s="11"/>
      <c r="E439" s="44"/>
      <c r="F439" s="11"/>
      <c r="G439" s="44"/>
      <c r="I439" s="11"/>
      <c r="J439" s="12"/>
      <c r="K439" s="12"/>
      <c r="L439" s="12"/>
      <c r="M439" s="11"/>
      <c r="N439" s="11"/>
    </row>
    <row r="440" spans="3:14" ht="15.75" customHeight="1">
      <c r="C440" s="11"/>
      <c r="E440" s="44"/>
      <c r="F440" s="11"/>
      <c r="G440" s="44"/>
      <c r="I440" s="11"/>
      <c r="J440" s="12"/>
      <c r="K440" s="12"/>
      <c r="L440" s="12"/>
      <c r="M440" s="11"/>
      <c r="N440" s="11"/>
    </row>
    <row r="441" spans="3:14" ht="15.75" customHeight="1">
      <c r="C441" s="11"/>
      <c r="E441" s="44"/>
      <c r="F441" s="11"/>
      <c r="G441" s="44"/>
      <c r="I441" s="11"/>
      <c r="J441" s="12"/>
      <c r="K441" s="12"/>
      <c r="L441" s="12"/>
      <c r="M441" s="11"/>
      <c r="N441" s="11"/>
    </row>
    <row r="442" spans="3:14" ht="15.75" customHeight="1">
      <c r="C442" s="11"/>
      <c r="E442" s="44"/>
      <c r="F442" s="11"/>
      <c r="G442" s="44"/>
      <c r="I442" s="11"/>
      <c r="J442" s="12"/>
      <c r="K442" s="12"/>
      <c r="L442" s="12"/>
      <c r="M442" s="11"/>
      <c r="N442" s="11"/>
    </row>
    <row r="443" spans="3:14" ht="15.75" customHeight="1">
      <c r="C443" s="11"/>
      <c r="E443" s="44"/>
      <c r="F443" s="11"/>
      <c r="G443" s="44"/>
      <c r="I443" s="11"/>
      <c r="J443" s="12"/>
      <c r="K443" s="12"/>
      <c r="L443" s="12"/>
      <c r="M443" s="11"/>
      <c r="N443" s="11"/>
    </row>
    <row r="444" spans="3:14" ht="15.75" customHeight="1">
      <c r="C444" s="11"/>
      <c r="E444" s="44"/>
      <c r="F444" s="11"/>
      <c r="G444" s="44"/>
      <c r="I444" s="11"/>
      <c r="J444" s="12"/>
      <c r="K444" s="12"/>
      <c r="L444" s="12"/>
      <c r="M444" s="11"/>
      <c r="N444" s="11"/>
    </row>
    <row r="445" spans="3:14" ht="15.75" customHeight="1">
      <c r="C445" s="11"/>
      <c r="E445" s="44"/>
      <c r="F445" s="11"/>
      <c r="G445" s="44"/>
      <c r="I445" s="11"/>
      <c r="J445" s="12"/>
      <c r="K445" s="12"/>
      <c r="L445" s="12"/>
      <c r="M445" s="11"/>
      <c r="N445" s="11"/>
    </row>
    <row r="446" spans="3:14" ht="15.75" customHeight="1">
      <c r="C446" s="11"/>
      <c r="E446" s="44"/>
      <c r="F446" s="11"/>
      <c r="G446" s="44"/>
      <c r="I446" s="11"/>
      <c r="J446" s="12"/>
      <c r="K446" s="12"/>
      <c r="L446" s="12"/>
      <c r="M446" s="11"/>
      <c r="N446" s="11"/>
    </row>
    <row r="447" spans="3:14" ht="15.75" customHeight="1">
      <c r="C447" s="11"/>
      <c r="E447" s="44"/>
      <c r="F447" s="11"/>
      <c r="G447" s="44"/>
      <c r="I447" s="11"/>
      <c r="J447" s="12"/>
      <c r="K447" s="12"/>
      <c r="L447" s="12"/>
      <c r="M447" s="11"/>
      <c r="N447" s="11"/>
    </row>
    <row r="448" spans="3:14" ht="15.75" customHeight="1">
      <c r="C448" s="11"/>
      <c r="E448" s="44"/>
      <c r="F448" s="11"/>
      <c r="G448" s="44"/>
      <c r="I448" s="11"/>
      <c r="J448" s="12"/>
      <c r="K448" s="12"/>
      <c r="L448" s="12"/>
      <c r="M448" s="11"/>
      <c r="N448" s="11"/>
    </row>
    <row r="449" spans="3:14" ht="15.75" customHeight="1">
      <c r="C449" s="11"/>
      <c r="E449" s="44"/>
      <c r="F449" s="11"/>
      <c r="G449" s="44"/>
      <c r="I449" s="11"/>
      <c r="J449" s="12"/>
      <c r="K449" s="12"/>
      <c r="L449" s="12"/>
      <c r="M449" s="11"/>
      <c r="N449" s="11"/>
    </row>
    <row r="450" spans="3:14" ht="15.75" customHeight="1">
      <c r="C450" s="11"/>
      <c r="E450" s="44"/>
      <c r="F450" s="11"/>
      <c r="G450" s="44"/>
      <c r="I450" s="11"/>
      <c r="J450" s="12"/>
      <c r="K450" s="12"/>
      <c r="L450" s="12"/>
      <c r="M450" s="11"/>
      <c r="N450" s="11"/>
    </row>
    <row r="451" spans="3:14" ht="15.75" customHeight="1">
      <c r="C451" s="11"/>
      <c r="E451" s="44"/>
      <c r="F451" s="11"/>
      <c r="G451" s="44"/>
      <c r="I451" s="11"/>
      <c r="J451" s="12"/>
      <c r="K451" s="12"/>
      <c r="L451" s="12"/>
      <c r="M451" s="11"/>
      <c r="N451" s="11"/>
    </row>
    <row r="452" spans="3:14" ht="15.75" customHeight="1">
      <c r="C452" s="11"/>
      <c r="E452" s="44"/>
      <c r="F452" s="11"/>
      <c r="G452" s="44"/>
      <c r="I452" s="11"/>
      <c r="J452" s="12"/>
      <c r="K452" s="12"/>
      <c r="L452" s="12"/>
      <c r="M452" s="11"/>
      <c r="N452" s="11"/>
    </row>
    <row r="453" spans="3:14" ht="15.75" customHeight="1">
      <c r="C453" s="11"/>
      <c r="E453" s="44"/>
      <c r="F453" s="11"/>
      <c r="G453" s="44"/>
      <c r="I453" s="11"/>
      <c r="J453" s="12"/>
      <c r="K453" s="12"/>
      <c r="L453" s="12"/>
      <c r="M453" s="11"/>
      <c r="N453" s="11"/>
    </row>
    <row r="454" spans="3:14" ht="15.75" customHeight="1">
      <c r="C454" s="11"/>
      <c r="E454" s="44"/>
      <c r="F454" s="11"/>
      <c r="G454" s="44"/>
      <c r="I454" s="11"/>
      <c r="J454" s="12"/>
      <c r="K454" s="12"/>
      <c r="L454" s="12"/>
      <c r="M454" s="11"/>
      <c r="N454" s="11"/>
    </row>
    <row r="455" spans="3:14" ht="15.75" customHeight="1">
      <c r="C455" s="11"/>
      <c r="E455" s="44"/>
      <c r="F455" s="11"/>
      <c r="G455" s="44"/>
      <c r="I455" s="11"/>
      <c r="J455" s="12"/>
      <c r="K455" s="12"/>
      <c r="L455" s="12"/>
      <c r="M455" s="11"/>
      <c r="N455" s="11"/>
    </row>
    <row r="456" spans="3:14" ht="15.75" customHeight="1">
      <c r="C456" s="11"/>
      <c r="E456" s="44"/>
      <c r="F456" s="11"/>
      <c r="G456" s="44"/>
      <c r="I456" s="11"/>
      <c r="J456" s="12"/>
      <c r="K456" s="12"/>
      <c r="L456" s="12"/>
      <c r="M456" s="11"/>
      <c r="N456" s="11"/>
    </row>
    <row r="457" spans="3:14" ht="15.75" customHeight="1">
      <c r="C457" s="11"/>
      <c r="E457" s="44"/>
      <c r="F457" s="11"/>
      <c r="G457" s="44"/>
      <c r="I457" s="11"/>
      <c r="J457" s="12"/>
      <c r="K457" s="12"/>
      <c r="L457" s="12"/>
      <c r="M457" s="11"/>
      <c r="N457" s="11"/>
    </row>
    <row r="458" spans="3:14" ht="15.75" customHeight="1">
      <c r="C458" s="11"/>
      <c r="E458" s="44"/>
      <c r="F458" s="11"/>
      <c r="G458" s="44"/>
      <c r="I458" s="11"/>
      <c r="J458" s="12"/>
      <c r="K458" s="12"/>
      <c r="L458" s="12"/>
      <c r="M458" s="11"/>
      <c r="N458" s="11"/>
    </row>
    <row r="459" spans="3:14" ht="15.75" customHeight="1">
      <c r="C459" s="11"/>
      <c r="E459" s="44"/>
      <c r="F459" s="11"/>
      <c r="G459" s="44"/>
      <c r="I459" s="11"/>
      <c r="J459" s="12"/>
      <c r="K459" s="12"/>
      <c r="L459" s="12"/>
      <c r="M459" s="11"/>
      <c r="N459" s="11"/>
    </row>
    <row r="460" spans="3:14" ht="15.75" customHeight="1">
      <c r="C460" s="11"/>
      <c r="E460" s="44"/>
      <c r="F460" s="11"/>
      <c r="G460" s="44"/>
      <c r="I460" s="11"/>
      <c r="J460" s="12"/>
      <c r="K460" s="12"/>
      <c r="L460" s="12"/>
      <c r="M460" s="11"/>
      <c r="N460" s="11"/>
    </row>
    <row r="461" spans="3:14" ht="15.75" customHeight="1">
      <c r="C461" s="11"/>
      <c r="E461" s="44"/>
      <c r="F461" s="11"/>
      <c r="G461" s="44"/>
      <c r="I461" s="11"/>
      <c r="J461" s="12"/>
      <c r="K461" s="12"/>
      <c r="L461" s="12"/>
      <c r="M461" s="11"/>
      <c r="N461" s="11"/>
    </row>
    <row r="462" spans="3:14" ht="15.75" customHeight="1">
      <c r="C462" s="11"/>
      <c r="E462" s="44"/>
      <c r="F462" s="11"/>
      <c r="G462" s="44"/>
      <c r="I462" s="11"/>
      <c r="J462" s="12"/>
      <c r="K462" s="12"/>
      <c r="L462" s="12"/>
      <c r="M462" s="11"/>
      <c r="N462" s="11"/>
    </row>
    <row r="463" spans="3:14" ht="15.75" customHeight="1">
      <c r="C463" s="11"/>
      <c r="E463" s="44"/>
      <c r="F463" s="11"/>
      <c r="G463" s="44"/>
      <c r="I463" s="11"/>
      <c r="J463" s="12"/>
      <c r="K463" s="12"/>
      <c r="L463" s="12"/>
      <c r="M463" s="11"/>
      <c r="N463" s="11"/>
    </row>
    <row r="464" spans="3:14" ht="15.75" customHeight="1">
      <c r="C464" s="11"/>
      <c r="E464" s="44"/>
      <c r="F464" s="11"/>
      <c r="G464" s="44"/>
      <c r="I464" s="11"/>
      <c r="J464" s="12"/>
      <c r="K464" s="12"/>
      <c r="L464" s="12"/>
      <c r="M464" s="11"/>
      <c r="N464" s="11"/>
    </row>
    <row r="465" spans="3:14" ht="15.75" customHeight="1">
      <c r="C465" s="11"/>
      <c r="E465" s="44"/>
      <c r="F465" s="11"/>
      <c r="G465" s="44"/>
      <c r="I465" s="11"/>
      <c r="J465" s="12"/>
      <c r="K465" s="12"/>
      <c r="L465" s="12"/>
      <c r="M465" s="11"/>
      <c r="N465" s="11"/>
    </row>
    <row r="466" spans="3:14" ht="15.75" customHeight="1">
      <c r="C466" s="11"/>
      <c r="E466" s="44"/>
      <c r="F466" s="11"/>
      <c r="G466" s="44"/>
      <c r="I466" s="11"/>
      <c r="J466" s="12"/>
      <c r="K466" s="12"/>
      <c r="L466" s="12"/>
      <c r="M466" s="11"/>
      <c r="N466" s="11"/>
    </row>
    <row r="467" spans="3:14" ht="15.75" customHeight="1">
      <c r="C467" s="11"/>
      <c r="E467" s="44"/>
      <c r="F467" s="11"/>
      <c r="G467" s="44"/>
      <c r="I467" s="11"/>
      <c r="J467" s="12"/>
      <c r="K467" s="12"/>
      <c r="L467" s="12"/>
      <c r="M467" s="11"/>
      <c r="N467" s="11"/>
    </row>
    <row r="468" spans="3:14" ht="15.75" customHeight="1">
      <c r="C468" s="11"/>
      <c r="E468" s="44"/>
      <c r="F468" s="11"/>
      <c r="G468" s="44"/>
      <c r="I468" s="11"/>
      <c r="J468" s="12"/>
      <c r="K468" s="12"/>
      <c r="L468" s="12"/>
      <c r="M468" s="11"/>
      <c r="N468" s="11"/>
    </row>
    <row r="469" spans="3:14" ht="15.75" customHeight="1">
      <c r="C469" s="11"/>
      <c r="E469" s="44"/>
      <c r="F469" s="11"/>
      <c r="G469" s="44"/>
      <c r="I469" s="11"/>
      <c r="J469" s="12"/>
      <c r="K469" s="12"/>
      <c r="L469" s="12"/>
      <c r="M469" s="11"/>
      <c r="N469" s="11"/>
    </row>
    <row r="470" spans="3:14" ht="15.75" customHeight="1">
      <c r="C470" s="11"/>
      <c r="E470" s="44"/>
      <c r="F470" s="11"/>
      <c r="G470" s="44"/>
      <c r="I470" s="11"/>
      <c r="J470" s="12"/>
      <c r="K470" s="12"/>
      <c r="L470" s="12"/>
      <c r="M470" s="11"/>
      <c r="N470" s="11"/>
    </row>
    <row r="471" spans="3:14" ht="15.75" customHeight="1">
      <c r="C471" s="11"/>
      <c r="E471" s="44"/>
      <c r="F471" s="11"/>
      <c r="G471" s="44"/>
      <c r="I471" s="11"/>
      <c r="J471" s="12"/>
      <c r="K471" s="12"/>
      <c r="L471" s="12"/>
      <c r="M471" s="11"/>
      <c r="N471" s="11"/>
    </row>
    <row r="472" spans="3:14" ht="15.75" customHeight="1">
      <c r="C472" s="11"/>
      <c r="E472" s="44"/>
      <c r="F472" s="11"/>
      <c r="G472" s="44"/>
      <c r="I472" s="11"/>
      <c r="J472" s="12"/>
      <c r="K472" s="12"/>
      <c r="L472" s="12"/>
      <c r="M472" s="11"/>
      <c r="N472" s="11"/>
    </row>
    <row r="473" spans="3:14" ht="15.75" customHeight="1">
      <c r="C473" s="11"/>
      <c r="E473" s="44"/>
      <c r="F473" s="11"/>
      <c r="G473" s="44"/>
      <c r="I473" s="11"/>
      <c r="J473" s="12"/>
      <c r="K473" s="12"/>
      <c r="L473" s="12"/>
      <c r="M473" s="11"/>
      <c r="N473" s="11"/>
    </row>
    <row r="474" spans="3:14" ht="15.75" customHeight="1">
      <c r="C474" s="11"/>
      <c r="E474" s="44"/>
      <c r="F474" s="11"/>
      <c r="G474" s="44"/>
      <c r="I474" s="11"/>
      <c r="J474" s="12"/>
      <c r="K474" s="12"/>
      <c r="L474" s="12"/>
      <c r="M474" s="11"/>
      <c r="N474" s="11"/>
    </row>
    <row r="475" spans="3:14" ht="15.75" customHeight="1">
      <c r="C475" s="11"/>
      <c r="E475" s="44"/>
      <c r="F475" s="11"/>
      <c r="G475" s="44"/>
      <c r="I475" s="11"/>
      <c r="J475" s="12"/>
      <c r="K475" s="12"/>
      <c r="L475" s="12"/>
      <c r="M475" s="11"/>
      <c r="N475" s="11"/>
    </row>
    <row r="476" spans="3:14" ht="15.75" customHeight="1">
      <c r="C476" s="11"/>
      <c r="E476" s="44"/>
      <c r="F476" s="11"/>
      <c r="G476" s="44"/>
      <c r="I476" s="11"/>
      <c r="J476" s="12"/>
      <c r="K476" s="12"/>
      <c r="L476" s="12"/>
      <c r="M476" s="11"/>
      <c r="N476" s="11"/>
    </row>
    <row r="477" spans="3:14" ht="15.75" customHeight="1">
      <c r="C477" s="11"/>
      <c r="E477" s="44"/>
      <c r="F477" s="11"/>
      <c r="G477" s="44"/>
      <c r="I477" s="11"/>
      <c r="J477" s="12"/>
      <c r="K477" s="12"/>
      <c r="L477" s="12"/>
      <c r="M477" s="11"/>
      <c r="N477" s="11"/>
    </row>
    <row r="478" spans="3:14" ht="15.75" customHeight="1">
      <c r="C478" s="11"/>
      <c r="E478" s="44"/>
      <c r="F478" s="11"/>
      <c r="G478" s="44"/>
      <c r="I478" s="11"/>
      <c r="J478" s="12"/>
      <c r="K478" s="12"/>
      <c r="L478" s="12"/>
      <c r="M478" s="11"/>
      <c r="N478" s="11"/>
    </row>
    <row r="479" spans="3:14" ht="15.75" customHeight="1">
      <c r="C479" s="11"/>
      <c r="E479" s="44"/>
      <c r="F479" s="11"/>
      <c r="G479" s="44"/>
      <c r="I479" s="11"/>
      <c r="J479" s="12"/>
      <c r="K479" s="12"/>
      <c r="L479" s="12"/>
      <c r="M479" s="11"/>
      <c r="N479" s="11"/>
    </row>
    <row r="480" spans="3:14" ht="15.75" customHeight="1">
      <c r="C480" s="11"/>
      <c r="E480" s="44"/>
      <c r="F480" s="11"/>
      <c r="G480" s="44"/>
      <c r="I480" s="11"/>
      <c r="J480" s="12"/>
      <c r="K480" s="12"/>
      <c r="L480" s="12"/>
      <c r="M480" s="11"/>
      <c r="N480" s="11"/>
    </row>
    <row r="481" spans="3:14" ht="15.75" customHeight="1">
      <c r="C481" s="11"/>
      <c r="E481" s="44"/>
      <c r="F481" s="11"/>
      <c r="G481" s="44"/>
      <c r="I481" s="11"/>
      <c r="J481" s="12"/>
      <c r="K481" s="12"/>
      <c r="L481" s="12"/>
      <c r="M481" s="11"/>
      <c r="N481" s="11"/>
    </row>
    <row r="482" spans="3:14" ht="15.75" customHeight="1">
      <c r="C482" s="11"/>
      <c r="E482" s="44"/>
      <c r="F482" s="11"/>
      <c r="G482" s="44"/>
      <c r="I482" s="11"/>
      <c r="J482" s="12"/>
      <c r="K482" s="12"/>
      <c r="L482" s="12"/>
      <c r="M482" s="11"/>
      <c r="N482" s="11"/>
    </row>
    <row r="483" spans="3:14" ht="15.75" customHeight="1">
      <c r="C483" s="11"/>
      <c r="E483" s="44"/>
      <c r="F483" s="11"/>
      <c r="G483" s="44"/>
      <c r="I483" s="11"/>
      <c r="J483" s="12"/>
      <c r="K483" s="12"/>
      <c r="L483" s="12"/>
      <c r="M483" s="11"/>
      <c r="N483" s="11"/>
    </row>
    <row r="484" spans="3:14" ht="15.75" customHeight="1">
      <c r="C484" s="11"/>
      <c r="E484" s="44"/>
      <c r="F484" s="11"/>
      <c r="G484" s="44"/>
      <c r="I484" s="11"/>
      <c r="J484" s="12"/>
      <c r="K484" s="12"/>
      <c r="L484" s="12"/>
      <c r="M484" s="11"/>
      <c r="N484" s="11"/>
    </row>
    <row r="485" spans="3:14" ht="15.75" customHeight="1">
      <c r="C485" s="11"/>
      <c r="E485" s="44"/>
      <c r="F485" s="11"/>
      <c r="G485" s="44"/>
      <c r="I485" s="11"/>
      <c r="J485" s="12"/>
      <c r="K485" s="12"/>
      <c r="L485" s="12"/>
      <c r="M485" s="11"/>
      <c r="N485" s="11"/>
    </row>
    <row r="486" spans="3:14" ht="15.75" customHeight="1">
      <c r="C486" s="11"/>
      <c r="E486" s="44"/>
      <c r="F486" s="11"/>
      <c r="G486" s="44"/>
      <c r="I486" s="11"/>
      <c r="J486" s="12"/>
      <c r="K486" s="12"/>
      <c r="L486" s="12"/>
      <c r="M486" s="11"/>
      <c r="N486" s="11"/>
    </row>
    <row r="487" spans="3:14" ht="15.75" customHeight="1">
      <c r="C487" s="11"/>
      <c r="E487" s="44"/>
      <c r="F487" s="11"/>
      <c r="G487" s="44"/>
      <c r="I487" s="11"/>
      <c r="J487" s="12"/>
      <c r="K487" s="12"/>
      <c r="L487" s="12"/>
      <c r="M487" s="11"/>
      <c r="N487" s="11"/>
    </row>
    <row r="488" spans="3:14" ht="15.75" customHeight="1">
      <c r="C488" s="11"/>
      <c r="E488" s="44"/>
      <c r="F488" s="11"/>
      <c r="G488" s="44"/>
      <c r="I488" s="11"/>
      <c r="J488" s="12"/>
      <c r="K488" s="12"/>
      <c r="L488" s="12"/>
      <c r="M488" s="11"/>
      <c r="N488" s="11"/>
    </row>
    <row r="489" spans="3:14" ht="15.75" customHeight="1">
      <c r="C489" s="11"/>
      <c r="E489" s="44"/>
      <c r="F489" s="11"/>
      <c r="G489" s="44"/>
      <c r="I489" s="11"/>
      <c r="J489" s="12"/>
      <c r="K489" s="12"/>
      <c r="L489" s="12"/>
      <c r="M489" s="11"/>
      <c r="N489" s="11"/>
    </row>
    <row r="490" spans="3:14" ht="15.75" customHeight="1">
      <c r="C490" s="11"/>
      <c r="E490" s="44"/>
      <c r="F490" s="11"/>
      <c r="G490" s="44"/>
      <c r="I490" s="11"/>
      <c r="J490" s="12"/>
      <c r="K490" s="12"/>
      <c r="L490" s="12"/>
      <c r="M490" s="11"/>
      <c r="N490" s="11"/>
    </row>
    <row r="491" spans="3:14" ht="15.75" customHeight="1">
      <c r="C491" s="11"/>
      <c r="E491" s="44"/>
      <c r="F491" s="11"/>
      <c r="G491" s="44"/>
      <c r="I491" s="11"/>
      <c r="J491" s="12"/>
      <c r="K491" s="12"/>
      <c r="L491" s="12"/>
      <c r="M491" s="11"/>
      <c r="N491" s="11"/>
    </row>
    <row r="492" spans="3:14" ht="15.75" customHeight="1">
      <c r="C492" s="11"/>
      <c r="E492" s="44"/>
      <c r="F492" s="11"/>
      <c r="G492" s="44"/>
      <c r="I492" s="11"/>
      <c r="J492" s="12"/>
      <c r="K492" s="12"/>
      <c r="L492" s="12"/>
      <c r="M492" s="11"/>
      <c r="N492" s="11"/>
    </row>
    <row r="493" spans="3:14" ht="15.75" customHeight="1">
      <c r="C493" s="11"/>
      <c r="E493" s="44"/>
      <c r="F493" s="11"/>
      <c r="G493" s="44"/>
      <c r="I493" s="11"/>
      <c r="J493" s="12"/>
      <c r="K493" s="12"/>
      <c r="L493" s="12"/>
      <c r="M493" s="11"/>
      <c r="N493" s="11"/>
    </row>
    <row r="494" spans="3:14" ht="15.75" customHeight="1">
      <c r="C494" s="11"/>
      <c r="E494" s="44"/>
      <c r="F494" s="11"/>
      <c r="G494" s="44"/>
      <c r="I494" s="11"/>
      <c r="J494" s="12"/>
      <c r="K494" s="12"/>
      <c r="L494" s="12"/>
      <c r="M494" s="11"/>
      <c r="N494" s="11"/>
    </row>
    <row r="495" spans="3:14" ht="15.75" customHeight="1">
      <c r="C495" s="11"/>
      <c r="E495" s="44"/>
      <c r="F495" s="11"/>
      <c r="G495" s="44"/>
      <c r="I495" s="11"/>
      <c r="J495" s="12"/>
      <c r="K495" s="12"/>
      <c r="L495" s="12"/>
      <c r="M495" s="11"/>
      <c r="N495" s="11"/>
    </row>
    <row r="496" spans="3:14" ht="15.75" customHeight="1">
      <c r="C496" s="11"/>
      <c r="E496" s="44"/>
      <c r="F496" s="11"/>
      <c r="G496" s="44"/>
      <c r="I496" s="11"/>
      <c r="J496" s="12"/>
      <c r="K496" s="12"/>
      <c r="L496" s="12"/>
      <c r="M496" s="11"/>
      <c r="N496" s="11"/>
    </row>
    <row r="497" spans="3:14" ht="15.75" customHeight="1">
      <c r="C497" s="11"/>
      <c r="E497" s="44"/>
      <c r="F497" s="11"/>
      <c r="G497" s="44"/>
      <c r="I497" s="11"/>
      <c r="J497" s="12"/>
      <c r="K497" s="12"/>
      <c r="L497" s="12"/>
      <c r="M497" s="11"/>
      <c r="N497" s="11"/>
    </row>
    <row r="498" spans="3:14" ht="15.75" customHeight="1">
      <c r="C498" s="11"/>
      <c r="E498" s="44"/>
      <c r="F498" s="11"/>
      <c r="G498" s="44"/>
      <c r="I498" s="11"/>
      <c r="J498" s="12"/>
      <c r="K498" s="12"/>
      <c r="L498" s="12"/>
      <c r="M498" s="11"/>
      <c r="N498" s="11"/>
    </row>
    <row r="499" spans="3:14" ht="15.75" customHeight="1">
      <c r="C499" s="11"/>
      <c r="E499" s="44"/>
      <c r="F499" s="11"/>
      <c r="G499" s="44"/>
      <c r="I499" s="11"/>
      <c r="J499" s="12"/>
      <c r="K499" s="12"/>
      <c r="L499" s="12"/>
      <c r="M499" s="11"/>
      <c r="N499" s="11"/>
    </row>
    <row r="500" spans="3:14" ht="15.75" customHeight="1">
      <c r="C500" s="11"/>
      <c r="E500" s="44"/>
      <c r="F500" s="11"/>
      <c r="G500" s="44"/>
      <c r="I500" s="11"/>
      <c r="J500" s="12"/>
      <c r="K500" s="12"/>
      <c r="L500" s="12"/>
      <c r="M500" s="11"/>
      <c r="N500" s="11"/>
    </row>
    <row r="501" spans="3:14" ht="15.75" customHeight="1">
      <c r="C501" s="11"/>
      <c r="E501" s="44"/>
      <c r="F501" s="11"/>
      <c r="G501" s="44"/>
      <c r="I501" s="11"/>
      <c r="J501" s="12"/>
      <c r="K501" s="12"/>
      <c r="L501" s="12"/>
      <c r="M501" s="11"/>
      <c r="N501" s="11"/>
    </row>
    <row r="502" spans="3:14" ht="15.75" customHeight="1">
      <c r="C502" s="11"/>
      <c r="E502" s="44"/>
      <c r="F502" s="11"/>
      <c r="G502" s="44"/>
      <c r="I502" s="11"/>
      <c r="J502" s="12"/>
      <c r="K502" s="12"/>
      <c r="L502" s="12"/>
      <c r="M502" s="11"/>
      <c r="N502" s="11"/>
    </row>
    <row r="503" spans="3:14" ht="15.75" customHeight="1">
      <c r="C503" s="11"/>
      <c r="E503" s="44"/>
      <c r="F503" s="11"/>
      <c r="G503" s="44"/>
      <c r="I503" s="11"/>
      <c r="J503" s="12"/>
      <c r="K503" s="12"/>
      <c r="L503" s="12"/>
      <c r="M503" s="11"/>
      <c r="N503" s="11"/>
    </row>
    <row r="504" spans="3:14" ht="15.75" customHeight="1">
      <c r="C504" s="11"/>
      <c r="E504" s="44"/>
      <c r="F504" s="11"/>
      <c r="G504" s="44"/>
      <c r="I504" s="11"/>
      <c r="J504" s="12"/>
      <c r="K504" s="12"/>
      <c r="L504" s="12"/>
      <c r="M504" s="11"/>
      <c r="N504" s="11"/>
    </row>
    <row r="505" spans="3:14" ht="15.75" customHeight="1">
      <c r="C505" s="11"/>
      <c r="E505" s="44"/>
      <c r="F505" s="11"/>
      <c r="G505" s="44"/>
      <c r="I505" s="11"/>
      <c r="J505" s="12"/>
      <c r="K505" s="12"/>
      <c r="L505" s="12"/>
      <c r="M505" s="11"/>
      <c r="N505" s="11"/>
    </row>
    <row r="506" spans="3:14" ht="15.75" customHeight="1">
      <c r="C506" s="11"/>
      <c r="E506" s="44"/>
      <c r="F506" s="11"/>
      <c r="G506" s="44"/>
      <c r="I506" s="11"/>
      <c r="J506" s="12"/>
      <c r="K506" s="12"/>
      <c r="L506" s="12"/>
      <c r="M506" s="11"/>
      <c r="N506" s="11"/>
    </row>
    <row r="507" spans="3:14" ht="15.75" customHeight="1">
      <c r="C507" s="11"/>
      <c r="E507" s="44"/>
      <c r="F507" s="11"/>
      <c r="G507" s="44"/>
      <c r="I507" s="11"/>
      <c r="J507" s="12"/>
      <c r="K507" s="12"/>
      <c r="L507" s="12"/>
      <c r="M507" s="11"/>
      <c r="N507" s="11"/>
    </row>
    <row r="508" spans="3:14" ht="15.75" customHeight="1">
      <c r="C508" s="11"/>
      <c r="E508" s="44"/>
      <c r="F508" s="11"/>
      <c r="G508" s="44"/>
      <c r="I508" s="11"/>
      <c r="J508" s="12"/>
      <c r="K508" s="12"/>
      <c r="L508" s="12"/>
      <c r="M508" s="11"/>
      <c r="N508" s="11"/>
    </row>
    <row r="509" spans="3:14" ht="15.75" customHeight="1">
      <c r="C509" s="11"/>
      <c r="E509" s="44"/>
      <c r="F509" s="11"/>
      <c r="G509" s="44"/>
      <c r="I509" s="11"/>
      <c r="J509" s="12"/>
      <c r="K509" s="12"/>
      <c r="L509" s="12"/>
      <c r="M509" s="11"/>
      <c r="N509" s="11"/>
    </row>
    <row r="510" spans="3:14" ht="15.75" customHeight="1">
      <c r="C510" s="11"/>
      <c r="E510" s="44"/>
      <c r="F510" s="11"/>
      <c r="G510" s="44"/>
      <c r="I510" s="11"/>
      <c r="J510" s="12"/>
      <c r="K510" s="12"/>
      <c r="L510" s="12"/>
      <c r="M510" s="11"/>
      <c r="N510" s="11"/>
    </row>
    <row r="511" spans="3:14" ht="15.75" customHeight="1">
      <c r="C511" s="11"/>
      <c r="E511" s="44"/>
      <c r="F511" s="11"/>
      <c r="G511" s="44"/>
      <c r="I511" s="11"/>
      <c r="J511" s="12"/>
      <c r="K511" s="12"/>
      <c r="L511" s="12"/>
      <c r="M511" s="11"/>
      <c r="N511" s="11"/>
    </row>
    <row r="512" spans="3:14" ht="15.75" customHeight="1">
      <c r="C512" s="11"/>
      <c r="E512" s="44"/>
      <c r="F512" s="11"/>
      <c r="G512" s="44"/>
      <c r="I512" s="11"/>
      <c r="J512" s="12"/>
      <c r="K512" s="12"/>
      <c r="L512" s="12"/>
      <c r="M512" s="11"/>
      <c r="N512" s="11"/>
    </row>
    <row r="513" spans="3:14" ht="15.75" customHeight="1">
      <c r="C513" s="11"/>
      <c r="E513" s="44"/>
      <c r="F513" s="11"/>
      <c r="G513" s="44"/>
      <c r="I513" s="11"/>
      <c r="J513" s="12"/>
      <c r="K513" s="12"/>
      <c r="L513" s="12"/>
      <c r="M513" s="11"/>
      <c r="N513" s="11"/>
    </row>
    <row r="514" spans="3:14" ht="15.75" customHeight="1">
      <c r="C514" s="11"/>
      <c r="E514" s="44"/>
      <c r="F514" s="11"/>
      <c r="G514" s="44"/>
      <c r="I514" s="11"/>
      <c r="J514" s="12"/>
      <c r="K514" s="12"/>
      <c r="L514" s="12"/>
      <c r="M514" s="11"/>
      <c r="N514" s="11"/>
    </row>
    <row r="515" spans="3:14" ht="15.75" customHeight="1">
      <c r="C515" s="11"/>
      <c r="E515" s="44"/>
      <c r="F515" s="11"/>
      <c r="G515" s="44"/>
      <c r="I515" s="11"/>
      <c r="J515" s="12"/>
      <c r="K515" s="12"/>
      <c r="L515" s="12"/>
      <c r="M515" s="11"/>
      <c r="N515" s="11"/>
    </row>
    <row r="516" spans="3:14" ht="15.75" customHeight="1">
      <c r="C516" s="11"/>
      <c r="E516" s="44"/>
      <c r="F516" s="11"/>
      <c r="G516" s="44"/>
      <c r="I516" s="11"/>
      <c r="J516" s="12"/>
      <c r="K516" s="12"/>
      <c r="L516" s="12"/>
      <c r="M516" s="11"/>
      <c r="N516" s="11"/>
    </row>
    <row r="517" spans="3:14" ht="15.75" customHeight="1">
      <c r="C517" s="11"/>
      <c r="E517" s="44"/>
      <c r="F517" s="11"/>
      <c r="G517" s="44"/>
      <c r="I517" s="11"/>
      <c r="J517" s="12"/>
      <c r="K517" s="12"/>
      <c r="L517" s="12"/>
      <c r="M517" s="11"/>
      <c r="N517" s="11"/>
    </row>
    <row r="518" spans="3:14" ht="15.75" customHeight="1">
      <c r="C518" s="11"/>
      <c r="E518" s="44"/>
      <c r="F518" s="11"/>
      <c r="G518" s="44"/>
      <c r="I518" s="11"/>
      <c r="J518" s="12"/>
      <c r="K518" s="12"/>
      <c r="L518" s="12"/>
      <c r="M518" s="11"/>
      <c r="N518" s="11"/>
    </row>
    <row r="519" spans="3:14" ht="15.75" customHeight="1">
      <c r="C519" s="11"/>
      <c r="E519" s="44"/>
      <c r="F519" s="11"/>
      <c r="G519" s="44"/>
      <c r="I519" s="11"/>
      <c r="J519" s="12"/>
      <c r="K519" s="12"/>
      <c r="L519" s="12"/>
      <c r="M519" s="11"/>
      <c r="N519" s="11"/>
    </row>
    <row r="520" spans="3:14" ht="15.75" customHeight="1">
      <c r="C520" s="11"/>
      <c r="E520" s="44"/>
      <c r="F520" s="11"/>
      <c r="G520" s="44"/>
      <c r="I520" s="11"/>
      <c r="J520" s="12"/>
      <c r="K520" s="12"/>
      <c r="L520" s="12"/>
      <c r="M520" s="11"/>
      <c r="N520" s="11"/>
    </row>
    <row r="521" spans="3:14" ht="15.75" customHeight="1">
      <c r="C521" s="11"/>
      <c r="E521" s="44"/>
      <c r="F521" s="11"/>
      <c r="G521" s="44"/>
      <c r="I521" s="11"/>
      <c r="J521" s="12"/>
      <c r="K521" s="12"/>
      <c r="L521" s="12"/>
      <c r="M521" s="11"/>
      <c r="N521" s="11"/>
    </row>
    <row r="522" spans="3:14" ht="15.75" customHeight="1">
      <c r="C522" s="11"/>
      <c r="E522" s="44"/>
      <c r="F522" s="11"/>
      <c r="G522" s="44"/>
      <c r="I522" s="11"/>
      <c r="J522" s="12"/>
      <c r="K522" s="12"/>
      <c r="L522" s="12"/>
      <c r="M522" s="11"/>
      <c r="N522" s="11"/>
    </row>
    <row r="523" spans="3:14" ht="15.75" customHeight="1">
      <c r="C523" s="11"/>
      <c r="E523" s="44"/>
      <c r="F523" s="11"/>
      <c r="G523" s="44"/>
      <c r="I523" s="11"/>
      <c r="J523" s="12"/>
      <c r="K523" s="12"/>
      <c r="L523" s="12"/>
      <c r="M523" s="11"/>
      <c r="N523" s="11"/>
    </row>
    <row r="524" spans="3:14" ht="15.75" customHeight="1">
      <c r="C524" s="11"/>
      <c r="E524" s="44"/>
      <c r="F524" s="11"/>
      <c r="G524" s="44"/>
      <c r="I524" s="11"/>
      <c r="J524" s="12"/>
      <c r="K524" s="12"/>
      <c r="L524" s="12"/>
      <c r="M524" s="11"/>
      <c r="N524" s="11"/>
    </row>
    <row r="525" spans="3:14" ht="15.75" customHeight="1">
      <c r="C525" s="11"/>
      <c r="E525" s="44"/>
      <c r="F525" s="11"/>
      <c r="G525" s="44"/>
      <c r="I525" s="11"/>
      <c r="J525" s="12"/>
      <c r="K525" s="12"/>
      <c r="L525" s="12"/>
      <c r="M525" s="11"/>
      <c r="N525" s="11"/>
    </row>
    <row r="526" spans="3:14" ht="15.75" customHeight="1">
      <c r="C526" s="11"/>
      <c r="E526" s="44"/>
      <c r="F526" s="11"/>
      <c r="G526" s="44"/>
      <c r="I526" s="11"/>
      <c r="J526" s="12"/>
      <c r="K526" s="12"/>
      <c r="L526" s="12"/>
      <c r="M526" s="11"/>
      <c r="N526" s="11"/>
    </row>
    <row r="527" spans="3:14" ht="15.75" customHeight="1">
      <c r="C527" s="11"/>
      <c r="E527" s="44"/>
      <c r="F527" s="11"/>
      <c r="G527" s="44"/>
      <c r="I527" s="11"/>
      <c r="J527" s="12"/>
      <c r="K527" s="12"/>
      <c r="L527" s="12"/>
      <c r="M527" s="11"/>
      <c r="N527" s="11"/>
    </row>
    <row r="528" spans="3:14" ht="15.75" customHeight="1">
      <c r="C528" s="11"/>
      <c r="E528" s="44"/>
      <c r="F528" s="11"/>
      <c r="G528" s="44"/>
      <c r="I528" s="11"/>
      <c r="J528" s="12"/>
      <c r="K528" s="12"/>
      <c r="L528" s="12"/>
      <c r="M528" s="11"/>
      <c r="N528" s="11"/>
    </row>
    <row r="529" spans="3:14" ht="15.75" customHeight="1">
      <c r="C529" s="11"/>
      <c r="E529" s="44"/>
      <c r="F529" s="11"/>
      <c r="G529" s="44"/>
      <c r="I529" s="11"/>
      <c r="J529" s="12"/>
      <c r="K529" s="12"/>
      <c r="L529" s="12"/>
      <c r="M529" s="11"/>
      <c r="N529" s="11"/>
    </row>
    <row r="530" spans="3:14" ht="15.75" customHeight="1">
      <c r="C530" s="11"/>
      <c r="E530" s="44"/>
      <c r="F530" s="11"/>
      <c r="G530" s="44"/>
      <c r="I530" s="11"/>
      <c r="J530" s="12"/>
      <c r="K530" s="12"/>
      <c r="L530" s="12"/>
      <c r="M530" s="11"/>
      <c r="N530" s="11"/>
    </row>
    <row r="531" spans="3:14" ht="15.75" customHeight="1">
      <c r="C531" s="11"/>
      <c r="E531" s="44"/>
      <c r="F531" s="11"/>
      <c r="G531" s="44"/>
      <c r="I531" s="11"/>
      <c r="J531" s="12"/>
      <c r="K531" s="12"/>
      <c r="L531" s="12"/>
      <c r="M531" s="11"/>
      <c r="N531" s="11"/>
    </row>
    <row r="532" spans="3:14" ht="15.75" customHeight="1">
      <c r="C532" s="11"/>
      <c r="E532" s="44"/>
      <c r="F532" s="11"/>
      <c r="G532" s="44"/>
      <c r="I532" s="11"/>
      <c r="J532" s="12"/>
      <c r="K532" s="12"/>
      <c r="L532" s="12"/>
      <c r="M532" s="11"/>
      <c r="N532" s="11"/>
    </row>
    <row r="533" spans="3:14" ht="15.75" customHeight="1">
      <c r="C533" s="11"/>
      <c r="E533" s="44"/>
      <c r="F533" s="11"/>
      <c r="G533" s="44"/>
      <c r="I533" s="11"/>
      <c r="J533" s="12"/>
      <c r="K533" s="12"/>
      <c r="L533" s="12"/>
      <c r="M533" s="11"/>
      <c r="N533" s="11"/>
    </row>
    <row r="534" spans="3:14" ht="15.75" customHeight="1">
      <c r="C534" s="11"/>
      <c r="E534" s="44"/>
      <c r="F534" s="11"/>
      <c r="G534" s="44"/>
      <c r="I534" s="11"/>
      <c r="J534" s="12"/>
      <c r="K534" s="12"/>
      <c r="L534" s="12"/>
      <c r="M534" s="11"/>
      <c r="N534" s="11"/>
    </row>
    <row r="535" spans="3:14" ht="15.75" customHeight="1">
      <c r="C535" s="11"/>
      <c r="E535" s="44"/>
      <c r="F535" s="11"/>
      <c r="G535" s="44"/>
      <c r="I535" s="11"/>
      <c r="J535" s="12"/>
      <c r="K535" s="12"/>
      <c r="L535" s="12"/>
      <c r="M535" s="11"/>
      <c r="N535" s="11"/>
    </row>
    <row r="536" spans="3:14" ht="15.75" customHeight="1">
      <c r="C536" s="11"/>
      <c r="E536" s="44"/>
      <c r="F536" s="11"/>
      <c r="G536" s="44"/>
      <c r="I536" s="11"/>
      <c r="J536" s="12"/>
      <c r="K536" s="12"/>
      <c r="L536" s="12"/>
      <c r="M536" s="11"/>
      <c r="N536" s="11"/>
    </row>
    <row r="537" spans="3:14" ht="15.75" customHeight="1">
      <c r="C537" s="11"/>
      <c r="E537" s="44"/>
      <c r="F537" s="11"/>
      <c r="G537" s="44"/>
      <c r="I537" s="11"/>
      <c r="J537" s="12"/>
      <c r="K537" s="12"/>
      <c r="L537" s="12"/>
      <c r="M537" s="11"/>
      <c r="N537" s="11"/>
    </row>
    <row r="538" spans="3:14" ht="15.75" customHeight="1">
      <c r="C538" s="11"/>
      <c r="E538" s="44"/>
      <c r="F538" s="11"/>
      <c r="G538" s="44"/>
      <c r="I538" s="11"/>
      <c r="J538" s="12"/>
      <c r="K538" s="12"/>
      <c r="L538" s="12"/>
      <c r="M538" s="11"/>
      <c r="N538" s="11"/>
    </row>
    <row r="539" spans="3:14" ht="15.75" customHeight="1">
      <c r="C539" s="11"/>
      <c r="E539" s="44"/>
      <c r="F539" s="11"/>
      <c r="G539" s="44"/>
      <c r="I539" s="11"/>
      <c r="J539" s="12"/>
      <c r="K539" s="12"/>
      <c r="L539" s="12"/>
      <c r="M539" s="11"/>
      <c r="N539" s="11"/>
    </row>
    <row r="540" spans="3:14" ht="15.75" customHeight="1">
      <c r="C540" s="11"/>
      <c r="E540" s="44"/>
      <c r="F540" s="11"/>
      <c r="G540" s="44"/>
      <c r="I540" s="11"/>
      <c r="J540" s="12"/>
      <c r="K540" s="12"/>
      <c r="L540" s="12"/>
      <c r="M540" s="11"/>
      <c r="N540" s="11"/>
    </row>
    <row r="541" spans="3:14" ht="15.75" customHeight="1">
      <c r="C541" s="11"/>
      <c r="E541" s="44"/>
      <c r="F541" s="11"/>
      <c r="G541" s="44"/>
      <c r="I541" s="11"/>
      <c r="J541" s="12"/>
      <c r="K541" s="12"/>
      <c r="L541" s="12"/>
      <c r="M541" s="11"/>
      <c r="N541" s="11"/>
    </row>
    <row r="542" spans="3:14" ht="15.75" customHeight="1">
      <c r="C542" s="11"/>
      <c r="E542" s="44"/>
      <c r="F542" s="11"/>
      <c r="G542" s="44"/>
      <c r="I542" s="11"/>
      <c r="J542" s="12"/>
      <c r="K542" s="12"/>
      <c r="L542" s="12"/>
      <c r="M542" s="11"/>
      <c r="N542" s="11"/>
    </row>
    <row r="543" spans="3:14" ht="15.75" customHeight="1">
      <c r="C543" s="11"/>
      <c r="E543" s="44"/>
      <c r="F543" s="11"/>
      <c r="G543" s="44"/>
      <c r="I543" s="11"/>
      <c r="J543" s="12"/>
      <c r="K543" s="12"/>
      <c r="L543" s="12"/>
      <c r="M543" s="11"/>
      <c r="N543" s="11"/>
    </row>
    <row r="544" spans="3:14" ht="15.75" customHeight="1">
      <c r="C544" s="11"/>
      <c r="E544" s="44"/>
      <c r="F544" s="11"/>
      <c r="G544" s="44"/>
      <c r="I544" s="11"/>
      <c r="J544" s="12"/>
      <c r="K544" s="12"/>
      <c r="L544" s="12"/>
      <c r="M544" s="11"/>
      <c r="N544" s="11"/>
    </row>
    <row r="545" spans="3:14" ht="15.75" customHeight="1">
      <c r="C545" s="11"/>
      <c r="E545" s="44"/>
      <c r="F545" s="11"/>
      <c r="G545" s="44"/>
      <c r="I545" s="11"/>
      <c r="J545" s="12"/>
      <c r="K545" s="12"/>
      <c r="L545" s="12"/>
      <c r="M545" s="11"/>
      <c r="N545" s="11"/>
    </row>
    <row r="546" spans="3:14" ht="15.75" customHeight="1">
      <c r="C546" s="11"/>
      <c r="E546" s="44"/>
      <c r="F546" s="11"/>
      <c r="G546" s="44"/>
      <c r="I546" s="11"/>
      <c r="J546" s="12"/>
      <c r="K546" s="12"/>
      <c r="L546" s="12"/>
      <c r="M546" s="11"/>
      <c r="N546" s="11"/>
    </row>
    <row r="547" spans="3:14" ht="15.75" customHeight="1">
      <c r="C547" s="11"/>
      <c r="E547" s="44"/>
      <c r="F547" s="11"/>
      <c r="G547" s="44"/>
      <c r="I547" s="11"/>
      <c r="J547" s="12"/>
      <c r="K547" s="12"/>
      <c r="L547" s="12"/>
      <c r="M547" s="11"/>
      <c r="N547" s="11"/>
    </row>
    <row r="548" spans="3:14" ht="15.75" customHeight="1">
      <c r="C548" s="11"/>
      <c r="E548" s="44"/>
      <c r="F548" s="11"/>
      <c r="G548" s="44"/>
      <c r="I548" s="11"/>
      <c r="J548" s="12"/>
      <c r="K548" s="12"/>
      <c r="L548" s="12"/>
      <c r="M548" s="11"/>
      <c r="N548" s="11"/>
    </row>
    <row r="549" spans="3:14" ht="15.75" customHeight="1">
      <c r="C549" s="11"/>
      <c r="E549" s="44"/>
      <c r="F549" s="11"/>
      <c r="G549" s="44"/>
      <c r="I549" s="11"/>
      <c r="J549" s="12"/>
      <c r="K549" s="12"/>
      <c r="L549" s="12"/>
      <c r="M549" s="11"/>
      <c r="N549" s="11"/>
    </row>
    <row r="550" spans="3:14" ht="15.75" customHeight="1">
      <c r="C550" s="11"/>
      <c r="E550" s="44"/>
      <c r="F550" s="11"/>
      <c r="G550" s="44"/>
      <c r="I550" s="11"/>
      <c r="J550" s="12"/>
      <c r="K550" s="12"/>
      <c r="L550" s="12"/>
      <c r="M550" s="11"/>
      <c r="N550" s="11"/>
    </row>
    <row r="551" spans="3:14" ht="15.75" customHeight="1">
      <c r="C551" s="11"/>
      <c r="E551" s="44"/>
      <c r="F551" s="11"/>
      <c r="G551" s="44"/>
      <c r="I551" s="11"/>
      <c r="J551" s="12"/>
      <c r="K551" s="12"/>
      <c r="L551" s="12"/>
      <c r="M551" s="11"/>
      <c r="N551" s="11"/>
    </row>
    <row r="552" spans="3:14" ht="15.75" customHeight="1">
      <c r="C552" s="11"/>
      <c r="E552" s="44"/>
      <c r="F552" s="11"/>
      <c r="G552" s="44"/>
      <c r="I552" s="11"/>
      <c r="J552" s="12"/>
      <c r="K552" s="12"/>
      <c r="L552" s="12"/>
      <c r="M552" s="11"/>
      <c r="N552" s="11"/>
    </row>
    <row r="553" spans="3:14" ht="15.75" customHeight="1">
      <c r="C553" s="11"/>
      <c r="E553" s="44"/>
      <c r="F553" s="11"/>
      <c r="G553" s="44"/>
      <c r="I553" s="11"/>
      <c r="J553" s="12"/>
      <c r="K553" s="12"/>
      <c r="L553" s="12"/>
      <c r="M553" s="11"/>
      <c r="N553" s="11"/>
    </row>
    <row r="554" spans="3:14" ht="15.75" customHeight="1">
      <c r="C554" s="11"/>
      <c r="E554" s="44"/>
      <c r="F554" s="11"/>
      <c r="G554" s="44"/>
      <c r="I554" s="11"/>
      <c r="J554" s="12"/>
      <c r="K554" s="12"/>
      <c r="L554" s="12"/>
      <c r="M554" s="11"/>
      <c r="N554" s="11"/>
    </row>
    <row r="555" spans="3:14" ht="15.75" customHeight="1">
      <c r="C555" s="11"/>
      <c r="E555" s="44"/>
      <c r="F555" s="11"/>
      <c r="G555" s="44"/>
      <c r="I555" s="11"/>
      <c r="J555" s="12"/>
      <c r="K555" s="12"/>
      <c r="L555" s="12"/>
      <c r="M555" s="11"/>
      <c r="N555" s="11"/>
    </row>
    <row r="556" spans="3:14" ht="15.75" customHeight="1">
      <c r="C556" s="11"/>
      <c r="E556" s="44"/>
      <c r="F556" s="11"/>
      <c r="G556" s="44"/>
      <c r="I556" s="11"/>
      <c r="J556" s="12"/>
      <c r="K556" s="12"/>
      <c r="L556" s="12"/>
      <c r="M556" s="11"/>
      <c r="N556" s="11"/>
    </row>
    <row r="557" spans="3:14" ht="15.75" customHeight="1">
      <c r="C557" s="11"/>
      <c r="E557" s="44"/>
      <c r="F557" s="11"/>
      <c r="G557" s="44"/>
      <c r="I557" s="11"/>
      <c r="J557" s="12"/>
      <c r="K557" s="12"/>
      <c r="L557" s="12"/>
      <c r="M557" s="11"/>
      <c r="N557" s="11"/>
    </row>
    <row r="558" spans="3:14" ht="15.75" customHeight="1">
      <c r="C558" s="11"/>
      <c r="E558" s="44"/>
      <c r="F558" s="11"/>
      <c r="G558" s="44"/>
      <c r="I558" s="11"/>
      <c r="J558" s="12"/>
      <c r="K558" s="12"/>
      <c r="L558" s="12"/>
      <c r="M558" s="11"/>
      <c r="N558" s="11"/>
    </row>
    <row r="559" spans="3:14" ht="15.75" customHeight="1">
      <c r="C559" s="11"/>
      <c r="E559" s="44"/>
      <c r="F559" s="11"/>
      <c r="G559" s="44"/>
      <c r="I559" s="11"/>
      <c r="J559" s="12"/>
      <c r="K559" s="12"/>
      <c r="L559" s="12"/>
      <c r="M559" s="11"/>
      <c r="N559" s="11"/>
    </row>
    <row r="560" spans="3:14" ht="15.75" customHeight="1">
      <c r="C560" s="11"/>
      <c r="E560" s="44"/>
      <c r="F560" s="11"/>
      <c r="G560" s="44"/>
      <c r="I560" s="11"/>
      <c r="J560" s="12"/>
      <c r="K560" s="12"/>
      <c r="L560" s="12"/>
      <c r="M560" s="11"/>
      <c r="N560" s="11"/>
    </row>
    <row r="561" spans="3:14" ht="15.75" customHeight="1">
      <c r="C561" s="11"/>
      <c r="E561" s="44"/>
      <c r="F561" s="11"/>
      <c r="G561" s="44"/>
      <c r="I561" s="11"/>
      <c r="J561" s="12"/>
      <c r="K561" s="12"/>
      <c r="L561" s="12"/>
      <c r="M561" s="11"/>
      <c r="N561" s="11"/>
    </row>
    <row r="562" spans="3:14" ht="15.75" customHeight="1">
      <c r="C562" s="11"/>
      <c r="E562" s="44"/>
      <c r="F562" s="11"/>
      <c r="G562" s="44"/>
      <c r="I562" s="11"/>
      <c r="J562" s="12"/>
      <c r="K562" s="12"/>
      <c r="L562" s="12"/>
      <c r="M562" s="11"/>
      <c r="N562" s="11"/>
    </row>
    <row r="563" spans="3:14" ht="15.75" customHeight="1">
      <c r="C563" s="11"/>
      <c r="E563" s="44"/>
      <c r="F563" s="11"/>
      <c r="G563" s="44"/>
      <c r="I563" s="11"/>
      <c r="J563" s="12"/>
      <c r="K563" s="12"/>
      <c r="L563" s="12"/>
      <c r="M563" s="11"/>
      <c r="N563" s="11"/>
    </row>
    <row r="564" spans="3:14" ht="15.75" customHeight="1">
      <c r="C564" s="11"/>
      <c r="E564" s="44"/>
      <c r="F564" s="11"/>
      <c r="G564" s="44"/>
      <c r="I564" s="11"/>
      <c r="J564" s="12"/>
      <c r="K564" s="12"/>
      <c r="L564" s="12"/>
      <c r="M564" s="11"/>
      <c r="N564" s="11"/>
    </row>
    <row r="565" spans="3:14" ht="15.75" customHeight="1">
      <c r="C565" s="11"/>
      <c r="E565" s="44"/>
      <c r="F565" s="11"/>
      <c r="G565" s="44"/>
      <c r="I565" s="11"/>
      <c r="J565" s="12"/>
      <c r="K565" s="12"/>
      <c r="L565" s="12"/>
      <c r="M565" s="11"/>
      <c r="N565" s="11"/>
    </row>
    <row r="566" spans="3:14" ht="15.75" customHeight="1">
      <c r="C566" s="11"/>
      <c r="E566" s="44"/>
      <c r="F566" s="11"/>
      <c r="G566" s="44"/>
      <c r="I566" s="11"/>
      <c r="J566" s="12"/>
      <c r="K566" s="12"/>
      <c r="L566" s="12"/>
      <c r="M566" s="11"/>
      <c r="N566" s="11"/>
    </row>
    <row r="567" spans="3:14" ht="15.75" customHeight="1">
      <c r="C567" s="11"/>
      <c r="E567" s="44"/>
      <c r="F567" s="11"/>
      <c r="G567" s="44"/>
      <c r="I567" s="11"/>
      <c r="J567" s="12"/>
      <c r="K567" s="12"/>
      <c r="L567" s="12"/>
      <c r="M567" s="11"/>
      <c r="N567" s="11"/>
    </row>
    <row r="568" spans="3:14" ht="15.75" customHeight="1">
      <c r="C568" s="11"/>
      <c r="E568" s="44"/>
      <c r="F568" s="11"/>
      <c r="G568" s="44"/>
      <c r="I568" s="11"/>
      <c r="J568" s="12"/>
      <c r="K568" s="12"/>
      <c r="L568" s="12"/>
      <c r="M568" s="11"/>
      <c r="N568" s="11"/>
    </row>
    <row r="569" spans="3:14" ht="15.75" customHeight="1">
      <c r="C569" s="11"/>
      <c r="E569" s="44"/>
      <c r="F569" s="11"/>
      <c r="G569" s="44"/>
      <c r="I569" s="11"/>
      <c r="J569" s="12"/>
      <c r="K569" s="12"/>
      <c r="L569" s="12"/>
      <c r="M569" s="11"/>
      <c r="N569" s="11"/>
    </row>
    <row r="570" spans="3:14" ht="15.75" customHeight="1">
      <c r="C570" s="11"/>
      <c r="E570" s="44"/>
      <c r="F570" s="11"/>
      <c r="G570" s="44"/>
      <c r="I570" s="11"/>
      <c r="J570" s="12"/>
      <c r="K570" s="12"/>
      <c r="L570" s="12"/>
      <c r="M570" s="11"/>
      <c r="N570" s="11"/>
    </row>
    <row r="571" spans="3:14" ht="15.75" customHeight="1">
      <c r="C571" s="11"/>
      <c r="E571" s="44"/>
      <c r="F571" s="11"/>
      <c r="G571" s="44"/>
      <c r="I571" s="11"/>
      <c r="J571" s="12"/>
      <c r="K571" s="12"/>
      <c r="L571" s="12"/>
      <c r="M571" s="11"/>
      <c r="N571" s="11"/>
    </row>
    <row r="572" spans="3:14" ht="15.75" customHeight="1">
      <c r="C572" s="11"/>
      <c r="E572" s="44"/>
      <c r="F572" s="11"/>
      <c r="G572" s="44"/>
      <c r="I572" s="11"/>
      <c r="J572" s="12"/>
      <c r="K572" s="12"/>
      <c r="L572" s="12"/>
      <c r="M572" s="11"/>
      <c r="N572" s="11"/>
    </row>
    <row r="573" spans="3:14" ht="15.75" customHeight="1">
      <c r="C573" s="11"/>
      <c r="E573" s="44"/>
      <c r="F573" s="11"/>
      <c r="G573" s="44"/>
      <c r="I573" s="11"/>
      <c r="J573" s="12"/>
      <c r="K573" s="12"/>
      <c r="L573" s="12"/>
      <c r="M573" s="11"/>
      <c r="N573" s="11"/>
    </row>
    <row r="574" spans="3:14" ht="15.75" customHeight="1">
      <c r="C574" s="11"/>
      <c r="E574" s="44"/>
      <c r="F574" s="11"/>
      <c r="G574" s="44"/>
      <c r="I574" s="11"/>
      <c r="J574" s="12"/>
      <c r="K574" s="12"/>
      <c r="L574" s="12"/>
      <c r="M574" s="11"/>
      <c r="N574" s="11"/>
    </row>
    <row r="575" spans="3:14" ht="15.75" customHeight="1">
      <c r="C575" s="11"/>
      <c r="E575" s="44"/>
      <c r="F575" s="11"/>
      <c r="G575" s="44"/>
      <c r="I575" s="11"/>
      <c r="J575" s="12"/>
      <c r="K575" s="12"/>
      <c r="L575" s="12"/>
      <c r="M575" s="11"/>
      <c r="N575" s="11"/>
    </row>
    <row r="576" spans="3:14" ht="15.75" customHeight="1">
      <c r="C576" s="11"/>
      <c r="E576" s="44"/>
      <c r="F576" s="11"/>
      <c r="G576" s="44"/>
      <c r="I576" s="11"/>
      <c r="J576" s="12"/>
      <c r="K576" s="12"/>
      <c r="L576" s="12"/>
      <c r="M576" s="11"/>
      <c r="N576" s="11"/>
    </row>
    <row r="577" spans="3:14" ht="15.75" customHeight="1">
      <c r="C577" s="11"/>
      <c r="E577" s="44"/>
      <c r="F577" s="11"/>
      <c r="G577" s="44"/>
      <c r="I577" s="11"/>
      <c r="J577" s="12"/>
      <c r="K577" s="12"/>
      <c r="L577" s="12"/>
      <c r="M577" s="11"/>
      <c r="N577" s="11"/>
    </row>
    <row r="578" spans="3:14" ht="15.75" customHeight="1">
      <c r="C578" s="11"/>
      <c r="E578" s="44"/>
      <c r="F578" s="11"/>
      <c r="G578" s="44"/>
      <c r="I578" s="11"/>
      <c r="J578" s="12"/>
      <c r="K578" s="12"/>
      <c r="L578" s="12"/>
      <c r="M578" s="11"/>
      <c r="N578" s="11"/>
    </row>
    <row r="579" spans="3:14" ht="15.75" customHeight="1">
      <c r="C579" s="11"/>
      <c r="E579" s="44"/>
      <c r="F579" s="11"/>
      <c r="G579" s="44"/>
      <c r="I579" s="11"/>
      <c r="J579" s="12"/>
      <c r="K579" s="12"/>
      <c r="L579" s="12"/>
      <c r="M579" s="11"/>
      <c r="N579" s="11"/>
    </row>
    <row r="580" spans="3:14" ht="15.75" customHeight="1">
      <c r="C580" s="11"/>
      <c r="E580" s="44"/>
      <c r="F580" s="11"/>
      <c r="G580" s="44"/>
      <c r="I580" s="11"/>
      <c r="J580" s="12"/>
      <c r="K580" s="12"/>
      <c r="L580" s="12"/>
      <c r="M580" s="11"/>
      <c r="N580" s="11"/>
    </row>
    <row r="581" spans="3:14" ht="15.75" customHeight="1">
      <c r="C581" s="11"/>
      <c r="E581" s="44"/>
      <c r="F581" s="11"/>
      <c r="G581" s="44"/>
      <c r="I581" s="11"/>
      <c r="J581" s="12"/>
      <c r="K581" s="12"/>
      <c r="L581" s="12"/>
      <c r="M581" s="11"/>
      <c r="N581" s="11"/>
    </row>
    <row r="582" spans="3:14" ht="15.75" customHeight="1">
      <c r="C582" s="11"/>
      <c r="E582" s="44"/>
      <c r="F582" s="11"/>
      <c r="G582" s="44"/>
      <c r="I582" s="11"/>
      <c r="J582" s="12"/>
      <c r="K582" s="12"/>
      <c r="L582" s="12"/>
      <c r="M582" s="11"/>
      <c r="N582" s="11"/>
    </row>
    <row r="583" spans="3:14" ht="15.75" customHeight="1">
      <c r="C583" s="11"/>
      <c r="E583" s="44"/>
      <c r="F583" s="11"/>
      <c r="G583" s="44"/>
      <c r="I583" s="11"/>
      <c r="J583" s="12"/>
      <c r="K583" s="12"/>
      <c r="L583" s="12"/>
      <c r="M583" s="11"/>
      <c r="N583" s="11"/>
    </row>
    <row r="584" spans="3:14" ht="15.75" customHeight="1">
      <c r="C584" s="11"/>
      <c r="E584" s="44"/>
      <c r="F584" s="11"/>
      <c r="G584" s="44"/>
      <c r="I584" s="11"/>
      <c r="J584" s="12"/>
      <c r="K584" s="12"/>
      <c r="L584" s="12"/>
      <c r="M584" s="11"/>
      <c r="N584" s="11"/>
    </row>
    <row r="585" spans="3:14" ht="15.75" customHeight="1">
      <c r="C585" s="11"/>
      <c r="E585" s="44"/>
      <c r="F585" s="11"/>
      <c r="G585" s="44"/>
      <c r="I585" s="11"/>
      <c r="J585" s="12"/>
      <c r="K585" s="12"/>
      <c r="L585" s="12"/>
      <c r="M585" s="11"/>
      <c r="N585" s="11"/>
    </row>
    <row r="586" spans="3:14" ht="15.75" customHeight="1">
      <c r="C586" s="11"/>
      <c r="E586" s="44"/>
      <c r="F586" s="11"/>
      <c r="G586" s="44"/>
      <c r="I586" s="11"/>
      <c r="J586" s="12"/>
      <c r="K586" s="12"/>
      <c r="L586" s="12"/>
      <c r="M586" s="11"/>
      <c r="N586" s="11"/>
    </row>
    <row r="587" spans="3:14" ht="15.75" customHeight="1">
      <c r="C587" s="11"/>
      <c r="E587" s="44"/>
      <c r="F587" s="11"/>
      <c r="G587" s="44"/>
      <c r="I587" s="11"/>
      <c r="J587" s="12"/>
      <c r="K587" s="12"/>
      <c r="L587" s="12"/>
      <c r="M587" s="11"/>
      <c r="N587" s="11"/>
    </row>
    <row r="588" spans="3:14" ht="15.75" customHeight="1">
      <c r="C588" s="11"/>
      <c r="E588" s="44"/>
      <c r="F588" s="11"/>
      <c r="G588" s="44"/>
      <c r="I588" s="11"/>
      <c r="J588" s="12"/>
      <c r="K588" s="12"/>
      <c r="L588" s="12"/>
      <c r="M588" s="11"/>
      <c r="N588" s="11"/>
    </row>
    <row r="589" spans="3:14" ht="15.75" customHeight="1">
      <c r="C589" s="11"/>
      <c r="E589" s="44"/>
      <c r="F589" s="11"/>
      <c r="G589" s="44"/>
      <c r="I589" s="11"/>
      <c r="J589" s="12"/>
      <c r="K589" s="12"/>
      <c r="L589" s="12"/>
      <c r="M589" s="11"/>
      <c r="N589" s="11"/>
    </row>
    <row r="590" spans="3:14" ht="15.75" customHeight="1">
      <c r="C590" s="11"/>
      <c r="E590" s="44"/>
      <c r="F590" s="11"/>
      <c r="G590" s="44"/>
      <c r="I590" s="11"/>
      <c r="J590" s="12"/>
      <c r="K590" s="12"/>
      <c r="L590" s="12"/>
      <c r="M590" s="11"/>
      <c r="N590" s="11"/>
    </row>
    <row r="591" spans="3:14" ht="15.75" customHeight="1">
      <c r="C591" s="11"/>
      <c r="E591" s="44"/>
      <c r="F591" s="11"/>
      <c r="G591" s="44"/>
      <c r="I591" s="11"/>
      <c r="J591" s="12"/>
      <c r="K591" s="12"/>
      <c r="L591" s="12"/>
      <c r="M591" s="11"/>
      <c r="N591" s="11"/>
    </row>
    <row r="592" spans="3:14" ht="15.75" customHeight="1">
      <c r="C592" s="11"/>
      <c r="E592" s="44"/>
      <c r="F592" s="11"/>
      <c r="G592" s="44"/>
      <c r="I592" s="11"/>
      <c r="J592" s="12"/>
      <c r="K592" s="12"/>
      <c r="L592" s="12"/>
      <c r="M592" s="11"/>
      <c r="N592" s="11"/>
    </row>
    <row r="593" spans="3:14" ht="15.75" customHeight="1">
      <c r="C593" s="11"/>
      <c r="E593" s="44"/>
      <c r="F593" s="11"/>
      <c r="G593" s="44"/>
      <c r="I593" s="11"/>
      <c r="J593" s="12"/>
      <c r="K593" s="12"/>
      <c r="L593" s="12"/>
      <c r="M593" s="11"/>
      <c r="N593" s="11"/>
    </row>
    <row r="594" spans="3:14" ht="15.75" customHeight="1">
      <c r="C594" s="11"/>
      <c r="E594" s="44"/>
      <c r="F594" s="11"/>
      <c r="G594" s="44"/>
      <c r="I594" s="11"/>
      <c r="J594" s="12"/>
      <c r="K594" s="12"/>
      <c r="L594" s="12"/>
      <c r="M594" s="11"/>
      <c r="N594" s="11"/>
    </row>
    <row r="595" spans="3:14" ht="15.75" customHeight="1">
      <c r="C595" s="11"/>
      <c r="E595" s="44"/>
      <c r="F595" s="11"/>
      <c r="G595" s="44"/>
      <c r="I595" s="11"/>
      <c r="J595" s="12"/>
      <c r="K595" s="12"/>
      <c r="L595" s="12"/>
      <c r="M595" s="11"/>
      <c r="N595" s="11"/>
    </row>
    <row r="596" spans="3:14" ht="15.75" customHeight="1">
      <c r="C596" s="11"/>
      <c r="E596" s="44"/>
      <c r="F596" s="11"/>
      <c r="G596" s="44"/>
      <c r="I596" s="11"/>
      <c r="J596" s="12"/>
      <c r="K596" s="12"/>
      <c r="L596" s="12"/>
      <c r="M596" s="11"/>
      <c r="N596" s="11"/>
    </row>
    <row r="597" spans="3:14" ht="15.75" customHeight="1">
      <c r="C597" s="11"/>
      <c r="E597" s="44"/>
      <c r="F597" s="11"/>
      <c r="G597" s="44"/>
      <c r="I597" s="11"/>
      <c r="J597" s="12"/>
      <c r="K597" s="12"/>
      <c r="L597" s="12"/>
      <c r="M597" s="11"/>
      <c r="N597" s="11"/>
    </row>
    <row r="598" spans="3:14" ht="15.75" customHeight="1">
      <c r="C598" s="11"/>
      <c r="E598" s="44"/>
      <c r="F598" s="11"/>
      <c r="G598" s="44"/>
      <c r="I598" s="11"/>
      <c r="J598" s="12"/>
      <c r="K598" s="12"/>
      <c r="L598" s="12"/>
      <c r="M598" s="11"/>
      <c r="N598" s="11"/>
    </row>
    <row r="599" spans="3:14" ht="15.75" customHeight="1">
      <c r="C599" s="11"/>
      <c r="E599" s="44"/>
      <c r="F599" s="11"/>
      <c r="G599" s="44"/>
      <c r="I599" s="11"/>
      <c r="J599" s="12"/>
      <c r="K599" s="12"/>
      <c r="L599" s="12"/>
      <c r="M599" s="11"/>
      <c r="N599" s="11"/>
    </row>
    <row r="600" spans="3:14" ht="15.75" customHeight="1">
      <c r="C600" s="11"/>
      <c r="E600" s="44"/>
      <c r="F600" s="11"/>
      <c r="G600" s="44"/>
      <c r="I600" s="11"/>
      <c r="J600" s="12"/>
      <c r="K600" s="12"/>
      <c r="L600" s="12"/>
      <c r="M600" s="11"/>
      <c r="N600" s="11"/>
    </row>
    <row r="601" spans="3:14" ht="15.75" customHeight="1">
      <c r="C601" s="11"/>
      <c r="E601" s="44"/>
      <c r="F601" s="11"/>
      <c r="G601" s="44"/>
      <c r="I601" s="11"/>
      <c r="J601" s="12"/>
      <c r="K601" s="12"/>
      <c r="L601" s="12"/>
      <c r="M601" s="11"/>
      <c r="N601" s="11"/>
    </row>
    <row r="602" spans="3:14" ht="15.75" customHeight="1">
      <c r="C602" s="11"/>
      <c r="E602" s="44"/>
      <c r="F602" s="11"/>
      <c r="G602" s="44"/>
      <c r="I602" s="11"/>
      <c r="J602" s="12"/>
      <c r="K602" s="12"/>
      <c r="L602" s="12"/>
      <c r="M602" s="11"/>
      <c r="N602" s="11"/>
    </row>
    <row r="603" spans="3:14" ht="15.75" customHeight="1">
      <c r="C603" s="11"/>
      <c r="E603" s="44"/>
      <c r="F603" s="11"/>
      <c r="G603" s="44"/>
      <c r="I603" s="11"/>
      <c r="J603" s="12"/>
      <c r="K603" s="12"/>
      <c r="L603" s="12"/>
      <c r="M603" s="11"/>
      <c r="N603" s="11"/>
    </row>
    <row r="604" spans="3:14" ht="15.75" customHeight="1">
      <c r="C604" s="11"/>
      <c r="E604" s="44"/>
      <c r="F604" s="11"/>
      <c r="G604" s="44"/>
      <c r="I604" s="11"/>
      <c r="J604" s="12"/>
      <c r="K604" s="12"/>
      <c r="L604" s="12"/>
      <c r="M604" s="11"/>
      <c r="N604" s="11"/>
    </row>
    <row r="605" spans="3:14" ht="15.75" customHeight="1">
      <c r="C605" s="11"/>
      <c r="E605" s="44"/>
      <c r="F605" s="11"/>
      <c r="G605" s="44"/>
      <c r="I605" s="11"/>
      <c r="J605" s="12"/>
      <c r="K605" s="12"/>
      <c r="L605" s="12"/>
      <c r="M605" s="11"/>
      <c r="N605" s="11"/>
    </row>
    <row r="606" spans="3:14" ht="15.75" customHeight="1">
      <c r="C606" s="11"/>
      <c r="E606" s="44"/>
      <c r="F606" s="11"/>
      <c r="G606" s="44"/>
      <c r="I606" s="11"/>
      <c r="J606" s="12"/>
      <c r="K606" s="12"/>
      <c r="L606" s="12"/>
      <c r="M606" s="11"/>
      <c r="N606" s="11"/>
    </row>
    <row r="607" spans="3:14" ht="15.75" customHeight="1">
      <c r="C607" s="11"/>
      <c r="E607" s="44"/>
      <c r="F607" s="11"/>
      <c r="G607" s="44"/>
      <c r="I607" s="11"/>
      <c r="J607" s="12"/>
      <c r="K607" s="12"/>
      <c r="L607" s="12"/>
      <c r="M607" s="11"/>
      <c r="N607" s="11"/>
    </row>
    <row r="608" spans="3:14" ht="15.75" customHeight="1">
      <c r="C608" s="11"/>
      <c r="E608" s="44"/>
      <c r="F608" s="11"/>
      <c r="G608" s="44"/>
      <c r="I608" s="11"/>
      <c r="J608" s="12"/>
      <c r="K608" s="12"/>
      <c r="L608" s="12"/>
      <c r="M608" s="11"/>
      <c r="N608" s="11"/>
    </row>
    <row r="609" spans="3:14" ht="15.75" customHeight="1">
      <c r="C609" s="11"/>
      <c r="E609" s="44"/>
      <c r="F609" s="11"/>
      <c r="G609" s="44"/>
      <c r="I609" s="11"/>
      <c r="J609" s="12"/>
      <c r="K609" s="12"/>
      <c r="L609" s="12"/>
      <c r="M609" s="11"/>
      <c r="N609" s="11"/>
    </row>
    <row r="610" spans="3:14" ht="15.75" customHeight="1">
      <c r="C610" s="11"/>
      <c r="E610" s="44"/>
      <c r="F610" s="11"/>
      <c r="G610" s="44"/>
      <c r="I610" s="11"/>
      <c r="J610" s="12"/>
      <c r="K610" s="12"/>
      <c r="L610" s="12"/>
      <c r="M610" s="11"/>
      <c r="N610" s="11"/>
    </row>
    <row r="611" spans="3:14" ht="15.75" customHeight="1">
      <c r="C611" s="11"/>
      <c r="E611" s="44"/>
      <c r="F611" s="11"/>
      <c r="G611" s="44"/>
      <c r="I611" s="11"/>
      <c r="J611" s="12"/>
      <c r="K611" s="12"/>
      <c r="L611" s="12"/>
      <c r="M611" s="11"/>
      <c r="N611" s="11"/>
    </row>
    <row r="612" spans="3:14" ht="15.75" customHeight="1">
      <c r="C612" s="11"/>
      <c r="E612" s="44"/>
      <c r="F612" s="11"/>
      <c r="G612" s="44"/>
      <c r="I612" s="11"/>
      <c r="J612" s="12"/>
      <c r="K612" s="12"/>
      <c r="L612" s="12"/>
      <c r="M612" s="11"/>
      <c r="N612" s="11"/>
    </row>
    <row r="613" spans="3:14" ht="15.75" customHeight="1">
      <c r="C613" s="11"/>
      <c r="E613" s="44"/>
      <c r="F613" s="11"/>
      <c r="G613" s="44"/>
      <c r="I613" s="11"/>
      <c r="J613" s="12"/>
      <c r="K613" s="12"/>
      <c r="L613" s="12"/>
      <c r="M613" s="11"/>
      <c r="N613" s="11"/>
    </row>
    <row r="614" spans="3:14" ht="15.75" customHeight="1">
      <c r="C614" s="11"/>
      <c r="E614" s="44"/>
      <c r="F614" s="11"/>
      <c r="G614" s="44"/>
      <c r="I614" s="11"/>
      <c r="J614" s="12"/>
      <c r="K614" s="12"/>
      <c r="L614" s="12"/>
      <c r="M614" s="11"/>
      <c r="N614" s="11"/>
    </row>
    <row r="615" spans="3:14" ht="15.75" customHeight="1">
      <c r="C615" s="11"/>
      <c r="E615" s="44"/>
      <c r="F615" s="11"/>
      <c r="G615" s="44"/>
      <c r="I615" s="11"/>
      <c r="J615" s="12"/>
      <c r="K615" s="12"/>
      <c r="L615" s="12"/>
      <c r="M615" s="11"/>
      <c r="N615" s="11"/>
    </row>
    <row r="616" spans="3:14" ht="15.75" customHeight="1">
      <c r="C616" s="11"/>
      <c r="E616" s="44"/>
      <c r="F616" s="11"/>
      <c r="G616" s="44"/>
      <c r="I616" s="11"/>
      <c r="J616" s="12"/>
      <c r="K616" s="12"/>
      <c r="L616" s="12"/>
      <c r="M616" s="11"/>
      <c r="N616" s="11"/>
    </row>
    <row r="617" spans="3:14" ht="15.75" customHeight="1">
      <c r="C617" s="11"/>
      <c r="E617" s="44"/>
      <c r="F617" s="11"/>
      <c r="G617" s="44"/>
      <c r="I617" s="11"/>
      <c r="J617" s="12"/>
      <c r="K617" s="12"/>
      <c r="L617" s="12"/>
      <c r="M617" s="11"/>
      <c r="N617" s="11"/>
    </row>
    <row r="618" spans="3:14" ht="15.75" customHeight="1">
      <c r="C618" s="11"/>
      <c r="E618" s="44"/>
      <c r="F618" s="11"/>
      <c r="G618" s="44"/>
      <c r="I618" s="11"/>
      <c r="J618" s="12"/>
      <c r="K618" s="12"/>
      <c r="L618" s="12"/>
      <c r="M618" s="11"/>
      <c r="N618" s="11"/>
    </row>
    <row r="619" spans="3:14" ht="15.75" customHeight="1">
      <c r="C619" s="11"/>
      <c r="E619" s="44"/>
      <c r="F619" s="11"/>
      <c r="G619" s="44"/>
      <c r="I619" s="11"/>
      <c r="J619" s="12"/>
      <c r="K619" s="12"/>
      <c r="L619" s="12"/>
      <c r="M619" s="11"/>
      <c r="N619" s="11"/>
    </row>
    <row r="620" spans="3:14" ht="15.75" customHeight="1">
      <c r="C620" s="11"/>
      <c r="E620" s="44"/>
      <c r="F620" s="11"/>
      <c r="G620" s="44"/>
      <c r="I620" s="11"/>
      <c r="J620" s="12"/>
      <c r="K620" s="12"/>
      <c r="L620" s="12"/>
      <c r="M620" s="11"/>
      <c r="N620" s="11"/>
    </row>
    <row r="621" spans="3:14" ht="15.75" customHeight="1">
      <c r="C621" s="11"/>
      <c r="E621" s="44"/>
      <c r="F621" s="11"/>
      <c r="G621" s="44"/>
      <c r="I621" s="11"/>
      <c r="J621" s="12"/>
      <c r="K621" s="12"/>
      <c r="L621" s="12"/>
      <c r="M621" s="11"/>
      <c r="N621" s="11"/>
    </row>
    <row r="622" spans="3:14" ht="15.75" customHeight="1">
      <c r="C622" s="11"/>
      <c r="E622" s="44"/>
      <c r="F622" s="11"/>
      <c r="G622" s="44"/>
      <c r="I622" s="11"/>
      <c r="J622" s="12"/>
      <c r="K622" s="12"/>
      <c r="L622" s="12"/>
      <c r="M622" s="11"/>
      <c r="N622" s="11"/>
    </row>
    <row r="623" spans="3:14" ht="15.75" customHeight="1">
      <c r="C623" s="11"/>
      <c r="E623" s="44"/>
      <c r="F623" s="11"/>
      <c r="G623" s="44"/>
      <c r="I623" s="11"/>
      <c r="J623" s="12"/>
      <c r="K623" s="12"/>
      <c r="L623" s="12"/>
      <c r="M623" s="11"/>
      <c r="N623" s="11"/>
    </row>
    <row r="624" spans="3:14" ht="15.75" customHeight="1">
      <c r="C624" s="11"/>
      <c r="E624" s="44"/>
      <c r="F624" s="11"/>
      <c r="G624" s="44"/>
      <c r="I624" s="11"/>
      <c r="J624" s="12"/>
      <c r="K624" s="12"/>
      <c r="L624" s="12"/>
      <c r="M624" s="11"/>
      <c r="N624" s="11"/>
    </row>
    <row r="625" spans="3:14" ht="15.75" customHeight="1">
      <c r="C625" s="11"/>
      <c r="E625" s="44"/>
      <c r="F625" s="11"/>
      <c r="G625" s="44"/>
      <c r="I625" s="11"/>
      <c r="J625" s="12"/>
      <c r="K625" s="12"/>
      <c r="L625" s="12"/>
      <c r="M625" s="11"/>
      <c r="N625" s="11"/>
    </row>
    <row r="626" spans="3:14" ht="15.75" customHeight="1">
      <c r="C626" s="11"/>
      <c r="E626" s="44"/>
      <c r="F626" s="11"/>
      <c r="G626" s="44"/>
      <c r="I626" s="11"/>
      <c r="J626" s="12"/>
      <c r="K626" s="12"/>
      <c r="L626" s="12"/>
      <c r="M626" s="11"/>
      <c r="N626" s="11"/>
    </row>
    <row r="627" spans="3:14" ht="15.75" customHeight="1">
      <c r="C627" s="11"/>
      <c r="E627" s="44"/>
      <c r="F627" s="11"/>
      <c r="G627" s="44"/>
      <c r="I627" s="11"/>
      <c r="J627" s="12"/>
      <c r="K627" s="12"/>
      <c r="L627" s="12"/>
      <c r="M627" s="11"/>
      <c r="N627" s="11"/>
    </row>
    <row r="628" spans="3:14" ht="15.75" customHeight="1">
      <c r="C628" s="11"/>
      <c r="E628" s="44"/>
      <c r="F628" s="11"/>
      <c r="G628" s="44"/>
      <c r="I628" s="11"/>
      <c r="J628" s="12"/>
      <c r="K628" s="12"/>
      <c r="L628" s="12"/>
      <c r="M628" s="11"/>
      <c r="N628" s="11"/>
    </row>
    <row r="629" spans="3:14" ht="15.75" customHeight="1">
      <c r="C629" s="11"/>
      <c r="E629" s="44"/>
      <c r="F629" s="11"/>
      <c r="G629" s="44"/>
      <c r="I629" s="11"/>
      <c r="J629" s="12"/>
      <c r="K629" s="12"/>
      <c r="L629" s="12"/>
      <c r="M629" s="11"/>
      <c r="N629" s="11"/>
    </row>
    <row r="630" spans="3:14" ht="15.75" customHeight="1">
      <c r="C630" s="11"/>
      <c r="E630" s="44"/>
      <c r="F630" s="11"/>
      <c r="G630" s="44"/>
      <c r="I630" s="11"/>
      <c r="J630" s="12"/>
      <c r="K630" s="12"/>
      <c r="L630" s="12"/>
      <c r="M630" s="11"/>
      <c r="N630" s="11"/>
    </row>
    <row r="631" spans="3:14" ht="15.75" customHeight="1">
      <c r="C631" s="11"/>
      <c r="E631" s="44"/>
      <c r="F631" s="11"/>
      <c r="G631" s="44"/>
      <c r="I631" s="11"/>
      <c r="J631" s="12"/>
      <c r="K631" s="12"/>
      <c r="L631" s="12"/>
      <c r="M631" s="11"/>
      <c r="N631" s="11"/>
    </row>
    <row r="632" spans="3:14" ht="15.75" customHeight="1">
      <c r="C632" s="11"/>
      <c r="E632" s="44"/>
      <c r="F632" s="11"/>
      <c r="G632" s="44"/>
      <c r="I632" s="11"/>
      <c r="J632" s="12"/>
      <c r="K632" s="12"/>
      <c r="L632" s="12"/>
      <c r="M632" s="11"/>
      <c r="N632" s="11"/>
    </row>
    <row r="633" spans="3:14" ht="15.75" customHeight="1">
      <c r="C633" s="11"/>
      <c r="E633" s="44"/>
      <c r="F633" s="11"/>
      <c r="G633" s="44"/>
      <c r="I633" s="11"/>
      <c r="J633" s="12"/>
      <c r="K633" s="12"/>
      <c r="L633" s="12"/>
      <c r="M633" s="11"/>
      <c r="N633" s="11"/>
    </row>
    <row r="634" spans="3:14" ht="15.75" customHeight="1">
      <c r="C634" s="11"/>
      <c r="E634" s="44"/>
      <c r="F634" s="11"/>
      <c r="G634" s="44"/>
      <c r="I634" s="11"/>
      <c r="J634" s="12"/>
      <c r="K634" s="12"/>
      <c r="L634" s="12"/>
      <c r="M634" s="11"/>
      <c r="N634" s="11"/>
    </row>
    <row r="635" spans="3:14" ht="15.75" customHeight="1">
      <c r="C635" s="11"/>
      <c r="E635" s="44"/>
      <c r="F635" s="11"/>
      <c r="G635" s="44"/>
      <c r="I635" s="11"/>
      <c r="J635" s="12"/>
      <c r="K635" s="12"/>
      <c r="L635" s="12"/>
      <c r="M635" s="11"/>
      <c r="N635" s="11"/>
    </row>
    <row r="636" spans="3:14" ht="15.75" customHeight="1">
      <c r="C636" s="11"/>
      <c r="E636" s="44"/>
      <c r="F636" s="11"/>
      <c r="G636" s="44"/>
      <c r="I636" s="11"/>
      <c r="J636" s="12"/>
      <c r="K636" s="12"/>
      <c r="L636" s="12"/>
      <c r="M636" s="11"/>
      <c r="N636" s="11"/>
    </row>
    <row r="637" spans="3:14" ht="15.75" customHeight="1">
      <c r="C637" s="11"/>
      <c r="E637" s="44"/>
      <c r="F637" s="11"/>
      <c r="G637" s="44"/>
      <c r="I637" s="11"/>
      <c r="J637" s="12"/>
      <c r="K637" s="12"/>
      <c r="L637" s="12"/>
      <c r="M637" s="11"/>
      <c r="N637" s="11"/>
    </row>
    <row r="638" spans="3:14" ht="15.75" customHeight="1">
      <c r="C638" s="11"/>
      <c r="E638" s="44"/>
      <c r="F638" s="11"/>
      <c r="G638" s="44"/>
      <c r="I638" s="11"/>
      <c r="J638" s="12"/>
      <c r="K638" s="12"/>
      <c r="L638" s="12"/>
      <c r="M638" s="11"/>
      <c r="N638" s="11"/>
    </row>
    <row r="639" spans="3:14" ht="15.75" customHeight="1">
      <c r="C639" s="11"/>
      <c r="E639" s="44"/>
      <c r="F639" s="11"/>
      <c r="G639" s="44"/>
      <c r="I639" s="11"/>
      <c r="J639" s="12"/>
      <c r="K639" s="12"/>
      <c r="L639" s="12"/>
      <c r="M639" s="11"/>
      <c r="N639" s="11"/>
    </row>
    <row r="640" spans="3:14" ht="15.75" customHeight="1">
      <c r="C640" s="11"/>
      <c r="E640" s="44"/>
      <c r="F640" s="11"/>
      <c r="G640" s="44"/>
      <c r="I640" s="11"/>
      <c r="J640" s="12"/>
      <c r="K640" s="12"/>
      <c r="L640" s="12"/>
      <c r="M640" s="11"/>
      <c r="N640" s="11"/>
    </row>
    <row r="641" spans="3:14" ht="15.75" customHeight="1">
      <c r="C641" s="11"/>
      <c r="E641" s="44"/>
      <c r="F641" s="11"/>
      <c r="G641" s="44"/>
      <c r="I641" s="11"/>
      <c r="J641" s="12"/>
      <c r="K641" s="12"/>
      <c r="L641" s="12"/>
      <c r="M641" s="11"/>
      <c r="N641" s="11"/>
    </row>
    <row r="642" spans="3:14" ht="15.75" customHeight="1">
      <c r="C642" s="11"/>
      <c r="E642" s="44"/>
      <c r="F642" s="11"/>
      <c r="G642" s="44"/>
      <c r="I642" s="11"/>
      <c r="J642" s="12"/>
      <c r="K642" s="12"/>
      <c r="L642" s="12"/>
      <c r="M642" s="11"/>
      <c r="N642" s="11"/>
    </row>
    <row r="643" spans="3:14" ht="15.75" customHeight="1">
      <c r="C643" s="11"/>
      <c r="E643" s="44"/>
      <c r="F643" s="11"/>
      <c r="G643" s="44"/>
      <c r="I643" s="11"/>
      <c r="J643" s="12"/>
      <c r="K643" s="12"/>
      <c r="L643" s="12"/>
      <c r="M643" s="11"/>
      <c r="N643" s="11"/>
    </row>
    <row r="644" spans="3:14" ht="15.75" customHeight="1">
      <c r="C644" s="11"/>
      <c r="E644" s="44"/>
      <c r="F644" s="11"/>
      <c r="G644" s="44"/>
      <c r="I644" s="11"/>
      <c r="J644" s="12"/>
      <c r="K644" s="12"/>
      <c r="L644" s="12"/>
      <c r="M644" s="11"/>
      <c r="N644" s="11"/>
    </row>
    <row r="645" spans="3:14" ht="15.75" customHeight="1">
      <c r="C645" s="11"/>
      <c r="E645" s="44"/>
      <c r="F645" s="11"/>
      <c r="G645" s="44"/>
      <c r="I645" s="11"/>
      <c r="J645" s="12"/>
      <c r="K645" s="12"/>
      <c r="L645" s="12"/>
      <c r="M645" s="11"/>
      <c r="N645" s="11"/>
    </row>
    <row r="646" spans="3:14" ht="15.75" customHeight="1">
      <c r="C646" s="11"/>
      <c r="E646" s="44"/>
      <c r="F646" s="11"/>
      <c r="G646" s="44"/>
      <c r="I646" s="11"/>
      <c r="J646" s="12"/>
      <c r="K646" s="12"/>
      <c r="L646" s="12"/>
      <c r="M646" s="11"/>
      <c r="N646" s="11"/>
    </row>
    <row r="647" spans="3:14" ht="15.75" customHeight="1">
      <c r="C647" s="11"/>
      <c r="E647" s="44"/>
      <c r="F647" s="11"/>
      <c r="G647" s="44"/>
      <c r="I647" s="11"/>
      <c r="J647" s="12"/>
      <c r="K647" s="12"/>
      <c r="L647" s="12"/>
      <c r="M647" s="11"/>
      <c r="N647" s="11"/>
    </row>
    <row r="648" spans="3:14" ht="15.75" customHeight="1">
      <c r="C648" s="11"/>
      <c r="E648" s="44"/>
      <c r="F648" s="11"/>
      <c r="G648" s="44"/>
      <c r="I648" s="11"/>
      <c r="J648" s="12"/>
      <c r="K648" s="12"/>
      <c r="L648" s="12"/>
      <c r="M648" s="11"/>
      <c r="N648" s="11"/>
    </row>
    <row r="649" spans="3:14" ht="15.75" customHeight="1">
      <c r="C649" s="11"/>
      <c r="E649" s="44"/>
      <c r="F649" s="11"/>
      <c r="G649" s="44"/>
      <c r="I649" s="11"/>
      <c r="J649" s="12"/>
      <c r="K649" s="12"/>
      <c r="L649" s="12"/>
      <c r="M649" s="11"/>
      <c r="N649" s="11"/>
    </row>
    <row r="650" spans="3:14" ht="15.75" customHeight="1">
      <c r="C650" s="11"/>
      <c r="E650" s="44"/>
      <c r="F650" s="11"/>
      <c r="G650" s="44"/>
      <c r="I650" s="11"/>
      <c r="J650" s="12"/>
      <c r="K650" s="12"/>
      <c r="L650" s="12"/>
      <c r="M650" s="11"/>
      <c r="N650" s="11"/>
    </row>
    <row r="651" spans="3:14" ht="15.75" customHeight="1">
      <c r="C651" s="11"/>
      <c r="E651" s="44"/>
      <c r="F651" s="11"/>
      <c r="G651" s="44"/>
      <c r="I651" s="11"/>
      <c r="J651" s="12"/>
      <c r="K651" s="12"/>
      <c r="L651" s="12"/>
      <c r="M651" s="11"/>
      <c r="N651" s="11"/>
    </row>
    <row r="652" spans="3:14" ht="15.75" customHeight="1">
      <c r="C652" s="11"/>
      <c r="E652" s="44"/>
      <c r="F652" s="11"/>
      <c r="G652" s="44"/>
      <c r="I652" s="11"/>
      <c r="J652" s="12"/>
      <c r="K652" s="12"/>
      <c r="L652" s="12"/>
      <c r="M652" s="11"/>
      <c r="N652" s="11"/>
    </row>
    <row r="653" spans="3:14" ht="15.75" customHeight="1">
      <c r="C653" s="11"/>
      <c r="E653" s="44"/>
      <c r="F653" s="11"/>
      <c r="G653" s="44"/>
      <c r="I653" s="11"/>
      <c r="J653" s="12"/>
      <c r="K653" s="12"/>
      <c r="L653" s="12"/>
      <c r="M653" s="11"/>
      <c r="N653" s="11"/>
    </row>
    <row r="654" spans="3:14" ht="15.75" customHeight="1">
      <c r="C654" s="11"/>
      <c r="E654" s="44"/>
      <c r="F654" s="11"/>
      <c r="G654" s="44"/>
      <c r="I654" s="11"/>
      <c r="J654" s="12"/>
      <c r="K654" s="12"/>
      <c r="L654" s="12"/>
      <c r="M654" s="11"/>
      <c r="N654" s="11"/>
    </row>
    <row r="655" spans="3:14" ht="15.75" customHeight="1">
      <c r="C655" s="11"/>
      <c r="E655" s="44"/>
      <c r="F655" s="11"/>
      <c r="G655" s="44"/>
      <c r="I655" s="11"/>
      <c r="J655" s="12"/>
      <c r="K655" s="12"/>
      <c r="L655" s="12"/>
      <c r="M655" s="11"/>
      <c r="N655" s="11"/>
    </row>
    <row r="656" spans="3:14" ht="15.75" customHeight="1">
      <c r="C656" s="11"/>
      <c r="E656" s="44"/>
      <c r="F656" s="11"/>
      <c r="G656" s="44"/>
      <c r="I656" s="11"/>
      <c r="J656" s="12"/>
      <c r="K656" s="12"/>
      <c r="L656" s="12"/>
      <c r="M656" s="11"/>
      <c r="N656" s="11"/>
    </row>
    <row r="657" spans="3:14" ht="15.75" customHeight="1">
      <c r="C657" s="11"/>
      <c r="E657" s="44"/>
      <c r="F657" s="11"/>
      <c r="G657" s="44"/>
      <c r="I657" s="11"/>
      <c r="J657" s="12"/>
      <c r="K657" s="12"/>
      <c r="L657" s="12"/>
      <c r="M657" s="11"/>
      <c r="N657" s="11"/>
    </row>
    <row r="658" spans="3:14" ht="15.75" customHeight="1">
      <c r="C658" s="11"/>
      <c r="E658" s="44"/>
      <c r="F658" s="11"/>
      <c r="G658" s="44"/>
      <c r="I658" s="11"/>
      <c r="J658" s="12"/>
      <c r="K658" s="12"/>
      <c r="L658" s="12"/>
      <c r="M658" s="11"/>
      <c r="N658" s="11"/>
    </row>
    <row r="659" spans="3:14" ht="15.75" customHeight="1">
      <c r="C659" s="11"/>
      <c r="E659" s="44"/>
      <c r="F659" s="11"/>
      <c r="G659" s="44"/>
      <c r="I659" s="11"/>
      <c r="J659" s="12"/>
      <c r="K659" s="12"/>
      <c r="L659" s="12"/>
      <c r="M659" s="11"/>
      <c r="N659" s="11"/>
    </row>
    <row r="660" spans="3:14" ht="15.75" customHeight="1">
      <c r="C660" s="11"/>
      <c r="E660" s="44"/>
      <c r="F660" s="11"/>
      <c r="G660" s="44"/>
      <c r="I660" s="11"/>
      <c r="J660" s="12"/>
      <c r="K660" s="12"/>
      <c r="L660" s="12"/>
      <c r="M660" s="11"/>
      <c r="N660" s="11"/>
    </row>
    <row r="661" spans="3:14" ht="15.75" customHeight="1">
      <c r="C661" s="11"/>
      <c r="E661" s="44"/>
      <c r="F661" s="11"/>
      <c r="G661" s="44"/>
      <c r="I661" s="11"/>
      <c r="J661" s="12"/>
      <c r="K661" s="12"/>
      <c r="L661" s="12"/>
      <c r="M661" s="11"/>
      <c r="N661" s="11"/>
    </row>
    <row r="662" spans="3:14" ht="15.75" customHeight="1">
      <c r="C662" s="11"/>
      <c r="E662" s="44"/>
      <c r="F662" s="11"/>
      <c r="G662" s="44"/>
      <c r="I662" s="11"/>
      <c r="J662" s="12"/>
      <c r="K662" s="12"/>
      <c r="L662" s="12"/>
      <c r="M662" s="11"/>
      <c r="N662" s="11"/>
    </row>
    <row r="663" spans="3:14" ht="15.75" customHeight="1">
      <c r="C663" s="11"/>
      <c r="E663" s="44"/>
      <c r="F663" s="11"/>
      <c r="G663" s="44"/>
      <c r="I663" s="11"/>
      <c r="J663" s="12"/>
      <c r="K663" s="12"/>
      <c r="L663" s="12"/>
      <c r="M663" s="11"/>
      <c r="N663" s="11"/>
    </row>
    <row r="664" spans="3:14" ht="15.75" customHeight="1">
      <c r="C664" s="11"/>
      <c r="E664" s="44"/>
      <c r="F664" s="11"/>
      <c r="G664" s="44"/>
      <c r="I664" s="11"/>
      <c r="J664" s="12"/>
      <c r="K664" s="12"/>
      <c r="L664" s="12"/>
      <c r="M664" s="11"/>
      <c r="N664" s="11"/>
    </row>
    <row r="665" spans="3:14" ht="15.75" customHeight="1">
      <c r="C665" s="11"/>
      <c r="E665" s="44"/>
      <c r="F665" s="11"/>
      <c r="G665" s="44"/>
      <c r="I665" s="11"/>
      <c r="J665" s="12"/>
      <c r="K665" s="12"/>
      <c r="L665" s="12"/>
      <c r="M665" s="11"/>
      <c r="N665" s="11"/>
    </row>
    <row r="666" spans="3:14" ht="15.75" customHeight="1">
      <c r="C666" s="11"/>
      <c r="E666" s="44"/>
      <c r="F666" s="11"/>
      <c r="G666" s="44"/>
      <c r="I666" s="11"/>
      <c r="J666" s="12"/>
      <c r="K666" s="12"/>
      <c r="L666" s="12"/>
      <c r="M666" s="11"/>
      <c r="N666" s="11"/>
    </row>
    <row r="667" spans="3:14" ht="15.75" customHeight="1">
      <c r="C667" s="11"/>
      <c r="E667" s="44"/>
      <c r="F667" s="11"/>
      <c r="G667" s="44"/>
      <c r="I667" s="11"/>
      <c r="J667" s="12"/>
      <c r="K667" s="12"/>
      <c r="L667" s="12"/>
      <c r="M667" s="11"/>
      <c r="N667" s="11"/>
    </row>
    <row r="668" spans="3:14" ht="15.75" customHeight="1">
      <c r="C668" s="11"/>
      <c r="E668" s="44"/>
      <c r="F668" s="11"/>
      <c r="G668" s="44"/>
      <c r="I668" s="11"/>
      <c r="J668" s="12"/>
      <c r="K668" s="12"/>
      <c r="L668" s="12"/>
      <c r="M668" s="11"/>
      <c r="N668" s="11"/>
    </row>
    <row r="669" spans="3:14" ht="15.75" customHeight="1">
      <c r="C669" s="11"/>
      <c r="E669" s="44"/>
      <c r="F669" s="11"/>
      <c r="G669" s="44"/>
      <c r="I669" s="11"/>
      <c r="J669" s="12"/>
      <c r="K669" s="12"/>
      <c r="L669" s="12"/>
      <c r="M669" s="11"/>
      <c r="N669" s="11"/>
    </row>
    <row r="670" spans="3:14" ht="15.75" customHeight="1">
      <c r="C670" s="11"/>
      <c r="E670" s="44"/>
      <c r="F670" s="11"/>
      <c r="G670" s="44"/>
      <c r="I670" s="11"/>
      <c r="J670" s="12"/>
      <c r="K670" s="12"/>
      <c r="L670" s="12"/>
      <c r="M670" s="11"/>
      <c r="N670" s="11"/>
    </row>
    <row r="671" spans="3:14" ht="15.75" customHeight="1">
      <c r="C671" s="11"/>
      <c r="E671" s="44"/>
      <c r="F671" s="11"/>
      <c r="G671" s="44"/>
      <c r="I671" s="11"/>
      <c r="J671" s="12"/>
      <c r="K671" s="12"/>
      <c r="L671" s="12"/>
      <c r="M671" s="11"/>
      <c r="N671" s="11"/>
    </row>
    <row r="672" spans="3:14" ht="15.75" customHeight="1">
      <c r="C672" s="11"/>
      <c r="E672" s="44"/>
      <c r="F672" s="11"/>
      <c r="G672" s="44"/>
      <c r="I672" s="11"/>
      <c r="J672" s="12"/>
      <c r="K672" s="12"/>
      <c r="L672" s="12"/>
      <c r="M672" s="11"/>
      <c r="N672" s="11"/>
    </row>
    <row r="673" spans="3:14" ht="15.75" customHeight="1">
      <c r="C673" s="11"/>
      <c r="E673" s="44"/>
      <c r="F673" s="11"/>
      <c r="G673" s="44"/>
      <c r="I673" s="11"/>
      <c r="J673" s="12"/>
      <c r="K673" s="12"/>
      <c r="L673" s="12"/>
      <c r="M673" s="11"/>
      <c r="N673" s="11"/>
    </row>
    <row r="674" spans="3:14" ht="15.75" customHeight="1">
      <c r="C674" s="11"/>
      <c r="E674" s="44"/>
      <c r="F674" s="11"/>
      <c r="G674" s="44"/>
      <c r="I674" s="11"/>
      <c r="J674" s="12"/>
      <c r="K674" s="12"/>
      <c r="L674" s="12"/>
      <c r="M674" s="11"/>
      <c r="N674" s="11"/>
    </row>
    <row r="675" spans="3:14" ht="15.75" customHeight="1">
      <c r="C675" s="11"/>
      <c r="E675" s="44"/>
      <c r="F675" s="11"/>
      <c r="G675" s="44"/>
      <c r="I675" s="11"/>
      <c r="J675" s="12"/>
      <c r="K675" s="12"/>
      <c r="L675" s="12"/>
      <c r="M675" s="11"/>
      <c r="N675" s="11"/>
    </row>
    <row r="676" spans="3:14" ht="15.75" customHeight="1">
      <c r="C676" s="11"/>
      <c r="E676" s="44"/>
      <c r="F676" s="11"/>
      <c r="G676" s="44"/>
      <c r="I676" s="11"/>
      <c r="J676" s="12"/>
      <c r="K676" s="12"/>
      <c r="L676" s="12"/>
      <c r="M676" s="11"/>
      <c r="N676" s="11"/>
    </row>
    <row r="677" spans="3:14" ht="15.75" customHeight="1">
      <c r="C677" s="11"/>
      <c r="E677" s="44"/>
      <c r="F677" s="11"/>
      <c r="G677" s="44"/>
      <c r="I677" s="11"/>
      <c r="J677" s="12"/>
      <c r="K677" s="12"/>
      <c r="L677" s="12"/>
      <c r="M677" s="11"/>
      <c r="N677" s="11"/>
    </row>
    <row r="678" spans="3:14" ht="15.75" customHeight="1">
      <c r="C678" s="11"/>
      <c r="E678" s="44"/>
      <c r="F678" s="11"/>
      <c r="G678" s="44"/>
      <c r="I678" s="11"/>
      <c r="J678" s="12"/>
      <c r="K678" s="12"/>
      <c r="L678" s="12"/>
      <c r="M678" s="11"/>
      <c r="N678" s="11"/>
    </row>
    <row r="679" spans="3:14" ht="15.75" customHeight="1">
      <c r="C679" s="11"/>
      <c r="E679" s="44"/>
      <c r="F679" s="11"/>
      <c r="G679" s="44"/>
      <c r="I679" s="11"/>
      <c r="J679" s="12"/>
      <c r="K679" s="12"/>
      <c r="L679" s="12"/>
      <c r="M679" s="11"/>
      <c r="N679" s="11"/>
    </row>
    <row r="680" spans="3:14" ht="15.75" customHeight="1">
      <c r="C680" s="11"/>
      <c r="E680" s="44"/>
      <c r="F680" s="11"/>
      <c r="G680" s="44"/>
      <c r="I680" s="11"/>
      <c r="J680" s="12"/>
      <c r="K680" s="12"/>
      <c r="L680" s="12"/>
      <c r="M680" s="11"/>
      <c r="N680" s="11"/>
    </row>
    <row r="681" spans="3:14" ht="15.75" customHeight="1">
      <c r="C681" s="11"/>
      <c r="E681" s="44"/>
      <c r="F681" s="11"/>
      <c r="G681" s="44"/>
      <c r="I681" s="11"/>
      <c r="J681" s="12"/>
      <c r="K681" s="12"/>
      <c r="L681" s="12"/>
      <c r="M681" s="11"/>
      <c r="N681" s="11"/>
    </row>
    <row r="682" spans="3:14" ht="15.75" customHeight="1">
      <c r="C682" s="11"/>
      <c r="E682" s="44"/>
      <c r="F682" s="11"/>
      <c r="G682" s="44"/>
      <c r="I682" s="11"/>
      <c r="J682" s="12"/>
      <c r="K682" s="12"/>
      <c r="L682" s="12"/>
      <c r="M682" s="11"/>
      <c r="N682" s="11"/>
    </row>
    <row r="683" spans="3:14" ht="15.75" customHeight="1">
      <c r="C683" s="11"/>
      <c r="E683" s="44"/>
      <c r="F683" s="11"/>
      <c r="G683" s="44"/>
      <c r="I683" s="11"/>
      <c r="J683" s="12"/>
      <c r="K683" s="12"/>
      <c r="L683" s="12"/>
      <c r="M683" s="11"/>
      <c r="N683" s="11"/>
    </row>
    <row r="684" spans="3:14" ht="15.75" customHeight="1">
      <c r="C684" s="11"/>
      <c r="E684" s="44"/>
      <c r="F684" s="11"/>
      <c r="G684" s="44"/>
      <c r="I684" s="11"/>
      <c r="J684" s="12"/>
      <c r="K684" s="12"/>
      <c r="L684" s="12"/>
      <c r="M684" s="11"/>
      <c r="N684" s="11"/>
    </row>
    <row r="685" spans="3:14" ht="15.75" customHeight="1">
      <c r="C685" s="11"/>
      <c r="E685" s="44"/>
      <c r="F685" s="11"/>
      <c r="G685" s="44"/>
      <c r="I685" s="11"/>
      <c r="J685" s="12"/>
      <c r="K685" s="12"/>
      <c r="L685" s="12"/>
      <c r="M685" s="11"/>
      <c r="N685" s="11"/>
    </row>
    <row r="686" spans="3:14" ht="15.75" customHeight="1">
      <c r="C686" s="11"/>
      <c r="E686" s="44"/>
      <c r="F686" s="11"/>
      <c r="G686" s="44"/>
      <c r="I686" s="11"/>
      <c r="J686" s="12"/>
      <c r="K686" s="12"/>
      <c r="L686" s="12"/>
      <c r="M686" s="11"/>
      <c r="N686" s="11"/>
    </row>
    <row r="687" spans="3:14" ht="15.75" customHeight="1">
      <c r="C687" s="11"/>
      <c r="E687" s="44"/>
      <c r="F687" s="11"/>
      <c r="G687" s="44"/>
      <c r="I687" s="11"/>
      <c r="J687" s="12"/>
      <c r="K687" s="12"/>
      <c r="L687" s="12"/>
      <c r="M687" s="11"/>
      <c r="N687" s="11"/>
    </row>
    <row r="688" spans="3:14" ht="15.75" customHeight="1">
      <c r="C688" s="11"/>
      <c r="E688" s="44"/>
      <c r="F688" s="11"/>
      <c r="G688" s="44"/>
      <c r="I688" s="11"/>
      <c r="J688" s="12"/>
      <c r="K688" s="12"/>
      <c r="L688" s="12"/>
      <c r="M688" s="11"/>
      <c r="N688" s="11"/>
    </row>
    <row r="689" spans="3:14" ht="15.75" customHeight="1">
      <c r="C689" s="11"/>
      <c r="E689" s="44"/>
      <c r="F689" s="11"/>
      <c r="G689" s="44"/>
      <c r="I689" s="11"/>
      <c r="J689" s="12"/>
      <c r="K689" s="12"/>
      <c r="L689" s="12"/>
      <c r="M689" s="11"/>
      <c r="N689" s="11"/>
    </row>
    <row r="690" spans="3:14" ht="15.75" customHeight="1">
      <c r="C690" s="11"/>
      <c r="E690" s="44"/>
      <c r="F690" s="11"/>
      <c r="G690" s="44"/>
      <c r="I690" s="11"/>
      <c r="J690" s="12"/>
      <c r="K690" s="12"/>
      <c r="L690" s="12"/>
      <c r="M690" s="11"/>
      <c r="N690" s="11"/>
    </row>
    <row r="691" spans="3:14" ht="15.75" customHeight="1">
      <c r="C691" s="11"/>
      <c r="E691" s="44"/>
      <c r="F691" s="11"/>
      <c r="G691" s="44"/>
      <c r="I691" s="11"/>
      <c r="J691" s="12"/>
      <c r="K691" s="12"/>
      <c r="L691" s="12"/>
      <c r="M691" s="11"/>
      <c r="N691" s="11"/>
    </row>
    <row r="692" spans="3:14" ht="15.75" customHeight="1">
      <c r="C692" s="11"/>
      <c r="E692" s="44"/>
      <c r="F692" s="11"/>
      <c r="G692" s="44"/>
      <c r="I692" s="11"/>
      <c r="J692" s="12"/>
      <c r="K692" s="12"/>
      <c r="L692" s="12"/>
      <c r="M692" s="11"/>
      <c r="N692" s="11"/>
    </row>
    <row r="693" spans="3:14" ht="15.75" customHeight="1">
      <c r="C693" s="11"/>
      <c r="E693" s="44"/>
      <c r="F693" s="11"/>
      <c r="G693" s="44"/>
      <c r="I693" s="11"/>
      <c r="J693" s="12"/>
      <c r="K693" s="12"/>
      <c r="L693" s="12"/>
      <c r="M693" s="11"/>
      <c r="N693" s="11"/>
    </row>
    <row r="694" spans="3:14" ht="15.75" customHeight="1">
      <c r="C694" s="11"/>
      <c r="E694" s="44"/>
      <c r="F694" s="11"/>
      <c r="G694" s="44"/>
      <c r="I694" s="11"/>
      <c r="J694" s="12"/>
      <c r="K694" s="12"/>
      <c r="L694" s="12"/>
      <c r="M694" s="11"/>
      <c r="N694" s="11"/>
    </row>
    <row r="695" spans="3:14" ht="15.75" customHeight="1">
      <c r="C695" s="11"/>
      <c r="E695" s="44"/>
      <c r="F695" s="11"/>
      <c r="G695" s="44"/>
      <c r="I695" s="11"/>
      <c r="J695" s="12"/>
      <c r="K695" s="12"/>
      <c r="L695" s="12"/>
      <c r="M695" s="11"/>
      <c r="N695" s="11"/>
    </row>
    <row r="696" spans="3:14" ht="15.75" customHeight="1">
      <c r="C696" s="11"/>
      <c r="E696" s="44"/>
      <c r="F696" s="11"/>
      <c r="G696" s="44"/>
      <c r="I696" s="11"/>
      <c r="J696" s="12"/>
      <c r="K696" s="12"/>
      <c r="L696" s="12"/>
      <c r="M696" s="11"/>
      <c r="N696" s="11"/>
    </row>
    <row r="697" spans="3:14" ht="15.75" customHeight="1">
      <c r="C697" s="11"/>
      <c r="E697" s="44"/>
      <c r="F697" s="11"/>
      <c r="G697" s="44"/>
      <c r="I697" s="11"/>
      <c r="J697" s="12"/>
      <c r="K697" s="12"/>
      <c r="L697" s="12"/>
      <c r="M697" s="11"/>
      <c r="N697" s="11"/>
    </row>
    <row r="698" spans="3:14" ht="15.75" customHeight="1">
      <c r="C698" s="11"/>
      <c r="E698" s="44"/>
      <c r="F698" s="11"/>
      <c r="G698" s="44"/>
      <c r="I698" s="11"/>
      <c r="J698" s="12"/>
      <c r="K698" s="12"/>
      <c r="L698" s="12"/>
      <c r="M698" s="11"/>
      <c r="N698" s="11"/>
    </row>
    <row r="699" spans="3:14" ht="15.75" customHeight="1">
      <c r="C699" s="11"/>
      <c r="E699" s="44"/>
      <c r="F699" s="11"/>
      <c r="G699" s="44"/>
      <c r="I699" s="11"/>
      <c r="J699" s="12"/>
      <c r="K699" s="12"/>
      <c r="L699" s="12"/>
      <c r="M699" s="11"/>
      <c r="N699" s="11"/>
    </row>
    <row r="700" spans="3:14" ht="15.75" customHeight="1">
      <c r="C700" s="11"/>
      <c r="E700" s="44"/>
      <c r="F700" s="11"/>
      <c r="G700" s="44"/>
      <c r="I700" s="11"/>
      <c r="J700" s="12"/>
      <c r="K700" s="12"/>
      <c r="L700" s="12"/>
      <c r="M700" s="11"/>
      <c r="N700" s="11"/>
    </row>
    <row r="701" spans="3:14" ht="15.75" customHeight="1">
      <c r="C701" s="11"/>
      <c r="E701" s="44"/>
      <c r="F701" s="11"/>
      <c r="G701" s="44"/>
      <c r="I701" s="11"/>
      <c r="J701" s="12"/>
      <c r="K701" s="12"/>
      <c r="L701" s="12"/>
      <c r="M701" s="11"/>
      <c r="N701" s="11"/>
    </row>
    <row r="702" spans="3:14" ht="15.75" customHeight="1">
      <c r="C702" s="11"/>
      <c r="E702" s="44"/>
      <c r="F702" s="11"/>
      <c r="G702" s="44"/>
      <c r="I702" s="11"/>
      <c r="J702" s="12"/>
      <c r="K702" s="12"/>
      <c r="L702" s="12"/>
      <c r="M702" s="11"/>
      <c r="N702" s="11"/>
    </row>
    <row r="703" spans="3:14" ht="15.75" customHeight="1">
      <c r="C703" s="11"/>
      <c r="E703" s="44"/>
      <c r="F703" s="11"/>
      <c r="G703" s="44"/>
      <c r="I703" s="11"/>
      <c r="J703" s="12"/>
      <c r="K703" s="12"/>
      <c r="L703" s="12"/>
      <c r="M703" s="11"/>
      <c r="N703" s="11"/>
    </row>
    <row r="704" spans="3:14" ht="15.75" customHeight="1">
      <c r="C704" s="11"/>
      <c r="E704" s="44"/>
      <c r="F704" s="11"/>
      <c r="G704" s="44"/>
      <c r="I704" s="11"/>
      <c r="J704" s="12"/>
      <c r="K704" s="12"/>
      <c r="L704" s="12"/>
      <c r="M704" s="11"/>
      <c r="N704" s="11"/>
    </row>
    <row r="705" spans="3:14" ht="15.75" customHeight="1">
      <c r="C705" s="11"/>
      <c r="E705" s="44"/>
      <c r="F705" s="11"/>
      <c r="G705" s="44"/>
      <c r="I705" s="11"/>
      <c r="J705" s="12"/>
      <c r="K705" s="12"/>
      <c r="L705" s="12"/>
      <c r="M705" s="11"/>
      <c r="N705" s="11"/>
    </row>
    <row r="706" spans="3:14" ht="15.75" customHeight="1">
      <c r="C706" s="11"/>
      <c r="E706" s="44"/>
      <c r="F706" s="11"/>
      <c r="G706" s="44"/>
      <c r="I706" s="11"/>
      <c r="J706" s="12"/>
      <c r="K706" s="12"/>
      <c r="L706" s="12"/>
      <c r="M706" s="11"/>
      <c r="N706" s="11"/>
    </row>
    <row r="707" spans="3:14" ht="15.75" customHeight="1">
      <c r="C707" s="11"/>
      <c r="E707" s="44"/>
      <c r="F707" s="11"/>
      <c r="G707" s="44"/>
      <c r="I707" s="11"/>
      <c r="J707" s="12"/>
      <c r="K707" s="12"/>
      <c r="L707" s="12"/>
      <c r="M707" s="11"/>
      <c r="N707" s="11"/>
    </row>
    <row r="708" spans="3:14" ht="15.75" customHeight="1">
      <c r="C708" s="11"/>
      <c r="E708" s="44"/>
      <c r="F708" s="11"/>
      <c r="G708" s="44"/>
      <c r="I708" s="11"/>
      <c r="J708" s="12"/>
      <c r="K708" s="12"/>
      <c r="L708" s="12"/>
      <c r="M708" s="11"/>
      <c r="N708" s="11"/>
    </row>
    <row r="709" spans="3:14" ht="15.75" customHeight="1">
      <c r="C709" s="11"/>
      <c r="E709" s="44"/>
      <c r="F709" s="11"/>
      <c r="G709" s="44"/>
      <c r="I709" s="11"/>
      <c r="J709" s="12"/>
      <c r="K709" s="12"/>
      <c r="L709" s="12"/>
      <c r="M709" s="11"/>
      <c r="N709" s="11"/>
    </row>
    <row r="710" spans="3:14" ht="15.75" customHeight="1">
      <c r="C710" s="11"/>
      <c r="E710" s="44"/>
      <c r="F710" s="11"/>
      <c r="G710" s="44"/>
      <c r="I710" s="11"/>
      <c r="J710" s="12"/>
      <c r="K710" s="12"/>
      <c r="L710" s="12"/>
      <c r="M710" s="11"/>
      <c r="N710" s="11"/>
    </row>
    <row r="711" spans="3:14" ht="15.75" customHeight="1">
      <c r="C711" s="11"/>
      <c r="E711" s="44"/>
      <c r="F711" s="11"/>
      <c r="G711" s="44"/>
      <c r="I711" s="11"/>
      <c r="J711" s="12"/>
      <c r="K711" s="12"/>
      <c r="L711" s="12"/>
      <c r="M711" s="11"/>
      <c r="N711" s="11"/>
    </row>
    <row r="712" spans="3:14" ht="15.75" customHeight="1">
      <c r="C712" s="11"/>
      <c r="E712" s="44"/>
      <c r="F712" s="11"/>
      <c r="G712" s="44"/>
      <c r="I712" s="11"/>
      <c r="J712" s="12"/>
      <c r="K712" s="12"/>
      <c r="L712" s="12"/>
      <c r="M712" s="11"/>
      <c r="N712" s="11"/>
    </row>
    <row r="713" spans="3:14" ht="15.75" customHeight="1">
      <c r="C713" s="11"/>
      <c r="E713" s="44"/>
      <c r="F713" s="11"/>
      <c r="G713" s="44"/>
      <c r="I713" s="11"/>
      <c r="J713" s="12"/>
      <c r="K713" s="12"/>
      <c r="L713" s="12"/>
      <c r="M713" s="11"/>
      <c r="N713" s="11"/>
    </row>
    <row r="714" spans="3:14" ht="15.75" customHeight="1">
      <c r="C714" s="11"/>
      <c r="E714" s="44"/>
      <c r="F714" s="11"/>
      <c r="G714" s="44"/>
      <c r="I714" s="11"/>
      <c r="J714" s="12"/>
      <c r="K714" s="12"/>
      <c r="L714" s="12"/>
      <c r="M714" s="11"/>
      <c r="N714" s="11"/>
    </row>
    <row r="715" spans="3:14" ht="15.75" customHeight="1">
      <c r="C715" s="11"/>
      <c r="E715" s="44"/>
      <c r="F715" s="11"/>
      <c r="G715" s="44"/>
      <c r="I715" s="11"/>
      <c r="J715" s="12"/>
      <c r="K715" s="12"/>
      <c r="L715" s="12"/>
      <c r="M715" s="11"/>
      <c r="N715" s="11"/>
    </row>
    <row r="716" spans="3:14" ht="15.75" customHeight="1">
      <c r="C716" s="11"/>
      <c r="E716" s="44"/>
      <c r="F716" s="11"/>
      <c r="G716" s="44"/>
      <c r="I716" s="11"/>
      <c r="J716" s="12"/>
      <c r="K716" s="12"/>
      <c r="L716" s="12"/>
      <c r="M716" s="11"/>
      <c r="N716" s="11"/>
    </row>
    <row r="717" spans="3:14" ht="15.75" customHeight="1">
      <c r="C717" s="11"/>
      <c r="E717" s="44"/>
      <c r="F717" s="11"/>
      <c r="G717" s="44"/>
      <c r="I717" s="11"/>
      <c r="J717" s="12"/>
      <c r="K717" s="12"/>
      <c r="L717" s="12"/>
      <c r="M717" s="11"/>
      <c r="N717" s="11"/>
    </row>
    <row r="718" spans="3:14" ht="15.75" customHeight="1">
      <c r="C718" s="11"/>
      <c r="E718" s="44"/>
      <c r="F718" s="11"/>
      <c r="G718" s="44"/>
      <c r="I718" s="11"/>
      <c r="J718" s="12"/>
      <c r="K718" s="12"/>
      <c r="L718" s="12"/>
      <c r="M718" s="11"/>
      <c r="N718" s="11"/>
    </row>
    <row r="719" spans="3:14" ht="15.75" customHeight="1">
      <c r="C719" s="11"/>
      <c r="E719" s="44"/>
      <c r="F719" s="11"/>
      <c r="G719" s="44"/>
      <c r="I719" s="11"/>
      <c r="J719" s="12"/>
      <c r="K719" s="12"/>
      <c r="L719" s="12"/>
      <c r="M719" s="11"/>
      <c r="N719" s="11"/>
    </row>
    <row r="720" spans="3:14" ht="15.75" customHeight="1">
      <c r="C720" s="11"/>
      <c r="E720" s="44"/>
      <c r="F720" s="11"/>
      <c r="G720" s="44"/>
      <c r="I720" s="11"/>
      <c r="J720" s="12"/>
      <c r="K720" s="12"/>
      <c r="L720" s="12"/>
      <c r="M720" s="11"/>
      <c r="N720" s="11"/>
    </row>
    <row r="721" spans="3:14" ht="15.75" customHeight="1">
      <c r="C721" s="11"/>
      <c r="E721" s="44"/>
      <c r="F721" s="11"/>
      <c r="G721" s="44"/>
      <c r="I721" s="11"/>
      <c r="J721" s="12"/>
      <c r="K721" s="12"/>
      <c r="L721" s="12"/>
      <c r="M721" s="11"/>
      <c r="N721" s="11"/>
    </row>
    <row r="722" spans="3:14" ht="15.75" customHeight="1">
      <c r="C722" s="11"/>
      <c r="E722" s="44"/>
      <c r="F722" s="11"/>
      <c r="G722" s="44"/>
      <c r="I722" s="11"/>
      <c r="J722" s="12"/>
      <c r="K722" s="12"/>
      <c r="L722" s="12"/>
      <c r="M722" s="11"/>
      <c r="N722" s="11"/>
    </row>
    <row r="723" spans="3:14" ht="15.75" customHeight="1">
      <c r="C723" s="11"/>
      <c r="E723" s="44"/>
      <c r="F723" s="11"/>
      <c r="G723" s="44"/>
      <c r="I723" s="11"/>
      <c r="J723" s="12"/>
      <c r="K723" s="12"/>
      <c r="L723" s="12"/>
      <c r="M723" s="11"/>
      <c r="N723" s="11"/>
    </row>
    <row r="724" spans="3:14" ht="15.75" customHeight="1">
      <c r="C724" s="11"/>
      <c r="E724" s="44"/>
      <c r="F724" s="11"/>
      <c r="G724" s="44"/>
      <c r="I724" s="11"/>
      <c r="J724" s="12"/>
      <c r="K724" s="12"/>
      <c r="L724" s="12"/>
      <c r="M724" s="11"/>
      <c r="N724" s="11"/>
    </row>
    <row r="725" spans="3:14" ht="15.75" customHeight="1">
      <c r="C725" s="11"/>
      <c r="E725" s="44"/>
      <c r="F725" s="11"/>
      <c r="G725" s="44"/>
      <c r="I725" s="11"/>
      <c r="J725" s="12"/>
      <c r="K725" s="12"/>
      <c r="L725" s="12"/>
      <c r="M725" s="11"/>
      <c r="N725" s="11"/>
    </row>
    <row r="726" spans="3:14" ht="15.75" customHeight="1">
      <c r="C726" s="11"/>
      <c r="E726" s="44"/>
      <c r="F726" s="11"/>
      <c r="G726" s="44"/>
      <c r="I726" s="11"/>
      <c r="J726" s="12"/>
      <c r="K726" s="12"/>
      <c r="L726" s="12"/>
      <c r="M726" s="11"/>
      <c r="N726" s="11"/>
    </row>
    <row r="727" spans="3:14" ht="15.75" customHeight="1">
      <c r="C727" s="11"/>
      <c r="E727" s="44"/>
      <c r="F727" s="11"/>
      <c r="G727" s="44"/>
      <c r="I727" s="11"/>
      <c r="J727" s="12"/>
      <c r="K727" s="12"/>
      <c r="L727" s="12"/>
      <c r="M727" s="11"/>
      <c r="N727" s="11"/>
    </row>
    <row r="728" spans="3:14" ht="15.75" customHeight="1">
      <c r="C728" s="11"/>
      <c r="E728" s="44"/>
      <c r="F728" s="11"/>
      <c r="G728" s="44"/>
      <c r="I728" s="11"/>
      <c r="J728" s="12"/>
      <c r="K728" s="12"/>
      <c r="L728" s="12"/>
      <c r="M728" s="11"/>
      <c r="N728" s="11"/>
    </row>
    <row r="729" spans="3:14" ht="15.75" customHeight="1">
      <c r="C729" s="11"/>
      <c r="E729" s="44"/>
      <c r="F729" s="11"/>
      <c r="G729" s="44"/>
      <c r="I729" s="11"/>
      <c r="J729" s="12"/>
      <c r="K729" s="12"/>
      <c r="L729" s="12"/>
      <c r="M729" s="11"/>
      <c r="N729" s="11"/>
    </row>
    <row r="730" spans="3:14" ht="15.75" customHeight="1">
      <c r="C730" s="11"/>
      <c r="E730" s="44"/>
      <c r="F730" s="11"/>
      <c r="G730" s="44"/>
      <c r="I730" s="11"/>
      <c r="J730" s="12"/>
      <c r="K730" s="12"/>
      <c r="L730" s="12"/>
      <c r="M730" s="11"/>
      <c r="N730" s="11"/>
    </row>
    <row r="731" spans="3:14" ht="15.75" customHeight="1">
      <c r="C731" s="11"/>
      <c r="E731" s="44"/>
      <c r="F731" s="11"/>
      <c r="G731" s="44"/>
      <c r="I731" s="11"/>
      <c r="J731" s="12"/>
      <c r="K731" s="12"/>
      <c r="L731" s="12"/>
      <c r="M731" s="11"/>
      <c r="N731" s="11"/>
    </row>
    <row r="732" spans="3:14" ht="15.75" customHeight="1">
      <c r="C732" s="11"/>
      <c r="E732" s="44"/>
      <c r="F732" s="11"/>
      <c r="G732" s="44"/>
      <c r="I732" s="11"/>
      <c r="J732" s="12"/>
      <c r="K732" s="12"/>
      <c r="L732" s="12"/>
      <c r="M732" s="11"/>
      <c r="N732" s="11"/>
    </row>
    <row r="733" spans="3:14" ht="15.75" customHeight="1">
      <c r="C733" s="11"/>
      <c r="E733" s="44"/>
      <c r="F733" s="11"/>
      <c r="G733" s="44"/>
      <c r="I733" s="11"/>
      <c r="J733" s="12"/>
      <c r="K733" s="12"/>
      <c r="L733" s="12"/>
      <c r="M733" s="11"/>
      <c r="N733" s="11"/>
    </row>
    <row r="734" spans="3:14" ht="15.75" customHeight="1">
      <c r="C734" s="11"/>
      <c r="E734" s="44"/>
      <c r="F734" s="11"/>
      <c r="G734" s="44"/>
      <c r="I734" s="11"/>
      <c r="J734" s="12"/>
      <c r="K734" s="12"/>
      <c r="L734" s="12"/>
      <c r="M734" s="11"/>
      <c r="N734" s="11"/>
    </row>
    <row r="735" spans="3:14" ht="15.75" customHeight="1">
      <c r="C735" s="11"/>
      <c r="E735" s="44"/>
      <c r="F735" s="11"/>
      <c r="G735" s="44"/>
      <c r="I735" s="11"/>
      <c r="J735" s="12"/>
      <c r="K735" s="12"/>
      <c r="L735" s="12"/>
      <c r="M735" s="11"/>
      <c r="N735" s="11"/>
    </row>
    <row r="736" spans="3:14" ht="15.75" customHeight="1">
      <c r="C736" s="11"/>
      <c r="E736" s="44"/>
      <c r="F736" s="11"/>
      <c r="G736" s="44"/>
      <c r="I736" s="11"/>
      <c r="J736" s="12"/>
      <c r="K736" s="12"/>
      <c r="L736" s="12"/>
      <c r="M736" s="11"/>
      <c r="N736" s="11"/>
    </row>
    <row r="737" spans="3:14" ht="15.75" customHeight="1">
      <c r="C737" s="11"/>
      <c r="E737" s="44"/>
      <c r="F737" s="11"/>
      <c r="G737" s="44"/>
      <c r="I737" s="11"/>
      <c r="J737" s="12"/>
      <c r="K737" s="12"/>
      <c r="L737" s="12"/>
      <c r="M737" s="11"/>
      <c r="N737" s="11"/>
    </row>
    <row r="738" spans="3:14" ht="15.75" customHeight="1">
      <c r="C738" s="11"/>
      <c r="E738" s="44"/>
      <c r="F738" s="11"/>
      <c r="G738" s="44"/>
      <c r="I738" s="11"/>
      <c r="J738" s="12"/>
      <c r="K738" s="12"/>
      <c r="L738" s="12"/>
      <c r="M738" s="11"/>
      <c r="N738" s="11"/>
    </row>
    <row r="739" spans="3:14" ht="15.75" customHeight="1">
      <c r="C739" s="11"/>
      <c r="E739" s="44"/>
      <c r="F739" s="11"/>
      <c r="G739" s="44"/>
      <c r="I739" s="11"/>
      <c r="J739" s="12"/>
      <c r="K739" s="12"/>
      <c r="L739" s="12"/>
      <c r="M739" s="11"/>
      <c r="N739" s="11"/>
    </row>
    <row r="740" spans="3:14" ht="15.75" customHeight="1">
      <c r="C740" s="11"/>
      <c r="E740" s="44"/>
      <c r="F740" s="11"/>
      <c r="G740" s="44"/>
      <c r="I740" s="11"/>
      <c r="J740" s="12"/>
      <c r="K740" s="12"/>
      <c r="L740" s="12"/>
      <c r="M740" s="11"/>
      <c r="N740" s="11"/>
    </row>
    <row r="741" spans="3:14" ht="15.75" customHeight="1">
      <c r="C741" s="11"/>
      <c r="E741" s="44"/>
      <c r="F741" s="11"/>
      <c r="G741" s="44"/>
      <c r="I741" s="11"/>
      <c r="J741" s="12"/>
      <c r="K741" s="12"/>
      <c r="L741" s="12"/>
      <c r="M741" s="11"/>
      <c r="N741" s="11"/>
    </row>
    <row r="742" spans="3:14" ht="15.75" customHeight="1">
      <c r="C742" s="11"/>
      <c r="E742" s="44"/>
      <c r="F742" s="11"/>
      <c r="G742" s="44"/>
      <c r="I742" s="11"/>
      <c r="J742" s="12"/>
      <c r="K742" s="12"/>
      <c r="L742" s="12"/>
      <c r="M742" s="11"/>
      <c r="N742" s="11"/>
    </row>
    <row r="743" spans="3:14" ht="15.75" customHeight="1">
      <c r="C743" s="11"/>
      <c r="E743" s="44"/>
      <c r="F743" s="11"/>
      <c r="G743" s="44"/>
      <c r="I743" s="11"/>
      <c r="J743" s="12"/>
      <c r="K743" s="12"/>
      <c r="L743" s="12"/>
      <c r="M743" s="11"/>
      <c r="N743" s="11"/>
    </row>
    <row r="744" spans="3:14" ht="15.75" customHeight="1">
      <c r="C744" s="11"/>
      <c r="E744" s="44"/>
      <c r="F744" s="11"/>
      <c r="G744" s="44"/>
      <c r="I744" s="11"/>
      <c r="J744" s="12"/>
      <c r="K744" s="12"/>
      <c r="L744" s="12"/>
      <c r="M744" s="11"/>
      <c r="N744" s="11"/>
    </row>
    <row r="745" spans="3:14" ht="15.75" customHeight="1">
      <c r="C745" s="11"/>
      <c r="E745" s="44"/>
      <c r="F745" s="11"/>
      <c r="G745" s="44"/>
      <c r="I745" s="11"/>
      <c r="J745" s="12"/>
      <c r="K745" s="12"/>
      <c r="L745" s="12"/>
      <c r="M745" s="11"/>
      <c r="N745" s="11"/>
    </row>
    <row r="746" spans="3:14" ht="15.75" customHeight="1">
      <c r="C746" s="11"/>
      <c r="E746" s="44"/>
      <c r="F746" s="11"/>
      <c r="G746" s="44"/>
      <c r="I746" s="11"/>
      <c r="J746" s="12"/>
      <c r="K746" s="12"/>
      <c r="L746" s="12"/>
      <c r="M746" s="11"/>
      <c r="N746" s="11"/>
    </row>
    <row r="747" spans="3:14" ht="15.75" customHeight="1">
      <c r="C747" s="11"/>
      <c r="E747" s="44"/>
      <c r="F747" s="11"/>
      <c r="G747" s="44"/>
      <c r="I747" s="11"/>
      <c r="J747" s="12"/>
      <c r="K747" s="12"/>
      <c r="L747" s="12"/>
      <c r="M747" s="11"/>
      <c r="N747" s="11"/>
    </row>
    <row r="748" spans="3:14" ht="15.75" customHeight="1">
      <c r="C748" s="11"/>
      <c r="E748" s="44"/>
      <c r="F748" s="11"/>
      <c r="G748" s="44"/>
      <c r="I748" s="11"/>
      <c r="J748" s="12"/>
      <c r="K748" s="12"/>
      <c r="L748" s="12"/>
      <c r="M748" s="11"/>
      <c r="N748" s="11"/>
    </row>
    <row r="749" spans="3:14" ht="15.75" customHeight="1">
      <c r="C749" s="11"/>
      <c r="E749" s="44"/>
      <c r="F749" s="11"/>
      <c r="G749" s="44"/>
      <c r="I749" s="11"/>
      <c r="J749" s="12"/>
      <c r="K749" s="12"/>
      <c r="L749" s="12"/>
      <c r="M749" s="11"/>
      <c r="N749" s="11"/>
    </row>
    <row r="750" spans="3:14" ht="15.75" customHeight="1">
      <c r="C750" s="11"/>
      <c r="E750" s="44"/>
      <c r="F750" s="11"/>
      <c r="G750" s="44"/>
      <c r="I750" s="11"/>
      <c r="J750" s="12"/>
      <c r="K750" s="12"/>
      <c r="L750" s="12"/>
      <c r="M750" s="11"/>
      <c r="N750" s="11"/>
    </row>
    <row r="751" spans="3:14" ht="15.75" customHeight="1">
      <c r="C751" s="11"/>
      <c r="E751" s="44"/>
      <c r="F751" s="11"/>
      <c r="G751" s="44"/>
      <c r="I751" s="11"/>
      <c r="J751" s="12"/>
      <c r="K751" s="12"/>
      <c r="L751" s="12"/>
      <c r="M751" s="11"/>
      <c r="N751" s="11"/>
    </row>
    <row r="752" spans="3:14" ht="15.75" customHeight="1">
      <c r="C752" s="11"/>
      <c r="E752" s="44"/>
      <c r="F752" s="11"/>
      <c r="G752" s="44"/>
      <c r="I752" s="11"/>
      <c r="J752" s="12"/>
      <c r="K752" s="12"/>
      <c r="L752" s="12"/>
      <c r="M752" s="11"/>
      <c r="N752" s="11"/>
    </row>
    <row r="753" spans="3:14" ht="15.75" customHeight="1">
      <c r="C753" s="11"/>
      <c r="E753" s="44"/>
      <c r="F753" s="11"/>
      <c r="G753" s="44"/>
      <c r="I753" s="11"/>
      <c r="J753" s="12"/>
      <c r="K753" s="12"/>
      <c r="L753" s="12"/>
      <c r="M753" s="11"/>
      <c r="N753" s="11"/>
    </row>
    <row r="754" spans="3:14" ht="15.75" customHeight="1">
      <c r="C754" s="11"/>
      <c r="E754" s="44"/>
      <c r="F754" s="11"/>
      <c r="G754" s="44"/>
      <c r="I754" s="11"/>
      <c r="J754" s="12"/>
      <c r="K754" s="12"/>
      <c r="L754" s="12"/>
      <c r="M754" s="11"/>
      <c r="N754" s="11"/>
    </row>
    <row r="755" spans="3:14" ht="15.75" customHeight="1">
      <c r="C755" s="11"/>
      <c r="E755" s="44"/>
      <c r="F755" s="11"/>
      <c r="G755" s="44"/>
      <c r="I755" s="11"/>
      <c r="J755" s="12"/>
      <c r="K755" s="12"/>
      <c r="L755" s="12"/>
      <c r="M755" s="11"/>
      <c r="N755" s="11"/>
    </row>
    <row r="756" spans="3:14" ht="15.75" customHeight="1">
      <c r="C756" s="11"/>
      <c r="E756" s="44"/>
      <c r="F756" s="11"/>
      <c r="G756" s="44"/>
      <c r="I756" s="11"/>
      <c r="J756" s="12"/>
      <c r="K756" s="12"/>
      <c r="L756" s="12"/>
      <c r="M756" s="11"/>
      <c r="N756" s="11"/>
    </row>
    <row r="757" spans="3:14" ht="15.75" customHeight="1">
      <c r="C757" s="11"/>
      <c r="E757" s="44"/>
      <c r="F757" s="11"/>
      <c r="G757" s="44"/>
      <c r="I757" s="11"/>
      <c r="J757" s="12"/>
      <c r="K757" s="12"/>
      <c r="L757" s="12"/>
      <c r="M757" s="11"/>
      <c r="N757" s="11"/>
    </row>
    <row r="758" spans="3:14" ht="15.75" customHeight="1">
      <c r="C758" s="11"/>
      <c r="E758" s="44"/>
      <c r="F758" s="11"/>
      <c r="G758" s="44"/>
      <c r="I758" s="11"/>
      <c r="J758" s="12"/>
      <c r="K758" s="12"/>
      <c r="L758" s="12"/>
      <c r="M758" s="11"/>
      <c r="N758" s="11"/>
    </row>
    <row r="759" spans="3:14" ht="15.75" customHeight="1">
      <c r="C759" s="11"/>
      <c r="E759" s="44"/>
      <c r="F759" s="11"/>
      <c r="G759" s="44"/>
      <c r="I759" s="11"/>
      <c r="J759" s="12"/>
      <c r="K759" s="12"/>
      <c r="L759" s="12"/>
      <c r="M759" s="11"/>
      <c r="N759" s="11"/>
    </row>
    <row r="760" spans="3:14" ht="15.75" customHeight="1">
      <c r="C760" s="11"/>
      <c r="E760" s="44"/>
      <c r="F760" s="11"/>
      <c r="G760" s="44"/>
      <c r="I760" s="11"/>
      <c r="J760" s="12"/>
      <c r="K760" s="12"/>
      <c r="L760" s="12"/>
      <c r="M760" s="11"/>
      <c r="N760" s="11"/>
    </row>
    <row r="761" spans="3:14" ht="15.75" customHeight="1">
      <c r="C761" s="11"/>
      <c r="E761" s="44"/>
      <c r="F761" s="11"/>
      <c r="G761" s="44"/>
      <c r="I761" s="11"/>
      <c r="J761" s="12"/>
      <c r="K761" s="12"/>
      <c r="L761" s="12"/>
      <c r="M761" s="11"/>
      <c r="N761" s="11"/>
    </row>
    <row r="762" spans="3:14" ht="15.75" customHeight="1">
      <c r="C762" s="11"/>
      <c r="E762" s="44"/>
      <c r="F762" s="11"/>
      <c r="G762" s="44"/>
      <c r="I762" s="11"/>
      <c r="J762" s="12"/>
      <c r="K762" s="12"/>
      <c r="L762" s="12"/>
      <c r="M762" s="11"/>
      <c r="N762" s="11"/>
    </row>
    <row r="763" spans="3:14" ht="15.75" customHeight="1">
      <c r="C763" s="11"/>
      <c r="E763" s="44"/>
      <c r="F763" s="11"/>
      <c r="G763" s="44"/>
      <c r="I763" s="11"/>
      <c r="J763" s="12"/>
      <c r="K763" s="12"/>
      <c r="L763" s="12"/>
      <c r="M763" s="11"/>
      <c r="N763" s="11"/>
    </row>
    <row r="764" spans="3:14" ht="15.75" customHeight="1">
      <c r="C764" s="11"/>
      <c r="E764" s="44"/>
      <c r="F764" s="11"/>
      <c r="G764" s="44"/>
      <c r="I764" s="11"/>
      <c r="J764" s="12"/>
      <c r="K764" s="12"/>
      <c r="L764" s="12"/>
      <c r="M764" s="11"/>
      <c r="N764" s="11"/>
    </row>
    <row r="765" spans="3:14" ht="15.75" customHeight="1">
      <c r="C765" s="11"/>
      <c r="E765" s="44"/>
      <c r="F765" s="11"/>
      <c r="G765" s="44"/>
      <c r="I765" s="11"/>
      <c r="J765" s="12"/>
      <c r="K765" s="12"/>
      <c r="L765" s="12"/>
      <c r="M765" s="11"/>
      <c r="N765" s="11"/>
    </row>
    <row r="766" spans="3:14" ht="15.75" customHeight="1">
      <c r="C766" s="11"/>
      <c r="E766" s="44"/>
      <c r="F766" s="11"/>
      <c r="G766" s="44"/>
      <c r="I766" s="11"/>
      <c r="J766" s="12"/>
      <c r="K766" s="12"/>
      <c r="L766" s="12"/>
      <c r="M766" s="11"/>
      <c r="N766" s="11"/>
    </row>
    <row r="767" spans="3:14" ht="15.75" customHeight="1">
      <c r="C767" s="11"/>
      <c r="E767" s="44"/>
      <c r="F767" s="11"/>
      <c r="G767" s="44"/>
      <c r="I767" s="11"/>
      <c r="J767" s="12"/>
      <c r="K767" s="12"/>
      <c r="L767" s="12"/>
      <c r="M767" s="11"/>
      <c r="N767" s="11"/>
    </row>
    <row r="768" spans="3:14" ht="15.75" customHeight="1">
      <c r="C768" s="11"/>
      <c r="E768" s="44"/>
      <c r="F768" s="11"/>
      <c r="G768" s="44"/>
      <c r="I768" s="11"/>
      <c r="J768" s="12"/>
      <c r="K768" s="12"/>
      <c r="L768" s="12"/>
      <c r="M768" s="11"/>
      <c r="N768" s="11"/>
    </row>
    <row r="769" spans="3:14" ht="15.75" customHeight="1">
      <c r="C769" s="11"/>
      <c r="E769" s="44"/>
      <c r="F769" s="11"/>
      <c r="G769" s="44"/>
      <c r="I769" s="11"/>
      <c r="J769" s="12"/>
      <c r="K769" s="12"/>
      <c r="L769" s="12"/>
      <c r="M769" s="11"/>
      <c r="N769" s="11"/>
    </row>
    <row r="770" spans="3:14" ht="15.75" customHeight="1">
      <c r="C770" s="11"/>
      <c r="E770" s="44"/>
      <c r="F770" s="11"/>
      <c r="G770" s="44"/>
      <c r="I770" s="11"/>
      <c r="J770" s="12"/>
      <c r="K770" s="12"/>
      <c r="L770" s="12"/>
      <c r="M770" s="11"/>
      <c r="N770" s="11"/>
    </row>
    <row r="771" spans="3:14" ht="15.75" customHeight="1">
      <c r="C771" s="11"/>
      <c r="E771" s="44"/>
      <c r="F771" s="11"/>
      <c r="G771" s="44"/>
      <c r="I771" s="11"/>
      <c r="J771" s="12"/>
      <c r="K771" s="12"/>
      <c r="L771" s="12"/>
      <c r="M771" s="11"/>
      <c r="N771" s="11"/>
    </row>
    <row r="772" spans="3:14" ht="15.75" customHeight="1">
      <c r="C772" s="11"/>
      <c r="E772" s="44"/>
      <c r="F772" s="11"/>
      <c r="G772" s="44"/>
      <c r="I772" s="11"/>
      <c r="J772" s="12"/>
      <c r="K772" s="12"/>
      <c r="L772" s="12"/>
      <c r="M772" s="11"/>
      <c r="N772" s="11"/>
    </row>
    <row r="773" spans="3:14" ht="15.75" customHeight="1">
      <c r="C773" s="11"/>
      <c r="E773" s="44"/>
      <c r="F773" s="11"/>
      <c r="G773" s="44"/>
      <c r="I773" s="11"/>
      <c r="J773" s="12"/>
      <c r="K773" s="12"/>
      <c r="L773" s="12"/>
      <c r="M773" s="11"/>
      <c r="N773" s="11"/>
    </row>
    <row r="774" spans="3:14" ht="15.75" customHeight="1">
      <c r="C774" s="11"/>
      <c r="E774" s="44"/>
      <c r="F774" s="11"/>
      <c r="G774" s="44"/>
      <c r="I774" s="11"/>
      <c r="J774" s="12"/>
      <c r="K774" s="12"/>
      <c r="L774" s="12"/>
      <c r="M774" s="11"/>
      <c r="N774" s="11"/>
    </row>
    <row r="775" spans="3:14" ht="15.75" customHeight="1">
      <c r="C775" s="11"/>
      <c r="E775" s="44"/>
      <c r="F775" s="11"/>
      <c r="G775" s="44"/>
      <c r="I775" s="11"/>
      <c r="J775" s="12"/>
      <c r="K775" s="12"/>
      <c r="L775" s="12"/>
      <c r="M775" s="11"/>
      <c r="N775" s="11"/>
    </row>
    <row r="776" spans="3:14" ht="15.75" customHeight="1">
      <c r="C776" s="11"/>
      <c r="E776" s="44"/>
      <c r="F776" s="11"/>
      <c r="G776" s="44"/>
      <c r="I776" s="11"/>
      <c r="J776" s="12"/>
      <c r="K776" s="12"/>
      <c r="L776" s="12"/>
      <c r="M776" s="11"/>
      <c r="N776" s="11"/>
    </row>
    <row r="777" spans="3:14" ht="15.75" customHeight="1">
      <c r="C777" s="11"/>
      <c r="E777" s="44"/>
      <c r="F777" s="11"/>
      <c r="G777" s="44"/>
      <c r="I777" s="11"/>
      <c r="J777" s="12"/>
      <c r="K777" s="12"/>
      <c r="L777" s="12"/>
      <c r="M777" s="11"/>
      <c r="N777" s="11"/>
    </row>
    <row r="778" spans="3:14" ht="15.75" customHeight="1">
      <c r="C778" s="11"/>
      <c r="E778" s="44"/>
      <c r="F778" s="11"/>
      <c r="G778" s="44"/>
      <c r="I778" s="11"/>
      <c r="J778" s="12"/>
      <c r="K778" s="12"/>
      <c r="L778" s="12"/>
      <c r="M778" s="11"/>
      <c r="N778" s="11"/>
    </row>
    <row r="779" spans="3:14" ht="15.75" customHeight="1">
      <c r="C779" s="11"/>
      <c r="E779" s="44"/>
      <c r="F779" s="11"/>
      <c r="G779" s="44"/>
      <c r="I779" s="11"/>
      <c r="J779" s="12"/>
      <c r="K779" s="12"/>
      <c r="L779" s="12"/>
      <c r="M779" s="11"/>
      <c r="N779" s="11"/>
    </row>
    <row r="780" spans="3:14" ht="15.75" customHeight="1">
      <c r="C780" s="11"/>
      <c r="E780" s="44"/>
      <c r="F780" s="11"/>
      <c r="G780" s="44"/>
      <c r="I780" s="11"/>
      <c r="J780" s="12"/>
      <c r="K780" s="12"/>
      <c r="L780" s="12"/>
      <c r="M780" s="11"/>
      <c r="N780" s="11"/>
    </row>
    <row r="781" spans="3:14" ht="15.75" customHeight="1">
      <c r="C781" s="11"/>
      <c r="E781" s="44"/>
      <c r="F781" s="11"/>
      <c r="G781" s="44"/>
      <c r="I781" s="11"/>
      <c r="J781" s="12"/>
      <c r="K781" s="12"/>
      <c r="L781" s="12"/>
      <c r="M781" s="11"/>
      <c r="N781" s="11"/>
    </row>
    <row r="782" spans="3:14" ht="15.75" customHeight="1">
      <c r="C782" s="11"/>
      <c r="E782" s="44"/>
      <c r="F782" s="11"/>
      <c r="G782" s="44"/>
      <c r="I782" s="11"/>
      <c r="J782" s="12"/>
      <c r="K782" s="12"/>
      <c r="L782" s="12"/>
      <c r="M782" s="11"/>
      <c r="N782" s="11"/>
    </row>
    <row r="783" spans="3:14" ht="15.75" customHeight="1">
      <c r="C783" s="11"/>
      <c r="E783" s="44"/>
      <c r="F783" s="11"/>
      <c r="G783" s="44"/>
      <c r="I783" s="11"/>
      <c r="J783" s="12"/>
      <c r="K783" s="12"/>
      <c r="L783" s="12"/>
      <c r="M783" s="11"/>
      <c r="N783" s="11"/>
    </row>
    <row r="784" spans="3:14" ht="15.75" customHeight="1">
      <c r="C784" s="11"/>
      <c r="E784" s="44"/>
      <c r="F784" s="11"/>
      <c r="G784" s="44"/>
      <c r="I784" s="11"/>
      <c r="J784" s="12"/>
      <c r="K784" s="12"/>
      <c r="L784" s="12"/>
      <c r="M784" s="11"/>
      <c r="N784" s="11"/>
    </row>
    <row r="785" spans="3:14" ht="15.75" customHeight="1">
      <c r="C785" s="11"/>
      <c r="E785" s="44"/>
      <c r="F785" s="11"/>
      <c r="G785" s="44"/>
      <c r="I785" s="11"/>
      <c r="J785" s="12"/>
      <c r="K785" s="12"/>
      <c r="L785" s="12"/>
      <c r="M785" s="11"/>
      <c r="N785" s="11"/>
    </row>
    <row r="786" spans="3:14" ht="15.75" customHeight="1">
      <c r="C786" s="11"/>
      <c r="E786" s="44"/>
      <c r="F786" s="11"/>
      <c r="G786" s="44"/>
      <c r="I786" s="11"/>
      <c r="J786" s="12"/>
      <c r="K786" s="12"/>
      <c r="L786" s="12"/>
      <c r="M786" s="11"/>
      <c r="N786" s="11"/>
    </row>
    <row r="787" spans="3:14" ht="15.75" customHeight="1">
      <c r="C787" s="11"/>
      <c r="E787" s="44"/>
      <c r="F787" s="11"/>
      <c r="G787" s="44"/>
      <c r="I787" s="11"/>
      <c r="J787" s="12"/>
      <c r="K787" s="12"/>
      <c r="L787" s="12"/>
      <c r="M787" s="11"/>
      <c r="N787" s="11"/>
    </row>
    <row r="788" spans="3:14" ht="15.75" customHeight="1">
      <c r="C788" s="11"/>
      <c r="E788" s="44"/>
      <c r="F788" s="11"/>
      <c r="G788" s="44"/>
      <c r="I788" s="11"/>
      <c r="J788" s="12"/>
      <c r="K788" s="12"/>
      <c r="L788" s="12"/>
      <c r="M788" s="11"/>
      <c r="N788" s="11"/>
    </row>
    <row r="789" spans="3:14" ht="15.75" customHeight="1">
      <c r="C789" s="11"/>
      <c r="E789" s="44"/>
      <c r="F789" s="11"/>
      <c r="G789" s="44"/>
      <c r="I789" s="11"/>
      <c r="J789" s="12"/>
      <c r="K789" s="12"/>
      <c r="L789" s="12"/>
      <c r="M789" s="11"/>
      <c r="N789" s="11"/>
    </row>
    <row r="790" spans="3:14" ht="15.75" customHeight="1">
      <c r="C790" s="11"/>
      <c r="E790" s="44"/>
      <c r="F790" s="11"/>
      <c r="G790" s="44"/>
      <c r="I790" s="11"/>
      <c r="J790" s="12"/>
      <c r="K790" s="12"/>
      <c r="L790" s="12"/>
      <c r="M790" s="11"/>
      <c r="N790" s="11"/>
    </row>
    <row r="791" spans="3:14" ht="15.75" customHeight="1">
      <c r="C791" s="11"/>
      <c r="E791" s="44"/>
      <c r="F791" s="11"/>
      <c r="G791" s="44"/>
      <c r="I791" s="11"/>
      <c r="J791" s="12"/>
      <c r="K791" s="12"/>
      <c r="L791" s="12"/>
      <c r="M791" s="11"/>
      <c r="N791" s="11"/>
    </row>
    <row r="792" spans="3:14" ht="15.75" customHeight="1">
      <c r="C792" s="11"/>
      <c r="E792" s="44"/>
      <c r="F792" s="11"/>
      <c r="G792" s="44"/>
      <c r="I792" s="11"/>
      <c r="J792" s="12"/>
      <c r="K792" s="12"/>
      <c r="L792" s="12"/>
      <c r="M792" s="11"/>
      <c r="N792" s="11"/>
    </row>
    <row r="793" spans="3:14" ht="15.75" customHeight="1">
      <c r="C793" s="11"/>
      <c r="E793" s="44"/>
      <c r="F793" s="11"/>
      <c r="G793" s="44"/>
      <c r="I793" s="11"/>
      <c r="J793" s="12"/>
      <c r="K793" s="12"/>
      <c r="L793" s="12"/>
      <c r="M793" s="11"/>
      <c r="N793" s="11"/>
    </row>
    <row r="794" spans="3:14" ht="15.75" customHeight="1">
      <c r="C794" s="11"/>
      <c r="E794" s="44"/>
      <c r="F794" s="11"/>
      <c r="G794" s="44"/>
      <c r="I794" s="11"/>
      <c r="J794" s="12"/>
      <c r="K794" s="12"/>
      <c r="L794" s="12"/>
      <c r="M794" s="11"/>
      <c r="N794" s="11"/>
    </row>
    <row r="795" spans="3:14" ht="15.75" customHeight="1">
      <c r="C795" s="11"/>
      <c r="E795" s="44"/>
      <c r="F795" s="11"/>
      <c r="G795" s="44"/>
      <c r="I795" s="11"/>
      <c r="J795" s="12"/>
      <c r="K795" s="12"/>
      <c r="L795" s="12"/>
      <c r="M795" s="11"/>
      <c r="N795" s="11"/>
    </row>
    <row r="796" spans="3:14" ht="15.75" customHeight="1">
      <c r="C796" s="11"/>
      <c r="E796" s="44"/>
      <c r="F796" s="11"/>
      <c r="G796" s="44"/>
      <c r="I796" s="11"/>
      <c r="J796" s="12"/>
      <c r="K796" s="12"/>
      <c r="L796" s="12"/>
      <c r="M796" s="11"/>
      <c r="N796" s="11"/>
    </row>
    <row r="797" spans="3:14" ht="15.75" customHeight="1">
      <c r="C797" s="11"/>
      <c r="E797" s="44"/>
      <c r="F797" s="11"/>
      <c r="G797" s="44"/>
      <c r="I797" s="11"/>
      <c r="J797" s="12"/>
      <c r="K797" s="12"/>
      <c r="L797" s="12"/>
      <c r="M797" s="11"/>
      <c r="N797" s="11"/>
    </row>
    <row r="798" spans="3:14" ht="15.75" customHeight="1">
      <c r="C798" s="11"/>
      <c r="E798" s="44"/>
      <c r="F798" s="11"/>
      <c r="G798" s="44"/>
      <c r="I798" s="11"/>
      <c r="J798" s="12"/>
      <c r="K798" s="12"/>
      <c r="L798" s="12"/>
      <c r="M798" s="11"/>
      <c r="N798" s="11"/>
    </row>
    <row r="799" spans="3:14" ht="15.75" customHeight="1">
      <c r="C799" s="11"/>
      <c r="E799" s="44"/>
      <c r="F799" s="11"/>
      <c r="G799" s="44"/>
      <c r="I799" s="11"/>
      <c r="J799" s="12"/>
      <c r="K799" s="12"/>
      <c r="L799" s="12"/>
      <c r="M799" s="11"/>
      <c r="N799" s="11"/>
    </row>
    <row r="800" spans="3:14" ht="15.75" customHeight="1">
      <c r="C800" s="11"/>
      <c r="E800" s="44"/>
      <c r="F800" s="11"/>
      <c r="G800" s="44"/>
      <c r="I800" s="11"/>
      <c r="J800" s="12"/>
      <c r="K800" s="12"/>
      <c r="L800" s="12"/>
      <c r="M800" s="11"/>
      <c r="N800" s="11"/>
    </row>
    <row r="801" spans="3:14" ht="15.75" customHeight="1">
      <c r="C801" s="11"/>
      <c r="E801" s="44"/>
      <c r="F801" s="11"/>
      <c r="G801" s="44"/>
      <c r="I801" s="11"/>
      <c r="J801" s="12"/>
      <c r="K801" s="12"/>
      <c r="L801" s="12"/>
      <c r="M801" s="11"/>
      <c r="N801" s="11"/>
    </row>
    <row r="802" spans="3:14" ht="15.75" customHeight="1">
      <c r="C802" s="11"/>
      <c r="E802" s="44"/>
      <c r="F802" s="11"/>
      <c r="G802" s="44"/>
      <c r="I802" s="11"/>
      <c r="J802" s="12"/>
      <c r="K802" s="12"/>
      <c r="L802" s="12"/>
      <c r="M802" s="11"/>
      <c r="N802" s="11"/>
    </row>
    <row r="803" spans="3:14" ht="15.75" customHeight="1">
      <c r="C803" s="11"/>
      <c r="E803" s="44"/>
      <c r="F803" s="11"/>
      <c r="G803" s="44"/>
      <c r="I803" s="11"/>
      <c r="J803" s="12"/>
      <c r="K803" s="12"/>
      <c r="L803" s="12"/>
      <c r="M803" s="11"/>
      <c r="N803" s="11"/>
    </row>
    <row r="804" spans="3:14" ht="15.75" customHeight="1">
      <c r="C804" s="11"/>
      <c r="E804" s="44"/>
      <c r="F804" s="11"/>
      <c r="G804" s="44"/>
      <c r="I804" s="11"/>
      <c r="J804" s="12"/>
      <c r="K804" s="12"/>
      <c r="L804" s="12"/>
      <c r="M804" s="11"/>
      <c r="N804" s="11"/>
    </row>
    <row r="805" spans="3:14" ht="15.75" customHeight="1">
      <c r="C805" s="11"/>
      <c r="E805" s="44"/>
      <c r="F805" s="11"/>
      <c r="G805" s="44"/>
      <c r="I805" s="11"/>
      <c r="J805" s="12"/>
      <c r="K805" s="12"/>
      <c r="L805" s="12"/>
      <c r="M805" s="11"/>
      <c r="N805" s="11"/>
    </row>
    <row r="806" spans="3:14" ht="15.75" customHeight="1">
      <c r="C806" s="11"/>
      <c r="E806" s="44"/>
      <c r="F806" s="11"/>
      <c r="G806" s="44"/>
      <c r="I806" s="11"/>
      <c r="J806" s="12"/>
      <c r="K806" s="12"/>
      <c r="L806" s="12"/>
      <c r="M806" s="11"/>
      <c r="N806" s="11"/>
    </row>
    <row r="807" spans="3:14" ht="15.75" customHeight="1">
      <c r="C807" s="11"/>
      <c r="E807" s="44"/>
      <c r="F807" s="11"/>
      <c r="G807" s="44"/>
      <c r="I807" s="11"/>
      <c r="J807" s="12"/>
      <c r="K807" s="12"/>
      <c r="L807" s="12"/>
      <c r="M807" s="11"/>
      <c r="N807" s="11"/>
    </row>
    <row r="808" spans="3:14" ht="15.75" customHeight="1">
      <c r="C808" s="11"/>
      <c r="E808" s="44"/>
      <c r="F808" s="11"/>
      <c r="G808" s="44"/>
      <c r="I808" s="11"/>
      <c r="J808" s="12"/>
      <c r="K808" s="12"/>
      <c r="L808" s="12"/>
      <c r="M808" s="11"/>
      <c r="N808" s="11"/>
    </row>
    <row r="809" spans="3:14" ht="15.75" customHeight="1">
      <c r="C809" s="11"/>
      <c r="E809" s="44"/>
      <c r="F809" s="11"/>
      <c r="G809" s="44"/>
      <c r="I809" s="11"/>
      <c r="J809" s="12"/>
      <c r="K809" s="12"/>
      <c r="L809" s="12"/>
      <c r="M809" s="11"/>
      <c r="N809" s="11"/>
    </row>
    <row r="810" spans="3:14" ht="15.75" customHeight="1">
      <c r="C810" s="11"/>
      <c r="E810" s="44"/>
      <c r="F810" s="11"/>
      <c r="G810" s="44"/>
      <c r="I810" s="11"/>
      <c r="J810" s="12"/>
      <c r="K810" s="12"/>
      <c r="L810" s="12"/>
      <c r="M810" s="11"/>
      <c r="N810" s="11"/>
    </row>
    <row r="811" spans="3:14" ht="15.75" customHeight="1">
      <c r="C811" s="11"/>
      <c r="E811" s="44"/>
      <c r="F811" s="11"/>
      <c r="G811" s="44"/>
      <c r="I811" s="11"/>
      <c r="J811" s="12"/>
      <c r="K811" s="12"/>
      <c r="L811" s="12"/>
      <c r="M811" s="11"/>
      <c r="N811" s="11"/>
    </row>
    <row r="812" spans="3:14" ht="15.75" customHeight="1">
      <c r="C812" s="11"/>
      <c r="E812" s="44"/>
      <c r="F812" s="11"/>
      <c r="G812" s="44"/>
      <c r="I812" s="11"/>
      <c r="J812" s="12"/>
      <c r="K812" s="12"/>
      <c r="L812" s="12"/>
      <c r="M812" s="11"/>
      <c r="N812" s="11"/>
    </row>
    <row r="813" spans="3:14" ht="15.75" customHeight="1">
      <c r="C813" s="11"/>
      <c r="E813" s="44"/>
      <c r="F813" s="11"/>
      <c r="G813" s="44"/>
      <c r="I813" s="11"/>
      <c r="J813" s="12"/>
      <c r="K813" s="12"/>
      <c r="L813" s="12"/>
      <c r="M813" s="11"/>
      <c r="N813" s="11"/>
    </row>
    <row r="814" spans="3:14" ht="15.75" customHeight="1">
      <c r="C814" s="11"/>
      <c r="E814" s="44"/>
      <c r="F814" s="11"/>
      <c r="G814" s="44"/>
      <c r="I814" s="11"/>
      <c r="J814" s="12"/>
      <c r="K814" s="12"/>
      <c r="L814" s="12"/>
      <c r="M814" s="11"/>
      <c r="N814" s="11"/>
    </row>
    <row r="815" spans="3:14" ht="15.75" customHeight="1">
      <c r="C815" s="11"/>
      <c r="E815" s="44"/>
      <c r="F815" s="11"/>
      <c r="G815" s="44"/>
      <c r="I815" s="11"/>
      <c r="J815" s="12"/>
      <c r="K815" s="12"/>
      <c r="L815" s="12"/>
      <c r="M815" s="11"/>
      <c r="N815" s="11"/>
    </row>
    <row r="816" spans="3:14" ht="15.75" customHeight="1">
      <c r="C816" s="11"/>
      <c r="E816" s="44"/>
      <c r="F816" s="11"/>
      <c r="G816" s="44"/>
      <c r="I816" s="11"/>
      <c r="J816" s="12"/>
      <c r="K816" s="12"/>
      <c r="L816" s="12"/>
      <c r="M816" s="11"/>
      <c r="N816" s="11"/>
    </row>
    <row r="817" spans="3:14" ht="15.75" customHeight="1">
      <c r="C817" s="11"/>
      <c r="E817" s="44"/>
      <c r="F817" s="11"/>
      <c r="G817" s="44"/>
      <c r="I817" s="11"/>
      <c r="J817" s="12"/>
      <c r="K817" s="12"/>
      <c r="L817" s="12"/>
      <c r="M817" s="11"/>
      <c r="N817" s="11"/>
    </row>
    <row r="818" spans="3:14" ht="15.75" customHeight="1">
      <c r="C818" s="11"/>
      <c r="E818" s="44"/>
      <c r="F818" s="11"/>
      <c r="G818" s="44"/>
      <c r="I818" s="11"/>
      <c r="J818" s="12"/>
      <c r="K818" s="12"/>
      <c r="L818" s="12"/>
      <c r="M818" s="11"/>
      <c r="N818" s="11"/>
    </row>
    <row r="819" spans="3:14" ht="15.75" customHeight="1">
      <c r="C819" s="11"/>
      <c r="E819" s="44"/>
      <c r="F819" s="11"/>
      <c r="G819" s="44"/>
      <c r="I819" s="11"/>
      <c r="J819" s="12"/>
      <c r="K819" s="12"/>
      <c r="L819" s="12"/>
      <c r="M819" s="11"/>
      <c r="N819" s="11"/>
    </row>
    <row r="820" spans="3:14" ht="15.75" customHeight="1">
      <c r="C820" s="11"/>
      <c r="E820" s="44"/>
      <c r="F820" s="11"/>
      <c r="G820" s="44"/>
      <c r="I820" s="11"/>
      <c r="J820" s="12"/>
      <c r="K820" s="12"/>
      <c r="L820" s="12"/>
      <c r="M820" s="11"/>
      <c r="N820" s="11"/>
    </row>
    <row r="821" spans="3:14" ht="15.75" customHeight="1">
      <c r="C821" s="11"/>
      <c r="E821" s="44"/>
      <c r="F821" s="11"/>
      <c r="G821" s="44"/>
      <c r="I821" s="11"/>
      <c r="J821" s="12"/>
      <c r="K821" s="12"/>
      <c r="L821" s="12"/>
      <c r="M821" s="11"/>
      <c r="N821" s="11"/>
    </row>
    <row r="822" spans="3:14" ht="15.75" customHeight="1">
      <c r="C822" s="11"/>
      <c r="E822" s="44"/>
      <c r="F822" s="11"/>
      <c r="G822" s="44"/>
      <c r="I822" s="11"/>
      <c r="J822" s="12"/>
      <c r="K822" s="12"/>
      <c r="L822" s="12"/>
      <c r="M822" s="11"/>
      <c r="N822" s="11"/>
    </row>
    <row r="823" spans="3:14" ht="15.75" customHeight="1">
      <c r="C823" s="11"/>
      <c r="E823" s="44"/>
      <c r="F823" s="11"/>
      <c r="G823" s="44"/>
      <c r="I823" s="11"/>
      <c r="J823" s="12"/>
      <c r="K823" s="12"/>
      <c r="L823" s="12"/>
      <c r="M823" s="11"/>
      <c r="N823" s="11"/>
    </row>
    <row r="824" spans="3:14" ht="15.75" customHeight="1">
      <c r="C824" s="11"/>
      <c r="E824" s="44"/>
      <c r="F824" s="11"/>
      <c r="G824" s="44"/>
      <c r="I824" s="11"/>
      <c r="J824" s="12"/>
      <c r="K824" s="12"/>
      <c r="L824" s="12"/>
      <c r="M824" s="11"/>
      <c r="N824" s="11"/>
    </row>
    <row r="825" spans="3:14" ht="15.75" customHeight="1">
      <c r="C825" s="11"/>
      <c r="E825" s="44"/>
      <c r="F825" s="11"/>
      <c r="G825" s="44"/>
      <c r="I825" s="11"/>
      <c r="J825" s="12"/>
      <c r="K825" s="12"/>
      <c r="L825" s="12"/>
      <c r="M825" s="11"/>
      <c r="N825" s="11"/>
    </row>
    <row r="826" spans="3:14" ht="15.75" customHeight="1">
      <c r="C826" s="11"/>
      <c r="E826" s="44"/>
      <c r="F826" s="11"/>
      <c r="G826" s="44"/>
      <c r="I826" s="11"/>
      <c r="J826" s="12"/>
      <c r="K826" s="12"/>
      <c r="L826" s="12"/>
      <c r="M826" s="11"/>
      <c r="N826" s="11"/>
    </row>
    <row r="827" spans="3:14" ht="15.75" customHeight="1">
      <c r="C827" s="11"/>
      <c r="E827" s="44"/>
      <c r="F827" s="11"/>
      <c r="G827" s="44"/>
      <c r="I827" s="11"/>
      <c r="J827" s="12"/>
      <c r="K827" s="12"/>
      <c r="L827" s="12"/>
      <c r="M827" s="11"/>
      <c r="N827" s="11"/>
    </row>
    <row r="828" spans="3:14" ht="15.75" customHeight="1">
      <c r="C828" s="11"/>
      <c r="E828" s="44"/>
      <c r="F828" s="11"/>
      <c r="G828" s="44"/>
      <c r="I828" s="11"/>
      <c r="J828" s="12"/>
      <c r="K828" s="12"/>
      <c r="L828" s="12"/>
      <c r="M828" s="11"/>
      <c r="N828" s="11"/>
    </row>
    <row r="829" spans="3:14" ht="15.75" customHeight="1">
      <c r="C829" s="11"/>
      <c r="E829" s="44"/>
      <c r="F829" s="11"/>
      <c r="G829" s="44"/>
      <c r="I829" s="11"/>
      <c r="J829" s="12"/>
      <c r="K829" s="12"/>
      <c r="L829" s="12"/>
      <c r="M829" s="11"/>
      <c r="N829" s="11"/>
    </row>
    <row r="830" spans="3:14" ht="15.75" customHeight="1">
      <c r="C830" s="11"/>
      <c r="E830" s="44"/>
      <c r="F830" s="11"/>
      <c r="G830" s="44"/>
      <c r="I830" s="11"/>
      <c r="J830" s="12"/>
      <c r="K830" s="12"/>
      <c r="L830" s="12"/>
      <c r="M830" s="11"/>
      <c r="N830" s="11"/>
    </row>
    <row r="831" spans="3:14" ht="15.75" customHeight="1">
      <c r="C831" s="11"/>
      <c r="E831" s="44"/>
      <c r="F831" s="11"/>
      <c r="G831" s="44"/>
      <c r="I831" s="11"/>
      <c r="J831" s="12"/>
      <c r="K831" s="12"/>
      <c r="L831" s="12"/>
      <c r="M831" s="11"/>
      <c r="N831" s="11"/>
    </row>
    <row r="832" spans="3:14" ht="15.75" customHeight="1">
      <c r="C832" s="11"/>
      <c r="E832" s="44"/>
      <c r="F832" s="11"/>
      <c r="G832" s="44"/>
      <c r="I832" s="11"/>
      <c r="J832" s="12"/>
      <c r="K832" s="12"/>
      <c r="L832" s="12"/>
      <c r="M832" s="11"/>
      <c r="N832" s="11"/>
    </row>
    <row r="833" spans="3:14" ht="15.75" customHeight="1">
      <c r="C833" s="11"/>
      <c r="E833" s="44"/>
      <c r="F833" s="11"/>
      <c r="G833" s="44"/>
      <c r="I833" s="11"/>
      <c r="J833" s="12"/>
      <c r="K833" s="12"/>
      <c r="L833" s="12"/>
      <c r="M833" s="11"/>
      <c r="N833" s="11"/>
    </row>
    <row r="834" spans="3:14" ht="15.75" customHeight="1">
      <c r="C834" s="11"/>
      <c r="E834" s="44"/>
      <c r="F834" s="11"/>
      <c r="G834" s="44"/>
      <c r="I834" s="11"/>
      <c r="J834" s="12"/>
      <c r="K834" s="12"/>
      <c r="L834" s="12"/>
      <c r="M834" s="11"/>
      <c r="N834" s="11"/>
    </row>
    <row r="835" spans="3:14" ht="15.75" customHeight="1">
      <c r="C835" s="11"/>
      <c r="E835" s="44"/>
      <c r="F835" s="11"/>
      <c r="G835" s="44"/>
      <c r="I835" s="11"/>
      <c r="J835" s="12"/>
      <c r="K835" s="12"/>
      <c r="L835" s="12"/>
      <c r="M835" s="11"/>
      <c r="N835" s="11"/>
    </row>
    <row r="836" spans="3:14" ht="15.75" customHeight="1">
      <c r="C836" s="11"/>
      <c r="E836" s="44"/>
      <c r="F836" s="11"/>
      <c r="G836" s="44"/>
      <c r="I836" s="11"/>
      <c r="J836" s="12"/>
      <c r="K836" s="12"/>
      <c r="L836" s="12"/>
      <c r="M836" s="11"/>
      <c r="N836" s="11"/>
    </row>
    <row r="837" spans="3:14" ht="15.75" customHeight="1">
      <c r="C837" s="11"/>
      <c r="E837" s="44"/>
      <c r="F837" s="11"/>
      <c r="G837" s="44"/>
      <c r="I837" s="11"/>
      <c r="J837" s="12"/>
      <c r="K837" s="12"/>
      <c r="L837" s="12"/>
      <c r="M837" s="11"/>
      <c r="N837" s="11"/>
    </row>
    <row r="838" spans="3:14" ht="15.75" customHeight="1">
      <c r="C838" s="11"/>
      <c r="E838" s="44"/>
      <c r="F838" s="11"/>
      <c r="G838" s="44"/>
      <c r="I838" s="11"/>
      <c r="J838" s="12"/>
      <c r="K838" s="12"/>
      <c r="L838" s="12"/>
      <c r="M838" s="11"/>
      <c r="N838" s="11"/>
    </row>
    <row r="839" spans="3:14" ht="15.75" customHeight="1">
      <c r="C839" s="11"/>
      <c r="E839" s="44"/>
      <c r="F839" s="11"/>
      <c r="G839" s="44"/>
      <c r="I839" s="11"/>
      <c r="J839" s="12"/>
      <c r="K839" s="12"/>
      <c r="L839" s="12"/>
      <c r="M839" s="11"/>
      <c r="N839" s="11"/>
    </row>
    <row r="840" spans="3:14" ht="15.75" customHeight="1">
      <c r="C840" s="11"/>
      <c r="E840" s="44"/>
      <c r="F840" s="11"/>
      <c r="G840" s="44"/>
      <c r="I840" s="11"/>
      <c r="J840" s="12"/>
      <c r="K840" s="12"/>
      <c r="L840" s="12"/>
      <c r="M840" s="11"/>
      <c r="N840" s="11"/>
    </row>
    <row r="841" spans="3:14" ht="15.75" customHeight="1">
      <c r="C841" s="11"/>
      <c r="E841" s="44"/>
      <c r="F841" s="11"/>
      <c r="G841" s="44"/>
      <c r="I841" s="11"/>
      <c r="J841" s="12"/>
      <c r="K841" s="12"/>
      <c r="L841" s="12"/>
      <c r="M841" s="11"/>
      <c r="N841" s="11"/>
    </row>
    <row r="842" spans="3:14" ht="15.75" customHeight="1">
      <c r="C842" s="11"/>
      <c r="E842" s="44"/>
      <c r="F842" s="11"/>
      <c r="G842" s="44"/>
      <c r="I842" s="11"/>
      <c r="J842" s="12"/>
      <c r="K842" s="12"/>
      <c r="L842" s="12"/>
      <c r="M842" s="11"/>
      <c r="N842" s="11"/>
    </row>
    <row r="843" spans="3:14" ht="15.75" customHeight="1">
      <c r="C843" s="11"/>
      <c r="E843" s="44"/>
      <c r="F843" s="11"/>
      <c r="G843" s="44"/>
      <c r="I843" s="11"/>
      <c r="J843" s="12"/>
      <c r="K843" s="12"/>
      <c r="L843" s="12"/>
      <c r="M843" s="11"/>
      <c r="N843" s="11"/>
    </row>
    <row r="844" spans="3:14" ht="15.75" customHeight="1">
      <c r="C844" s="11"/>
      <c r="E844" s="44"/>
      <c r="F844" s="11"/>
      <c r="G844" s="44"/>
      <c r="I844" s="11"/>
      <c r="J844" s="12"/>
      <c r="K844" s="12"/>
      <c r="L844" s="12"/>
      <c r="M844" s="11"/>
      <c r="N844" s="11"/>
    </row>
    <row r="845" spans="3:14" ht="15.75" customHeight="1">
      <c r="C845" s="11"/>
      <c r="E845" s="44"/>
      <c r="F845" s="11"/>
      <c r="G845" s="44"/>
      <c r="I845" s="11"/>
      <c r="J845" s="12"/>
      <c r="K845" s="12"/>
      <c r="L845" s="12"/>
      <c r="M845" s="11"/>
      <c r="N845" s="11"/>
    </row>
    <row r="846" spans="3:14" ht="15.75" customHeight="1">
      <c r="C846" s="11"/>
      <c r="E846" s="44"/>
      <c r="F846" s="11"/>
      <c r="G846" s="44"/>
      <c r="I846" s="11"/>
      <c r="J846" s="12"/>
      <c r="K846" s="12"/>
      <c r="L846" s="12"/>
      <c r="M846" s="11"/>
      <c r="N846" s="11"/>
    </row>
    <row r="847" spans="3:14" ht="15.75" customHeight="1">
      <c r="C847" s="11"/>
      <c r="E847" s="44"/>
      <c r="F847" s="11"/>
      <c r="G847" s="44"/>
      <c r="I847" s="11"/>
      <c r="J847" s="12"/>
      <c r="K847" s="12"/>
      <c r="L847" s="12"/>
      <c r="M847" s="11"/>
      <c r="N847" s="11"/>
    </row>
    <row r="848" spans="3:14" ht="15.75" customHeight="1">
      <c r="C848" s="11"/>
      <c r="E848" s="44"/>
      <c r="F848" s="11"/>
      <c r="G848" s="44"/>
      <c r="I848" s="11"/>
      <c r="J848" s="12"/>
      <c r="K848" s="12"/>
      <c r="L848" s="12"/>
      <c r="M848" s="11"/>
      <c r="N848" s="11"/>
    </row>
    <row r="849" spans="3:14" ht="15.75" customHeight="1">
      <c r="C849" s="11"/>
      <c r="E849" s="44"/>
      <c r="F849" s="11"/>
      <c r="G849" s="44"/>
      <c r="I849" s="11"/>
      <c r="J849" s="12"/>
      <c r="K849" s="12"/>
      <c r="L849" s="12"/>
      <c r="M849" s="11"/>
      <c r="N849" s="11"/>
    </row>
    <row r="850" spans="3:14" ht="15.75" customHeight="1">
      <c r="C850" s="11"/>
      <c r="E850" s="44"/>
      <c r="F850" s="11"/>
      <c r="G850" s="44"/>
      <c r="I850" s="11"/>
      <c r="J850" s="12"/>
      <c r="K850" s="12"/>
      <c r="L850" s="12"/>
      <c r="M850" s="11"/>
      <c r="N850" s="11"/>
    </row>
    <row r="851" spans="3:14" ht="15.75" customHeight="1">
      <c r="C851" s="11"/>
      <c r="E851" s="44"/>
      <c r="F851" s="11"/>
      <c r="G851" s="44"/>
      <c r="I851" s="11"/>
      <c r="J851" s="12"/>
      <c r="K851" s="12"/>
      <c r="L851" s="12"/>
      <c r="M851" s="11"/>
      <c r="N851" s="11"/>
    </row>
    <row r="852" spans="3:14" ht="15.75" customHeight="1">
      <c r="C852" s="11"/>
      <c r="E852" s="44"/>
      <c r="F852" s="11"/>
      <c r="G852" s="44"/>
      <c r="I852" s="11"/>
      <c r="J852" s="12"/>
      <c r="K852" s="12"/>
      <c r="L852" s="12"/>
      <c r="M852" s="11"/>
      <c r="N852" s="11"/>
    </row>
    <row r="853" spans="3:14" ht="15.75" customHeight="1">
      <c r="C853" s="11"/>
      <c r="E853" s="44"/>
      <c r="F853" s="11"/>
      <c r="G853" s="44"/>
      <c r="I853" s="11"/>
      <c r="J853" s="12"/>
      <c r="K853" s="12"/>
      <c r="L853" s="12"/>
      <c r="M853" s="11"/>
      <c r="N853" s="11"/>
    </row>
    <row r="854" spans="3:14" ht="15.75" customHeight="1">
      <c r="C854" s="11"/>
      <c r="E854" s="44"/>
      <c r="F854" s="11"/>
      <c r="G854" s="44"/>
      <c r="I854" s="11"/>
      <c r="J854" s="12"/>
      <c r="K854" s="12"/>
      <c r="L854" s="12"/>
      <c r="M854" s="11"/>
      <c r="N854" s="11"/>
    </row>
    <row r="855" spans="3:14" ht="15.75" customHeight="1">
      <c r="C855" s="11"/>
      <c r="E855" s="44"/>
      <c r="F855" s="11"/>
      <c r="G855" s="44"/>
      <c r="I855" s="11"/>
      <c r="J855" s="12"/>
      <c r="K855" s="12"/>
      <c r="L855" s="12"/>
      <c r="M855" s="11"/>
      <c r="N855" s="11"/>
    </row>
    <row r="856" spans="3:14" ht="15.75" customHeight="1">
      <c r="C856" s="11"/>
      <c r="E856" s="44"/>
      <c r="F856" s="11"/>
      <c r="G856" s="44"/>
      <c r="I856" s="11"/>
      <c r="J856" s="12"/>
      <c r="K856" s="12"/>
      <c r="L856" s="12"/>
      <c r="M856" s="11"/>
      <c r="N856" s="11"/>
    </row>
    <row r="857" spans="3:14" ht="15.75" customHeight="1">
      <c r="C857" s="11"/>
      <c r="E857" s="44"/>
      <c r="F857" s="11"/>
      <c r="G857" s="44"/>
      <c r="I857" s="11"/>
      <c r="J857" s="12"/>
      <c r="K857" s="12"/>
      <c r="L857" s="12"/>
      <c r="M857" s="11"/>
      <c r="N857" s="11"/>
    </row>
    <row r="858" spans="3:14" ht="15.75" customHeight="1">
      <c r="C858" s="11"/>
      <c r="E858" s="44"/>
      <c r="F858" s="11"/>
      <c r="G858" s="44"/>
      <c r="I858" s="11"/>
      <c r="J858" s="12"/>
      <c r="K858" s="12"/>
      <c r="L858" s="12"/>
      <c r="M858" s="11"/>
      <c r="N858" s="11"/>
    </row>
    <row r="859" spans="3:14" ht="15.75" customHeight="1">
      <c r="C859" s="11"/>
      <c r="E859" s="44"/>
      <c r="F859" s="11"/>
      <c r="G859" s="44"/>
      <c r="I859" s="11"/>
      <c r="J859" s="12"/>
      <c r="K859" s="12"/>
      <c r="L859" s="12"/>
      <c r="M859" s="11"/>
      <c r="N859" s="11"/>
    </row>
    <row r="860" spans="3:14" ht="15.75" customHeight="1">
      <c r="C860" s="11"/>
      <c r="E860" s="44"/>
      <c r="F860" s="11"/>
      <c r="G860" s="44"/>
      <c r="I860" s="11"/>
      <c r="J860" s="12"/>
      <c r="K860" s="12"/>
      <c r="L860" s="12"/>
      <c r="M860" s="11"/>
      <c r="N860" s="11"/>
    </row>
    <row r="861" spans="3:14" ht="15.75" customHeight="1">
      <c r="C861" s="11"/>
      <c r="E861" s="44"/>
      <c r="F861" s="11"/>
      <c r="G861" s="44"/>
      <c r="I861" s="11"/>
      <c r="J861" s="12"/>
      <c r="K861" s="12"/>
      <c r="L861" s="12"/>
      <c r="M861" s="11"/>
      <c r="N861" s="11"/>
    </row>
    <row r="862" spans="3:14" ht="15.75" customHeight="1">
      <c r="C862" s="11"/>
      <c r="E862" s="44"/>
      <c r="F862" s="11"/>
      <c r="G862" s="44"/>
      <c r="I862" s="11"/>
      <c r="J862" s="12"/>
      <c r="K862" s="12"/>
      <c r="L862" s="12"/>
      <c r="M862" s="11"/>
      <c r="N862" s="11"/>
    </row>
    <row r="863" spans="3:14" ht="15.75" customHeight="1">
      <c r="C863" s="11"/>
      <c r="E863" s="44"/>
      <c r="F863" s="11"/>
      <c r="G863" s="44"/>
      <c r="I863" s="11"/>
      <c r="J863" s="12"/>
      <c r="K863" s="12"/>
      <c r="L863" s="12"/>
      <c r="M863" s="11"/>
      <c r="N863" s="11"/>
    </row>
    <row r="864" spans="3:14" ht="15.75" customHeight="1">
      <c r="C864" s="11"/>
      <c r="E864" s="44"/>
      <c r="F864" s="11"/>
      <c r="G864" s="44"/>
      <c r="I864" s="11"/>
      <c r="J864" s="12"/>
      <c r="K864" s="12"/>
      <c r="L864" s="12"/>
      <c r="M864" s="11"/>
      <c r="N864" s="11"/>
    </row>
    <row r="865" spans="3:14" ht="15.75" customHeight="1">
      <c r="C865" s="11"/>
      <c r="E865" s="44"/>
      <c r="F865" s="11"/>
      <c r="G865" s="44"/>
      <c r="I865" s="11"/>
      <c r="J865" s="12"/>
      <c r="K865" s="12"/>
      <c r="L865" s="12"/>
      <c r="M865" s="11"/>
      <c r="N865" s="11"/>
    </row>
    <row r="866" spans="3:14" ht="15.75" customHeight="1">
      <c r="C866" s="11"/>
      <c r="E866" s="44"/>
      <c r="F866" s="11"/>
      <c r="G866" s="44"/>
      <c r="I866" s="11"/>
      <c r="J866" s="12"/>
      <c r="K866" s="12"/>
      <c r="L866" s="12"/>
      <c r="M866" s="11"/>
      <c r="N866" s="11"/>
    </row>
    <row r="867" spans="3:14" ht="15.75" customHeight="1">
      <c r="C867" s="11"/>
      <c r="E867" s="44"/>
      <c r="F867" s="11"/>
      <c r="G867" s="44"/>
      <c r="I867" s="11"/>
      <c r="J867" s="12"/>
      <c r="K867" s="12"/>
      <c r="L867" s="12"/>
      <c r="M867" s="11"/>
      <c r="N867" s="11"/>
    </row>
    <row r="868" spans="3:14" ht="15.75" customHeight="1">
      <c r="C868" s="11"/>
      <c r="E868" s="44"/>
      <c r="F868" s="11"/>
      <c r="G868" s="44"/>
      <c r="I868" s="11"/>
      <c r="J868" s="12"/>
      <c r="K868" s="12"/>
      <c r="L868" s="12"/>
      <c r="M868" s="11"/>
      <c r="N868" s="11"/>
    </row>
    <row r="869" spans="3:14" ht="15.75" customHeight="1">
      <c r="C869" s="11"/>
      <c r="E869" s="44"/>
      <c r="F869" s="11"/>
      <c r="G869" s="44"/>
      <c r="I869" s="11"/>
      <c r="J869" s="12"/>
      <c r="K869" s="12"/>
      <c r="L869" s="12"/>
      <c r="M869" s="11"/>
      <c r="N869" s="11"/>
    </row>
    <row r="870" spans="3:14" ht="15.75" customHeight="1">
      <c r="C870" s="11"/>
      <c r="E870" s="44"/>
      <c r="F870" s="11"/>
      <c r="G870" s="44"/>
      <c r="I870" s="11"/>
      <c r="J870" s="12"/>
      <c r="K870" s="12"/>
      <c r="L870" s="12"/>
      <c r="M870" s="11"/>
      <c r="N870" s="11"/>
    </row>
    <row r="871" spans="3:14" ht="15.75" customHeight="1">
      <c r="C871" s="11"/>
      <c r="E871" s="44"/>
      <c r="F871" s="11"/>
      <c r="G871" s="44"/>
      <c r="I871" s="11"/>
      <c r="J871" s="12"/>
      <c r="K871" s="12"/>
      <c r="L871" s="12"/>
      <c r="M871" s="11"/>
      <c r="N871" s="11"/>
    </row>
    <row r="872" spans="3:14" ht="15.75" customHeight="1">
      <c r="C872" s="11"/>
      <c r="E872" s="44"/>
      <c r="F872" s="11"/>
      <c r="G872" s="44"/>
      <c r="I872" s="11"/>
      <c r="J872" s="12"/>
      <c r="K872" s="12"/>
      <c r="L872" s="12"/>
      <c r="M872" s="11"/>
      <c r="N872" s="11"/>
    </row>
    <row r="873" spans="3:14" ht="15.75" customHeight="1">
      <c r="C873" s="11"/>
      <c r="E873" s="44"/>
      <c r="F873" s="11"/>
      <c r="G873" s="44"/>
      <c r="I873" s="11"/>
      <c r="J873" s="12"/>
      <c r="K873" s="12"/>
      <c r="L873" s="12"/>
      <c r="M873" s="11"/>
      <c r="N873" s="11"/>
    </row>
    <row r="874" spans="3:14" ht="15.75" customHeight="1">
      <c r="C874" s="11"/>
      <c r="E874" s="44"/>
      <c r="F874" s="11"/>
      <c r="G874" s="44"/>
      <c r="I874" s="11"/>
      <c r="J874" s="12"/>
      <c r="K874" s="12"/>
      <c r="L874" s="12"/>
      <c r="M874" s="11"/>
      <c r="N874" s="11"/>
    </row>
    <row r="875" spans="3:14" ht="15.75" customHeight="1">
      <c r="C875" s="11"/>
      <c r="E875" s="44"/>
      <c r="F875" s="11"/>
      <c r="G875" s="44"/>
      <c r="I875" s="11"/>
      <c r="J875" s="12"/>
      <c r="K875" s="12"/>
      <c r="L875" s="12"/>
      <c r="M875" s="11"/>
      <c r="N875" s="11"/>
    </row>
    <row r="876" spans="3:14" ht="15.75" customHeight="1">
      <c r="C876" s="11"/>
      <c r="E876" s="44"/>
      <c r="F876" s="11"/>
      <c r="G876" s="44"/>
      <c r="I876" s="11"/>
      <c r="J876" s="12"/>
      <c r="K876" s="12"/>
      <c r="L876" s="12"/>
      <c r="M876" s="11"/>
      <c r="N876" s="11"/>
    </row>
    <row r="877" spans="3:14" ht="15.75" customHeight="1">
      <c r="C877" s="11"/>
      <c r="E877" s="44"/>
      <c r="F877" s="11"/>
      <c r="G877" s="44"/>
      <c r="I877" s="11"/>
      <c r="J877" s="12"/>
      <c r="K877" s="12"/>
      <c r="L877" s="12"/>
      <c r="M877" s="11"/>
      <c r="N877" s="11"/>
    </row>
    <row r="878" spans="3:14" ht="15.75" customHeight="1">
      <c r="C878" s="11"/>
      <c r="E878" s="44"/>
      <c r="F878" s="11"/>
      <c r="G878" s="44"/>
      <c r="I878" s="11"/>
      <c r="J878" s="12"/>
      <c r="K878" s="12"/>
      <c r="L878" s="12"/>
      <c r="M878" s="11"/>
      <c r="N878" s="11"/>
    </row>
    <row r="879" spans="3:14" ht="15.75" customHeight="1">
      <c r="C879" s="11"/>
      <c r="E879" s="44"/>
      <c r="F879" s="11"/>
      <c r="G879" s="44"/>
      <c r="I879" s="11"/>
      <c r="J879" s="12"/>
      <c r="K879" s="12"/>
      <c r="L879" s="12"/>
      <c r="M879" s="11"/>
      <c r="N879" s="11"/>
    </row>
    <row r="880" spans="3:14" ht="15.75" customHeight="1">
      <c r="C880" s="11"/>
      <c r="E880" s="44"/>
      <c r="F880" s="11"/>
      <c r="G880" s="44"/>
      <c r="I880" s="11"/>
      <c r="J880" s="12"/>
      <c r="K880" s="12"/>
      <c r="L880" s="12"/>
      <c r="M880" s="11"/>
      <c r="N880" s="11"/>
    </row>
    <row r="881" spans="3:14" ht="15.75" customHeight="1">
      <c r="C881" s="11"/>
      <c r="E881" s="44"/>
      <c r="F881" s="11"/>
      <c r="G881" s="44"/>
      <c r="I881" s="11"/>
      <c r="J881" s="12"/>
      <c r="K881" s="12"/>
      <c r="L881" s="12"/>
      <c r="M881" s="11"/>
      <c r="N881" s="11"/>
    </row>
    <row r="882" spans="3:14" ht="15.75" customHeight="1">
      <c r="C882" s="11"/>
      <c r="E882" s="44"/>
      <c r="F882" s="11"/>
      <c r="G882" s="44"/>
      <c r="I882" s="11"/>
      <c r="J882" s="12"/>
      <c r="K882" s="12"/>
      <c r="L882" s="12"/>
      <c r="M882" s="11"/>
      <c r="N882" s="11"/>
    </row>
    <row r="883" spans="3:14" ht="15.75" customHeight="1">
      <c r="C883" s="11"/>
      <c r="E883" s="44"/>
      <c r="F883" s="11"/>
      <c r="G883" s="44"/>
      <c r="I883" s="11"/>
      <c r="J883" s="12"/>
      <c r="K883" s="12"/>
      <c r="L883" s="12"/>
      <c r="M883" s="11"/>
      <c r="N883" s="11"/>
    </row>
    <row r="884" spans="3:14" ht="15.75" customHeight="1">
      <c r="C884" s="11"/>
      <c r="E884" s="44"/>
      <c r="F884" s="11"/>
      <c r="G884" s="44"/>
      <c r="I884" s="11"/>
      <c r="J884" s="12"/>
      <c r="K884" s="12"/>
      <c r="L884" s="12"/>
      <c r="M884" s="11"/>
      <c r="N884" s="11"/>
    </row>
    <row r="885" spans="3:14" ht="15.75" customHeight="1">
      <c r="C885" s="11"/>
      <c r="E885" s="44"/>
      <c r="F885" s="11"/>
      <c r="G885" s="44"/>
      <c r="I885" s="11"/>
      <c r="J885" s="12"/>
      <c r="K885" s="12"/>
      <c r="L885" s="12"/>
      <c r="M885" s="11"/>
      <c r="N885" s="11"/>
    </row>
    <row r="886" spans="3:14" ht="15.75" customHeight="1">
      <c r="C886" s="11"/>
      <c r="E886" s="44"/>
      <c r="F886" s="11"/>
      <c r="G886" s="44"/>
      <c r="I886" s="11"/>
      <c r="J886" s="12"/>
      <c r="K886" s="12"/>
      <c r="L886" s="12"/>
      <c r="M886" s="11"/>
      <c r="N886" s="11"/>
    </row>
    <row r="887" spans="3:14" ht="15.75" customHeight="1">
      <c r="C887" s="11"/>
      <c r="E887" s="44"/>
      <c r="F887" s="11"/>
      <c r="G887" s="44"/>
      <c r="I887" s="11"/>
      <c r="J887" s="12"/>
      <c r="K887" s="12"/>
      <c r="L887" s="12"/>
      <c r="M887" s="11"/>
      <c r="N887" s="11"/>
    </row>
    <row r="888" spans="3:14" ht="15.75" customHeight="1">
      <c r="C888" s="11"/>
      <c r="E888" s="44"/>
      <c r="F888" s="11"/>
      <c r="G888" s="44"/>
      <c r="I888" s="11"/>
      <c r="J888" s="12"/>
      <c r="K888" s="12"/>
      <c r="L888" s="12"/>
      <c r="M888" s="11"/>
      <c r="N888" s="11"/>
    </row>
    <row r="889" spans="3:14" ht="15.75" customHeight="1">
      <c r="C889" s="11"/>
      <c r="E889" s="44"/>
      <c r="F889" s="11"/>
      <c r="G889" s="44"/>
      <c r="I889" s="11"/>
      <c r="J889" s="12"/>
      <c r="K889" s="12"/>
      <c r="L889" s="12"/>
      <c r="M889" s="11"/>
      <c r="N889" s="11"/>
    </row>
    <row r="890" spans="3:14" ht="15.75" customHeight="1">
      <c r="C890" s="11"/>
      <c r="E890" s="44"/>
      <c r="F890" s="11"/>
      <c r="G890" s="44"/>
      <c r="I890" s="11"/>
      <c r="J890" s="12"/>
      <c r="K890" s="12"/>
      <c r="L890" s="12"/>
      <c r="M890" s="11"/>
      <c r="N890" s="11"/>
    </row>
    <row r="891" spans="3:14" ht="15.75" customHeight="1">
      <c r="C891" s="11"/>
      <c r="E891" s="44"/>
      <c r="F891" s="11"/>
      <c r="G891" s="44"/>
      <c r="I891" s="11"/>
      <c r="J891" s="12"/>
      <c r="K891" s="12"/>
      <c r="L891" s="12"/>
      <c r="M891" s="11"/>
      <c r="N891" s="11"/>
    </row>
    <row r="892" spans="3:14" ht="15.75" customHeight="1">
      <c r="C892" s="11"/>
      <c r="E892" s="44"/>
      <c r="F892" s="11"/>
      <c r="G892" s="44"/>
      <c r="I892" s="11"/>
      <c r="J892" s="12"/>
      <c r="K892" s="12"/>
      <c r="L892" s="12"/>
      <c r="M892" s="11"/>
      <c r="N892" s="11"/>
    </row>
    <row r="893" spans="3:14" ht="15.75" customHeight="1">
      <c r="C893" s="11"/>
      <c r="E893" s="44"/>
      <c r="F893" s="11"/>
      <c r="G893" s="44"/>
      <c r="I893" s="11"/>
      <c r="J893" s="12"/>
      <c r="K893" s="12"/>
      <c r="L893" s="12"/>
      <c r="M893" s="11"/>
      <c r="N893" s="11"/>
    </row>
    <row r="894" spans="3:14" ht="15.75" customHeight="1">
      <c r="C894" s="11"/>
      <c r="E894" s="44"/>
      <c r="F894" s="11"/>
      <c r="G894" s="44"/>
      <c r="I894" s="11"/>
      <c r="J894" s="12"/>
      <c r="K894" s="12"/>
      <c r="L894" s="12"/>
      <c r="M894" s="11"/>
      <c r="N894" s="11"/>
    </row>
    <row r="895" spans="3:14" ht="15.75" customHeight="1">
      <c r="C895" s="11"/>
      <c r="E895" s="44"/>
      <c r="F895" s="11"/>
      <c r="G895" s="44"/>
      <c r="I895" s="11"/>
      <c r="J895" s="12"/>
      <c r="K895" s="12"/>
      <c r="L895" s="12"/>
      <c r="M895" s="11"/>
      <c r="N895" s="11"/>
    </row>
    <row r="896" spans="3:14" ht="15.75" customHeight="1">
      <c r="C896" s="11"/>
      <c r="E896" s="44"/>
      <c r="F896" s="11"/>
      <c r="G896" s="44"/>
      <c r="I896" s="11"/>
      <c r="J896" s="12"/>
      <c r="K896" s="12"/>
      <c r="L896" s="12"/>
      <c r="M896" s="11"/>
      <c r="N896" s="11"/>
    </row>
    <row r="897" spans="3:14" ht="15.75" customHeight="1">
      <c r="C897" s="11"/>
      <c r="E897" s="44"/>
      <c r="F897" s="11"/>
      <c r="G897" s="44"/>
      <c r="I897" s="11"/>
      <c r="J897" s="12"/>
      <c r="K897" s="12"/>
      <c r="L897" s="12"/>
      <c r="M897" s="11"/>
      <c r="N897" s="11"/>
    </row>
    <row r="898" spans="3:14" ht="15.75" customHeight="1">
      <c r="C898" s="11"/>
      <c r="E898" s="44"/>
      <c r="F898" s="11"/>
      <c r="G898" s="44"/>
      <c r="I898" s="11"/>
      <c r="J898" s="12"/>
      <c r="K898" s="12"/>
      <c r="L898" s="12"/>
      <c r="M898" s="11"/>
      <c r="N898" s="11"/>
    </row>
    <row r="899" spans="3:14" ht="15.75" customHeight="1">
      <c r="C899" s="11"/>
      <c r="E899" s="44"/>
      <c r="F899" s="11"/>
      <c r="G899" s="44"/>
      <c r="I899" s="11"/>
      <c r="J899" s="12"/>
      <c r="K899" s="12"/>
      <c r="L899" s="12"/>
      <c r="M899" s="11"/>
      <c r="N899" s="11"/>
    </row>
    <row r="900" spans="3:14" ht="15.75" customHeight="1">
      <c r="C900" s="11"/>
      <c r="E900" s="44"/>
      <c r="F900" s="11"/>
      <c r="G900" s="44"/>
      <c r="I900" s="11"/>
      <c r="J900" s="12"/>
      <c r="K900" s="12"/>
      <c r="L900" s="12"/>
      <c r="M900" s="11"/>
      <c r="N900" s="11"/>
    </row>
    <row r="901" spans="3:14" ht="15.75" customHeight="1">
      <c r="C901" s="11"/>
      <c r="E901" s="44"/>
      <c r="F901" s="11"/>
      <c r="G901" s="44"/>
      <c r="I901" s="11"/>
      <c r="J901" s="12"/>
      <c r="K901" s="12"/>
      <c r="L901" s="12"/>
      <c r="M901" s="11"/>
      <c r="N901" s="11"/>
    </row>
    <row r="902" spans="3:14" ht="15.75" customHeight="1">
      <c r="C902" s="11"/>
      <c r="E902" s="44"/>
      <c r="F902" s="11"/>
      <c r="G902" s="44"/>
      <c r="I902" s="11"/>
      <c r="J902" s="12"/>
      <c r="K902" s="12"/>
      <c r="L902" s="12"/>
      <c r="M902" s="11"/>
      <c r="N902" s="11"/>
    </row>
    <row r="903" spans="3:14" ht="15.75" customHeight="1">
      <c r="C903" s="11"/>
      <c r="E903" s="44"/>
      <c r="F903" s="11"/>
      <c r="G903" s="44"/>
      <c r="I903" s="11"/>
      <c r="J903" s="12"/>
      <c r="K903" s="12"/>
      <c r="L903" s="12"/>
      <c r="M903" s="11"/>
      <c r="N903" s="11"/>
    </row>
    <row r="904" spans="3:14" ht="15.75" customHeight="1">
      <c r="C904" s="11"/>
      <c r="E904" s="44"/>
      <c r="F904" s="11"/>
      <c r="G904" s="44"/>
      <c r="I904" s="11"/>
      <c r="J904" s="12"/>
      <c r="K904" s="12"/>
      <c r="L904" s="12"/>
      <c r="M904" s="11"/>
      <c r="N904" s="11"/>
    </row>
    <row r="905" spans="3:14" ht="15.75" customHeight="1">
      <c r="C905" s="11"/>
      <c r="E905" s="44"/>
      <c r="F905" s="11"/>
      <c r="G905" s="44"/>
      <c r="I905" s="11"/>
      <c r="J905" s="12"/>
      <c r="K905" s="12"/>
      <c r="L905" s="12"/>
      <c r="M905" s="11"/>
      <c r="N905" s="11"/>
    </row>
    <row r="906" spans="3:14" ht="15.75" customHeight="1">
      <c r="C906" s="11"/>
      <c r="E906" s="44"/>
      <c r="F906" s="11"/>
      <c r="G906" s="44"/>
      <c r="I906" s="11"/>
      <c r="J906" s="12"/>
      <c r="K906" s="12"/>
      <c r="L906" s="12"/>
      <c r="M906" s="11"/>
      <c r="N906" s="11"/>
    </row>
    <row r="907" spans="3:14" ht="15.75" customHeight="1">
      <c r="C907" s="11"/>
      <c r="E907" s="44"/>
      <c r="F907" s="11"/>
      <c r="G907" s="44"/>
      <c r="I907" s="11"/>
      <c r="J907" s="12"/>
      <c r="K907" s="12"/>
      <c r="L907" s="12"/>
      <c r="M907" s="11"/>
      <c r="N907" s="11"/>
    </row>
    <row r="908" spans="3:14" ht="15.75" customHeight="1">
      <c r="C908" s="11"/>
      <c r="E908" s="44"/>
      <c r="F908" s="11"/>
      <c r="G908" s="44"/>
      <c r="I908" s="11"/>
      <c r="J908" s="12"/>
      <c r="K908" s="12"/>
      <c r="L908" s="12"/>
      <c r="M908" s="11"/>
      <c r="N908" s="11"/>
    </row>
    <row r="909" spans="3:14" ht="15.75" customHeight="1">
      <c r="C909" s="11"/>
      <c r="E909" s="44"/>
      <c r="F909" s="11"/>
      <c r="G909" s="44"/>
      <c r="I909" s="11"/>
      <c r="J909" s="12"/>
      <c r="K909" s="12"/>
      <c r="L909" s="12"/>
      <c r="M909" s="11"/>
      <c r="N909" s="11"/>
    </row>
    <row r="910" spans="3:14" ht="15.75" customHeight="1">
      <c r="C910" s="11"/>
      <c r="E910" s="44"/>
      <c r="F910" s="11"/>
      <c r="G910" s="44"/>
      <c r="I910" s="11"/>
      <c r="J910" s="12"/>
      <c r="K910" s="12"/>
      <c r="L910" s="12"/>
      <c r="M910" s="11"/>
      <c r="N910" s="11"/>
    </row>
    <row r="911" spans="3:14" ht="15.75" customHeight="1">
      <c r="C911" s="11"/>
      <c r="E911" s="44"/>
      <c r="F911" s="11"/>
      <c r="G911" s="44"/>
      <c r="I911" s="11"/>
      <c r="J911" s="12"/>
      <c r="K911" s="12"/>
      <c r="L911" s="12"/>
      <c r="M911" s="11"/>
      <c r="N911" s="11"/>
    </row>
    <row r="912" spans="3:14" ht="15.75" customHeight="1">
      <c r="C912" s="11"/>
      <c r="E912" s="44"/>
      <c r="F912" s="11"/>
      <c r="G912" s="44"/>
      <c r="I912" s="11"/>
      <c r="J912" s="12"/>
      <c r="K912" s="12"/>
      <c r="L912" s="12"/>
      <c r="M912" s="11"/>
      <c r="N912" s="11"/>
    </row>
    <row r="913" spans="3:14" ht="15.75" customHeight="1">
      <c r="C913" s="11"/>
      <c r="E913" s="44"/>
      <c r="F913" s="11"/>
      <c r="G913" s="44"/>
      <c r="I913" s="11"/>
      <c r="J913" s="12"/>
      <c r="K913" s="12"/>
      <c r="L913" s="12"/>
      <c r="M913" s="11"/>
      <c r="N913" s="11"/>
    </row>
    <row r="914" spans="3:14" ht="15.75" customHeight="1">
      <c r="C914" s="11"/>
      <c r="E914" s="44"/>
      <c r="F914" s="11"/>
      <c r="G914" s="44"/>
      <c r="I914" s="11"/>
      <c r="J914" s="12"/>
      <c r="K914" s="12"/>
      <c r="L914" s="12"/>
      <c r="M914" s="11"/>
      <c r="N914" s="11"/>
    </row>
    <row r="915" spans="3:14" ht="15.75" customHeight="1">
      <c r="C915" s="11"/>
      <c r="E915" s="44"/>
      <c r="F915" s="11"/>
      <c r="G915" s="44"/>
      <c r="I915" s="11"/>
      <c r="J915" s="12"/>
      <c r="K915" s="12"/>
      <c r="L915" s="12"/>
      <c r="M915" s="11"/>
      <c r="N915" s="11"/>
    </row>
    <row r="916" spans="3:14" ht="15.75" customHeight="1">
      <c r="C916" s="11"/>
      <c r="E916" s="44"/>
      <c r="F916" s="11"/>
      <c r="G916" s="44"/>
      <c r="I916" s="11"/>
      <c r="J916" s="12"/>
      <c r="K916" s="12"/>
      <c r="L916" s="12"/>
      <c r="M916" s="11"/>
      <c r="N916" s="11"/>
    </row>
    <row r="917" spans="3:14" ht="15.75" customHeight="1">
      <c r="C917" s="11"/>
      <c r="E917" s="44"/>
      <c r="F917" s="11"/>
      <c r="G917" s="44"/>
      <c r="I917" s="11"/>
      <c r="J917" s="12"/>
      <c r="K917" s="12"/>
      <c r="L917" s="12"/>
      <c r="M917" s="11"/>
      <c r="N917" s="11"/>
    </row>
    <row r="918" spans="3:14" ht="15.75" customHeight="1">
      <c r="C918" s="11"/>
      <c r="E918" s="44"/>
      <c r="F918" s="11"/>
      <c r="G918" s="44"/>
      <c r="I918" s="11"/>
      <c r="J918" s="12"/>
      <c r="K918" s="12"/>
      <c r="L918" s="12"/>
      <c r="M918" s="11"/>
      <c r="N918" s="11"/>
    </row>
    <row r="919" spans="3:14" ht="15.75" customHeight="1">
      <c r="C919" s="11"/>
      <c r="E919" s="44"/>
      <c r="F919" s="11"/>
      <c r="G919" s="44"/>
      <c r="I919" s="11"/>
      <c r="J919" s="12"/>
      <c r="K919" s="12"/>
      <c r="L919" s="12"/>
      <c r="M919" s="11"/>
      <c r="N919" s="11"/>
    </row>
    <row r="920" spans="3:14" ht="15.75" customHeight="1">
      <c r="C920" s="11"/>
      <c r="E920" s="44"/>
      <c r="F920" s="11"/>
      <c r="G920" s="44"/>
      <c r="I920" s="11"/>
      <c r="J920" s="12"/>
      <c r="K920" s="12"/>
      <c r="L920" s="12"/>
      <c r="M920" s="11"/>
      <c r="N920" s="11"/>
    </row>
    <row r="921" spans="3:14" ht="15.75" customHeight="1">
      <c r="C921" s="11"/>
      <c r="E921" s="44"/>
      <c r="F921" s="11"/>
      <c r="G921" s="44"/>
      <c r="I921" s="11"/>
      <c r="J921" s="12"/>
      <c r="K921" s="12"/>
      <c r="L921" s="12"/>
      <c r="M921" s="11"/>
      <c r="N921" s="11"/>
    </row>
    <row r="922" spans="3:14" ht="15.75" customHeight="1">
      <c r="C922" s="11"/>
      <c r="E922" s="44"/>
      <c r="F922" s="11"/>
      <c r="G922" s="44"/>
      <c r="I922" s="11"/>
      <c r="J922" s="12"/>
      <c r="K922" s="12"/>
      <c r="L922" s="12"/>
      <c r="M922" s="11"/>
      <c r="N922" s="11"/>
    </row>
    <row r="923" spans="3:14" ht="15.75" customHeight="1">
      <c r="C923" s="11"/>
      <c r="E923" s="44"/>
      <c r="F923" s="11"/>
      <c r="G923" s="44"/>
      <c r="I923" s="11"/>
      <c r="J923" s="12"/>
      <c r="K923" s="12"/>
      <c r="L923" s="12"/>
      <c r="M923" s="11"/>
      <c r="N923" s="11"/>
    </row>
    <row r="924" spans="3:14" ht="15.75" customHeight="1">
      <c r="C924" s="11"/>
      <c r="E924" s="44"/>
      <c r="F924" s="11"/>
      <c r="G924" s="44"/>
      <c r="I924" s="11"/>
      <c r="J924" s="12"/>
      <c r="K924" s="12"/>
      <c r="L924" s="12"/>
      <c r="M924" s="11"/>
      <c r="N924" s="11"/>
    </row>
    <row r="925" spans="3:14" ht="15.75" customHeight="1">
      <c r="C925" s="11"/>
      <c r="E925" s="44"/>
      <c r="F925" s="11"/>
      <c r="G925" s="44"/>
      <c r="I925" s="11"/>
      <c r="J925" s="12"/>
      <c r="K925" s="12"/>
      <c r="L925" s="12"/>
      <c r="M925" s="11"/>
      <c r="N925" s="11"/>
    </row>
    <row r="926" spans="3:14" ht="15.75" customHeight="1">
      <c r="C926" s="11"/>
      <c r="E926" s="44"/>
      <c r="F926" s="11"/>
      <c r="G926" s="44"/>
      <c r="I926" s="11"/>
      <c r="J926" s="12"/>
      <c r="K926" s="12"/>
      <c r="L926" s="12"/>
      <c r="M926" s="11"/>
      <c r="N926" s="11"/>
    </row>
    <row r="927" spans="3:14" ht="15.75" customHeight="1">
      <c r="C927" s="11"/>
      <c r="E927" s="44"/>
      <c r="F927" s="11"/>
      <c r="G927" s="44"/>
      <c r="I927" s="11"/>
      <c r="J927" s="12"/>
      <c r="K927" s="12"/>
      <c r="L927" s="12"/>
      <c r="M927" s="11"/>
      <c r="N927" s="11"/>
    </row>
    <row r="928" spans="3:14" ht="15.75" customHeight="1">
      <c r="C928" s="11"/>
      <c r="E928" s="44"/>
      <c r="F928" s="11"/>
      <c r="G928" s="44"/>
      <c r="I928" s="11"/>
      <c r="J928" s="12"/>
      <c r="K928" s="12"/>
      <c r="L928" s="12"/>
      <c r="M928" s="11"/>
      <c r="N928" s="11"/>
    </row>
    <row r="929" spans="3:14" ht="15.75" customHeight="1">
      <c r="C929" s="11"/>
      <c r="E929" s="44"/>
      <c r="F929" s="11"/>
      <c r="G929" s="44"/>
      <c r="I929" s="11"/>
      <c r="J929" s="12"/>
      <c r="K929" s="12"/>
      <c r="L929" s="12"/>
      <c r="M929" s="11"/>
      <c r="N929" s="11"/>
    </row>
    <row r="930" spans="3:14" ht="15.75" customHeight="1">
      <c r="C930" s="11"/>
      <c r="E930" s="44"/>
      <c r="F930" s="11"/>
      <c r="G930" s="44"/>
      <c r="I930" s="11"/>
      <c r="J930" s="12"/>
      <c r="K930" s="12"/>
      <c r="L930" s="12"/>
      <c r="M930" s="11"/>
      <c r="N930" s="11"/>
    </row>
    <row r="931" spans="3:14" ht="15.75" customHeight="1">
      <c r="C931" s="11"/>
      <c r="E931" s="44"/>
      <c r="F931" s="11"/>
      <c r="G931" s="44"/>
      <c r="I931" s="11"/>
      <c r="J931" s="12"/>
      <c r="K931" s="12"/>
      <c r="L931" s="12"/>
      <c r="M931" s="11"/>
      <c r="N931" s="11"/>
    </row>
    <row r="932" spans="3:14" ht="15.75" customHeight="1">
      <c r="C932" s="11"/>
      <c r="E932" s="44"/>
      <c r="F932" s="11"/>
      <c r="G932" s="44"/>
      <c r="I932" s="11"/>
      <c r="J932" s="12"/>
      <c r="K932" s="12"/>
      <c r="L932" s="12"/>
      <c r="M932" s="11"/>
      <c r="N932" s="11"/>
    </row>
    <row r="933" spans="3:14" ht="15.75" customHeight="1">
      <c r="C933" s="11"/>
      <c r="E933" s="44"/>
      <c r="F933" s="11"/>
      <c r="G933" s="44"/>
      <c r="I933" s="11"/>
      <c r="J933" s="12"/>
      <c r="K933" s="12"/>
      <c r="L933" s="12"/>
      <c r="M933" s="11"/>
      <c r="N933" s="11"/>
    </row>
    <row r="934" spans="3:14" ht="15.75" customHeight="1">
      <c r="C934" s="11"/>
      <c r="E934" s="44"/>
      <c r="F934" s="11"/>
      <c r="G934" s="44"/>
      <c r="I934" s="11"/>
      <c r="J934" s="12"/>
      <c r="K934" s="12"/>
      <c r="L934" s="12"/>
      <c r="M934" s="11"/>
      <c r="N934" s="11"/>
    </row>
    <row r="935" spans="3:14" ht="15.75" customHeight="1">
      <c r="C935" s="11"/>
      <c r="E935" s="44"/>
      <c r="F935" s="11"/>
      <c r="G935" s="44"/>
      <c r="I935" s="11"/>
      <c r="J935" s="12"/>
      <c r="K935" s="12"/>
      <c r="L935" s="12"/>
      <c r="M935" s="11"/>
      <c r="N935" s="11"/>
    </row>
    <row r="936" spans="3:14" ht="15.75" customHeight="1">
      <c r="C936" s="11"/>
      <c r="E936" s="44"/>
      <c r="F936" s="11"/>
      <c r="G936" s="44"/>
      <c r="I936" s="11"/>
      <c r="J936" s="12"/>
      <c r="K936" s="12"/>
      <c r="L936" s="12"/>
      <c r="M936" s="11"/>
      <c r="N936" s="11"/>
    </row>
    <row r="937" spans="3:14" ht="15.75" customHeight="1">
      <c r="C937" s="11"/>
      <c r="E937" s="44"/>
      <c r="F937" s="11"/>
      <c r="G937" s="44"/>
      <c r="I937" s="11"/>
      <c r="J937" s="12"/>
      <c r="K937" s="12"/>
      <c r="L937" s="12"/>
      <c r="M937" s="11"/>
      <c r="N937" s="11"/>
    </row>
    <row r="938" spans="3:14" ht="15.75" customHeight="1">
      <c r="C938" s="11"/>
      <c r="E938" s="44"/>
      <c r="F938" s="11"/>
      <c r="G938" s="44"/>
      <c r="I938" s="11"/>
      <c r="J938" s="12"/>
      <c r="K938" s="12"/>
      <c r="L938" s="12"/>
      <c r="M938" s="11"/>
      <c r="N938" s="11"/>
    </row>
    <row r="939" spans="3:14" ht="15.75" customHeight="1">
      <c r="C939" s="11"/>
      <c r="E939" s="44"/>
      <c r="F939" s="11"/>
      <c r="G939" s="44"/>
      <c r="I939" s="11"/>
      <c r="J939" s="12"/>
      <c r="K939" s="12"/>
      <c r="L939" s="12"/>
      <c r="M939" s="11"/>
      <c r="N939" s="11"/>
    </row>
    <row r="940" spans="3:14" ht="15.75" customHeight="1">
      <c r="C940" s="11"/>
      <c r="E940" s="44"/>
      <c r="F940" s="11"/>
      <c r="G940" s="44"/>
      <c r="I940" s="11"/>
      <c r="J940" s="12"/>
      <c r="K940" s="12"/>
      <c r="L940" s="12"/>
      <c r="M940" s="11"/>
      <c r="N940" s="11"/>
    </row>
    <row r="941" spans="3:14" ht="15.75" customHeight="1">
      <c r="C941" s="11"/>
      <c r="E941" s="44"/>
      <c r="F941" s="11"/>
      <c r="G941" s="44"/>
      <c r="I941" s="11"/>
      <c r="J941" s="12"/>
      <c r="K941" s="12"/>
      <c r="L941" s="12"/>
      <c r="M941" s="11"/>
      <c r="N941" s="11"/>
    </row>
    <row r="942" spans="3:14" ht="15.75" customHeight="1">
      <c r="C942" s="11"/>
      <c r="E942" s="44"/>
      <c r="F942" s="11"/>
      <c r="G942" s="44"/>
      <c r="I942" s="11"/>
      <c r="J942" s="12"/>
      <c r="K942" s="12"/>
      <c r="L942" s="12"/>
      <c r="M942" s="11"/>
      <c r="N942" s="11"/>
    </row>
    <row r="943" spans="3:14" ht="15.75" customHeight="1">
      <c r="C943" s="11"/>
      <c r="E943" s="44"/>
      <c r="F943" s="11"/>
      <c r="G943" s="44"/>
      <c r="I943" s="11"/>
      <c r="J943" s="12"/>
      <c r="K943" s="12"/>
      <c r="L943" s="12"/>
      <c r="M943" s="11"/>
      <c r="N943" s="11"/>
    </row>
    <row r="944" spans="3:14" ht="15.75" customHeight="1">
      <c r="C944" s="11"/>
      <c r="E944" s="44"/>
      <c r="F944" s="11"/>
      <c r="G944" s="44"/>
      <c r="I944" s="11"/>
      <c r="J944" s="12"/>
      <c r="K944" s="12"/>
      <c r="L944" s="12"/>
      <c r="M944" s="11"/>
      <c r="N944" s="11"/>
    </row>
    <row r="945" spans="3:14" ht="15.75" customHeight="1">
      <c r="C945" s="11"/>
      <c r="E945" s="44"/>
      <c r="F945" s="11"/>
      <c r="G945" s="44"/>
      <c r="I945" s="11"/>
      <c r="J945" s="12"/>
      <c r="K945" s="12"/>
      <c r="L945" s="12"/>
      <c r="M945" s="11"/>
      <c r="N945" s="11"/>
    </row>
    <row r="946" spans="3:14" ht="15.75" customHeight="1">
      <c r="C946" s="11"/>
      <c r="E946" s="44"/>
      <c r="F946" s="11"/>
      <c r="G946" s="44"/>
      <c r="I946" s="11"/>
      <c r="J946" s="12"/>
      <c r="K946" s="12"/>
      <c r="L946" s="12"/>
      <c r="M946" s="11"/>
      <c r="N946" s="11"/>
    </row>
    <row r="947" spans="3:14" ht="15.75" customHeight="1">
      <c r="C947" s="11"/>
      <c r="E947" s="44"/>
      <c r="F947" s="11"/>
      <c r="G947" s="44"/>
      <c r="I947" s="11"/>
      <c r="J947" s="12"/>
      <c r="K947" s="12"/>
      <c r="L947" s="12"/>
      <c r="M947" s="11"/>
      <c r="N947" s="11"/>
    </row>
    <row r="948" spans="3:14" ht="15.75" customHeight="1">
      <c r="C948" s="11"/>
      <c r="E948" s="44"/>
      <c r="F948" s="11"/>
      <c r="G948" s="44"/>
      <c r="I948" s="11"/>
      <c r="J948" s="12"/>
      <c r="K948" s="12"/>
      <c r="L948" s="12"/>
      <c r="M948" s="11"/>
      <c r="N948" s="11"/>
    </row>
    <row r="949" spans="3:14" ht="15.75" customHeight="1">
      <c r="C949" s="11"/>
      <c r="E949" s="44"/>
      <c r="F949" s="11"/>
      <c r="G949" s="44"/>
      <c r="I949" s="11"/>
      <c r="J949" s="12"/>
      <c r="K949" s="12"/>
      <c r="L949" s="12"/>
      <c r="M949" s="11"/>
      <c r="N949" s="11"/>
    </row>
    <row r="950" spans="3:14" ht="15.75" customHeight="1">
      <c r="C950" s="11"/>
      <c r="E950" s="44"/>
      <c r="F950" s="11"/>
      <c r="G950" s="44"/>
      <c r="I950" s="11"/>
      <c r="J950" s="12"/>
      <c r="K950" s="12"/>
      <c r="L950" s="12"/>
      <c r="M950" s="11"/>
      <c r="N950" s="11"/>
    </row>
    <row r="951" spans="3:14" ht="15.75" customHeight="1">
      <c r="C951" s="11"/>
      <c r="E951" s="44"/>
      <c r="F951" s="11"/>
      <c r="G951" s="44"/>
      <c r="I951" s="11"/>
      <c r="J951" s="12"/>
      <c r="K951" s="12"/>
      <c r="L951" s="12"/>
      <c r="M951" s="11"/>
      <c r="N951" s="11"/>
    </row>
    <row r="952" spans="3:14" ht="15.75" customHeight="1">
      <c r="C952" s="11"/>
      <c r="E952" s="44"/>
      <c r="F952" s="11"/>
      <c r="G952" s="44"/>
      <c r="I952" s="11"/>
      <c r="J952" s="12"/>
      <c r="K952" s="12"/>
      <c r="L952" s="12"/>
      <c r="M952" s="11"/>
      <c r="N952" s="11"/>
    </row>
    <row r="953" spans="3:14" ht="15.75" customHeight="1">
      <c r="C953" s="11"/>
      <c r="E953" s="44"/>
      <c r="F953" s="11"/>
      <c r="G953" s="44"/>
      <c r="I953" s="11"/>
      <c r="J953" s="12"/>
      <c r="K953" s="12"/>
      <c r="L953" s="12"/>
      <c r="M953" s="11"/>
      <c r="N953" s="11"/>
    </row>
    <row r="954" spans="3:14" ht="15.75" customHeight="1">
      <c r="C954" s="11"/>
      <c r="E954" s="44"/>
      <c r="F954" s="11"/>
      <c r="G954" s="44"/>
      <c r="I954" s="11"/>
      <c r="J954" s="12"/>
      <c r="K954" s="12"/>
      <c r="L954" s="12"/>
      <c r="M954" s="11"/>
      <c r="N954" s="11"/>
    </row>
    <row r="955" spans="3:14" ht="15.75" customHeight="1">
      <c r="C955" s="11"/>
      <c r="E955" s="44"/>
      <c r="F955" s="11"/>
      <c r="G955" s="44"/>
      <c r="I955" s="11"/>
      <c r="J955" s="12"/>
      <c r="K955" s="12"/>
      <c r="L955" s="12"/>
      <c r="M955" s="11"/>
      <c r="N955" s="11"/>
    </row>
    <row r="956" spans="3:14" ht="15.75" customHeight="1">
      <c r="C956" s="11"/>
      <c r="E956" s="44"/>
      <c r="F956" s="11"/>
      <c r="G956" s="44"/>
      <c r="I956" s="11"/>
      <c r="J956" s="12"/>
      <c r="K956" s="12"/>
      <c r="L956" s="12"/>
      <c r="M956" s="11"/>
      <c r="N956" s="11"/>
    </row>
    <row r="957" spans="3:14" ht="15.75" customHeight="1">
      <c r="C957" s="11"/>
      <c r="E957" s="44"/>
      <c r="F957" s="11"/>
      <c r="G957" s="44"/>
      <c r="I957" s="11"/>
      <c r="J957" s="12"/>
      <c r="K957" s="12"/>
      <c r="L957" s="12"/>
      <c r="M957" s="11"/>
      <c r="N957" s="11"/>
    </row>
    <row r="958" spans="3:14" ht="15.75" customHeight="1">
      <c r="C958" s="11"/>
      <c r="E958" s="44"/>
      <c r="F958" s="11"/>
      <c r="G958" s="44"/>
      <c r="I958" s="11"/>
      <c r="J958" s="12"/>
      <c r="K958" s="12"/>
      <c r="L958" s="12"/>
      <c r="M958" s="11"/>
      <c r="N958" s="11"/>
    </row>
    <row r="959" spans="3:14" ht="15.75" customHeight="1">
      <c r="C959" s="11"/>
      <c r="E959" s="44"/>
      <c r="F959" s="11"/>
      <c r="G959" s="44"/>
      <c r="I959" s="11"/>
      <c r="J959" s="12"/>
      <c r="K959" s="12"/>
      <c r="L959" s="12"/>
      <c r="M959" s="11"/>
      <c r="N959" s="11"/>
    </row>
    <row r="960" spans="3:14" ht="15.75" customHeight="1">
      <c r="C960" s="11"/>
      <c r="E960" s="44"/>
      <c r="F960" s="11"/>
      <c r="G960" s="44"/>
      <c r="I960" s="11"/>
      <c r="J960" s="12"/>
      <c r="K960" s="12"/>
      <c r="L960" s="12"/>
      <c r="M960" s="11"/>
      <c r="N960" s="11"/>
    </row>
    <row r="961" spans="3:14" ht="15.75" customHeight="1">
      <c r="C961" s="11"/>
      <c r="E961" s="44"/>
      <c r="F961" s="11"/>
      <c r="G961" s="44"/>
      <c r="I961" s="11"/>
      <c r="J961" s="12"/>
      <c r="K961" s="12"/>
      <c r="L961" s="12"/>
      <c r="M961" s="11"/>
      <c r="N961" s="11"/>
    </row>
    <row r="962" spans="3:14" ht="15.75" customHeight="1">
      <c r="C962" s="11"/>
      <c r="E962" s="44"/>
      <c r="F962" s="11"/>
      <c r="G962" s="44"/>
      <c r="I962" s="11"/>
      <c r="J962" s="12"/>
      <c r="K962" s="12"/>
      <c r="L962" s="12"/>
      <c r="M962" s="11"/>
      <c r="N962" s="11"/>
    </row>
    <row r="963" spans="3:14" ht="15.75" customHeight="1">
      <c r="C963" s="11"/>
      <c r="E963" s="44"/>
      <c r="F963" s="11"/>
      <c r="G963" s="44"/>
      <c r="I963" s="11"/>
      <c r="J963" s="12"/>
      <c r="K963" s="12"/>
      <c r="L963" s="12"/>
      <c r="M963" s="11"/>
      <c r="N963" s="11"/>
    </row>
    <row r="964" spans="3:14" ht="15.75" customHeight="1">
      <c r="C964" s="11"/>
      <c r="E964" s="44"/>
      <c r="F964" s="11"/>
      <c r="G964" s="44"/>
      <c r="I964" s="11"/>
      <c r="J964" s="12"/>
      <c r="K964" s="12"/>
      <c r="L964" s="12"/>
      <c r="M964" s="11"/>
      <c r="N964" s="11"/>
    </row>
    <row r="965" spans="3:14" ht="15.75" customHeight="1">
      <c r="C965" s="11"/>
      <c r="E965" s="44"/>
      <c r="F965" s="11"/>
      <c r="G965" s="44"/>
      <c r="I965" s="11"/>
      <c r="J965" s="12"/>
      <c r="K965" s="12"/>
      <c r="L965" s="12"/>
      <c r="M965" s="11"/>
      <c r="N965" s="11"/>
    </row>
    <row r="966" spans="3:14" ht="15.75" customHeight="1">
      <c r="C966" s="11"/>
      <c r="E966" s="44"/>
      <c r="F966" s="11"/>
      <c r="G966" s="44"/>
      <c r="I966" s="11"/>
      <c r="J966" s="12"/>
      <c r="K966" s="12"/>
      <c r="L966" s="12"/>
      <c r="M966" s="11"/>
      <c r="N966" s="11"/>
    </row>
    <row r="967" spans="3:14" ht="15.75" customHeight="1">
      <c r="C967" s="11"/>
      <c r="E967" s="44"/>
      <c r="F967" s="11"/>
      <c r="G967" s="44"/>
      <c r="I967" s="11"/>
      <c r="J967" s="12"/>
      <c r="K967" s="12"/>
      <c r="L967" s="12"/>
      <c r="M967" s="11"/>
      <c r="N967" s="11"/>
    </row>
    <row r="968" spans="3:14" ht="15.75" customHeight="1">
      <c r="C968" s="11"/>
      <c r="E968" s="44"/>
      <c r="F968" s="11"/>
      <c r="G968" s="44"/>
      <c r="I968" s="11"/>
      <c r="J968" s="12"/>
      <c r="K968" s="12"/>
      <c r="L968" s="12"/>
      <c r="M968" s="11"/>
      <c r="N968" s="11"/>
    </row>
    <row r="969" spans="3:14" ht="15.75" customHeight="1">
      <c r="C969" s="11"/>
      <c r="E969" s="44"/>
      <c r="F969" s="11"/>
      <c r="G969" s="44"/>
      <c r="I969" s="11"/>
      <c r="J969" s="12"/>
      <c r="K969" s="12"/>
      <c r="L969" s="12"/>
      <c r="M969" s="11"/>
      <c r="N969" s="11"/>
    </row>
    <row r="970" spans="3:14" ht="15.75" customHeight="1">
      <c r="C970" s="11"/>
      <c r="E970" s="44"/>
      <c r="F970" s="11"/>
      <c r="G970" s="44"/>
      <c r="I970" s="11"/>
      <c r="J970" s="12"/>
      <c r="K970" s="12"/>
      <c r="L970" s="12"/>
      <c r="M970" s="11"/>
      <c r="N970" s="11"/>
    </row>
    <row r="971" spans="3:14" ht="15.75" customHeight="1">
      <c r="C971" s="11"/>
      <c r="E971" s="44"/>
      <c r="F971" s="11"/>
      <c r="G971" s="44"/>
      <c r="I971" s="11"/>
      <c r="J971" s="12"/>
      <c r="K971" s="12"/>
      <c r="L971" s="12"/>
      <c r="M971" s="11"/>
      <c r="N971" s="11"/>
    </row>
    <row r="972" spans="3:14" ht="15.75" customHeight="1">
      <c r="C972" s="11"/>
      <c r="E972" s="44"/>
      <c r="F972" s="11"/>
      <c r="G972" s="44"/>
      <c r="I972" s="11"/>
      <c r="J972" s="12"/>
      <c r="K972" s="12"/>
      <c r="L972" s="12"/>
      <c r="M972" s="11"/>
      <c r="N972" s="11"/>
    </row>
    <row r="973" spans="3:14" ht="15.75" customHeight="1">
      <c r="C973" s="11"/>
      <c r="E973" s="44"/>
      <c r="F973" s="11"/>
      <c r="G973" s="44"/>
      <c r="I973" s="11"/>
      <c r="J973" s="12"/>
      <c r="K973" s="12"/>
      <c r="L973" s="12"/>
      <c r="M973" s="11"/>
      <c r="N973" s="11"/>
    </row>
    <row r="974" spans="3:14" ht="15.75" customHeight="1">
      <c r="C974" s="11"/>
      <c r="E974" s="44"/>
      <c r="F974" s="11"/>
      <c r="G974" s="44"/>
      <c r="I974" s="11"/>
      <c r="J974" s="12"/>
      <c r="K974" s="12"/>
      <c r="L974" s="12"/>
      <c r="M974" s="11"/>
      <c r="N974" s="11"/>
    </row>
    <row r="975" spans="3:14" ht="15.75" customHeight="1">
      <c r="C975" s="11"/>
      <c r="E975" s="44"/>
      <c r="F975" s="11"/>
      <c r="G975" s="44"/>
      <c r="I975" s="11"/>
      <c r="J975" s="12"/>
      <c r="K975" s="12"/>
      <c r="L975" s="12"/>
      <c r="M975" s="11"/>
      <c r="N975" s="11"/>
    </row>
    <row r="976" spans="3:14" ht="15.75" customHeight="1">
      <c r="C976" s="11"/>
      <c r="E976" s="44"/>
      <c r="F976" s="11"/>
      <c r="G976" s="44"/>
      <c r="I976" s="11"/>
      <c r="J976" s="12"/>
      <c r="K976" s="12"/>
      <c r="L976" s="12"/>
      <c r="M976" s="11"/>
      <c r="N976" s="11"/>
    </row>
    <row r="977" spans="3:14" ht="15.75" customHeight="1">
      <c r="C977" s="11"/>
      <c r="E977" s="44"/>
      <c r="F977" s="11"/>
      <c r="G977" s="44"/>
      <c r="I977" s="11"/>
      <c r="J977" s="12"/>
      <c r="K977" s="12"/>
      <c r="L977" s="12"/>
      <c r="M977" s="11"/>
      <c r="N977" s="11"/>
    </row>
    <row r="978" spans="3:14" ht="15.75" customHeight="1">
      <c r="C978" s="11"/>
      <c r="E978" s="44"/>
      <c r="F978" s="11"/>
      <c r="G978" s="44"/>
      <c r="I978" s="11"/>
      <c r="J978" s="12"/>
      <c r="K978" s="12"/>
      <c r="L978" s="12"/>
      <c r="M978" s="11"/>
      <c r="N978" s="11"/>
    </row>
    <row r="979" spans="3:14" ht="15.75" customHeight="1">
      <c r="C979" s="11"/>
      <c r="E979" s="44"/>
      <c r="F979" s="11"/>
      <c r="G979" s="44"/>
      <c r="I979" s="11"/>
      <c r="J979" s="12"/>
      <c r="K979" s="12"/>
      <c r="L979" s="12"/>
      <c r="M979" s="11"/>
      <c r="N979" s="11"/>
    </row>
    <row r="980" spans="3:14" ht="15.75" customHeight="1">
      <c r="C980" s="11"/>
      <c r="E980" s="44"/>
      <c r="F980" s="11"/>
      <c r="G980" s="44"/>
      <c r="I980" s="11"/>
      <c r="J980" s="12"/>
      <c r="K980" s="12"/>
      <c r="L980" s="12"/>
      <c r="M980" s="11"/>
      <c r="N980" s="11"/>
    </row>
    <row r="981" spans="3:14" ht="15.75" customHeight="1">
      <c r="C981" s="11"/>
      <c r="E981" s="44"/>
      <c r="F981" s="11"/>
      <c r="G981" s="44"/>
      <c r="I981" s="11"/>
      <c r="J981" s="12"/>
      <c r="K981" s="12"/>
      <c r="L981" s="12"/>
      <c r="M981" s="11"/>
      <c r="N981" s="11"/>
    </row>
    <row r="982" spans="3:14" ht="15.75" customHeight="1">
      <c r="C982" s="11"/>
      <c r="E982" s="44"/>
      <c r="F982" s="11"/>
      <c r="G982" s="44"/>
      <c r="I982" s="11"/>
      <c r="J982" s="12"/>
      <c r="K982" s="12"/>
      <c r="L982" s="12"/>
      <c r="M982" s="11"/>
      <c r="N982" s="11"/>
    </row>
    <row r="983" spans="3:14" ht="15.75" customHeight="1">
      <c r="C983" s="11"/>
      <c r="E983" s="44"/>
      <c r="F983" s="11"/>
      <c r="G983" s="44"/>
      <c r="I983" s="11"/>
      <c r="J983" s="12"/>
      <c r="K983" s="12"/>
      <c r="L983" s="12"/>
      <c r="M983" s="11"/>
      <c r="N983" s="11"/>
    </row>
    <row r="984" spans="3:14" ht="15.75" customHeight="1">
      <c r="C984" s="11"/>
      <c r="E984" s="44"/>
      <c r="F984" s="11"/>
      <c r="G984" s="44"/>
      <c r="I984" s="11"/>
      <c r="J984" s="12"/>
      <c r="K984" s="12"/>
      <c r="L984" s="12"/>
      <c r="M984" s="11"/>
      <c r="N984" s="11"/>
    </row>
    <row r="985" spans="3:14" ht="15.75" customHeight="1">
      <c r="C985" s="11"/>
      <c r="E985" s="44"/>
      <c r="F985" s="11"/>
      <c r="G985" s="44"/>
      <c r="I985" s="11"/>
      <c r="J985" s="12"/>
      <c r="K985" s="12"/>
      <c r="L985" s="12"/>
      <c r="M985" s="11"/>
      <c r="N985" s="11"/>
    </row>
    <row r="986" spans="3:14" ht="15.75" customHeight="1">
      <c r="C986" s="11"/>
      <c r="E986" s="44"/>
      <c r="F986" s="11"/>
      <c r="G986" s="44"/>
      <c r="I986" s="11"/>
      <c r="J986" s="12"/>
      <c r="K986" s="12"/>
      <c r="L986" s="12"/>
      <c r="M986" s="11"/>
      <c r="N986" s="11"/>
    </row>
    <row r="987" spans="3:14" ht="15.75" customHeight="1">
      <c r="C987" s="11"/>
      <c r="E987" s="44"/>
      <c r="F987" s="11"/>
      <c r="G987" s="44"/>
      <c r="I987" s="11"/>
      <c r="J987" s="12"/>
      <c r="K987" s="12"/>
      <c r="L987" s="12"/>
      <c r="M987" s="11"/>
      <c r="N987" s="11"/>
    </row>
    <row r="988" spans="3:14" ht="15.75" customHeight="1">
      <c r="C988" s="11"/>
      <c r="E988" s="44"/>
      <c r="F988" s="11"/>
      <c r="G988" s="44"/>
      <c r="I988" s="11"/>
      <c r="J988" s="12"/>
      <c r="K988" s="12"/>
      <c r="L988" s="12"/>
      <c r="M988" s="11"/>
      <c r="N988" s="11"/>
    </row>
    <row r="989" spans="3:14" ht="15.75" customHeight="1">
      <c r="C989" s="11"/>
      <c r="E989" s="44"/>
      <c r="F989" s="11"/>
      <c r="G989" s="44"/>
      <c r="I989" s="11"/>
      <c r="J989" s="12"/>
      <c r="K989" s="12"/>
      <c r="L989" s="12"/>
      <c r="M989" s="11"/>
      <c r="N989" s="11"/>
    </row>
    <row r="990" spans="3:14" ht="15.75" customHeight="1">
      <c r="C990" s="11"/>
      <c r="E990" s="44"/>
      <c r="F990" s="11"/>
      <c r="G990" s="44"/>
      <c r="I990" s="11"/>
      <c r="J990" s="12"/>
      <c r="K990" s="12"/>
      <c r="L990" s="12"/>
      <c r="M990" s="11"/>
      <c r="N990" s="11"/>
    </row>
    <row r="991" spans="3:14" ht="15.75" customHeight="1">
      <c r="C991" s="11"/>
      <c r="E991" s="44"/>
      <c r="F991" s="11"/>
      <c r="G991" s="44"/>
      <c r="I991" s="11"/>
      <c r="J991" s="12"/>
      <c r="K991" s="12"/>
      <c r="L991" s="12"/>
      <c r="M991" s="11"/>
      <c r="N991" s="11"/>
    </row>
    <row r="992" spans="3:14" ht="15.75" customHeight="1">
      <c r="C992" s="11"/>
      <c r="E992" s="44"/>
      <c r="F992" s="11"/>
      <c r="G992" s="44"/>
      <c r="I992" s="11"/>
      <c r="J992" s="12"/>
      <c r="K992" s="12"/>
      <c r="L992" s="12"/>
      <c r="M992" s="11"/>
      <c r="N992" s="11"/>
    </row>
    <row r="993" spans="3:14" ht="15.75" customHeight="1">
      <c r="C993" s="11"/>
      <c r="E993" s="44"/>
      <c r="F993" s="11"/>
      <c r="G993" s="44"/>
      <c r="I993" s="11"/>
      <c r="J993" s="12"/>
      <c r="K993" s="12"/>
      <c r="L993" s="12"/>
      <c r="M993" s="11"/>
      <c r="N993" s="11"/>
    </row>
    <row r="994" spans="3:14" ht="15.75" customHeight="1">
      <c r="C994" s="11"/>
      <c r="E994" s="44"/>
      <c r="F994" s="11"/>
      <c r="G994" s="44"/>
      <c r="I994" s="11"/>
      <c r="J994" s="12"/>
      <c r="K994" s="12"/>
      <c r="L994" s="12"/>
      <c r="M994" s="11"/>
      <c r="N994" s="11"/>
    </row>
    <row r="995" spans="3:14" ht="15.75" customHeight="1">
      <c r="C995" s="11"/>
      <c r="E995" s="44"/>
      <c r="F995" s="11"/>
      <c r="G995" s="44"/>
      <c r="I995" s="11"/>
      <c r="J995" s="12"/>
      <c r="K995" s="12"/>
      <c r="L995" s="12"/>
      <c r="M995" s="11"/>
      <c r="N995" s="11"/>
    </row>
    <row r="996" spans="3:14" ht="15.75" customHeight="1">
      <c r="C996" s="11"/>
      <c r="E996" s="44"/>
      <c r="F996" s="11"/>
      <c r="G996" s="44"/>
      <c r="I996" s="11"/>
      <c r="J996" s="12"/>
      <c r="K996" s="12"/>
      <c r="L996" s="12"/>
      <c r="M996" s="11"/>
      <c r="N996" s="11"/>
    </row>
    <row r="997" spans="3:14" ht="15.75" customHeight="1">
      <c r="C997" s="11"/>
      <c r="E997" s="44"/>
      <c r="F997" s="11"/>
      <c r="G997" s="44"/>
      <c r="I997" s="11"/>
      <c r="J997" s="12"/>
      <c r="K997" s="12"/>
      <c r="L997" s="12"/>
      <c r="M997" s="11"/>
      <c r="N997" s="11"/>
    </row>
    <row r="998" spans="3:14" ht="15.75" customHeight="1">
      <c r="C998" s="11"/>
      <c r="E998" s="44"/>
      <c r="F998" s="11"/>
      <c r="G998" s="44"/>
      <c r="I998" s="11"/>
      <c r="J998" s="12"/>
      <c r="K998" s="12"/>
      <c r="L998" s="12"/>
      <c r="M998" s="11"/>
      <c r="N998" s="11"/>
    </row>
    <row r="999" spans="3:14" ht="15.75" customHeight="1">
      <c r="C999" s="11"/>
      <c r="E999" s="44"/>
      <c r="F999" s="11"/>
      <c r="G999" s="44"/>
      <c r="I999" s="11"/>
      <c r="J999" s="12"/>
      <c r="K999" s="12"/>
      <c r="L999" s="12"/>
      <c r="M999" s="11"/>
      <c r="N999" s="11"/>
    </row>
    <row r="1000" spans="3:14" ht="15.75" customHeight="1">
      <c r="C1000" s="11"/>
      <c r="E1000" s="44"/>
      <c r="F1000" s="11"/>
      <c r="G1000" s="44"/>
      <c r="I1000" s="11"/>
      <c r="J1000" s="12"/>
      <c r="K1000" s="12"/>
      <c r="L1000" s="12"/>
      <c r="M1000" s="11"/>
      <c r="N1000" s="11"/>
    </row>
    <row r="1001" spans="3:14" ht="15.75" customHeight="1">
      <c r="C1001" s="11"/>
      <c r="E1001" s="44"/>
      <c r="F1001" s="11"/>
      <c r="G1001" s="44"/>
      <c r="I1001" s="11"/>
      <c r="J1001" s="12"/>
      <c r="K1001" s="12"/>
      <c r="L1001" s="12"/>
      <c r="M1001" s="11"/>
      <c r="N1001" s="11"/>
    </row>
    <row r="1002" spans="3:14" ht="15.75" customHeight="1">
      <c r="C1002" s="11"/>
      <c r="E1002" s="44"/>
      <c r="F1002" s="11"/>
      <c r="G1002" s="44"/>
      <c r="I1002" s="11"/>
      <c r="J1002" s="12"/>
      <c r="K1002" s="12"/>
      <c r="L1002" s="12"/>
      <c r="M1002" s="11"/>
      <c r="N1002" s="11"/>
    </row>
  </sheetData>
  <conditionalFormatting sqref="J4:J36">
    <cfRule type="expression" dxfId="33" priority="1">
      <formula>J4=J$39</formula>
    </cfRule>
    <cfRule type="expression" dxfId="32" priority="2">
      <formula>J4=J$38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7" sqref="E7"/>
    </sheetView>
  </sheetViews>
  <sheetFormatPr baseColWidth="10" defaultColWidth="12.625" defaultRowHeight="15" customHeight="1"/>
  <cols>
    <col min="1" max="21" width="20.625" customWidth="1"/>
    <col min="22" max="28" width="9.375" customWidth="1"/>
  </cols>
  <sheetData>
    <row r="1" spans="1:21" ht="22.5">
      <c r="A1" s="118" t="s">
        <v>469</v>
      </c>
    </row>
    <row r="2" spans="1:21" ht="17.25">
      <c r="A2" s="129" t="s">
        <v>481</v>
      </c>
    </row>
    <row r="3" spans="1:21" ht="90">
      <c r="A3" s="122" t="s">
        <v>0</v>
      </c>
      <c r="B3" s="123" t="s">
        <v>1</v>
      </c>
      <c r="C3" s="124" t="s">
        <v>2</v>
      </c>
      <c r="D3" s="147" t="s">
        <v>4</v>
      </c>
      <c r="E3" s="137" t="s">
        <v>383</v>
      </c>
      <c r="F3" s="137" t="s">
        <v>384</v>
      </c>
      <c r="G3" s="123" t="s">
        <v>385</v>
      </c>
      <c r="H3" s="137" t="s">
        <v>386</v>
      </c>
      <c r="I3" s="137" t="s">
        <v>387</v>
      </c>
      <c r="J3" s="137" t="s">
        <v>388</v>
      </c>
      <c r="K3" s="137" t="s">
        <v>389</v>
      </c>
      <c r="L3" s="143" t="s">
        <v>390</v>
      </c>
      <c r="M3" s="217" t="s">
        <v>391</v>
      </c>
      <c r="N3" s="137" t="s">
        <v>392</v>
      </c>
      <c r="O3" s="137" t="s">
        <v>393</v>
      </c>
      <c r="P3" s="123" t="s">
        <v>394</v>
      </c>
      <c r="Q3" s="137" t="s">
        <v>395</v>
      </c>
      <c r="R3" s="137" t="s">
        <v>396</v>
      </c>
      <c r="S3" s="137" t="s">
        <v>397</v>
      </c>
      <c r="T3" s="137" t="s">
        <v>398</v>
      </c>
      <c r="U3" s="144" t="s">
        <v>374</v>
      </c>
    </row>
    <row r="4" spans="1:21">
      <c r="A4" s="120">
        <v>1</v>
      </c>
      <c r="B4" s="3" t="s">
        <v>13</v>
      </c>
      <c r="C4" s="4">
        <v>17623</v>
      </c>
      <c r="D4" s="5">
        <v>17825</v>
      </c>
      <c r="E4" s="97">
        <v>28.606999999999999</v>
      </c>
      <c r="F4" s="97">
        <v>71.43037975</v>
      </c>
      <c r="G4" s="98">
        <v>79</v>
      </c>
      <c r="H4" s="99">
        <f t="shared" ref="H4:H36" si="0">G$39*100/G4</f>
        <v>10.126582278481013</v>
      </c>
      <c r="I4" s="100">
        <f t="shared" ref="I4:I36" si="1">(H4-H$40)/H$41</f>
        <v>-0.90004002003895955</v>
      </c>
      <c r="J4" s="80">
        <f t="shared" ref="J4:J36" si="2">POWER(G4,1.5)</f>
        <v>702.16735896793125</v>
      </c>
      <c r="K4" s="97">
        <v>28.606999999999999</v>
      </c>
      <c r="L4" s="101">
        <f t="shared" ref="L4:L36" si="3">J4*K4</f>
        <v>20086.901637995608</v>
      </c>
      <c r="M4" s="102">
        <f t="shared" ref="M4:M36" si="4">L$39*100/L4</f>
        <v>2.5053789233878958</v>
      </c>
      <c r="N4" s="100">
        <f t="shared" ref="N4:N36" si="5">(M4-M$40)/M$41</f>
        <v>-0.75152002514804139</v>
      </c>
      <c r="O4" s="80">
        <f t="shared" ref="O4:O36" si="6">LN(F4)</f>
        <v>4.2687232655464209</v>
      </c>
      <c r="P4" s="98">
        <f t="shared" ref="P4:P36" si="7">G4</f>
        <v>79</v>
      </c>
      <c r="Q4" s="80">
        <f t="shared" ref="Q4:Q36" si="8">O4*G4</f>
        <v>337.22913797816727</v>
      </c>
      <c r="R4" s="56">
        <f t="shared" ref="R4:R36" si="9">Q$39*100/Q4</f>
        <v>13.562357596220172</v>
      </c>
      <c r="S4" s="100">
        <f t="shared" ref="S4:S36" si="10">(R4-R$40)/R$41</f>
        <v>-0.83897576043666378</v>
      </c>
      <c r="T4" s="103">
        <f t="shared" ref="T4:T36" si="11">(S4+N4+I4/3)</f>
        <v>-1.8905091255976916</v>
      </c>
      <c r="U4" s="214">
        <f t="shared" ref="U4:U36" si="12">(T4-T$40)/T$41</f>
        <v>-0.82172074663790695</v>
      </c>
    </row>
    <row r="5" spans="1:21">
      <c r="A5" s="120">
        <v>2</v>
      </c>
      <c r="B5" s="3" t="s">
        <v>14</v>
      </c>
      <c r="C5" s="4">
        <v>13474</v>
      </c>
      <c r="D5" s="9">
        <v>13434</v>
      </c>
      <c r="E5" s="97">
        <v>28.324999999999999</v>
      </c>
      <c r="F5" s="97">
        <v>59.340909089999997</v>
      </c>
      <c r="G5" s="98">
        <v>88</v>
      </c>
      <c r="H5" s="99">
        <f t="shared" si="0"/>
        <v>9.0909090909090917</v>
      </c>
      <c r="I5" s="100">
        <f t="shared" si="1"/>
        <v>-0.93842307737207609</v>
      </c>
      <c r="J5" s="80">
        <f t="shared" si="2"/>
        <v>825.51317372892413</v>
      </c>
      <c r="K5" s="97">
        <v>28.324999999999999</v>
      </c>
      <c r="L5" s="101">
        <f t="shared" si="3"/>
        <v>23382.660645871776</v>
      </c>
      <c r="M5" s="102">
        <f t="shared" si="4"/>
        <v>2.1522486581904423</v>
      </c>
      <c r="N5" s="100">
        <f t="shared" si="5"/>
        <v>-0.76553407568381393</v>
      </c>
      <c r="O5" s="80">
        <f t="shared" si="6"/>
        <v>4.0832989347655477</v>
      </c>
      <c r="P5" s="98">
        <f t="shared" si="7"/>
        <v>88</v>
      </c>
      <c r="Q5" s="80">
        <f t="shared" si="8"/>
        <v>359.33030625936817</v>
      </c>
      <c r="R5" s="56">
        <f t="shared" si="9"/>
        <v>12.728183739179773</v>
      </c>
      <c r="S5" s="100">
        <f t="shared" si="10"/>
        <v>-0.87286485294929594</v>
      </c>
      <c r="T5" s="103">
        <f t="shared" si="11"/>
        <v>-1.9512066210904686</v>
      </c>
      <c r="U5" s="214">
        <f t="shared" si="12"/>
        <v>-0.84810326478608411</v>
      </c>
    </row>
    <row r="6" spans="1:21">
      <c r="A6" s="120">
        <v>3</v>
      </c>
      <c r="B6" s="3" t="s">
        <v>15</v>
      </c>
      <c r="C6" s="4">
        <v>7382</v>
      </c>
      <c r="D6" s="9">
        <v>7490</v>
      </c>
      <c r="E6" s="97">
        <v>32.86</v>
      </c>
      <c r="F6" s="97">
        <v>47.264285710000003</v>
      </c>
      <c r="G6" s="98">
        <v>140</v>
      </c>
      <c r="H6" s="99">
        <f t="shared" si="0"/>
        <v>5.7142857142857144</v>
      </c>
      <c r="I6" s="100">
        <f t="shared" si="1"/>
        <v>-1.0635640293756021</v>
      </c>
      <c r="J6" s="80">
        <f t="shared" si="2"/>
        <v>1656.5023392678913</v>
      </c>
      <c r="K6" s="97">
        <v>32.86</v>
      </c>
      <c r="L6" s="101">
        <f t="shared" si="3"/>
        <v>54432.666868342909</v>
      </c>
      <c r="M6" s="102">
        <f t="shared" si="4"/>
        <v>0.92454224448937139</v>
      </c>
      <c r="N6" s="100">
        <f t="shared" si="5"/>
        <v>-0.81425586880193879</v>
      </c>
      <c r="O6" s="80">
        <f t="shared" si="6"/>
        <v>3.8557549513120799</v>
      </c>
      <c r="P6" s="98">
        <f t="shared" si="7"/>
        <v>140</v>
      </c>
      <c r="Q6" s="80">
        <f t="shared" si="8"/>
        <v>539.80569318369123</v>
      </c>
      <c r="R6" s="56">
        <f t="shared" si="9"/>
        <v>8.4727193856560774</v>
      </c>
      <c r="S6" s="100">
        <f t="shared" si="10"/>
        <v>-1.0457470692206556</v>
      </c>
      <c r="T6" s="103">
        <f t="shared" si="11"/>
        <v>-2.2145242811477952</v>
      </c>
      <c r="U6" s="214">
        <f t="shared" si="12"/>
        <v>-0.96255581161356685</v>
      </c>
    </row>
    <row r="7" spans="1:21">
      <c r="A7" s="120">
        <v>4</v>
      </c>
      <c r="B7" s="3" t="s">
        <v>16</v>
      </c>
      <c r="C7" s="4">
        <v>11991</v>
      </c>
      <c r="D7" s="9">
        <v>12171</v>
      </c>
      <c r="E7" s="97">
        <v>44.137999999999998</v>
      </c>
      <c r="F7" s="97">
        <v>53.078651690000001</v>
      </c>
      <c r="G7" s="98">
        <v>178</v>
      </c>
      <c r="H7" s="99">
        <f t="shared" si="0"/>
        <v>4.4943820224719104</v>
      </c>
      <c r="I7" s="100">
        <f t="shared" si="1"/>
        <v>-1.1087748486819755</v>
      </c>
      <c r="J7" s="80">
        <f t="shared" si="2"/>
        <v>2374.8162034144871</v>
      </c>
      <c r="K7" s="97">
        <v>44.137999999999998</v>
      </c>
      <c r="L7" s="101">
        <f t="shared" si="3"/>
        <v>104819.63758630863</v>
      </c>
      <c r="M7" s="102">
        <f t="shared" si="4"/>
        <v>0.48011327990484681</v>
      </c>
      <c r="N7" s="100">
        <f t="shared" si="5"/>
        <v>-0.83189312786203673</v>
      </c>
      <c r="O7" s="80">
        <f t="shared" si="6"/>
        <v>3.9717748076719039</v>
      </c>
      <c r="P7" s="98">
        <f t="shared" si="7"/>
        <v>178</v>
      </c>
      <c r="Q7" s="80">
        <f t="shared" si="8"/>
        <v>706.97591576559887</v>
      </c>
      <c r="R7" s="56">
        <f t="shared" si="9"/>
        <v>6.469275768994347</v>
      </c>
      <c r="S7" s="100">
        <f t="shared" si="10"/>
        <v>-1.1271388384494094</v>
      </c>
      <c r="T7" s="103">
        <f t="shared" si="11"/>
        <v>-2.3286235825387713</v>
      </c>
      <c r="U7" s="214">
        <f t="shared" si="12"/>
        <v>-1.0121497341502881</v>
      </c>
    </row>
    <row r="8" spans="1:21">
      <c r="A8" s="120">
        <v>5</v>
      </c>
      <c r="B8" s="3" t="s">
        <v>17</v>
      </c>
      <c r="C8" s="4">
        <v>30470</v>
      </c>
      <c r="D8" s="9">
        <v>30664</v>
      </c>
      <c r="E8" s="97">
        <v>40.695999999999998</v>
      </c>
      <c r="F8" s="97">
        <v>328.46</v>
      </c>
      <c r="G8" s="98">
        <v>50</v>
      </c>
      <c r="H8" s="99">
        <f t="shared" si="0"/>
        <v>16</v>
      </c>
      <c r="I8" s="100">
        <f t="shared" si="1"/>
        <v>-0.68236543711870745</v>
      </c>
      <c r="J8" s="80">
        <f t="shared" si="2"/>
        <v>353.5533905932736</v>
      </c>
      <c r="K8" s="97">
        <v>40.695999999999998</v>
      </c>
      <c r="L8" s="101">
        <f t="shared" si="3"/>
        <v>14388.208783583861</v>
      </c>
      <c r="M8" s="102">
        <f t="shared" si="4"/>
        <v>3.4976765181096301</v>
      </c>
      <c r="N8" s="100">
        <f t="shared" si="5"/>
        <v>-0.71214048164960941</v>
      </c>
      <c r="O8" s="80">
        <f t="shared" si="6"/>
        <v>5.7944150649094146</v>
      </c>
      <c r="P8" s="98">
        <f t="shared" si="7"/>
        <v>50</v>
      </c>
      <c r="Q8" s="80">
        <f t="shared" si="8"/>
        <v>289.72075324547075</v>
      </c>
      <c r="R8" s="56">
        <f t="shared" si="9"/>
        <v>15.786311853365575</v>
      </c>
      <c r="S8" s="100">
        <f t="shared" si="10"/>
        <v>-0.7486255403618427</v>
      </c>
      <c r="T8" s="103">
        <f t="shared" si="11"/>
        <v>-1.6882211677176882</v>
      </c>
      <c r="U8" s="214">
        <f t="shared" si="12"/>
        <v>-0.73379511351912396</v>
      </c>
    </row>
    <row r="9" spans="1:21">
      <c r="A9" s="120">
        <v>6</v>
      </c>
      <c r="B9" s="3" t="s">
        <v>18</v>
      </c>
      <c r="C9" s="4">
        <v>67446</v>
      </c>
      <c r="D9" s="9">
        <v>68840</v>
      </c>
      <c r="E9" s="97">
        <v>30.788</v>
      </c>
      <c r="F9" s="97">
        <v>127.41666669999999</v>
      </c>
      <c r="G9" s="98">
        <v>120</v>
      </c>
      <c r="H9" s="99">
        <f t="shared" si="0"/>
        <v>6.666666666666667</v>
      </c>
      <c r="I9" s="100">
        <f t="shared" si="1"/>
        <v>-1.0282678634258897</v>
      </c>
      <c r="J9" s="80">
        <f t="shared" si="2"/>
        <v>1314.5341380123989</v>
      </c>
      <c r="K9" s="97">
        <v>30.788</v>
      </c>
      <c r="L9" s="101">
        <f t="shared" si="3"/>
        <v>40471.877041125736</v>
      </c>
      <c r="M9" s="102">
        <f t="shared" si="4"/>
        <v>1.2434634536189573</v>
      </c>
      <c r="N9" s="100">
        <f t="shared" si="5"/>
        <v>-0.80159941201488694</v>
      </c>
      <c r="O9" s="80">
        <f t="shared" si="6"/>
        <v>4.8474625564026708</v>
      </c>
      <c r="P9" s="98">
        <f t="shared" si="7"/>
        <v>120</v>
      </c>
      <c r="Q9" s="80">
        <f t="shared" si="8"/>
        <v>581.69550676832046</v>
      </c>
      <c r="R9" s="56">
        <f t="shared" si="9"/>
        <v>7.8625708947526292</v>
      </c>
      <c r="S9" s="100">
        <f t="shared" si="10"/>
        <v>-1.0705349218728977</v>
      </c>
      <c r="T9" s="103">
        <f t="shared" si="11"/>
        <v>-2.214890288363081</v>
      </c>
      <c r="U9" s="214">
        <f t="shared" si="12"/>
        <v>-0.96271489877064387</v>
      </c>
    </row>
    <row r="10" spans="1:21">
      <c r="A10" s="120">
        <v>7</v>
      </c>
      <c r="B10" s="3" t="s">
        <v>19</v>
      </c>
      <c r="C10" s="4">
        <v>23591</v>
      </c>
      <c r="D10" s="9">
        <v>23782</v>
      </c>
      <c r="E10" s="97">
        <v>29.696999999999999</v>
      </c>
      <c r="F10" s="97">
        <v>109.5081967</v>
      </c>
      <c r="G10" s="98">
        <v>61</v>
      </c>
      <c r="H10" s="99">
        <f t="shared" si="0"/>
        <v>13.114754098360656</v>
      </c>
      <c r="I10" s="100">
        <f t="shared" si="1"/>
        <v>-0.78929546117619709</v>
      </c>
      <c r="J10" s="80">
        <f t="shared" si="2"/>
        <v>476.42523023030623</v>
      </c>
      <c r="K10" s="97">
        <v>29.696999999999999</v>
      </c>
      <c r="L10" s="101">
        <f t="shared" si="3"/>
        <v>14148.400062149403</v>
      </c>
      <c r="M10" s="102">
        <f t="shared" si="4"/>
        <v>3.556960488743393</v>
      </c>
      <c r="N10" s="100">
        <f t="shared" si="5"/>
        <v>-0.70978778452250746</v>
      </c>
      <c r="O10" s="80">
        <f t="shared" si="6"/>
        <v>4.6959994021627693</v>
      </c>
      <c r="P10" s="98">
        <f t="shared" si="7"/>
        <v>61</v>
      </c>
      <c r="Q10" s="80">
        <f t="shared" si="8"/>
        <v>286.45596353192894</v>
      </c>
      <c r="R10" s="56">
        <f t="shared" si="9"/>
        <v>15.966231265474049</v>
      </c>
      <c r="S10" s="100">
        <f t="shared" si="10"/>
        <v>-0.74131614610271857</v>
      </c>
      <c r="T10" s="103">
        <f t="shared" si="11"/>
        <v>-1.7142024176839583</v>
      </c>
      <c r="U10" s="214">
        <f t="shared" si="12"/>
        <v>-0.74508801437413563</v>
      </c>
    </row>
    <row r="11" spans="1:21">
      <c r="A11" s="120">
        <v>8</v>
      </c>
      <c r="B11" s="3" t="s">
        <v>20</v>
      </c>
      <c r="C11" s="4">
        <v>23656</v>
      </c>
      <c r="D11" s="9">
        <v>24108</v>
      </c>
      <c r="E11" s="97">
        <v>21.989000000000001</v>
      </c>
      <c r="F11" s="97">
        <v>432</v>
      </c>
      <c r="G11" s="98">
        <v>16</v>
      </c>
      <c r="H11" s="99">
        <f t="shared" si="0"/>
        <v>50</v>
      </c>
      <c r="I11" s="100">
        <f t="shared" si="1"/>
        <v>0.57770768728602784</v>
      </c>
      <c r="J11" s="80">
        <f t="shared" si="2"/>
        <v>63.999999999999979</v>
      </c>
      <c r="K11" s="97">
        <v>21.989000000000001</v>
      </c>
      <c r="L11" s="101">
        <f t="shared" si="3"/>
        <v>1407.2959999999996</v>
      </c>
      <c r="M11" s="102">
        <f t="shared" si="4"/>
        <v>35.760280708536094</v>
      </c>
      <c r="N11" s="100">
        <f t="shared" si="5"/>
        <v>0.5682079056160767</v>
      </c>
      <c r="O11" s="80">
        <f t="shared" si="6"/>
        <v>6.0684255882441107</v>
      </c>
      <c r="P11" s="98">
        <f t="shared" si="7"/>
        <v>16</v>
      </c>
      <c r="Q11" s="80">
        <f t="shared" si="8"/>
        <v>97.094809411905771</v>
      </c>
      <c r="R11" s="56">
        <f t="shared" si="9"/>
        <v>47.104703009635443</v>
      </c>
      <c r="S11" s="100">
        <f t="shared" si="10"/>
        <v>0.52371336870831575</v>
      </c>
      <c r="T11" s="103">
        <f t="shared" si="11"/>
        <v>1.2844905034197351</v>
      </c>
      <c r="U11" s="214">
        <f t="shared" si="12"/>
        <v>0.55831124072763594</v>
      </c>
    </row>
    <row r="12" spans="1:21">
      <c r="A12" s="120">
        <v>9</v>
      </c>
      <c r="B12" s="3" t="s">
        <v>21</v>
      </c>
      <c r="C12" s="4">
        <v>18216</v>
      </c>
      <c r="D12" s="9">
        <v>18535</v>
      </c>
      <c r="E12" s="97">
        <v>27.262</v>
      </c>
      <c r="F12" s="97">
        <v>293.10000000000002</v>
      </c>
      <c r="G12" s="98">
        <v>30</v>
      </c>
      <c r="H12" s="99">
        <f t="shared" si="0"/>
        <v>26.666666666666668</v>
      </c>
      <c r="I12" s="100">
        <f t="shared" si="1"/>
        <v>-0.28704837848192771</v>
      </c>
      <c r="J12" s="80">
        <f t="shared" si="2"/>
        <v>164.31676725154981</v>
      </c>
      <c r="K12" s="97">
        <v>27.262</v>
      </c>
      <c r="L12" s="101">
        <f t="shared" si="3"/>
        <v>4479.6037088117509</v>
      </c>
      <c r="M12" s="102">
        <f t="shared" si="4"/>
        <v>11.234319656670962</v>
      </c>
      <c r="N12" s="100">
        <f t="shared" si="5"/>
        <v>-0.40511013447613153</v>
      </c>
      <c r="O12" s="80">
        <f t="shared" si="6"/>
        <v>5.6805138477168464</v>
      </c>
      <c r="P12" s="98">
        <f t="shared" si="7"/>
        <v>30</v>
      </c>
      <c r="Q12" s="80">
        <f t="shared" si="8"/>
        <v>170.41541543150538</v>
      </c>
      <c r="R12" s="56">
        <f t="shared" si="9"/>
        <v>26.838077702913218</v>
      </c>
      <c r="S12" s="100">
        <f t="shared" si="10"/>
        <v>-0.29963722438644863</v>
      </c>
      <c r="T12" s="103">
        <f t="shared" si="11"/>
        <v>-0.80043015168988929</v>
      </c>
      <c r="U12" s="214">
        <f t="shared" si="12"/>
        <v>-0.34791160379623415</v>
      </c>
    </row>
    <row r="13" spans="1:21">
      <c r="A13" s="120">
        <v>10</v>
      </c>
      <c r="B13" s="3" t="s">
        <v>22</v>
      </c>
      <c r="C13" s="4">
        <v>18615</v>
      </c>
      <c r="D13" s="9">
        <v>18405</v>
      </c>
      <c r="E13" s="97">
        <v>32.713000000000001</v>
      </c>
      <c r="F13" s="97">
        <v>306.44897959999997</v>
      </c>
      <c r="G13" s="98">
        <v>49</v>
      </c>
      <c r="H13" s="99">
        <f t="shared" si="0"/>
        <v>16.326530612244898</v>
      </c>
      <c r="I13" s="100">
        <f t="shared" si="1"/>
        <v>-0.67026389450737744</v>
      </c>
      <c r="J13" s="80">
        <f t="shared" si="2"/>
        <v>342.99999999999983</v>
      </c>
      <c r="K13" s="97">
        <v>32.713000000000001</v>
      </c>
      <c r="L13" s="101">
        <f t="shared" si="3"/>
        <v>11220.558999999996</v>
      </c>
      <c r="M13" s="102">
        <f t="shared" si="4"/>
        <v>4.4850974002275654</v>
      </c>
      <c r="N13" s="100">
        <f t="shared" si="5"/>
        <v>-0.67295447153988275</v>
      </c>
      <c r="O13" s="80">
        <f t="shared" si="6"/>
        <v>5.7250512801823561</v>
      </c>
      <c r="P13" s="98">
        <f t="shared" si="7"/>
        <v>49</v>
      </c>
      <c r="Q13" s="80">
        <f t="shared" si="8"/>
        <v>280.52751272893545</v>
      </c>
      <c r="R13" s="56">
        <f t="shared" si="9"/>
        <v>16.30364920942467</v>
      </c>
      <c r="S13" s="100">
        <f t="shared" si="10"/>
        <v>-0.72760822679854065</v>
      </c>
      <c r="T13" s="103">
        <f t="shared" si="11"/>
        <v>-1.6239839965075493</v>
      </c>
      <c r="U13" s="214">
        <f t="shared" si="12"/>
        <v>-0.70587405480854293</v>
      </c>
    </row>
    <row r="14" spans="1:21">
      <c r="A14" s="120">
        <v>11</v>
      </c>
      <c r="B14" s="3" t="s">
        <v>23</v>
      </c>
      <c r="C14" s="4">
        <v>24425</v>
      </c>
      <c r="D14" s="9">
        <v>25069</v>
      </c>
      <c r="E14" s="97">
        <v>28.138999999999999</v>
      </c>
      <c r="F14" s="97">
        <v>631.5625</v>
      </c>
      <c r="G14" s="98">
        <v>16</v>
      </c>
      <c r="H14" s="99">
        <f t="shared" si="0"/>
        <v>50</v>
      </c>
      <c r="I14" s="100">
        <f t="shared" si="1"/>
        <v>0.57770768728602784</v>
      </c>
      <c r="J14" s="80">
        <f t="shared" si="2"/>
        <v>63.999999999999979</v>
      </c>
      <c r="K14" s="97">
        <v>28.138999999999999</v>
      </c>
      <c r="L14" s="101">
        <f t="shared" si="3"/>
        <v>1800.8959999999993</v>
      </c>
      <c r="M14" s="102">
        <f t="shared" si="4"/>
        <v>27.944589804186368</v>
      </c>
      <c r="N14" s="100">
        <f t="shared" si="5"/>
        <v>0.25804053085342005</v>
      </c>
      <c r="O14" s="80">
        <f t="shared" si="6"/>
        <v>6.4481969075979402</v>
      </c>
      <c r="P14" s="98">
        <f t="shared" si="7"/>
        <v>16</v>
      </c>
      <c r="Q14" s="80">
        <f t="shared" si="8"/>
        <v>103.17115052156704</v>
      </c>
      <c r="R14" s="56">
        <f t="shared" si="9"/>
        <v>44.330436735499049</v>
      </c>
      <c r="S14" s="100">
        <f t="shared" si="10"/>
        <v>0.41100620865363419</v>
      </c>
      <c r="T14" s="103">
        <f t="shared" si="11"/>
        <v>0.86161596860239686</v>
      </c>
      <c r="U14" s="214">
        <f t="shared" si="12"/>
        <v>0.37450637367924117</v>
      </c>
    </row>
    <row r="15" spans="1:21">
      <c r="A15" s="120">
        <v>12</v>
      </c>
      <c r="B15" s="3" t="s">
        <v>24</v>
      </c>
      <c r="C15" s="4">
        <v>13796</v>
      </c>
      <c r="D15" s="9">
        <v>13811</v>
      </c>
      <c r="E15" s="97">
        <v>20.785</v>
      </c>
      <c r="F15" s="97">
        <v>184.1052632</v>
      </c>
      <c r="G15" s="98">
        <v>19</v>
      </c>
      <c r="H15" s="99">
        <f t="shared" si="0"/>
        <v>42.10526315789474</v>
      </c>
      <c r="I15" s="100">
        <f t="shared" si="1"/>
        <v>0.28512104849235881</v>
      </c>
      <c r="J15" s="80">
        <f t="shared" si="2"/>
        <v>82.819079927272767</v>
      </c>
      <c r="K15" s="97">
        <v>20.785</v>
      </c>
      <c r="L15" s="101">
        <f t="shared" si="3"/>
        <v>1721.3945762883645</v>
      </c>
      <c r="M15" s="102">
        <f t="shared" si="4"/>
        <v>29.235191450707582</v>
      </c>
      <c r="N15" s="100">
        <f t="shared" si="5"/>
        <v>0.3092583348153275</v>
      </c>
      <c r="O15" s="80">
        <f t="shared" si="6"/>
        <v>5.2155076766408088</v>
      </c>
      <c r="P15" s="98">
        <f t="shared" si="7"/>
        <v>19</v>
      </c>
      <c r="Q15" s="80">
        <f t="shared" si="8"/>
        <v>99.094645856175362</v>
      </c>
      <c r="R15" s="56">
        <f t="shared" si="9"/>
        <v>46.154079482387687</v>
      </c>
      <c r="S15" s="100">
        <f t="shared" si="10"/>
        <v>0.4850933995164215</v>
      </c>
      <c r="T15" s="103">
        <f t="shared" si="11"/>
        <v>0.88939208382920198</v>
      </c>
      <c r="U15" s="214">
        <f t="shared" si="12"/>
        <v>0.38657942312070043</v>
      </c>
    </row>
    <row r="16" spans="1:21">
      <c r="A16" s="120">
        <v>13</v>
      </c>
      <c r="B16" s="3" t="s">
        <v>25</v>
      </c>
      <c r="C16" s="4">
        <v>13824</v>
      </c>
      <c r="D16" s="9">
        <v>13704</v>
      </c>
      <c r="E16" s="97">
        <v>19.742999999999999</v>
      </c>
      <c r="F16" s="97">
        <v>486.05555559999999</v>
      </c>
      <c r="G16" s="98">
        <v>18</v>
      </c>
      <c r="H16" s="99">
        <f t="shared" si="0"/>
        <v>44.444444444444443</v>
      </c>
      <c r="I16" s="100">
        <f t="shared" si="1"/>
        <v>0.37181338591270507</v>
      </c>
      <c r="J16" s="80">
        <f t="shared" si="2"/>
        <v>76.367532368147081</v>
      </c>
      <c r="K16" s="97">
        <v>19.742999999999999</v>
      </c>
      <c r="L16" s="101">
        <f t="shared" si="3"/>
        <v>1507.7241915443278</v>
      </c>
      <c r="M16" s="102">
        <f t="shared" si="4"/>
        <v>33.378319643762516</v>
      </c>
      <c r="N16" s="100">
        <f t="shared" si="5"/>
        <v>0.47367926837985885</v>
      </c>
      <c r="O16" s="80">
        <f t="shared" si="6"/>
        <v>6.1863229293015385</v>
      </c>
      <c r="P16" s="98">
        <f t="shared" si="7"/>
        <v>18</v>
      </c>
      <c r="Q16" s="80">
        <f t="shared" si="8"/>
        <v>111.35381272742769</v>
      </c>
      <c r="R16" s="56">
        <f t="shared" si="9"/>
        <v>41.072883353534628</v>
      </c>
      <c r="S16" s="100">
        <f t="shared" si="10"/>
        <v>0.27866505819141912</v>
      </c>
      <c r="T16" s="103">
        <f t="shared" si="11"/>
        <v>0.87628212187551291</v>
      </c>
      <c r="U16" s="214">
        <f t="shared" si="12"/>
        <v>0.38088110218740467</v>
      </c>
    </row>
    <row r="17" spans="1:21">
      <c r="A17" s="120">
        <v>14</v>
      </c>
      <c r="B17" s="3" t="s">
        <v>26</v>
      </c>
      <c r="C17" s="4">
        <v>6669</v>
      </c>
      <c r="D17" s="9">
        <v>6341</v>
      </c>
      <c r="E17" s="97">
        <v>25.609000000000002</v>
      </c>
      <c r="F17" s="97">
        <v>271.69230770000001</v>
      </c>
      <c r="G17" s="98">
        <v>13</v>
      </c>
      <c r="H17" s="99">
        <f t="shared" si="0"/>
        <v>61.53846153846154</v>
      </c>
      <c r="I17" s="100">
        <f t="shared" si="1"/>
        <v>1.0053343132152368</v>
      </c>
      <c r="J17" s="80">
        <f t="shared" si="2"/>
        <v>46.87216658103187</v>
      </c>
      <c r="K17" s="97">
        <v>25.609000000000002</v>
      </c>
      <c r="L17" s="101">
        <f t="shared" si="3"/>
        <v>1200.3493139736452</v>
      </c>
      <c r="M17" s="102">
        <f t="shared" si="4"/>
        <v>41.92554568419984</v>
      </c>
      <c r="N17" s="100">
        <f t="shared" si="5"/>
        <v>0.81287777237776404</v>
      </c>
      <c r="O17" s="80">
        <f t="shared" si="6"/>
        <v>5.6046702042906267</v>
      </c>
      <c r="P17" s="98">
        <f t="shared" si="7"/>
        <v>13</v>
      </c>
      <c r="Q17" s="80">
        <f t="shared" si="8"/>
        <v>72.860712655778144</v>
      </c>
      <c r="R17" s="56">
        <f t="shared" si="9"/>
        <v>62.772130472186248</v>
      </c>
      <c r="S17" s="100">
        <f t="shared" si="10"/>
        <v>1.1602172512408302</v>
      </c>
      <c r="T17" s="103">
        <f t="shared" si="11"/>
        <v>2.3082064613570066</v>
      </c>
      <c r="U17" s="214">
        <f t="shared" si="12"/>
        <v>1.0032753141146942</v>
      </c>
    </row>
    <row r="18" spans="1:21">
      <c r="A18" s="120">
        <v>15</v>
      </c>
      <c r="B18" s="3" t="s">
        <v>27</v>
      </c>
      <c r="C18" s="4">
        <v>27076</v>
      </c>
      <c r="D18" s="9">
        <v>27310</v>
      </c>
      <c r="E18" s="97">
        <v>20.667000000000002</v>
      </c>
      <c r="F18" s="97">
        <v>839.83333330000005</v>
      </c>
      <c r="G18" s="98">
        <v>24</v>
      </c>
      <c r="H18" s="99">
        <f t="shared" si="0"/>
        <v>33.333333333333336</v>
      </c>
      <c r="I18" s="100">
        <f t="shared" si="1"/>
        <v>-3.9975216833940355E-2</v>
      </c>
      <c r="J18" s="80">
        <f t="shared" si="2"/>
        <v>117.5755076535926</v>
      </c>
      <c r="K18" s="97">
        <v>20.667000000000002</v>
      </c>
      <c r="L18" s="101">
        <f t="shared" si="3"/>
        <v>2429.9330166767982</v>
      </c>
      <c r="M18" s="102">
        <f t="shared" si="4"/>
        <v>20.710570890067334</v>
      </c>
      <c r="N18" s="100">
        <f t="shared" si="5"/>
        <v>-2.9043065854194149E-2</v>
      </c>
      <c r="O18" s="80">
        <f t="shared" si="6"/>
        <v>6.7332034594128531</v>
      </c>
      <c r="P18" s="98">
        <f t="shared" si="7"/>
        <v>24</v>
      </c>
      <c r="Q18" s="80">
        <f t="shared" si="8"/>
        <v>161.59688302590848</v>
      </c>
      <c r="R18" s="56">
        <f t="shared" si="9"/>
        <v>28.302663241293452</v>
      </c>
      <c r="S18" s="100">
        <f t="shared" si="10"/>
        <v>-0.24013706817329722</v>
      </c>
      <c r="T18" s="103">
        <f t="shared" si="11"/>
        <v>-0.28250520630547149</v>
      </c>
      <c r="U18" s="214">
        <f t="shared" si="12"/>
        <v>-0.12279252499298891</v>
      </c>
    </row>
    <row r="19" spans="1:21">
      <c r="A19" s="120">
        <v>16</v>
      </c>
      <c r="B19" s="3" t="s">
        <v>28</v>
      </c>
      <c r="C19" s="4">
        <v>28639</v>
      </c>
      <c r="D19" s="9">
        <v>29350</v>
      </c>
      <c r="E19" s="97">
        <v>24.562999999999999</v>
      </c>
      <c r="F19" s="97">
        <v>1012.333333</v>
      </c>
      <c r="G19" s="98">
        <v>21</v>
      </c>
      <c r="H19" s="99">
        <f t="shared" si="0"/>
        <v>38.095238095238095</v>
      </c>
      <c r="I19" s="100">
        <f t="shared" si="1"/>
        <v>0.13650561291462193</v>
      </c>
      <c r="J19" s="80">
        <f t="shared" si="2"/>
        <v>96.234089594072671</v>
      </c>
      <c r="K19" s="97">
        <v>24.562999999999999</v>
      </c>
      <c r="L19" s="101">
        <f t="shared" si="3"/>
        <v>2363.7979426992069</v>
      </c>
      <c r="M19" s="102">
        <f t="shared" si="4"/>
        <v>21.290017683378569</v>
      </c>
      <c r="N19" s="100">
        <f t="shared" si="5"/>
        <v>-6.0475952175596693E-3</v>
      </c>
      <c r="O19" s="80">
        <f t="shared" si="6"/>
        <v>6.920013176048367</v>
      </c>
      <c r="P19" s="98">
        <f t="shared" si="7"/>
        <v>21</v>
      </c>
      <c r="Q19" s="80">
        <f t="shared" si="8"/>
        <v>145.32027669701571</v>
      </c>
      <c r="R19" s="56">
        <f t="shared" si="9"/>
        <v>31.472704739344202</v>
      </c>
      <c r="S19" s="100">
        <f t="shared" si="10"/>
        <v>-0.11135116977859146</v>
      </c>
      <c r="T19" s="103">
        <f t="shared" si="11"/>
        <v>-7.1896894024610469E-2</v>
      </c>
      <c r="U19" s="214">
        <f t="shared" si="12"/>
        <v>-3.1250401618755225E-2</v>
      </c>
    </row>
    <row r="20" spans="1:21">
      <c r="A20" s="120">
        <v>17</v>
      </c>
      <c r="B20" s="3" t="s">
        <v>399</v>
      </c>
      <c r="C20" s="4">
        <v>747082</v>
      </c>
      <c r="D20" s="9">
        <v>764071</v>
      </c>
      <c r="E20" s="97">
        <v>28.247</v>
      </c>
      <c r="F20" s="97">
        <v>8283.2222220000003</v>
      </c>
      <c r="G20" s="98">
        <v>90</v>
      </c>
      <c r="H20" s="99">
        <f t="shared" si="0"/>
        <v>8.8888888888888893</v>
      </c>
      <c r="I20" s="100">
        <f t="shared" si="1"/>
        <v>-0.94591014287656061</v>
      </c>
      <c r="J20" s="80">
        <f t="shared" si="2"/>
        <v>853.81496824546241</v>
      </c>
      <c r="K20" s="97">
        <v>28.247</v>
      </c>
      <c r="L20" s="101">
        <f t="shared" si="3"/>
        <v>24117.711408029576</v>
      </c>
      <c r="M20" s="102">
        <f t="shared" si="4"/>
        <v>2.086653213009467</v>
      </c>
      <c r="N20" s="100">
        <f t="shared" si="5"/>
        <v>-0.76813724503597547</v>
      </c>
      <c r="O20" s="80">
        <f t="shared" si="6"/>
        <v>9.0219873289236396</v>
      </c>
      <c r="P20" s="98">
        <f t="shared" si="7"/>
        <v>90</v>
      </c>
      <c r="Q20" s="80">
        <f t="shared" si="8"/>
        <v>811.9788596031276</v>
      </c>
      <c r="R20" s="56">
        <f t="shared" si="9"/>
        <v>5.632686254122965</v>
      </c>
      <c r="S20" s="100">
        <f t="shared" si="10"/>
        <v>-1.1611260693189585</v>
      </c>
      <c r="T20" s="103">
        <f t="shared" si="11"/>
        <v>-2.2445666953137873</v>
      </c>
      <c r="U20" s="214">
        <f t="shared" si="12"/>
        <v>-0.97561392102178213</v>
      </c>
    </row>
    <row r="21" spans="1:21">
      <c r="A21" s="120">
        <v>18</v>
      </c>
      <c r="B21" s="3" t="s">
        <v>30</v>
      </c>
      <c r="C21" s="4">
        <v>8464</v>
      </c>
      <c r="D21" s="9">
        <v>8446</v>
      </c>
      <c r="E21" s="97">
        <v>24.337</v>
      </c>
      <c r="F21" s="97">
        <v>721.88888889999998</v>
      </c>
      <c r="G21" s="98">
        <v>9</v>
      </c>
      <c r="H21" s="99">
        <f t="shared" si="0"/>
        <v>88.888888888888886</v>
      </c>
      <c r="I21" s="100">
        <f t="shared" si="1"/>
        <v>2.0189677968992874</v>
      </c>
      <c r="J21" s="80">
        <f t="shared" si="2"/>
        <v>27</v>
      </c>
      <c r="K21" s="97">
        <v>24.337</v>
      </c>
      <c r="L21" s="101">
        <f t="shared" si="3"/>
        <v>657.09900000000005</v>
      </c>
      <c r="M21" s="102">
        <f t="shared" si="4"/>
        <v>76.587089616633094</v>
      </c>
      <c r="N21" s="100">
        <f t="shared" si="5"/>
        <v>2.1884285993379304</v>
      </c>
      <c r="O21" s="80">
        <f t="shared" si="6"/>
        <v>6.5818712335597036</v>
      </c>
      <c r="P21" s="98">
        <f t="shared" si="7"/>
        <v>9</v>
      </c>
      <c r="Q21" s="80">
        <f t="shared" si="8"/>
        <v>59.236841102037332</v>
      </c>
      <c r="R21" s="56">
        <f t="shared" si="9"/>
        <v>77.209082659333049</v>
      </c>
      <c r="S21" s="100">
        <f t="shared" si="10"/>
        <v>1.7467319257794367</v>
      </c>
      <c r="T21" s="103">
        <f t="shared" si="11"/>
        <v>4.6081497907504634</v>
      </c>
      <c r="U21" s="214">
        <f t="shared" si="12"/>
        <v>2.0029590100379089</v>
      </c>
    </row>
    <row r="22" spans="1:21">
      <c r="A22" s="120">
        <v>19</v>
      </c>
      <c r="B22" s="3" t="s">
        <v>31</v>
      </c>
      <c r="C22" s="4">
        <v>14508</v>
      </c>
      <c r="D22" s="9">
        <v>14998</v>
      </c>
      <c r="E22" s="97">
        <v>28.288</v>
      </c>
      <c r="F22" s="97">
        <v>587.55555560000005</v>
      </c>
      <c r="G22" s="98">
        <v>9</v>
      </c>
      <c r="H22" s="99">
        <f t="shared" si="0"/>
        <v>88.888888888888886</v>
      </c>
      <c r="I22" s="100">
        <f t="shared" si="1"/>
        <v>2.0189677968992874</v>
      </c>
      <c r="J22" s="80">
        <f t="shared" si="2"/>
        <v>27</v>
      </c>
      <c r="K22" s="97">
        <v>28.288</v>
      </c>
      <c r="L22" s="101">
        <f t="shared" si="3"/>
        <v>763.77599999999995</v>
      </c>
      <c r="M22" s="102">
        <f t="shared" si="4"/>
        <v>65.890130090497735</v>
      </c>
      <c r="N22" s="100">
        <f t="shared" si="5"/>
        <v>1.7639174595336053</v>
      </c>
      <c r="O22" s="80">
        <f t="shared" si="6"/>
        <v>6.3759708042709455</v>
      </c>
      <c r="P22" s="98">
        <f t="shared" si="7"/>
        <v>9</v>
      </c>
      <c r="Q22" s="80">
        <f t="shared" si="8"/>
        <v>57.383737238438513</v>
      </c>
      <c r="R22" s="56">
        <f t="shared" si="9"/>
        <v>79.702410146638812</v>
      </c>
      <c r="S22" s="100">
        <f t="shared" si="10"/>
        <v>1.8480256850700751</v>
      </c>
      <c r="T22" s="103">
        <f t="shared" si="11"/>
        <v>4.2849324102367756</v>
      </c>
      <c r="U22" s="214">
        <f t="shared" si="12"/>
        <v>1.8624707026048053</v>
      </c>
    </row>
    <row r="23" spans="1:21" ht="15.75" customHeight="1">
      <c r="A23" s="120">
        <v>20</v>
      </c>
      <c r="B23" s="3" t="s">
        <v>32</v>
      </c>
      <c r="C23" s="4">
        <v>37230</v>
      </c>
      <c r="D23" s="9">
        <v>36822</v>
      </c>
      <c r="E23" s="97">
        <v>30.202000000000002</v>
      </c>
      <c r="F23" s="97">
        <v>206.90243899999999</v>
      </c>
      <c r="G23" s="98">
        <v>82</v>
      </c>
      <c r="H23" s="99">
        <f t="shared" si="0"/>
        <v>9.7560975609756095</v>
      </c>
      <c r="I23" s="100">
        <f t="shared" si="1"/>
        <v>-0.91377054461340779</v>
      </c>
      <c r="J23" s="80">
        <f t="shared" si="2"/>
        <v>742.54158132726877</v>
      </c>
      <c r="K23" s="97">
        <v>30.202000000000002</v>
      </c>
      <c r="L23" s="101">
        <f t="shared" si="3"/>
        <v>22426.240839246173</v>
      </c>
      <c r="M23" s="102">
        <f t="shared" si="4"/>
        <v>2.244036366180914</v>
      </c>
      <c r="N23" s="100">
        <f t="shared" si="5"/>
        <v>-0.7618914607478724</v>
      </c>
      <c r="O23" s="80">
        <f t="shared" si="6"/>
        <v>5.3322473729855444</v>
      </c>
      <c r="P23" s="98">
        <f t="shared" si="7"/>
        <v>82</v>
      </c>
      <c r="Q23" s="80">
        <f t="shared" si="8"/>
        <v>437.24428458481464</v>
      </c>
      <c r="R23" s="56">
        <f t="shared" si="9"/>
        <v>10.460107364165689</v>
      </c>
      <c r="S23" s="100">
        <f t="shared" si="10"/>
        <v>-0.96500757529649728</v>
      </c>
      <c r="T23" s="103">
        <f t="shared" si="11"/>
        <v>-2.0314892175821724</v>
      </c>
      <c r="U23" s="214">
        <f t="shared" si="12"/>
        <v>-0.88299856057596093</v>
      </c>
    </row>
    <row r="24" spans="1:21" ht="15.75" customHeight="1">
      <c r="A24" s="120">
        <v>21</v>
      </c>
      <c r="B24" s="3" t="s">
        <v>33</v>
      </c>
      <c r="C24" s="4">
        <v>9853</v>
      </c>
      <c r="D24" s="9">
        <v>10023</v>
      </c>
      <c r="E24" s="97">
        <v>22.516999999999999</v>
      </c>
      <c r="F24" s="97">
        <v>370.44444440000001</v>
      </c>
      <c r="G24" s="98">
        <v>18</v>
      </c>
      <c r="H24" s="99">
        <f t="shared" si="0"/>
        <v>44.444444444444443</v>
      </c>
      <c r="I24" s="100">
        <f t="shared" si="1"/>
        <v>0.37181338591270507</v>
      </c>
      <c r="J24" s="80">
        <f t="shared" si="2"/>
        <v>76.367532368147081</v>
      </c>
      <c r="K24" s="97">
        <v>22.516999999999999</v>
      </c>
      <c r="L24" s="101">
        <f t="shared" si="3"/>
        <v>1719.5677263335679</v>
      </c>
      <c r="M24" s="102">
        <f t="shared" si="4"/>
        <v>29.266250598516823</v>
      </c>
      <c r="N24" s="100">
        <f t="shared" si="5"/>
        <v>0.31049092377723181</v>
      </c>
      <c r="O24" s="80">
        <f t="shared" si="6"/>
        <v>5.9147034858545435</v>
      </c>
      <c r="P24" s="98">
        <f t="shared" si="7"/>
        <v>18</v>
      </c>
      <c r="Q24" s="80">
        <f t="shared" si="8"/>
        <v>106.46466274538179</v>
      </c>
      <c r="R24" s="56">
        <f t="shared" si="9"/>
        <v>42.959063065489978</v>
      </c>
      <c r="S24" s="100">
        <f t="shared" si="10"/>
        <v>0.35529287170345164</v>
      </c>
      <c r="T24" s="103">
        <f t="shared" si="11"/>
        <v>0.78972159078491844</v>
      </c>
      <c r="U24" s="214">
        <f t="shared" si="12"/>
        <v>0.34325706574449705</v>
      </c>
    </row>
    <row r="25" spans="1:21" ht="15.75" customHeight="1">
      <c r="A25" s="120">
        <v>22</v>
      </c>
      <c r="B25" s="3" t="s">
        <v>34</v>
      </c>
      <c r="C25" s="4">
        <v>4569</v>
      </c>
      <c r="D25" s="9">
        <v>4544</v>
      </c>
      <c r="E25" s="97">
        <v>27.167999999999999</v>
      </c>
      <c r="F25" s="97">
        <v>215.57142859999999</v>
      </c>
      <c r="G25" s="98">
        <v>14</v>
      </c>
      <c r="H25" s="99">
        <f t="shared" si="0"/>
        <v>57.142857142857146</v>
      </c>
      <c r="I25" s="100">
        <f t="shared" si="1"/>
        <v>0.84242893190887158</v>
      </c>
      <c r="J25" s="80">
        <f t="shared" si="2"/>
        <v>52.383203414835151</v>
      </c>
      <c r="K25" s="97">
        <v>27.167999999999999</v>
      </c>
      <c r="L25" s="101">
        <f t="shared" si="3"/>
        <v>1423.1468703742414</v>
      </c>
      <c r="M25" s="102">
        <f t="shared" si="4"/>
        <v>35.361986206501705</v>
      </c>
      <c r="N25" s="100">
        <f t="shared" si="5"/>
        <v>0.55240150262620769</v>
      </c>
      <c r="O25" s="80">
        <f t="shared" si="6"/>
        <v>5.3732923098450733</v>
      </c>
      <c r="P25" s="98">
        <f t="shared" si="7"/>
        <v>14</v>
      </c>
      <c r="Q25" s="80">
        <f t="shared" si="8"/>
        <v>75.226092337831034</v>
      </c>
      <c r="R25" s="56">
        <f t="shared" si="9"/>
        <v>60.798348272370824</v>
      </c>
      <c r="S25" s="100">
        <f t="shared" si="10"/>
        <v>1.0800305047912924</v>
      </c>
      <c r="T25" s="103">
        <f t="shared" si="11"/>
        <v>1.913241651387124</v>
      </c>
      <c r="U25" s="214">
        <f t="shared" si="12"/>
        <v>0.83160157070362084</v>
      </c>
    </row>
    <row r="26" spans="1:21" ht="15.75" customHeight="1">
      <c r="A26" s="120">
        <v>23</v>
      </c>
      <c r="B26" s="3" t="s">
        <v>35</v>
      </c>
      <c r="C26" s="4">
        <v>6383</v>
      </c>
      <c r="D26" s="9">
        <v>6270</v>
      </c>
      <c r="E26" s="97">
        <v>18.638999999999999</v>
      </c>
      <c r="F26" s="97">
        <v>501.77777780000002</v>
      </c>
      <c r="G26" s="98">
        <v>9</v>
      </c>
      <c r="H26" s="99">
        <f t="shared" si="0"/>
        <v>88.888888888888886</v>
      </c>
      <c r="I26" s="100">
        <f t="shared" si="1"/>
        <v>2.0189677968992874</v>
      </c>
      <c r="J26" s="80">
        <f t="shared" si="2"/>
        <v>27</v>
      </c>
      <c r="K26" s="97">
        <v>18.638999999999999</v>
      </c>
      <c r="L26" s="101">
        <f t="shared" si="3"/>
        <v>503.25299999999999</v>
      </c>
      <c r="M26" s="102">
        <f t="shared" si="4"/>
        <v>100</v>
      </c>
      <c r="N26" s="100">
        <f t="shared" si="5"/>
        <v>3.1175749842238432</v>
      </c>
      <c r="O26" s="80">
        <f t="shared" si="6"/>
        <v>6.2181573479776207</v>
      </c>
      <c r="P26" s="98">
        <f t="shared" si="7"/>
        <v>9</v>
      </c>
      <c r="Q26" s="80">
        <f t="shared" si="8"/>
        <v>55.963416131798589</v>
      </c>
      <c r="R26" s="56">
        <f t="shared" si="9"/>
        <v>81.725214028280718</v>
      </c>
      <c r="S26" s="100">
        <f t="shared" si="10"/>
        <v>1.930203983156626</v>
      </c>
      <c r="T26" s="103">
        <f t="shared" si="11"/>
        <v>5.7207682330135654</v>
      </c>
      <c r="U26" s="214">
        <f t="shared" si="12"/>
        <v>2.4865650634128129</v>
      </c>
    </row>
    <row r="27" spans="1:21" ht="15.75" customHeight="1">
      <c r="A27" s="120">
        <v>24</v>
      </c>
      <c r="B27" s="3" t="s">
        <v>36</v>
      </c>
      <c r="C27" s="4">
        <v>5557</v>
      </c>
      <c r="D27" s="9">
        <v>5472</v>
      </c>
      <c r="E27" s="97">
        <v>26.14</v>
      </c>
      <c r="F27" s="97">
        <v>103.1470588</v>
      </c>
      <c r="G27" s="98">
        <v>34</v>
      </c>
      <c r="H27" s="99">
        <f t="shared" si="0"/>
        <v>23.529411764705884</v>
      </c>
      <c r="I27" s="100">
        <f t="shared" si="1"/>
        <v>-0.40331810161039233</v>
      </c>
      <c r="J27" s="80">
        <f t="shared" si="2"/>
        <v>198.25236442474019</v>
      </c>
      <c r="K27" s="97">
        <v>26.14</v>
      </c>
      <c r="L27" s="101">
        <f t="shared" si="3"/>
        <v>5182.3168060627086</v>
      </c>
      <c r="M27" s="102">
        <f t="shared" si="4"/>
        <v>9.7109655552368466</v>
      </c>
      <c r="N27" s="100">
        <f t="shared" si="5"/>
        <v>-0.4655647696783482</v>
      </c>
      <c r="O27" s="80">
        <f t="shared" si="6"/>
        <v>4.6361557252959011</v>
      </c>
      <c r="P27" s="98">
        <f t="shared" si="7"/>
        <v>34</v>
      </c>
      <c r="Q27" s="80">
        <f t="shared" si="8"/>
        <v>157.62929466006065</v>
      </c>
      <c r="R27" s="56">
        <f t="shared" si="9"/>
        <v>29.015051872104962</v>
      </c>
      <c r="S27" s="100">
        <f t="shared" si="10"/>
        <v>-0.21119561428960237</v>
      </c>
      <c r="T27" s="103">
        <f t="shared" si="11"/>
        <v>-0.81119975117141463</v>
      </c>
      <c r="U27" s="214">
        <f t="shared" si="12"/>
        <v>-0.35259267261897909</v>
      </c>
    </row>
    <row r="28" spans="1:21" ht="15.75" customHeight="1">
      <c r="A28" s="120">
        <v>25</v>
      </c>
      <c r="B28" s="3" t="s">
        <v>37</v>
      </c>
      <c r="C28" s="4">
        <v>12267</v>
      </c>
      <c r="D28" s="9">
        <v>12183</v>
      </c>
      <c r="E28" s="97">
        <v>31.43</v>
      </c>
      <c r="F28" s="97">
        <v>146.26315790000001</v>
      </c>
      <c r="G28" s="98">
        <v>57</v>
      </c>
      <c r="H28" s="99">
        <f t="shared" si="0"/>
        <v>14.035087719298245</v>
      </c>
      <c r="I28" s="100">
        <f t="shared" si="1"/>
        <v>-0.75518700055179844</v>
      </c>
      <c r="J28" s="80">
        <f t="shared" si="2"/>
        <v>430.34056281043297</v>
      </c>
      <c r="K28" s="97">
        <v>31.43</v>
      </c>
      <c r="L28" s="101">
        <f t="shared" si="3"/>
        <v>13525.603889131908</v>
      </c>
      <c r="M28" s="102">
        <f t="shared" si="4"/>
        <v>3.720743296381567</v>
      </c>
      <c r="N28" s="100">
        <f t="shared" si="5"/>
        <v>-0.70328802857027073</v>
      </c>
      <c r="O28" s="80">
        <f t="shared" si="6"/>
        <v>4.9854074506120476</v>
      </c>
      <c r="P28" s="98">
        <f t="shared" si="7"/>
        <v>57</v>
      </c>
      <c r="Q28" s="80">
        <f t="shared" si="8"/>
        <v>284.1682246848867</v>
      </c>
      <c r="R28" s="56">
        <f t="shared" si="9"/>
        <v>16.094769801221279</v>
      </c>
      <c r="S28" s="100">
        <f t="shared" si="10"/>
        <v>-0.73609414796334849</v>
      </c>
      <c r="T28" s="103">
        <f t="shared" si="11"/>
        <v>-1.691111176717552</v>
      </c>
      <c r="U28" s="214">
        <f t="shared" si="12"/>
        <v>-0.73505127267805292</v>
      </c>
    </row>
    <row r="29" spans="1:21" ht="15.75" customHeight="1">
      <c r="A29" s="120">
        <v>26</v>
      </c>
      <c r="B29" s="3" t="s">
        <v>38</v>
      </c>
      <c r="C29" s="4">
        <v>8067</v>
      </c>
      <c r="D29" s="9">
        <v>7891</v>
      </c>
      <c r="E29" s="97">
        <v>28.907</v>
      </c>
      <c r="F29" s="97">
        <v>124.6341463</v>
      </c>
      <c r="G29" s="98">
        <v>41</v>
      </c>
      <c r="H29" s="99">
        <f t="shared" si="0"/>
        <v>19.512195121951219</v>
      </c>
      <c r="I29" s="100">
        <f t="shared" si="1"/>
        <v>-0.55220006415293854</v>
      </c>
      <c r="J29" s="80">
        <f t="shared" si="2"/>
        <v>262.52809373474673</v>
      </c>
      <c r="K29" s="97">
        <v>28.907</v>
      </c>
      <c r="L29" s="101">
        <f t="shared" si="3"/>
        <v>7588.8996055903235</v>
      </c>
      <c r="M29" s="102">
        <f t="shared" si="4"/>
        <v>6.6314357305409768</v>
      </c>
      <c r="N29" s="100">
        <f t="shared" si="5"/>
        <v>-0.58777657320522958</v>
      </c>
      <c r="O29" s="80">
        <f t="shared" si="6"/>
        <v>4.8253826161607609</v>
      </c>
      <c r="P29" s="98">
        <f t="shared" si="7"/>
        <v>41</v>
      </c>
      <c r="Q29" s="80">
        <f t="shared" si="8"/>
        <v>197.84068726259119</v>
      </c>
      <c r="R29" s="56">
        <f t="shared" si="9"/>
        <v>23.117702553542347</v>
      </c>
      <c r="S29" s="100">
        <f t="shared" si="10"/>
        <v>-0.45078094167585386</v>
      </c>
      <c r="T29" s="103">
        <f t="shared" si="11"/>
        <v>-1.2226242029320631</v>
      </c>
      <c r="U29" s="214">
        <f t="shared" si="12"/>
        <v>-0.53142069471539055</v>
      </c>
    </row>
    <row r="30" spans="1:21" ht="15.75" customHeight="1">
      <c r="A30" s="120">
        <v>27</v>
      </c>
      <c r="B30" s="3" t="s">
        <v>39</v>
      </c>
      <c r="C30" s="4">
        <v>10098</v>
      </c>
      <c r="D30" s="9">
        <v>9777</v>
      </c>
      <c r="E30" s="97">
        <v>31.341999999999999</v>
      </c>
      <c r="F30" s="97">
        <v>304</v>
      </c>
      <c r="G30" s="98">
        <v>8</v>
      </c>
      <c r="H30" s="99">
        <f t="shared" si="0"/>
        <v>100</v>
      </c>
      <c r="I30" s="100">
        <f t="shared" si="1"/>
        <v>2.4307563996459329</v>
      </c>
      <c r="J30" s="80">
        <f t="shared" si="2"/>
        <v>22.627416997969508</v>
      </c>
      <c r="K30" s="97">
        <v>31.341999999999999</v>
      </c>
      <c r="L30" s="101">
        <f t="shared" si="3"/>
        <v>709.18850355036034</v>
      </c>
      <c r="M30" s="102">
        <f t="shared" si="4"/>
        <v>70.961810221203535</v>
      </c>
      <c r="N30" s="100">
        <f t="shared" si="5"/>
        <v>1.9651881764834624</v>
      </c>
      <c r="O30" s="80">
        <f t="shared" si="6"/>
        <v>5.7170277014062219</v>
      </c>
      <c r="P30" s="98">
        <f t="shared" si="7"/>
        <v>8</v>
      </c>
      <c r="Q30" s="80">
        <f t="shared" si="8"/>
        <v>45.736221611249775</v>
      </c>
      <c r="R30" s="56">
        <f t="shared" si="9"/>
        <v>100</v>
      </c>
      <c r="S30" s="100">
        <f t="shared" si="10"/>
        <v>2.6726342418097118</v>
      </c>
      <c r="T30" s="103">
        <f t="shared" si="11"/>
        <v>5.4480745515084852</v>
      </c>
      <c r="U30" s="214">
        <f t="shared" si="12"/>
        <v>2.3680371745305253</v>
      </c>
    </row>
    <row r="31" spans="1:21" ht="15.75" customHeight="1">
      <c r="A31" s="120">
        <v>28</v>
      </c>
      <c r="B31" s="3" t="s">
        <v>40</v>
      </c>
      <c r="C31" s="4">
        <v>28587</v>
      </c>
      <c r="D31" s="9">
        <v>28695</v>
      </c>
      <c r="E31" s="97">
        <v>35.034999999999997</v>
      </c>
      <c r="F31" s="97">
        <v>599.95454549999999</v>
      </c>
      <c r="G31" s="98">
        <v>22</v>
      </c>
      <c r="H31" s="99">
        <f t="shared" si="0"/>
        <v>36.363636363636367</v>
      </c>
      <c r="I31" s="100">
        <f t="shared" si="1"/>
        <v>7.2330765733326641E-2</v>
      </c>
      <c r="J31" s="80">
        <f t="shared" si="2"/>
        <v>103.18914671611549</v>
      </c>
      <c r="K31" s="97">
        <v>35.034999999999997</v>
      </c>
      <c r="L31" s="101">
        <f t="shared" si="3"/>
        <v>3615.2317551991059</v>
      </c>
      <c r="M31" s="102">
        <f t="shared" si="4"/>
        <v>13.92035238892406</v>
      </c>
      <c r="N31" s="100">
        <f t="shared" si="5"/>
        <v>-0.29851434770751112</v>
      </c>
      <c r="O31" s="80">
        <f t="shared" si="6"/>
        <v>6.3968538948464024</v>
      </c>
      <c r="P31" s="98">
        <f t="shared" si="7"/>
        <v>22</v>
      </c>
      <c r="Q31" s="80">
        <f t="shared" si="8"/>
        <v>140.73078568662086</v>
      </c>
      <c r="R31" s="56">
        <f t="shared" si="9"/>
        <v>32.49908780662615</v>
      </c>
      <c r="S31" s="100">
        <f t="shared" si="10"/>
        <v>-6.9653398472348693E-2</v>
      </c>
      <c r="T31" s="103">
        <f t="shared" si="11"/>
        <v>-0.3440574909354176</v>
      </c>
      <c r="U31" s="214">
        <f t="shared" si="12"/>
        <v>-0.14954658219300249</v>
      </c>
    </row>
    <row r="32" spans="1:21" ht="15.75" customHeight="1">
      <c r="A32" s="120">
        <v>29</v>
      </c>
      <c r="B32" s="3" t="s">
        <v>41</v>
      </c>
      <c r="C32" s="4">
        <v>45962</v>
      </c>
      <c r="D32" s="9">
        <v>46387</v>
      </c>
      <c r="E32" s="97">
        <v>38.502000000000002</v>
      </c>
      <c r="F32" s="97">
        <v>207.1311475</v>
      </c>
      <c r="G32" s="98">
        <v>61</v>
      </c>
      <c r="H32" s="99">
        <f t="shared" si="0"/>
        <v>13.114754098360656</v>
      </c>
      <c r="I32" s="100">
        <f t="shared" si="1"/>
        <v>-0.78929546117619709</v>
      </c>
      <c r="J32" s="80">
        <f t="shared" si="2"/>
        <v>476.42523023030623</v>
      </c>
      <c r="K32" s="97">
        <v>38.502000000000002</v>
      </c>
      <c r="L32" s="101">
        <f t="shared" si="3"/>
        <v>18343.324214327251</v>
      </c>
      <c r="M32" s="102">
        <f t="shared" si="4"/>
        <v>2.7435212621217739</v>
      </c>
      <c r="N32" s="100">
        <f t="shared" si="5"/>
        <v>-0.74206929520888543</v>
      </c>
      <c r="O32" s="80">
        <f t="shared" si="6"/>
        <v>5.3333521554511201</v>
      </c>
      <c r="P32" s="98">
        <f t="shared" si="7"/>
        <v>61</v>
      </c>
      <c r="Q32" s="80">
        <f t="shared" si="8"/>
        <v>325.3344814825183</v>
      </c>
      <c r="R32" s="56">
        <f t="shared" si="9"/>
        <v>14.058215226014212</v>
      </c>
      <c r="S32" s="100">
        <f t="shared" si="10"/>
        <v>-0.8188310808265824</v>
      </c>
      <c r="T32" s="103">
        <f t="shared" si="11"/>
        <v>-1.8239988630942001</v>
      </c>
      <c r="U32" s="214">
        <f t="shared" si="12"/>
        <v>-0.79281167562447108</v>
      </c>
    </row>
    <row r="33" spans="1:21" ht="15.75" customHeight="1">
      <c r="A33" s="120">
        <v>30</v>
      </c>
      <c r="B33" s="3" t="s">
        <v>42</v>
      </c>
      <c r="C33" s="4">
        <v>3196</v>
      </c>
      <c r="D33" s="9">
        <v>3158</v>
      </c>
      <c r="E33" s="97">
        <v>36.930999999999997</v>
      </c>
      <c r="F33" s="97">
        <v>88.142857140000004</v>
      </c>
      <c r="G33" s="98">
        <v>28</v>
      </c>
      <c r="H33" s="99">
        <f t="shared" si="0"/>
        <v>28.571428571428573</v>
      </c>
      <c r="I33" s="100">
        <f t="shared" si="1"/>
        <v>-0.21645604658250275</v>
      </c>
      <c r="J33" s="80">
        <f t="shared" si="2"/>
        <v>148.162073419617</v>
      </c>
      <c r="K33" s="97">
        <v>36.930999999999997</v>
      </c>
      <c r="L33" s="101">
        <f t="shared" si="3"/>
        <v>5471.7735334598747</v>
      </c>
      <c r="M33" s="102">
        <f t="shared" si="4"/>
        <v>9.1972556415686757</v>
      </c>
      <c r="N33" s="100">
        <f t="shared" si="5"/>
        <v>-0.4859514581057694</v>
      </c>
      <c r="O33" s="80">
        <f t="shared" si="6"/>
        <v>4.4789588748176596</v>
      </c>
      <c r="P33" s="98">
        <f t="shared" si="7"/>
        <v>28</v>
      </c>
      <c r="Q33" s="80">
        <f t="shared" si="8"/>
        <v>125.41084849489447</v>
      </c>
      <c r="R33" s="56">
        <f t="shared" si="9"/>
        <v>36.46911105390673</v>
      </c>
      <c r="S33" s="100">
        <f t="shared" si="10"/>
        <v>9.1632506101229597E-2</v>
      </c>
      <c r="T33" s="103">
        <f t="shared" si="11"/>
        <v>-0.46647096753204076</v>
      </c>
      <c r="U33" s="214">
        <f t="shared" si="12"/>
        <v>-0.20275430916216869</v>
      </c>
    </row>
    <row r="34" spans="1:21" ht="15.75" customHeight="1">
      <c r="A34" s="120">
        <v>31</v>
      </c>
      <c r="B34" s="3" t="s">
        <v>43</v>
      </c>
      <c r="C34" s="4">
        <v>4423</v>
      </c>
      <c r="D34" s="9">
        <v>4305</v>
      </c>
      <c r="E34" s="97">
        <v>35.872</v>
      </c>
      <c r="F34" s="97">
        <v>104.03125</v>
      </c>
      <c r="G34" s="98">
        <v>32</v>
      </c>
      <c r="H34" s="99">
        <f t="shared" si="0"/>
        <v>25</v>
      </c>
      <c r="I34" s="100">
        <f t="shared" si="1"/>
        <v>-0.3488166688939246</v>
      </c>
      <c r="J34" s="80">
        <f t="shared" si="2"/>
        <v>181.01933598375612</v>
      </c>
      <c r="K34" s="97">
        <v>35.872</v>
      </c>
      <c r="L34" s="101">
        <f t="shared" si="3"/>
        <v>6493.5256204092993</v>
      </c>
      <c r="M34" s="102">
        <f t="shared" si="4"/>
        <v>7.7500733718253807</v>
      </c>
      <c r="N34" s="100">
        <f t="shared" si="5"/>
        <v>-0.54338319778210797</v>
      </c>
      <c r="O34" s="80">
        <f t="shared" si="6"/>
        <v>4.6446913347752981</v>
      </c>
      <c r="P34" s="98">
        <f t="shared" si="7"/>
        <v>32</v>
      </c>
      <c r="Q34" s="80">
        <f t="shared" si="8"/>
        <v>148.63012271280954</v>
      </c>
      <c r="R34" s="56">
        <f t="shared" si="9"/>
        <v>30.771838693575972</v>
      </c>
      <c r="S34" s="100">
        <f t="shared" si="10"/>
        <v>-0.13982450787656528</v>
      </c>
      <c r="T34" s="103">
        <f t="shared" si="11"/>
        <v>-0.79947992862331485</v>
      </c>
      <c r="U34" s="214">
        <f t="shared" si="12"/>
        <v>-0.34749858383395743</v>
      </c>
    </row>
    <row r="35" spans="1:21" ht="15.75" customHeight="1">
      <c r="A35" s="120">
        <v>32</v>
      </c>
      <c r="B35" s="3" t="s">
        <v>44</v>
      </c>
      <c r="C35" s="4">
        <v>7367</v>
      </c>
      <c r="D35" s="9">
        <v>7359</v>
      </c>
      <c r="E35" s="97">
        <v>32.774999999999999</v>
      </c>
      <c r="F35" s="97">
        <v>100.8103448</v>
      </c>
      <c r="G35" s="98">
        <v>58</v>
      </c>
      <c r="H35" s="99">
        <f t="shared" si="0"/>
        <v>13.793103448275861</v>
      </c>
      <c r="I35" s="100">
        <f t="shared" si="1"/>
        <v>-0.76415517338838612</v>
      </c>
      <c r="J35" s="80">
        <f t="shared" si="2"/>
        <v>441.71484014010673</v>
      </c>
      <c r="K35" s="97">
        <v>32.774999999999999</v>
      </c>
      <c r="L35" s="101">
        <f t="shared" si="3"/>
        <v>14477.203885591998</v>
      </c>
      <c r="M35" s="102">
        <f t="shared" si="4"/>
        <v>3.4761753994557427</v>
      </c>
      <c r="N35" s="100">
        <f t="shared" si="5"/>
        <v>-0.71299375816846788</v>
      </c>
      <c r="O35" s="80">
        <f t="shared" si="6"/>
        <v>4.6132409773556065</v>
      </c>
      <c r="P35" s="98">
        <f t="shared" si="7"/>
        <v>58</v>
      </c>
      <c r="Q35" s="80">
        <f t="shared" si="8"/>
        <v>267.56797668662517</v>
      </c>
      <c r="R35" s="56">
        <f t="shared" si="9"/>
        <v>17.09330921346238</v>
      </c>
      <c r="S35" s="100">
        <f t="shared" si="10"/>
        <v>-0.69552755116420062</v>
      </c>
      <c r="T35" s="103">
        <f t="shared" si="11"/>
        <v>-1.6632397004621304</v>
      </c>
      <c r="U35" s="214">
        <f t="shared" si="12"/>
        <v>-0.72293677401290368</v>
      </c>
    </row>
    <row r="36" spans="1:21" ht="15.75" customHeight="1">
      <c r="A36" s="120">
        <v>33</v>
      </c>
      <c r="B36" s="3" t="s">
        <v>45</v>
      </c>
      <c r="C36" s="4">
        <v>8222</v>
      </c>
      <c r="D36" s="9">
        <v>8151</v>
      </c>
      <c r="E36" s="97">
        <v>25.895</v>
      </c>
      <c r="F36" s="97">
        <v>336.23529409999998</v>
      </c>
      <c r="G36" s="98">
        <v>17</v>
      </c>
      <c r="H36" s="99">
        <f t="shared" si="0"/>
        <v>47.058823529411768</v>
      </c>
      <c r="I36" s="100">
        <f t="shared" si="1"/>
        <v>0.46870482185309242</v>
      </c>
      <c r="J36" s="80">
        <f t="shared" si="2"/>
        <v>70.092795635500266</v>
      </c>
      <c r="K36" s="97">
        <v>25.895</v>
      </c>
      <c r="L36" s="101">
        <f t="shared" si="3"/>
        <v>1815.0529429812793</v>
      </c>
      <c r="M36" s="102">
        <f t="shared" si="4"/>
        <v>27.726629239442001</v>
      </c>
      <c r="N36" s="100">
        <f t="shared" si="5"/>
        <v>0.24939071895631421</v>
      </c>
      <c r="O36" s="80">
        <f t="shared" si="6"/>
        <v>5.8178111949410578</v>
      </c>
      <c r="P36" s="98">
        <f t="shared" si="7"/>
        <v>17</v>
      </c>
      <c r="Q36" s="80">
        <f t="shared" si="8"/>
        <v>98.902790313997983</v>
      </c>
      <c r="R36" s="56">
        <f t="shared" si="9"/>
        <v>46.24361099019125</v>
      </c>
      <c r="S36" s="100">
        <f t="shared" si="10"/>
        <v>0.48873070069188074</v>
      </c>
      <c r="T36" s="103">
        <f t="shared" si="11"/>
        <v>0.89435636026589238</v>
      </c>
      <c r="U36" s="214">
        <f t="shared" si="12"/>
        <v>0.38873717464109286</v>
      </c>
    </row>
    <row r="37" spans="1:21" ht="15.75" customHeight="1">
      <c r="E37" s="11"/>
      <c r="G37" s="44"/>
      <c r="H37" s="11"/>
      <c r="I37" s="11"/>
      <c r="J37" s="11"/>
      <c r="K37" s="11"/>
      <c r="M37" s="104"/>
      <c r="N37" s="11"/>
      <c r="O37" s="11"/>
      <c r="P37" s="44"/>
      <c r="Q37" s="11"/>
      <c r="R37" s="11"/>
      <c r="S37" s="11"/>
      <c r="T37" s="11"/>
      <c r="U37" s="11"/>
    </row>
    <row r="38" spans="1:21" ht="15.75" customHeight="1">
      <c r="B38" s="45" t="s">
        <v>46</v>
      </c>
      <c r="E38" s="11"/>
      <c r="G38" s="172">
        <f>MAX(G4:G36)</f>
        <v>178</v>
      </c>
      <c r="H38" s="173"/>
      <c r="I38" s="173"/>
      <c r="J38" s="173"/>
      <c r="K38" s="173"/>
      <c r="L38" s="175">
        <f>MAX(L6:L37)</f>
        <v>104819.63758630863</v>
      </c>
      <c r="M38" s="215"/>
      <c r="N38" s="173"/>
      <c r="O38" s="173"/>
      <c r="P38" s="172">
        <f t="shared" ref="P38:Q38" si="13">MAX(P4:P36)</f>
        <v>178</v>
      </c>
      <c r="Q38" s="175">
        <f t="shared" si="13"/>
        <v>811.9788596031276</v>
      </c>
      <c r="R38" s="173"/>
      <c r="S38" s="173"/>
      <c r="T38" s="174"/>
      <c r="U38" s="175">
        <f>MAX(U4:U36)</f>
        <v>2.4865650634128129</v>
      </c>
    </row>
    <row r="39" spans="1:21" ht="15.75" customHeight="1">
      <c r="B39" s="47" t="s">
        <v>47</v>
      </c>
      <c r="E39" s="11"/>
      <c r="G39" s="172">
        <f>MIN(G4:G36)</f>
        <v>8</v>
      </c>
      <c r="H39" s="173"/>
      <c r="I39" s="173"/>
      <c r="J39" s="173"/>
      <c r="K39" s="173"/>
      <c r="L39" s="175">
        <f>MIN(L6:L37)</f>
        <v>503.25299999999999</v>
      </c>
      <c r="M39" s="215"/>
      <c r="N39" s="173"/>
      <c r="O39" s="173"/>
      <c r="P39" s="172">
        <f t="shared" ref="P39:Q39" si="14">MIN(P4:P36)</f>
        <v>8</v>
      </c>
      <c r="Q39" s="175">
        <f t="shared" si="14"/>
        <v>45.736221611249775</v>
      </c>
      <c r="R39" s="173"/>
      <c r="S39" s="173"/>
      <c r="T39" s="174"/>
      <c r="U39" s="175">
        <f>MIN(U4:U36)</f>
        <v>-1.0121497341502881</v>
      </c>
    </row>
    <row r="40" spans="1:21" ht="15.75" customHeight="1">
      <c r="B40" s="48" t="s">
        <v>79</v>
      </c>
      <c r="E40" s="11"/>
      <c r="G40" s="179"/>
      <c r="H40" s="174">
        <f t="shared" ref="H40:I40" si="15">AVERAGE(H4:H36)</f>
        <v>34.411967061829088</v>
      </c>
      <c r="I40" s="174">
        <f t="shared" si="15"/>
        <v>2.136338244354468E-16</v>
      </c>
      <c r="J40" s="173"/>
      <c r="K40" s="173"/>
      <c r="L40" s="177"/>
      <c r="M40" s="216">
        <f t="shared" ref="M40:N40" si="16">AVERAGE(M4:M36)</f>
        <v>21.442406808673383</v>
      </c>
      <c r="N40" s="216">
        <f t="shared" si="16"/>
        <v>2.8596653664587365E-17</v>
      </c>
      <c r="O40" s="173"/>
      <c r="P40" s="179"/>
      <c r="Q40" s="173"/>
      <c r="R40" s="174">
        <f t="shared" ref="R40:U40" si="17">AVERAGE(R4:R36)</f>
        <v>34.213593559118436</v>
      </c>
      <c r="S40" s="174">
        <f t="shared" si="17"/>
        <v>2.0858735614169609E-16</v>
      </c>
      <c r="T40" s="180">
        <f t="shared" si="17"/>
        <v>2.9942378542920887E-16</v>
      </c>
      <c r="U40" s="174">
        <f t="shared" si="17"/>
        <v>-3.3643121958338078E-17</v>
      </c>
    </row>
    <row r="41" spans="1:21" ht="15.75" customHeight="1">
      <c r="B41" s="48" t="s">
        <v>80</v>
      </c>
      <c r="E41" s="11"/>
      <c r="G41" s="179"/>
      <c r="H41" s="173">
        <f t="shared" ref="H41:I41" si="18">STDEVA(H4:H36)</f>
        <v>26.982561044670931</v>
      </c>
      <c r="I41" s="173">
        <f t="shared" si="18"/>
        <v>0.99999999999999944</v>
      </c>
      <c r="J41" s="173"/>
      <c r="K41" s="173"/>
      <c r="L41" s="177"/>
      <c r="M41" s="215">
        <f t="shared" ref="M41:N41" si="19">STDEVA(M4:M36)</f>
        <v>25.198301111876688</v>
      </c>
      <c r="N41" s="215">
        <f t="shared" si="19"/>
        <v>0.99999999999999978</v>
      </c>
      <c r="O41" s="173"/>
      <c r="P41" s="179"/>
      <c r="Q41" s="173"/>
      <c r="R41" s="173">
        <f t="shared" ref="R41:U41" si="20">STDEVA(R4:R36)</f>
        <v>24.614818373477039</v>
      </c>
      <c r="S41" s="173">
        <f t="shared" si="20"/>
        <v>1</v>
      </c>
      <c r="T41" s="181">
        <f t="shared" si="20"/>
        <v>2.3006710410230751</v>
      </c>
      <c r="U41" s="173">
        <f t="shared" si="20"/>
        <v>0.99999999999999989</v>
      </c>
    </row>
    <row r="42" spans="1:21" ht="15.75" customHeight="1">
      <c r="E42" s="11"/>
      <c r="G42" s="44"/>
      <c r="H42" s="11"/>
      <c r="I42" s="11"/>
      <c r="J42" s="11"/>
      <c r="K42" s="11"/>
      <c r="M42" s="104"/>
      <c r="N42" s="11"/>
      <c r="O42" s="11"/>
      <c r="P42" s="44"/>
      <c r="Q42" s="11"/>
      <c r="R42" s="11"/>
      <c r="S42" s="11"/>
      <c r="T42" s="11"/>
      <c r="U42" s="11"/>
    </row>
    <row r="43" spans="1:21" ht="15.75" customHeight="1">
      <c r="E43" s="11"/>
      <c r="G43" s="44"/>
      <c r="H43" s="11"/>
      <c r="I43" s="11"/>
      <c r="J43" s="11"/>
      <c r="K43" s="11"/>
      <c r="M43" s="104"/>
      <c r="N43" s="11"/>
      <c r="O43" s="11"/>
      <c r="P43" s="44"/>
      <c r="Q43" s="11"/>
      <c r="R43" s="11"/>
      <c r="S43" s="11"/>
      <c r="T43" s="11"/>
      <c r="U43" s="11"/>
    </row>
    <row r="44" spans="1:21" ht="15.75" customHeight="1">
      <c r="E44" s="11"/>
      <c r="G44" s="44"/>
      <c r="H44" s="11"/>
      <c r="I44" s="11"/>
      <c r="J44" s="11"/>
      <c r="K44" s="11"/>
      <c r="M44" s="104"/>
      <c r="N44" s="11"/>
      <c r="O44" s="11"/>
      <c r="P44" s="44"/>
      <c r="Q44" s="11"/>
      <c r="R44" s="11"/>
      <c r="S44" s="11"/>
      <c r="T44" s="11"/>
      <c r="U44" s="11"/>
    </row>
    <row r="45" spans="1:21" ht="15.75" customHeight="1">
      <c r="E45" s="11"/>
      <c r="G45" s="44"/>
      <c r="H45" s="11"/>
      <c r="I45" s="11"/>
      <c r="J45" s="11"/>
      <c r="K45" s="11"/>
      <c r="M45" s="104"/>
      <c r="N45" s="11"/>
      <c r="O45" s="11"/>
      <c r="P45" s="44"/>
      <c r="Q45" s="11"/>
      <c r="R45" s="11"/>
      <c r="S45" s="11"/>
      <c r="T45" s="11"/>
      <c r="U45" s="11"/>
    </row>
    <row r="46" spans="1:21" ht="15.75" customHeight="1">
      <c r="E46" s="11"/>
      <c r="G46" s="44"/>
      <c r="H46" s="11"/>
      <c r="I46" s="11"/>
      <c r="J46" s="11"/>
      <c r="K46" s="11"/>
      <c r="M46" s="104"/>
      <c r="N46" s="11"/>
      <c r="O46" s="11"/>
      <c r="P46" s="44"/>
      <c r="Q46" s="11"/>
      <c r="R46" s="11"/>
      <c r="S46" s="11"/>
      <c r="T46" s="11"/>
      <c r="U46" s="11"/>
    </row>
    <row r="47" spans="1:21" ht="15.75" customHeight="1">
      <c r="E47" s="11"/>
      <c r="G47" s="44"/>
      <c r="H47" s="11"/>
      <c r="I47" s="11"/>
      <c r="J47" s="11"/>
      <c r="K47" s="11"/>
      <c r="M47" s="104"/>
      <c r="N47" s="11"/>
      <c r="O47" s="11"/>
      <c r="P47" s="44"/>
      <c r="Q47" s="11"/>
      <c r="R47" s="11"/>
      <c r="S47" s="11"/>
      <c r="T47" s="11"/>
      <c r="U47" s="11"/>
    </row>
    <row r="48" spans="1:21" ht="15.75" customHeight="1">
      <c r="E48" s="11"/>
      <c r="G48" s="44"/>
      <c r="H48" s="11"/>
      <c r="I48" s="11"/>
      <c r="J48" s="11"/>
      <c r="K48" s="11"/>
      <c r="M48" s="104"/>
      <c r="N48" s="11"/>
      <c r="O48" s="11"/>
      <c r="P48" s="44"/>
      <c r="Q48" s="11"/>
      <c r="R48" s="11"/>
      <c r="S48" s="11"/>
      <c r="T48" s="11"/>
      <c r="U48" s="11"/>
    </row>
    <row r="49" spans="5:21" ht="15.75" customHeight="1">
      <c r="E49" s="11"/>
      <c r="G49" s="44"/>
      <c r="H49" s="11"/>
      <c r="I49" s="11"/>
      <c r="J49" s="11"/>
      <c r="K49" s="11"/>
      <c r="M49" s="104"/>
      <c r="N49" s="11"/>
      <c r="O49" s="11"/>
      <c r="P49" s="44"/>
      <c r="Q49" s="11"/>
      <c r="R49" s="11"/>
      <c r="S49" s="11"/>
      <c r="T49" s="11"/>
      <c r="U49" s="11"/>
    </row>
    <row r="50" spans="5:21" ht="15.75" customHeight="1">
      <c r="E50" s="11"/>
      <c r="G50" s="44"/>
      <c r="H50" s="11"/>
      <c r="I50" s="11"/>
      <c r="J50" s="11"/>
      <c r="K50" s="11"/>
      <c r="M50" s="104"/>
      <c r="N50" s="11"/>
      <c r="O50" s="11"/>
      <c r="P50" s="44"/>
      <c r="Q50" s="11"/>
      <c r="R50" s="11"/>
      <c r="S50" s="11"/>
      <c r="T50" s="11"/>
      <c r="U50" s="11"/>
    </row>
    <row r="51" spans="5:21" ht="15.75" customHeight="1">
      <c r="E51" s="11"/>
      <c r="G51" s="44"/>
      <c r="H51" s="11"/>
      <c r="I51" s="11"/>
      <c r="J51" s="11"/>
      <c r="K51" s="11"/>
      <c r="M51" s="104"/>
      <c r="N51" s="11"/>
      <c r="O51" s="11"/>
      <c r="P51" s="44"/>
      <c r="Q51" s="11"/>
      <c r="R51" s="11"/>
      <c r="S51" s="11"/>
      <c r="T51" s="11"/>
      <c r="U51" s="11"/>
    </row>
    <row r="52" spans="5:21" ht="15.75" customHeight="1">
      <c r="E52" s="11"/>
      <c r="G52" s="44"/>
      <c r="H52" s="11"/>
      <c r="I52" s="11"/>
      <c r="J52" s="11"/>
      <c r="K52" s="11"/>
      <c r="M52" s="104"/>
      <c r="N52" s="11"/>
      <c r="O52" s="11"/>
      <c r="P52" s="44"/>
      <c r="Q52" s="11"/>
      <c r="R52" s="11"/>
      <c r="S52" s="11"/>
      <c r="T52" s="11"/>
      <c r="U52" s="11"/>
    </row>
    <row r="53" spans="5:21" ht="15.75" customHeight="1">
      <c r="E53" s="11"/>
      <c r="G53" s="44"/>
      <c r="H53" s="11"/>
      <c r="I53" s="11"/>
      <c r="J53" s="11"/>
      <c r="K53" s="11"/>
      <c r="M53" s="104"/>
      <c r="N53" s="11"/>
      <c r="O53" s="11"/>
      <c r="P53" s="44"/>
      <c r="Q53" s="11"/>
      <c r="R53" s="11"/>
      <c r="S53" s="11"/>
      <c r="T53" s="11"/>
      <c r="U53" s="11"/>
    </row>
    <row r="54" spans="5:21" ht="15.75" customHeight="1">
      <c r="E54" s="11"/>
      <c r="G54" s="44"/>
      <c r="H54" s="11"/>
      <c r="I54" s="11"/>
      <c r="J54" s="11"/>
      <c r="K54" s="11"/>
      <c r="M54" s="104"/>
      <c r="N54" s="11"/>
      <c r="O54" s="11"/>
      <c r="P54" s="44"/>
      <c r="Q54" s="11"/>
      <c r="R54" s="11"/>
      <c r="S54" s="11"/>
      <c r="T54" s="11"/>
      <c r="U54" s="11"/>
    </row>
    <row r="55" spans="5:21" ht="15.75" customHeight="1">
      <c r="E55" s="11"/>
      <c r="G55" s="44"/>
      <c r="H55" s="11"/>
      <c r="I55" s="11"/>
      <c r="J55" s="11"/>
      <c r="K55" s="11"/>
      <c r="M55" s="104"/>
      <c r="N55" s="11"/>
      <c r="O55" s="11"/>
      <c r="P55" s="44"/>
      <c r="Q55" s="11"/>
      <c r="R55" s="11"/>
      <c r="S55" s="11"/>
      <c r="T55" s="11"/>
      <c r="U55" s="11"/>
    </row>
    <row r="56" spans="5:21" ht="15.75" customHeight="1">
      <c r="E56" s="11"/>
      <c r="G56" s="44"/>
      <c r="H56" s="11"/>
      <c r="I56" s="11"/>
      <c r="J56" s="11"/>
      <c r="K56" s="11"/>
      <c r="M56" s="104"/>
      <c r="N56" s="11"/>
      <c r="O56" s="11"/>
      <c r="P56" s="44"/>
      <c r="Q56" s="11"/>
      <c r="R56" s="11"/>
      <c r="S56" s="11"/>
      <c r="T56" s="11"/>
      <c r="U56" s="11"/>
    </row>
    <row r="57" spans="5:21" ht="15.75" customHeight="1">
      <c r="E57" s="11"/>
      <c r="G57" s="44"/>
      <c r="H57" s="11"/>
      <c r="I57" s="11"/>
      <c r="J57" s="11"/>
      <c r="K57" s="11"/>
      <c r="M57" s="104"/>
      <c r="N57" s="11"/>
      <c r="O57" s="11"/>
      <c r="P57" s="44"/>
      <c r="Q57" s="11"/>
      <c r="R57" s="11"/>
      <c r="S57" s="11"/>
      <c r="T57" s="11"/>
      <c r="U57" s="11"/>
    </row>
    <row r="58" spans="5:21" ht="15.75" customHeight="1">
      <c r="E58" s="11"/>
      <c r="G58" s="44"/>
      <c r="H58" s="11"/>
      <c r="I58" s="11"/>
      <c r="J58" s="11"/>
      <c r="K58" s="11"/>
      <c r="M58" s="104"/>
      <c r="N58" s="11"/>
      <c r="O58" s="11"/>
      <c r="P58" s="44"/>
      <c r="Q58" s="11"/>
      <c r="R58" s="11"/>
      <c r="S58" s="11"/>
      <c r="T58" s="11"/>
      <c r="U58" s="11"/>
    </row>
    <row r="59" spans="5:21" ht="15.75" customHeight="1">
      <c r="E59" s="11"/>
      <c r="G59" s="44"/>
      <c r="H59" s="11"/>
      <c r="I59" s="11"/>
      <c r="J59" s="11"/>
      <c r="K59" s="11"/>
      <c r="M59" s="104"/>
      <c r="N59" s="11"/>
      <c r="O59" s="11"/>
      <c r="P59" s="44"/>
      <c r="Q59" s="11"/>
      <c r="R59" s="11"/>
      <c r="S59" s="11"/>
      <c r="T59" s="11"/>
      <c r="U59" s="11"/>
    </row>
    <row r="60" spans="5:21" ht="15.75" customHeight="1">
      <c r="E60" s="11"/>
      <c r="G60" s="44"/>
      <c r="H60" s="11"/>
      <c r="I60" s="11"/>
      <c r="J60" s="11"/>
      <c r="K60" s="11"/>
      <c r="M60" s="104"/>
      <c r="N60" s="11"/>
      <c r="O60" s="11"/>
      <c r="P60" s="44"/>
      <c r="Q60" s="11"/>
      <c r="R60" s="11"/>
      <c r="S60" s="11"/>
      <c r="T60" s="11"/>
      <c r="U60" s="11"/>
    </row>
    <row r="61" spans="5:21" ht="15.75" customHeight="1">
      <c r="E61" s="11"/>
      <c r="G61" s="44"/>
      <c r="H61" s="11"/>
      <c r="I61" s="11"/>
      <c r="J61" s="11"/>
      <c r="K61" s="11"/>
      <c r="M61" s="104"/>
      <c r="N61" s="11"/>
      <c r="O61" s="11"/>
      <c r="P61" s="44"/>
      <c r="Q61" s="11"/>
      <c r="R61" s="11"/>
      <c r="S61" s="11"/>
      <c r="T61" s="11"/>
      <c r="U61" s="11"/>
    </row>
    <row r="62" spans="5:21" ht="15.75" customHeight="1">
      <c r="E62" s="11"/>
      <c r="G62" s="44"/>
      <c r="H62" s="11"/>
      <c r="I62" s="11"/>
      <c r="J62" s="11"/>
      <c r="K62" s="11"/>
      <c r="M62" s="104"/>
      <c r="N62" s="11"/>
      <c r="O62" s="11"/>
      <c r="P62" s="44"/>
      <c r="Q62" s="11"/>
      <c r="R62" s="11"/>
      <c r="S62" s="11"/>
      <c r="T62" s="11"/>
      <c r="U62" s="11"/>
    </row>
    <row r="63" spans="5:21" ht="15.75" customHeight="1">
      <c r="E63" s="11"/>
      <c r="G63" s="44"/>
      <c r="H63" s="11"/>
      <c r="I63" s="11"/>
      <c r="J63" s="11"/>
      <c r="K63" s="11"/>
      <c r="M63" s="104"/>
      <c r="N63" s="11"/>
      <c r="O63" s="11"/>
      <c r="P63" s="44"/>
      <c r="Q63" s="11"/>
      <c r="R63" s="11"/>
      <c r="S63" s="11"/>
      <c r="T63" s="11"/>
      <c r="U63" s="11"/>
    </row>
    <row r="64" spans="5:21" ht="15.75" customHeight="1">
      <c r="E64" s="11"/>
      <c r="G64" s="44"/>
      <c r="H64" s="11"/>
      <c r="I64" s="11"/>
      <c r="J64" s="11"/>
      <c r="K64" s="11"/>
      <c r="M64" s="104"/>
      <c r="N64" s="11"/>
      <c r="O64" s="11"/>
      <c r="P64" s="44"/>
      <c r="Q64" s="11"/>
      <c r="R64" s="11"/>
      <c r="S64" s="11"/>
      <c r="T64" s="11"/>
      <c r="U64" s="11"/>
    </row>
    <row r="65" spans="5:21" ht="15.75" customHeight="1">
      <c r="E65" s="11"/>
      <c r="G65" s="44"/>
      <c r="H65" s="11"/>
      <c r="I65" s="11"/>
      <c r="J65" s="11"/>
      <c r="K65" s="11"/>
      <c r="M65" s="104"/>
      <c r="N65" s="11"/>
      <c r="O65" s="11"/>
      <c r="P65" s="44"/>
      <c r="Q65" s="11"/>
      <c r="R65" s="11"/>
      <c r="S65" s="11"/>
      <c r="T65" s="11"/>
      <c r="U65" s="11"/>
    </row>
    <row r="66" spans="5:21" ht="15.75" customHeight="1">
      <c r="E66" s="11"/>
      <c r="G66" s="44"/>
      <c r="H66" s="11"/>
      <c r="I66" s="11"/>
      <c r="J66" s="11"/>
      <c r="K66" s="11"/>
      <c r="M66" s="104"/>
      <c r="N66" s="11"/>
      <c r="O66" s="11"/>
      <c r="P66" s="44"/>
      <c r="Q66" s="11"/>
      <c r="R66" s="11"/>
      <c r="S66" s="11"/>
      <c r="T66" s="11"/>
      <c r="U66" s="11"/>
    </row>
    <row r="67" spans="5:21" ht="15.75" customHeight="1">
      <c r="E67" s="11"/>
      <c r="G67" s="44"/>
      <c r="H67" s="11"/>
      <c r="I67" s="11"/>
      <c r="J67" s="11"/>
      <c r="K67" s="11"/>
      <c r="M67" s="104"/>
      <c r="N67" s="11"/>
      <c r="O67" s="11"/>
      <c r="P67" s="44"/>
      <c r="Q67" s="11"/>
      <c r="R67" s="11"/>
      <c r="S67" s="11"/>
      <c r="T67" s="11"/>
      <c r="U67" s="11"/>
    </row>
    <row r="68" spans="5:21" ht="15.75" customHeight="1">
      <c r="E68" s="11"/>
      <c r="G68" s="44"/>
      <c r="H68" s="11"/>
      <c r="I68" s="11"/>
      <c r="J68" s="11"/>
      <c r="K68" s="11"/>
      <c r="M68" s="104"/>
      <c r="N68" s="11"/>
      <c r="O68" s="11"/>
      <c r="P68" s="44"/>
      <c r="Q68" s="11"/>
      <c r="R68" s="11"/>
      <c r="S68" s="11"/>
      <c r="T68" s="11"/>
      <c r="U68" s="11"/>
    </row>
    <row r="69" spans="5:21" ht="15.75" customHeight="1">
      <c r="E69" s="11"/>
      <c r="G69" s="44"/>
      <c r="H69" s="11"/>
      <c r="I69" s="11"/>
      <c r="J69" s="11"/>
      <c r="K69" s="11"/>
      <c r="M69" s="104"/>
      <c r="N69" s="11"/>
      <c r="O69" s="11"/>
      <c r="P69" s="44"/>
      <c r="Q69" s="11"/>
      <c r="R69" s="11"/>
      <c r="S69" s="11"/>
      <c r="T69" s="11"/>
      <c r="U69" s="11"/>
    </row>
    <row r="70" spans="5:21" ht="15.75" customHeight="1">
      <c r="E70" s="11"/>
      <c r="G70" s="44"/>
      <c r="H70" s="11"/>
      <c r="I70" s="11"/>
      <c r="J70" s="11"/>
      <c r="K70" s="11"/>
      <c r="M70" s="104"/>
      <c r="N70" s="11"/>
      <c r="O70" s="11"/>
      <c r="P70" s="44"/>
      <c r="Q70" s="11"/>
      <c r="R70" s="11"/>
      <c r="S70" s="11"/>
      <c r="T70" s="11"/>
      <c r="U70" s="11"/>
    </row>
    <row r="71" spans="5:21" ht="15.75" customHeight="1">
      <c r="E71" s="11"/>
      <c r="G71" s="44"/>
      <c r="H71" s="11"/>
      <c r="I71" s="11"/>
      <c r="J71" s="11"/>
      <c r="K71" s="11"/>
      <c r="M71" s="104"/>
      <c r="N71" s="11"/>
      <c r="O71" s="11"/>
      <c r="P71" s="44"/>
      <c r="Q71" s="11"/>
      <c r="R71" s="11"/>
      <c r="S71" s="11"/>
      <c r="T71" s="11"/>
      <c r="U71" s="11"/>
    </row>
    <row r="72" spans="5:21" ht="15.75" customHeight="1">
      <c r="E72" s="11"/>
      <c r="G72" s="44"/>
      <c r="H72" s="11"/>
      <c r="I72" s="11"/>
      <c r="J72" s="11"/>
      <c r="K72" s="11"/>
      <c r="M72" s="104"/>
      <c r="N72" s="11"/>
      <c r="O72" s="11"/>
      <c r="P72" s="44"/>
      <c r="Q72" s="11"/>
      <c r="R72" s="11"/>
      <c r="S72" s="11"/>
      <c r="T72" s="11"/>
      <c r="U72" s="11"/>
    </row>
    <row r="73" spans="5:21" ht="15.75" customHeight="1">
      <c r="E73" s="11"/>
      <c r="G73" s="44"/>
      <c r="H73" s="11"/>
      <c r="I73" s="11"/>
      <c r="J73" s="11"/>
      <c r="K73" s="11"/>
      <c r="M73" s="104"/>
      <c r="N73" s="11"/>
      <c r="O73" s="11"/>
      <c r="P73" s="44"/>
      <c r="Q73" s="11"/>
      <c r="R73" s="11"/>
      <c r="S73" s="11"/>
      <c r="T73" s="11"/>
      <c r="U73" s="11"/>
    </row>
    <row r="74" spans="5:21" ht="15.75" customHeight="1">
      <c r="E74" s="11"/>
      <c r="G74" s="44"/>
      <c r="H74" s="11"/>
      <c r="I74" s="11"/>
      <c r="J74" s="11"/>
      <c r="K74" s="11"/>
      <c r="M74" s="104"/>
      <c r="N74" s="11"/>
      <c r="O74" s="11"/>
      <c r="P74" s="44"/>
      <c r="Q74" s="11"/>
      <c r="R74" s="11"/>
      <c r="S74" s="11"/>
      <c r="T74" s="11"/>
      <c r="U74" s="11"/>
    </row>
    <row r="75" spans="5:21" ht="15.75" customHeight="1">
      <c r="E75" s="11"/>
      <c r="G75" s="44"/>
      <c r="H75" s="11"/>
      <c r="I75" s="11"/>
      <c r="J75" s="11"/>
      <c r="K75" s="11"/>
      <c r="M75" s="104"/>
      <c r="N75" s="11"/>
      <c r="O75" s="11"/>
      <c r="P75" s="44"/>
      <c r="Q75" s="11"/>
      <c r="R75" s="11"/>
      <c r="S75" s="11"/>
      <c r="T75" s="11"/>
      <c r="U75" s="11"/>
    </row>
    <row r="76" spans="5:21" ht="15.75" customHeight="1">
      <c r="E76" s="11"/>
      <c r="G76" s="44"/>
      <c r="H76" s="11"/>
      <c r="I76" s="11"/>
      <c r="J76" s="11"/>
      <c r="K76" s="11"/>
      <c r="M76" s="104"/>
      <c r="N76" s="11"/>
      <c r="O76" s="11"/>
      <c r="P76" s="44"/>
      <c r="Q76" s="11"/>
      <c r="R76" s="11"/>
      <c r="S76" s="11"/>
      <c r="T76" s="11"/>
      <c r="U76" s="11"/>
    </row>
    <row r="77" spans="5:21" ht="15.75" customHeight="1">
      <c r="E77" s="11"/>
      <c r="G77" s="44"/>
      <c r="H77" s="11"/>
      <c r="I77" s="11"/>
      <c r="J77" s="11"/>
      <c r="K77" s="11"/>
      <c r="M77" s="104"/>
      <c r="N77" s="11"/>
      <c r="O77" s="11"/>
      <c r="P77" s="44"/>
      <c r="Q77" s="11"/>
      <c r="R77" s="11"/>
      <c r="S77" s="11"/>
      <c r="T77" s="11"/>
      <c r="U77" s="11"/>
    </row>
    <row r="78" spans="5:21" ht="15.75" customHeight="1">
      <c r="E78" s="11"/>
      <c r="G78" s="44"/>
      <c r="H78" s="11"/>
      <c r="I78" s="11"/>
      <c r="J78" s="11"/>
      <c r="K78" s="11"/>
      <c r="M78" s="104"/>
      <c r="N78" s="11"/>
      <c r="O78" s="11"/>
      <c r="P78" s="44"/>
      <c r="Q78" s="11"/>
      <c r="R78" s="11"/>
      <c r="S78" s="11"/>
      <c r="T78" s="11"/>
      <c r="U78" s="11"/>
    </row>
    <row r="79" spans="5:21" ht="15.75" customHeight="1">
      <c r="E79" s="11"/>
      <c r="G79" s="44"/>
      <c r="H79" s="11"/>
      <c r="I79" s="11"/>
      <c r="J79" s="11"/>
      <c r="K79" s="11"/>
      <c r="M79" s="104"/>
      <c r="N79" s="11"/>
      <c r="O79" s="11"/>
      <c r="P79" s="44"/>
      <c r="Q79" s="11"/>
      <c r="R79" s="11"/>
      <c r="S79" s="11"/>
      <c r="T79" s="11"/>
      <c r="U79" s="11"/>
    </row>
    <row r="80" spans="5:21" ht="15.75" customHeight="1">
      <c r="E80" s="11"/>
      <c r="G80" s="44"/>
      <c r="H80" s="11"/>
      <c r="I80" s="11"/>
      <c r="J80" s="11"/>
      <c r="K80" s="11"/>
      <c r="M80" s="104"/>
      <c r="N80" s="11"/>
      <c r="O80" s="11"/>
      <c r="P80" s="44"/>
      <c r="Q80" s="11"/>
      <c r="R80" s="11"/>
      <c r="S80" s="11"/>
      <c r="T80" s="11"/>
      <c r="U80" s="11"/>
    </row>
    <row r="81" spans="5:21" ht="15.75" customHeight="1">
      <c r="E81" s="11"/>
      <c r="G81" s="44"/>
      <c r="H81" s="11"/>
      <c r="I81" s="11"/>
      <c r="J81" s="11"/>
      <c r="K81" s="11"/>
      <c r="M81" s="104"/>
      <c r="N81" s="11"/>
      <c r="O81" s="11"/>
      <c r="P81" s="44"/>
      <c r="Q81" s="11"/>
      <c r="R81" s="11"/>
      <c r="S81" s="11"/>
      <c r="T81" s="11"/>
      <c r="U81" s="11"/>
    </row>
    <row r="82" spans="5:21" ht="15.75" customHeight="1">
      <c r="E82" s="11"/>
      <c r="G82" s="44"/>
      <c r="H82" s="11"/>
      <c r="I82" s="11"/>
      <c r="J82" s="11"/>
      <c r="K82" s="11"/>
      <c r="M82" s="104"/>
      <c r="N82" s="11"/>
      <c r="O82" s="11"/>
      <c r="P82" s="44"/>
      <c r="Q82" s="11"/>
      <c r="R82" s="11"/>
      <c r="S82" s="11"/>
      <c r="T82" s="11"/>
      <c r="U82" s="11"/>
    </row>
    <row r="83" spans="5:21" ht="15.75" customHeight="1">
      <c r="E83" s="11"/>
      <c r="G83" s="44"/>
      <c r="H83" s="11"/>
      <c r="I83" s="11"/>
      <c r="J83" s="11"/>
      <c r="K83" s="11"/>
      <c r="M83" s="104"/>
      <c r="N83" s="11"/>
      <c r="O83" s="11"/>
      <c r="P83" s="44"/>
      <c r="Q83" s="11"/>
      <c r="R83" s="11"/>
      <c r="S83" s="11"/>
      <c r="T83" s="11"/>
      <c r="U83" s="11"/>
    </row>
    <row r="84" spans="5:21" ht="15.75" customHeight="1">
      <c r="E84" s="11"/>
      <c r="G84" s="44"/>
      <c r="H84" s="11"/>
      <c r="I84" s="11"/>
      <c r="J84" s="11"/>
      <c r="K84" s="11"/>
      <c r="M84" s="104"/>
      <c r="N84" s="11"/>
      <c r="O84" s="11"/>
      <c r="P84" s="44"/>
      <c r="Q84" s="11"/>
      <c r="R84" s="11"/>
      <c r="S84" s="11"/>
      <c r="T84" s="11"/>
      <c r="U84" s="11"/>
    </row>
    <row r="85" spans="5:21" ht="15.75" customHeight="1">
      <c r="E85" s="11"/>
      <c r="G85" s="44"/>
      <c r="H85" s="11"/>
      <c r="I85" s="11"/>
      <c r="J85" s="11"/>
      <c r="K85" s="11"/>
      <c r="M85" s="104"/>
      <c r="N85" s="11"/>
      <c r="O85" s="11"/>
      <c r="P85" s="44"/>
      <c r="Q85" s="11"/>
      <c r="R85" s="11"/>
      <c r="S85" s="11"/>
      <c r="T85" s="11"/>
      <c r="U85" s="11"/>
    </row>
    <row r="86" spans="5:21" ht="15.75" customHeight="1">
      <c r="E86" s="11"/>
      <c r="G86" s="44"/>
      <c r="H86" s="11"/>
      <c r="I86" s="11"/>
      <c r="J86" s="11"/>
      <c r="K86" s="11"/>
      <c r="M86" s="104"/>
      <c r="N86" s="11"/>
      <c r="O86" s="11"/>
      <c r="P86" s="44"/>
      <c r="Q86" s="11"/>
      <c r="R86" s="11"/>
      <c r="S86" s="11"/>
      <c r="T86" s="11"/>
      <c r="U86" s="11"/>
    </row>
    <row r="87" spans="5:21" ht="15.75" customHeight="1">
      <c r="E87" s="11"/>
      <c r="G87" s="44"/>
      <c r="H87" s="11"/>
      <c r="I87" s="11"/>
      <c r="J87" s="11"/>
      <c r="K87" s="11"/>
      <c r="M87" s="104"/>
      <c r="N87" s="11"/>
      <c r="O87" s="11"/>
      <c r="P87" s="44"/>
      <c r="Q87" s="11"/>
      <c r="R87" s="11"/>
      <c r="S87" s="11"/>
      <c r="T87" s="11"/>
      <c r="U87" s="11"/>
    </row>
    <row r="88" spans="5:21" ht="15.75" customHeight="1">
      <c r="E88" s="11"/>
      <c r="G88" s="44"/>
      <c r="H88" s="11"/>
      <c r="I88" s="11"/>
      <c r="J88" s="11"/>
      <c r="K88" s="11"/>
      <c r="M88" s="104"/>
      <c r="N88" s="11"/>
      <c r="O88" s="11"/>
      <c r="P88" s="44"/>
      <c r="Q88" s="11"/>
      <c r="R88" s="11"/>
      <c r="S88" s="11"/>
      <c r="T88" s="11"/>
      <c r="U88" s="11"/>
    </row>
    <row r="89" spans="5:21" ht="15.75" customHeight="1">
      <c r="E89" s="11"/>
      <c r="G89" s="44"/>
      <c r="H89" s="11"/>
      <c r="I89" s="11"/>
      <c r="J89" s="11"/>
      <c r="K89" s="11"/>
      <c r="M89" s="104"/>
      <c r="N89" s="11"/>
      <c r="O89" s="11"/>
      <c r="P89" s="44"/>
      <c r="Q89" s="11"/>
      <c r="R89" s="11"/>
      <c r="S89" s="11"/>
      <c r="T89" s="11"/>
      <c r="U89" s="11"/>
    </row>
    <row r="90" spans="5:21" ht="15.75" customHeight="1">
      <c r="E90" s="11"/>
      <c r="G90" s="44"/>
      <c r="H90" s="11"/>
      <c r="I90" s="11"/>
      <c r="J90" s="11"/>
      <c r="K90" s="11"/>
      <c r="M90" s="104"/>
      <c r="N90" s="11"/>
      <c r="O90" s="11"/>
      <c r="P90" s="44"/>
      <c r="Q90" s="11"/>
      <c r="R90" s="11"/>
      <c r="S90" s="11"/>
      <c r="T90" s="11"/>
      <c r="U90" s="11"/>
    </row>
    <row r="91" spans="5:21" ht="15.75" customHeight="1">
      <c r="E91" s="11"/>
      <c r="G91" s="44"/>
      <c r="H91" s="11"/>
      <c r="I91" s="11"/>
      <c r="J91" s="11"/>
      <c r="K91" s="11"/>
      <c r="M91" s="104"/>
      <c r="N91" s="11"/>
      <c r="O91" s="11"/>
      <c r="P91" s="44"/>
      <c r="Q91" s="11"/>
      <c r="R91" s="11"/>
      <c r="S91" s="11"/>
      <c r="T91" s="11"/>
      <c r="U91" s="11"/>
    </row>
    <row r="92" spans="5:21" ht="15.75" customHeight="1">
      <c r="E92" s="11"/>
      <c r="G92" s="44"/>
      <c r="H92" s="11"/>
      <c r="I92" s="11"/>
      <c r="J92" s="11"/>
      <c r="K92" s="11"/>
      <c r="M92" s="104"/>
      <c r="N92" s="11"/>
      <c r="O92" s="11"/>
      <c r="P92" s="44"/>
      <c r="Q92" s="11"/>
      <c r="R92" s="11"/>
      <c r="S92" s="11"/>
      <c r="T92" s="11"/>
      <c r="U92" s="11"/>
    </row>
    <row r="93" spans="5:21" ht="15.75" customHeight="1">
      <c r="E93" s="11"/>
      <c r="G93" s="44"/>
      <c r="H93" s="11"/>
      <c r="I93" s="11"/>
      <c r="J93" s="11"/>
      <c r="K93" s="11"/>
      <c r="M93" s="104"/>
      <c r="N93" s="11"/>
      <c r="O93" s="11"/>
      <c r="P93" s="44"/>
      <c r="Q93" s="11"/>
      <c r="R93" s="11"/>
      <c r="S93" s="11"/>
      <c r="T93" s="11"/>
      <c r="U93" s="11"/>
    </row>
    <row r="94" spans="5:21" ht="15.75" customHeight="1">
      <c r="E94" s="11"/>
      <c r="G94" s="44"/>
      <c r="H94" s="11"/>
      <c r="I94" s="11"/>
      <c r="J94" s="11"/>
      <c r="K94" s="11"/>
      <c r="M94" s="104"/>
      <c r="N94" s="11"/>
      <c r="O94" s="11"/>
      <c r="P94" s="44"/>
      <c r="Q94" s="11"/>
      <c r="R94" s="11"/>
      <c r="S94" s="11"/>
      <c r="T94" s="11"/>
      <c r="U94" s="11"/>
    </row>
    <row r="95" spans="5:21" ht="15.75" customHeight="1">
      <c r="E95" s="11"/>
      <c r="G95" s="44"/>
      <c r="H95" s="11"/>
      <c r="I95" s="11"/>
      <c r="J95" s="11"/>
      <c r="K95" s="11"/>
      <c r="M95" s="104"/>
      <c r="N95" s="11"/>
      <c r="O95" s="11"/>
      <c r="P95" s="44"/>
      <c r="Q95" s="11"/>
      <c r="R95" s="11"/>
      <c r="S95" s="11"/>
      <c r="T95" s="11"/>
      <c r="U95" s="11"/>
    </row>
    <row r="96" spans="5:21" ht="15.75" customHeight="1">
      <c r="E96" s="11"/>
      <c r="G96" s="44"/>
      <c r="H96" s="11"/>
      <c r="I96" s="11"/>
      <c r="J96" s="11"/>
      <c r="K96" s="11"/>
      <c r="M96" s="104"/>
      <c r="N96" s="11"/>
      <c r="O96" s="11"/>
      <c r="P96" s="44"/>
      <c r="Q96" s="11"/>
      <c r="R96" s="11"/>
      <c r="S96" s="11"/>
      <c r="T96" s="11"/>
      <c r="U96" s="11"/>
    </row>
    <row r="97" spans="5:21" ht="15.75" customHeight="1">
      <c r="E97" s="11"/>
      <c r="G97" s="44"/>
      <c r="H97" s="11"/>
      <c r="I97" s="11"/>
      <c r="J97" s="11"/>
      <c r="K97" s="11"/>
      <c r="M97" s="104"/>
      <c r="N97" s="11"/>
      <c r="O97" s="11"/>
      <c r="P97" s="44"/>
      <c r="Q97" s="11"/>
      <c r="R97" s="11"/>
      <c r="S97" s="11"/>
      <c r="T97" s="11"/>
      <c r="U97" s="11"/>
    </row>
    <row r="98" spans="5:21" ht="15.75" customHeight="1">
      <c r="E98" s="11"/>
      <c r="G98" s="44"/>
      <c r="H98" s="11"/>
      <c r="I98" s="11"/>
      <c r="J98" s="11"/>
      <c r="K98" s="11"/>
      <c r="M98" s="104"/>
      <c r="N98" s="11"/>
      <c r="O98" s="11"/>
      <c r="P98" s="44"/>
      <c r="Q98" s="11"/>
      <c r="R98" s="11"/>
      <c r="S98" s="11"/>
      <c r="T98" s="11"/>
      <c r="U98" s="11"/>
    </row>
    <row r="99" spans="5:21" ht="15.75" customHeight="1">
      <c r="E99" s="11"/>
      <c r="G99" s="44"/>
      <c r="H99" s="11"/>
      <c r="I99" s="11"/>
      <c r="J99" s="11"/>
      <c r="K99" s="11"/>
      <c r="M99" s="104"/>
      <c r="N99" s="11"/>
      <c r="O99" s="11"/>
      <c r="P99" s="44"/>
      <c r="Q99" s="11"/>
      <c r="R99" s="11"/>
      <c r="S99" s="11"/>
      <c r="T99" s="11"/>
      <c r="U99" s="11"/>
    </row>
    <row r="100" spans="5:21" ht="15.75" customHeight="1">
      <c r="E100" s="11"/>
      <c r="G100" s="44"/>
      <c r="H100" s="11"/>
      <c r="I100" s="11"/>
      <c r="J100" s="11"/>
      <c r="K100" s="11"/>
      <c r="M100" s="104"/>
      <c r="N100" s="11"/>
      <c r="O100" s="11"/>
      <c r="P100" s="44"/>
      <c r="Q100" s="11"/>
      <c r="R100" s="11"/>
      <c r="S100" s="11"/>
      <c r="T100" s="11"/>
      <c r="U100" s="11"/>
    </row>
    <row r="101" spans="5:21" ht="15.75" customHeight="1">
      <c r="E101" s="11"/>
      <c r="G101" s="44"/>
      <c r="H101" s="11"/>
      <c r="I101" s="11"/>
      <c r="J101" s="11"/>
      <c r="K101" s="11"/>
      <c r="M101" s="104"/>
      <c r="N101" s="11"/>
      <c r="O101" s="11"/>
      <c r="P101" s="44"/>
      <c r="Q101" s="11"/>
      <c r="R101" s="11"/>
      <c r="S101" s="11"/>
      <c r="T101" s="11"/>
      <c r="U101" s="11"/>
    </row>
    <row r="102" spans="5:21" ht="15.75" customHeight="1">
      <c r="E102" s="11"/>
      <c r="G102" s="44"/>
      <c r="H102" s="11"/>
      <c r="I102" s="11"/>
      <c r="J102" s="11"/>
      <c r="K102" s="11"/>
      <c r="M102" s="104"/>
      <c r="N102" s="11"/>
      <c r="O102" s="11"/>
      <c r="P102" s="44"/>
      <c r="Q102" s="11"/>
      <c r="R102" s="11"/>
      <c r="S102" s="11"/>
      <c r="T102" s="11"/>
      <c r="U102" s="11"/>
    </row>
    <row r="103" spans="5:21" ht="15.75" customHeight="1">
      <c r="E103" s="11"/>
      <c r="G103" s="44"/>
      <c r="H103" s="11"/>
      <c r="I103" s="11"/>
      <c r="J103" s="11"/>
      <c r="K103" s="11"/>
      <c r="M103" s="104"/>
      <c r="N103" s="11"/>
      <c r="O103" s="11"/>
      <c r="P103" s="44"/>
      <c r="Q103" s="11"/>
      <c r="R103" s="11"/>
      <c r="S103" s="11"/>
      <c r="T103" s="11"/>
      <c r="U103" s="11"/>
    </row>
    <row r="104" spans="5:21" ht="15.75" customHeight="1">
      <c r="E104" s="11"/>
      <c r="G104" s="44"/>
      <c r="H104" s="11"/>
      <c r="I104" s="11"/>
      <c r="J104" s="11"/>
      <c r="K104" s="11"/>
      <c r="M104" s="104"/>
      <c r="N104" s="11"/>
      <c r="O104" s="11"/>
      <c r="P104" s="44"/>
      <c r="Q104" s="11"/>
      <c r="R104" s="11"/>
      <c r="S104" s="11"/>
      <c r="T104" s="11"/>
      <c r="U104" s="11"/>
    </row>
    <row r="105" spans="5:21" ht="15.75" customHeight="1">
      <c r="E105" s="11"/>
      <c r="G105" s="44"/>
      <c r="H105" s="11"/>
      <c r="I105" s="11"/>
      <c r="J105" s="11"/>
      <c r="K105" s="11"/>
      <c r="M105" s="104"/>
      <c r="N105" s="11"/>
      <c r="O105" s="11"/>
      <c r="P105" s="44"/>
      <c r="Q105" s="11"/>
      <c r="R105" s="11"/>
      <c r="S105" s="11"/>
      <c r="T105" s="11"/>
      <c r="U105" s="11"/>
    </row>
    <row r="106" spans="5:21" ht="15.75" customHeight="1">
      <c r="E106" s="11"/>
      <c r="G106" s="44"/>
      <c r="H106" s="11"/>
      <c r="I106" s="11"/>
      <c r="J106" s="11"/>
      <c r="K106" s="11"/>
      <c r="M106" s="104"/>
      <c r="N106" s="11"/>
      <c r="O106" s="11"/>
      <c r="P106" s="44"/>
      <c r="Q106" s="11"/>
      <c r="R106" s="11"/>
      <c r="S106" s="11"/>
      <c r="T106" s="11"/>
      <c r="U106" s="11"/>
    </row>
    <row r="107" spans="5:21" ht="15.75" customHeight="1">
      <c r="E107" s="11"/>
      <c r="G107" s="44"/>
      <c r="H107" s="11"/>
      <c r="I107" s="11"/>
      <c r="J107" s="11"/>
      <c r="K107" s="11"/>
      <c r="M107" s="104"/>
      <c r="N107" s="11"/>
      <c r="O107" s="11"/>
      <c r="P107" s="44"/>
      <c r="Q107" s="11"/>
      <c r="R107" s="11"/>
      <c r="S107" s="11"/>
      <c r="T107" s="11"/>
      <c r="U107" s="11"/>
    </row>
    <row r="108" spans="5:21" ht="15.75" customHeight="1">
      <c r="E108" s="11"/>
      <c r="G108" s="44"/>
      <c r="H108" s="11"/>
      <c r="I108" s="11"/>
      <c r="J108" s="11"/>
      <c r="K108" s="11"/>
      <c r="M108" s="104"/>
      <c r="N108" s="11"/>
      <c r="O108" s="11"/>
      <c r="P108" s="44"/>
      <c r="Q108" s="11"/>
      <c r="R108" s="11"/>
      <c r="S108" s="11"/>
      <c r="T108" s="11"/>
      <c r="U108" s="11"/>
    </row>
    <row r="109" spans="5:21" ht="15.75" customHeight="1">
      <c r="E109" s="11"/>
      <c r="G109" s="44"/>
      <c r="H109" s="11"/>
      <c r="I109" s="11"/>
      <c r="J109" s="11"/>
      <c r="K109" s="11"/>
      <c r="M109" s="104"/>
      <c r="N109" s="11"/>
      <c r="O109" s="11"/>
      <c r="P109" s="44"/>
      <c r="Q109" s="11"/>
      <c r="R109" s="11"/>
      <c r="S109" s="11"/>
      <c r="T109" s="11"/>
      <c r="U109" s="11"/>
    </row>
    <row r="110" spans="5:21" ht="15.75" customHeight="1">
      <c r="E110" s="11"/>
      <c r="G110" s="44"/>
      <c r="H110" s="11"/>
      <c r="I110" s="11"/>
      <c r="J110" s="11"/>
      <c r="K110" s="11"/>
      <c r="M110" s="104"/>
      <c r="N110" s="11"/>
      <c r="O110" s="11"/>
      <c r="P110" s="44"/>
      <c r="Q110" s="11"/>
      <c r="R110" s="11"/>
      <c r="S110" s="11"/>
      <c r="T110" s="11"/>
      <c r="U110" s="11"/>
    </row>
    <row r="111" spans="5:21" ht="15.75" customHeight="1">
      <c r="E111" s="11"/>
      <c r="G111" s="44"/>
      <c r="H111" s="11"/>
      <c r="I111" s="11"/>
      <c r="J111" s="11"/>
      <c r="K111" s="11"/>
      <c r="M111" s="104"/>
      <c r="N111" s="11"/>
      <c r="O111" s="11"/>
      <c r="P111" s="44"/>
      <c r="Q111" s="11"/>
      <c r="R111" s="11"/>
      <c r="S111" s="11"/>
      <c r="T111" s="11"/>
      <c r="U111" s="11"/>
    </row>
    <row r="112" spans="5:21" ht="15.75" customHeight="1">
      <c r="E112" s="11"/>
      <c r="G112" s="44"/>
      <c r="H112" s="11"/>
      <c r="I112" s="11"/>
      <c r="J112" s="11"/>
      <c r="K112" s="11"/>
      <c r="M112" s="104"/>
      <c r="N112" s="11"/>
      <c r="O112" s="11"/>
      <c r="P112" s="44"/>
      <c r="Q112" s="11"/>
      <c r="R112" s="11"/>
      <c r="S112" s="11"/>
      <c r="T112" s="11"/>
      <c r="U112" s="11"/>
    </row>
    <row r="113" spans="5:21" ht="15.75" customHeight="1">
      <c r="E113" s="11"/>
      <c r="G113" s="44"/>
      <c r="H113" s="11"/>
      <c r="I113" s="11"/>
      <c r="J113" s="11"/>
      <c r="K113" s="11"/>
      <c r="M113" s="104"/>
      <c r="N113" s="11"/>
      <c r="O113" s="11"/>
      <c r="P113" s="44"/>
      <c r="Q113" s="11"/>
      <c r="R113" s="11"/>
      <c r="S113" s="11"/>
      <c r="T113" s="11"/>
      <c r="U113" s="11"/>
    </row>
    <row r="114" spans="5:21" ht="15.75" customHeight="1">
      <c r="E114" s="11"/>
      <c r="G114" s="44"/>
      <c r="H114" s="11"/>
      <c r="I114" s="11"/>
      <c r="J114" s="11"/>
      <c r="K114" s="11"/>
      <c r="M114" s="104"/>
      <c r="N114" s="11"/>
      <c r="O114" s="11"/>
      <c r="P114" s="44"/>
      <c r="Q114" s="11"/>
      <c r="R114" s="11"/>
      <c r="S114" s="11"/>
      <c r="T114" s="11"/>
      <c r="U114" s="11"/>
    </row>
    <row r="115" spans="5:21" ht="15.75" customHeight="1">
      <c r="E115" s="11"/>
      <c r="G115" s="44"/>
      <c r="H115" s="11"/>
      <c r="I115" s="11"/>
      <c r="J115" s="11"/>
      <c r="K115" s="11"/>
      <c r="M115" s="104"/>
      <c r="N115" s="11"/>
      <c r="O115" s="11"/>
      <c r="P115" s="44"/>
      <c r="Q115" s="11"/>
      <c r="R115" s="11"/>
      <c r="S115" s="11"/>
      <c r="T115" s="11"/>
      <c r="U115" s="11"/>
    </row>
    <row r="116" spans="5:21" ht="15.75" customHeight="1">
      <c r="E116" s="11"/>
      <c r="G116" s="44"/>
      <c r="H116" s="11"/>
      <c r="I116" s="11"/>
      <c r="J116" s="11"/>
      <c r="K116" s="11"/>
      <c r="M116" s="104"/>
      <c r="N116" s="11"/>
      <c r="O116" s="11"/>
      <c r="P116" s="44"/>
      <c r="Q116" s="11"/>
      <c r="R116" s="11"/>
      <c r="S116" s="11"/>
      <c r="T116" s="11"/>
      <c r="U116" s="11"/>
    </row>
    <row r="117" spans="5:21" ht="15.75" customHeight="1">
      <c r="E117" s="11"/>
      <c r="G117" s="44"/>
      <c r="H117" s="11"/>
      <c r="I117" s="11"/>
      <c r="J117" s="11"/>
      <c r="K117" s="11"/>
      <c r="M117" s="104"/>
      <c r="N117" s="11"/>
      <c r="O117" s="11"/>
      <c r="P117" s="44"/>
      <c r="Q117" s="11"/>
      <c r="R117" s="11"/>
      <c r="S117" s="11"/>
      <c r="T117" s="11"/>
      <c r="U117" s="11"/>
    </row>
    <row r="118" spans="5:21" ht="15.75" customHeight="1">
      <c r="E118" s="11"/>
      <c r="G118" s="44"/>
      <c r="H118" s="11"/>
      <c r="I118" s="11"/>
      <c r="J118" s="11"/>
      <c r="K118" s="11"/>
      <c r="M118" s="104"/>
      <c r="N118" s="11"/>
      <c r="O118" s="11"/>
      <c r="P118" s="44"/>
      <c r="Q118" s="11"/>
      <c r="R118" s="11"/>
      <c r="S118" s="11"/>
      <c r="T118" s="11"/>
      <c r="U118" s="11"/>
    </row>
    <row r="119" spans="5:21" ht="15.75" customHeight="1">
      <c r="E119" s="11"/>
      <c r="G119" s="44"/>
      <c r="H119" s="11"/>
      <c r="I119" s="11"/>
      <c r="J119" s="11"/>
      <c r="K119" s="11"/>
      <c r="M119" s="104"/>
      <c r="N119" s="11"/>
      <c r="O119" s="11"/>
      <c r="P119" s="44"/>
      <c r="Q119" s="11"/>
      <c r="R119" s="11"/>
      <c r="S119" s="11"/>
      <c r="T119" s="11"/>
      <c r="U119" s="11"/>
    </row>
    <row r="120" spans="5:21" ht="15.75" customHeight="1">
      <c r="E120" s="11"/>
      <c r="G120" s="44"/>
      <c r="H120" s="11"/>
      <c r="I120" s="11"/>
      <c r="J120" s="11"/>
      <c r="K120" s="11"/>
      <c r="M120" s="104"/>
      <c r="N120" s="11"/>
      <c r="O120" s="11"/>
      <c r="P120" s="44"/>
      <c r="Q120" s="11"/>
      <c r="R120" s="11"/>
      <c r="S120" s="11"/>
      <c r="T120" s="11"/>
      <c r="U120" s="11"/>
    </row>
    <row r="121" spans="5:21" ht="15.75" customHeight="1">
      <c r="E121" s="11"/>
      <c r="G121" s="44"/>
      <c r="H121" s="11"/>
      <c r="I121" s="11"/>
      <c r="J121" s="11"/>
      <c r="K121" s="11"/>
      <c r="M121" s="104"/>
      <c r="N121" s="11"/>
      <c r="O121" s="11"/>
      <c r="P121" s="44"/>
      <c r="Q121" s="11"/>
      <c r="R121" s="11"/>
      <c r="S121" s="11"/>
      <c r="T121" s="11"/>
      <c r="U121" s="11"/>
    </row>
    <row r="122" spans="5:21" ht="15.75" customHeight="1">
      <c r="E122" s="11"/>
      <c r="G122" s="44"/>
      <c r="H122" s="11"/>
      <c r="I122" s="11"/>
      <c r="J122" s="11"/>
      <c r="K122" s="11"/>
      <c r="M122" s="104"/>
      <c r="N122" s="11"/>
      <c r="O122" s="11"/>
      <c r="P122" s="44"/>
      <c r="Q122" s="11"/>
      <c r="R122" s="11"/>
      <c r="S122" s="11"/>
      <c r="T122" s="11"/>
      <c r="U122" s="11"/>
    </row>
    <row r="123" spans="5:21" ht="15.75" customHeight="1">
      <c r="E123" s="11"/>
      <c r="G123" s="44"/>
      <c r="H123" s="11"/>
      <c r="I123" s="11"/>
      <c r="J123" s="11"/>
      <c r="K123" s="11"/>
      <c r="M123" s="104"/>
      <c r="N123" s="11"/>
      <c r="O123" s="11"/>
      <c r="P123" s="44"/>
      <c r="Q123" s="11"/>
      <c r="R123" s="11"/>
      <c r="S123" s="11"/>
      <c r="T123" s="11"/>
      <c r="U123" s="11"/>
    </row>
    <row r="124" spans="5:21" ht="15.75" customHeight="1">
      <c r="E124" s="11"/>
      <c r="G124" s="44"/>
      <c r="H124" s="11"/>
      <c r="I124" s="11"/>
      <c r="J124" s="11"/>
      <c r="K124" s="11"/>
      <c r="M124" s="104"/>
      <c r="N124" s="11"/>
      <c r="O124" s="11"/>
      <c r="P124" s="44"/>
      <c r="Q124" s="11"/>
      <c r="R124" s="11"/>
      <c r="S124" s="11"/>
      <c r="T124" s="11"/>
      <c r="U124" s="11"/>
    </row>
    <row r="125" spans="5:21" ht="15.75" customHeight="1">
      <c r="E125" s="11"/>
      <c r="G125" s="44"/>
      <c r="H125" s="11"/>
      <c r="I125" s="11"/>
      <c r="J125" s="11"/>
      <c r="K125" s="11"/>
      <c r="M125" s="104"/>
      <c r="N125" s="11"/>
      <c r="O125" s="11"/>
      <c r="P125" s="44"/>
      <c r="Q125" s="11"/>
      <c r="R125" s="11"/>
      <c r="S125" s="11"/>
      <c r="T125" s="11"/>
      <c r="U125" s="11"/>
    </row>
    <row r="126" spans="5:21" ht="15.75" customHeight="1">
      <c r="E126" s="11"/>
      <c r="G126" s="44"/>
      <c r="H126" s="11"/>
      <c r="I126" s="11"/>
      <c r="J126" s="11"/>
      <c r="K126" s="11"/>
      <c r="M126" s="104"/>
      <c r="N126" s="11"/>
      <c r="O126" s="11"/>
      <c r="P126" s="44"/>
      <c r="Q126" s="11"/>
      <c r="R126" s="11"/>
      <c r="S126" s="11"/>
      <c r="T126" s="11"/>
      <c r="U126" s="11"/>
    </row>
    <row r="127" spans="5:21" ht="15.75" customHeight="1">
      <c r="E127" s="11"/>
      <c r="G127" s="44"/>
      <c r="H127" s="11"/>
      <c r="I127" s="11"/>
      <c r="J127" s="11"/>
      <c r="K127" s="11"/>
      <c r="M127" s="104"/>
      <c r="N127" s="11"/>
      <c r="O127" s="11"/>
      <c r="P127" s="44"/>
      <c r="Q127" s="11"/>
      <c r="R127" s="11"/>
      <c r="S127" s="11"/>
      <c r="T127" s="11"/>
      <c r="U127" s="11"/>
    </row>
    <row r="128" spans="5:21" ht="15.75" customHeight="1">
      <c r="E128" s="11"/>
      <c r="G128" s="44"/>
      <c r="H128" s="11"/>
      <c r="I128" s="11"/>
      <c r="J128" s="11"/>
      <c r="K128" s="11"/>
      <c r="M128" s="104"/>
      <c r="N128" s="11"/>
      <c r="O128" s="11"/>
      <c r="P128" s="44"/>
      <c r="Q128" s="11"/>
      <c r="R128" s="11"/>
      <c r="S128" s="11"/>
      <c r="T128" s="11"/>
      <c r="U128" s="11"/>
    </row>
    <row r="129" spans="5:21" ht="15.75" customHeight="1">
      <c r="E129" s="11"/>
      <c r="G129" s="44"/>
      <c r="H129" s="11"/>
      <c r="I129" s="11"/>
      <c r="J129" s="11"/>
      <c r="K129" s="11"/>
      <c r="M129" s="104"/>
      <c r="N129" s="11"/>
      <c r="O129" s="11"/>
      <c r="P129" s="44"/>
      <c r="Q129" s="11"/>
      <c r="R129" s="11"/>
      <c r="S129" s="11"/>
      <c r="T129" s="11"/>
      <c r="U129" s="11"/>
    </row>
    <row r="130" spans="5:21" ht="15.75" customHeight="1">
      <c r="E130" s="11"/>
      <c r="G130" s="44"/>
      <c r="H130" s="11"/>
      <c r="I130" s="11"/>
      <c r="J130" s="11"/>
      <c r="K130" s="11"/>
      <c r="M130" s="104"/>
      <c r="N130" s="11"/>
      <c r="O130" s="11"/>
      <c r="P130" s="44"/>
      <c r="Q130" s="11"/>
      <c r="R130" s="11"/>
      <c r="S130" s="11"/>
      <c r="T130" s="11"/>
      <c r="U130" s="11"/>
    </row>
    <row r="131" spans="5:21" ht="15.75" customHeight="1">
      <c r="E131" s="11"/>
      <c r="G131" s="44"/>
      <c r="H131" s="11"/>
      <c r="I131" s="11"/>
      <c r="J131" s="11"/>
      <c r="K131" s="11"/>
      <c r="M131" s="104"/>
      <c r="N131" s="11"/>
      <c r="O131" s="11"/>
      <c r="P131" s="44"/>
      <c r="Q131" s="11"/>
      <c r="R131" s="11"/>
      <c r="S131" s="11"/>
      <c r="T131" s="11"/>
      <c r="U131" s="11"/>
    </row>
    <row r="132" spans="5:21" ht="15.75" customHeight="1">
      <c r="E132" s="11"/>
      <c r="G132" s="44"/>
      <c r="H132" s="11"/>
      <c r="I132" s="11"/>
      <c r="J132" s="11"/>
      <c r="K132" s="11"/>
      <c r="M132" s="104"/>
      <c r="N132" s="11"/>
      <c r="O132" s="11"/>
      <c r="P132" s="44"/>
      <c r="Q132" s="11"/>
      <c r="R132" s="11"/>
      <c r="S132" s="11"/>
      <c r="T132" s="11"/>
      <c r="U132" s="11"/>
    </row>
    <row r="133" spans="5:21" ht="15.75" customHeight="1">
      <c r="E133" s="11"/>
      <c r="G133" s="44"/>
      <c r="H133" s="11"/>
      <c r="I133" s="11"/>
      <c r="J133" s="11"/>
      <c r="K133" s="11"/>
      <c r="M133" s="104"/>
      <c r="N133" s="11"/>
      <c r="O133" s="11"/>
      <c r="P133" s="44"/>
      <c r="Q133" s="11"/>
      <c r="R133" s="11"/>
      <c r="S133" s="11"/>
      <c r="T133" s="11"/>
      <c r="U133" s="11"/>
    </row>
    <row r="134" spans="5:21" ht="15.75" customHeight="1">
      <c r="E134" s="11"/>
      <c r="G134" s="44"/>
      <c r="H134" s="11"/>
      <c r="I134" s="11"/>
      <c r="J134" s="11"/>
      <c r="K134" s="11"/>
      <c r="M134" s="104"/>
      <c r="N134" s="11"/>
      <c r="O134" s="11"/>
      <c r="P134" s="44"/>
      <c r="Q134" s="11"/>
      <c r="R134" s="11"/>
      <c r="S134" s="11"/>
      <c r="T134" s="11"/>
      <c r="U134" s="11"/>
    </row>
    <row r="135" spans="5:21" ht="15.75" customHeight="1">
      <c r="E135" s="11"/>
      <c r="G135" s="44"/>
      <c r="H135" s="11"/>
      <c r="I135" s="11"/>
      <c r="J135" s="11"/>
      <c r="K135" s="11"/>
      <c r="M135" s="104"/>
      <c r="N135" s="11"/>
      <c r="O135" s="11"/>
      <c r="P135" s="44"/>
      <c r="Q135" s="11"/>
      <c r="R135" s="11"/>
      <c r="S135" s="11"/>
      <c r="T135" s="11"/>
      <c r="U135" s="11"/>
    </row>
    <row r="136" spans="5:21" ht="15.75" customHeight="1">
      <c r="E136" s="11"/>
      <c r="G136" s="44"/>
      <c r="H136" s="11"/>
      <c r="I136" s="11"/>
      <c r="J136" s="11"/>
      <c r="K136" s="11"/>
      <c r="M136" s="104"/>
      <c r="N136" s="11"/>
      <c r="O136" s="11"/>
      <c r="P136" s="44"/>
      <c r="Q136" s="11"/>
      <c r="R136" s="11"/>
      <c r="S136" s="11"/>
      <c r="T136" s="11"/>
      <c r="U136" s="11"/>
    </row>
    <row r="137" spans="5:21" ht="15.75" customHeight="1">
      <c r="E137" s="11"/>
      <c r="G137" s="44"/>
      <c r="H137" s="11"/>
      <c r="I137" s="11"/>
      <c r="J137" s="11"/>
      <c r="K137" s="11"/>
      <c r="M137" s="104"/>
      <c r="N137" s="11"/>
      <c r="O137" s="11"/>
      <c r="P137" s="44"/>
      <c r="Q137" s="11"/>
      <c r="R137" s="11"/>
      <c r="S137" s="11"/>
      <c r="T137" s="11"/>
      <c r="U137" s="11"/>
    </row>
    <row r="138" spans="5:21" ht="15.75" customHeight="1">
      <c r="E138" s="11"/>
      <c r="G138" s="44"/>
      <c r="H138" s="11"/>
      <c r="I138" s="11"/>
      <c r="J138" s="11"/>
      <c r="K138" s="11"/>
      <c r="M138" s="104"/>
      <c r="N138" s="11"/>
      <c r="O138" s="11"/>
      <c r="P138" s="44"/>
      <c r="Q138" s="11"/>
      <c r="R138" s="11"/>
      <c r="S138" s="11"/>
      <c r="T138" s="11"/>
      <c r="U138" s="11"/>
    </row>
    <row r="139" spans="5:21" ht="15.75" customHeight="1">
      <c r="E139" s="11"/>
      <c r="G139" s="44"/>
      <c r="H139" s="11"/>
      <c r="I139" s="11"/>
      <c r="J139" s="11"/>
      <c r="K139" s="11"/>
      <c r="M139" s="104"/>
      <c r="N139" s="11"/>
      <c r="O139" s="11"/>
      <c r="P139" s="44"/>
      <c r="Q139" s="11"/>
      <c r="R139" s="11"/>
      <c r="S139" s="11"/>
      <c r="T139" s="11"/>
      <c r="U139" s="11"/>
    </row>
    <row r="140" spans="5:21" ht="15.75" customHeight="1">
      <c r="E140" s="11"/>
      <c r="G140" s="44"/>
      <c r="H140" s="11"/>
      <c r="I140" s="11"/>
      <c r="J140" s="11"/>
      <c r="K140" s="11"/>
      <c r="M140" s="104"/>
      <c r="N140" s="11"/>
      <c r="O140" s="11"/>
      <c r="P140" s="44"/>
      <c r="Q140" s="11"/>
      <c r="R140" s="11"/>
      <c r="S140" s="11"/>
      <c r="T140" s="11"/>
      <c r="U140" s="11"/>
    </row>
    <row r="141" spans="5:21" ht="15.75" customHeight="1">
      <c r="E141" s="11"/>
      <c r="G141" s="44"/>
      <c r="H141" s="11"/>
      <c r="I141" s="11"/>
      <c r="J141" s="11"/>
      <c r="K141" s="11"/>
      <c r="M141" s="104"/>
      <c r="N141" s="11"/>
      <c r="O141" s="11"/>
      <c r="P141" s="44"/>
      <c r="Q141" s="11"/>
      <c r="R141" s="11"/>
      <c r="S141" s="11"/>
      <c r="T141" s="11"/>
      <c r="U141" s="11"/>
    </row>
    <row r="142" spans="5:21" ht="15.75" customHeight="1">
      <c r="E142" s="11"/>
      <c r="G142" s="44"/>
      <c r="H142" s="11"/>
      <c r="I142" s="11"/>
      <c r="J142" s="11"/>
      <c r="K142" s="11"/>
      <c r="M142" s="104"/>
      <c r="N142" s="11"/>
      <c r="O142" s="11"/>
      <c r="P142" s="44"/>
      <c r="Q142" s="11"/>
      <c r="R142" s="11"/>
      <c r="S142" s="11"/>
      <c r="T142" s="11"/>
      <c r="U142" s="11"/>
    </row>
    <row r="143" spans="5:21" ht="15.75" customHeight="1">
      <c r="E143" s="11"/>
      <c r="G143" s="44"/>
      <c r="H143" s="11"/>
      <c r="I143" s="11"/>
      <c r="J143" s="11"/>
      <c r="K143" s="11"/>
      <c r="M143" s="104"/>
      <c r="N143" s="11"/>
      <c r="O143" s="11"/>
      <c r="P143" s="44"/>
      <c r="Q143" s="11"/>
      <c r="R143" s="11"/>
      <c r="S143" s="11"/>
      <c r="T143" s="11"/>
      <c r="U143" s="11"/>
    </row>
    <row r="144" spans="5:21" ht="15.75" customHeight="1">
      <c r="E144" s="11"/>
      <c r="G144" s="44"/>
      <c r="H144" s="11"/>
      <c r="I144" s="11"/>
      <c r="J144" s="11"/>
      <c r="K144" s="11"/>
      <c r="M144" s="104"/>
      <c r="N144" s="11"/>
      <c r="O144" s="11"/>
      <c r="P144" s="44"/>
      <c r="Q144" s="11"/>
      <c r="R144" s="11"/>
      <c r="S144" s="11"/>
      <c r="T144" s="11"/>
      <c r="U144" s="11"/>
    </row>
    <row r="145" spans="5:21" ht="15.75" customHeight="1">
      <c r="E145" s="11"/>
      <c r="G145" s="44"/>
      <c r="H145" s="11"/>
      <c r="I145" s="11"/>
      <c r="J145" s="11"/>
      <c r="K145" s="11"/>
      <c r="M145" s="104"/>
      <c r="N145" s="11"/>
      <c r="O145" s="11"/>
      <c r="P145" s="44"/>
      <c r="Q145" s="11"/>
      <c r="R145" s="11"/>
      <c r="S145" s="11"/>
      <c r="T145" s="11"/>
      <c r="U145" s="11"/>
    </row>
    <row r="146" spans="5:21" ht="15.75" customHeight="1">
      <c r="E146" s="11"/>
      <c r="G146" s="44"/>
      <c r="H146" s="11"/>
      <c r="I146" s="11"/>
      <c r="J146" s="11"/>
      <c r="K146" s="11"/>
      <c r="M146" s="104"/>
      <c r="N146" s="11"/>
      <c r="O146" s="11"/>
      <c r="P146" s="44"/>
      <c r="Q146" s="11"/>
      <c r="R146" s="11"/>
      <c r="S146" s="11"/>
      <c r="T146" s="11"/>
      <c r="U146" s="11"/>
    </row>
    <row r="147" spans="5:21" ht="15.75" customHeight="1">
      <c r="E147" s="11"/>
      <c r="G147" s="44"/>
      <c r="H147" s="11"/>
      <c r="I147" s="11"/>
      <c r="J147" s="11"/>
      <c r="K147" s="11"/>
      <c r="M147" s="104"/>
      <c r="N147" s="11"/>
      <c r="O147" s="11"/>
      <c r="P147" s="44"/>
      <c r="Q147" s="11"/>
      <c r="R147" s="11"/>
      <c r="S147" s="11"/>
      <c r="T147" s="11"/>
      <c r="U147" s="11"/>
    </row>
    <row r="148" spans="5:21" ht="15.75" customHeight="1">
      <c r="E148" s="11"/>
      <c r="G148" s="44"/>
      <c r="H148" s="11"/>
      <c r="I148" s="11"/>
      <c r="J148" s="11"/>
      <c r="K148" s="11"/>
      <c r="M148" s="104"/>
      <c r="N148" s="11"/>
      <c r="O148" s="11"/>
      <c r="P148" s="44"/>
      <c r="Q148" s="11"/>
      <c r="R148" s="11"/>
      <c r="S148" s="11"/>
      <c r="T148" s="11"/>
      <c r="U148" s="11"/>
    </row>
    <row r="149" spans="5:21" ht="15.75" customHeight="1">
      <c r="E149" s="11"/>
      <c r="G149" s="44"/>
      <c r="H149" s="11"/>
      <c r="I149" s="11"/>
      <c r="J149" s="11"/>
      <c r="K149" s="11"/>
      <c r="M149" s="104"/>
      <c r="N149" s="11"/>
      <c r="O149" s="11"/>
      <c r="P149" s="44"/>
      <c r="Q149" s="11"/>
      <c r="R149" s="11"/>
      <c r="S149" s="11"/>
      <c r="T149" s="11"/>
      <c r="U149" s="11"/>
    </row>
    <row r="150" spans="5:21" ht="15.75" customHeight="1">
      <c r="E150" s="11"/>
      <c r="G150" s="44"/>
      <c r="H150" s="11"/>
      <c r="I150" s="11"/>
      <c r="J150" s="11"/>
      <c r="K150" s="11"/>
      <c r="M150" s="104"/>
      <c r="N150" s="11"/>
      <c r="O150" s="11"/>
      <c r="P150" s="44"/>
      <c r="Q150" s="11"/>
      <c r="R150" s="11"/>
      <c r="S150" s="11"/>
      <c r="T150" s="11"/>
      <c r="U150" s="11"/>
    </row>
    <row r="151" spans="5:21" ht="15.75" customHeight="1">
      <c r="E151" s="11"/>
      <c r="G151" s="44"/>
      <c r="H151" s="11"/>
      <c r="I151" s="11"/>
      <c r="J151" s="11"/>
      <c r="K151" s="11"/>
      <c r="M151" s="104"/>
      <c r="N151" s="11"/>
      <c r="O151" s="11"/>
      <c r="P151" s="44"/>
      <c r="Q151" s="11"/>
      <c r="R151" s="11"/>
      <c r="S151" s="11"/>
      <c r="T151" s="11"/>
      <c r="U151" s="11"/>
    </row>
    <row r="152" spans="5:21" ht="15.75" customHeight="1">
      <c r="E152" s="11"/>
      <c r="G152" s="44"/>
      <c r="H152" s="11"/>
      <c r="I152" s="11"/>
      <c r="J152" s="11"/>
      <c r="K152" s="11"/>
      <c r="M152" s="104"/>
      <c r="N152" s="11"/>
      <c r="O152" s="11"/>
      <c r="P152" s="44"/>
      <c r="Q152" s="11"/>
      <c r="R152" s="11"/>
      <c r="S152" s="11"/>
      <c r="T152" s="11"/>
      <c r="U152" s="11"/>
    </row>
    <row r="153" spans="5:21" ht="15.75" customHeight="1">
      <c r="E153" s="11"/>
      <c r="G153" s="44"/>
      <c r="H153" s="11"/>
      <c r="I153" s="11"/>
      <c r="J153" s="11"/>
      <c r="K153" s="11"/>
      <c r="M153" s="104"/>
      <c r="N153" s="11"/>
      <c r="O153" s="11"/>
      <c r="P153" s="44"/>
      <c r="Q153" s="11"/>
      <c r="R153" s="11"/>
      <c r="S153" s="11"/>
      <c r="T153" s="11"/>
      <c r="U153" s="11"/>
    </row>
    <row r="154" spans="5:21" ht="15.75" customHeight="1">
      <c r="E154" s="11"/>
      <c r="G154" s="44"/>
      <c r="H154" s="11"/>
      <c r="I154" s="11"/>
      <c r="J154" s="11"/>
      <c r="K154" s="11"/>
      <c r="M154" s="104"/>
      <c r="N154" s="11"/>
      <c r="O154" s="11"/>
      <c r="P154" s="44"/>
      <c r="Q154" s="11"/>
      <c r="R154" s="11"/>
      <c r="S154" s="11"/>
      <c r="T154" s="11"/>
      <c r="U154" s="11"/>
    </row>
    <row r="155" spans="5:21" ht="15.75" customHeight="1">
      <c r="E155" s="11"/>
      <c r="G155" s="44"/>
      <c r="H155" s="11"/>
      <c r="I155" s="11"/>
      <c r="J155" s="11"/>
      <c r="K155" s="11"/>
      <c r="M155" s="104"/>
      <c r="N155" s="11"/>
      <c r="O155" s="11"/>
      <c r="P155" s="44"/>
      <c r="Q155" s="11"/>
      <c r="R155" s="11"/>
      <c r="S155" s="11"/>
      <c r="T155" s="11"/>
      <c r="U155" s="11"/>
    </row>
    <row r="156" spans="5:21" ht="15.75" customHeight="1">
      <c r="E156" s="11"/>
      <c r="G156" s="44"/>
      <c r="H156" s="11"/>
      <c r="I156" s="11"/>
      <c r="J156" s="11"/>
      <c r="K156" s="11"/>
      <c r="M156" s="104"/>
      <c r="N156" s="11"/>
      <c r="O156" s="11"/>
      <c r="P156" s="44"/>
      <c r="Q156" s="11"/>
      <c r="R156" s="11"/>
      <c r="S156" s="11"/>
      <c r="T156" s="11"/>
      <c r="U156" s="11"/>
    </row>
    <row r="157" spans="5:21" ht="15.75" customHeight="1">
      <c r="E157" s="11"/>
      <c r="G157" s="44"/>
      <c r="H157" s="11"/>
      <c r="I157" s="11"/>
      <c r="J157" s="11"/>
      <c r="K157" s="11"/>
      <c r="M157" s="104"/>
      <c r="N157" s="11"/>
      <c r="O157" s="11"/>
      <c r="P157" s="44"/>
      <c r="Q157" s="11"/>
      <c r="R157" s="11"/>
      <c r="S157" s="11"/>
      <c r="T157" s="11"/>
      <c r="U157" s="11"/>
    </row>
    <row r="158" spans="5:21" ht="15.75" customHeight="1">
      <c r="E158" s="11"/>
      <c r="G158" s="44"/>
      <c r="H158" s="11"/>
      <c r="I158" s="11"/>
      <c r="J158" s="11"/>
      <c r="K158" s="11"/>
      <c r="M158" s="104"/>
      <c r="N158" s="11"/>
      <c r="O158" s="11"/>
      <c r="P158" s="44"/>
      <c r="Q158" s="11"/>
      <c r="R158" s="11"/>
      <c r="S158" s="11"/>
      <c r="T158" s="11"/>
      <c r="U158" s="11"/>
    </row>
    <row r="159" spans="5:21" ht="15.75" customHeight="1">
      <c r="E159" s="11"/>
      <c r="G159" s="44"/>
      <c r="H159" s="11"/>
      <c r="I159" s="11"/>
      <c r="J159" s="11"/>
      <c r="K159" s="11"/>
      <c r="M159" s="104"/>
      <c r="N159" s="11"/>
      <c r="O159" s="11"/>
      <c r="P159" s="44"/>
      <c r="Q159" s="11"/>
      <c r="R159" s="11"/>
      <c r="S159" s="11"/>
      <c r="T159" s="11"/>
      <c r="U159" s="11"/>
    </row>
    <row r="160" spans="5:21" ht="15.75" customHeight="1">
      <c r="E160" s="11"/>
      <c r="G160" s="44"/>
      <c r="H160" s="11"/>
      <c r="I160" s="11"/>
      <c r="J160" s="11"/>
      <c r="K160" s="11"/>
      <c r="M160" s="104"/>
      <c r="N160" s="11"/>
      <c r="O160" s="11"/>
      <c r="P160" s="44"/>
      <c r="Q160" s="11"/>
      <c r="R160" s="11"/>
      <c r="S160" s="11"/>
      <c r="T160" s="11"/>
      <c r="U160" s="11"/>
    </row>
    <row r="161" spans="5:21" ht="15.75" customHeight="1">
      <c r="E161" s="11"/>
      <c r="G161" s="44"/>
      <c r="H161" s="11"/>
      <c r="I161" s="11"/>
      <c r="J161" s="11"/>
      <c r="K161" s="11"/>
      <c r="M161" s="104"/>
      <c r="N161" s="11"/>
      <c r="O161" s="11"/>
      <c r="P161" s="44"/>
      <c r="Q161" s="11"/>
      <c r="R161" s="11"/>
      <c r="S161" s="11"/>
      <c r="T161" s="11"/>
      <c r="U161" s="11"/>
    </row>
    <row r="162" spans="5:21" ht="15.75" customHeight="1">
      <c r="E162" s="11"/>
      <c r="G162" s="44"/>
      <c r="H162" s="11"/>
      <c r="I162" s="11"/>
      <c r="J162" s="11"/>
      <c r="K162" s="11"/>
      <c r="M162" s="104"/>
      <c r="N162" s="11"/>
      <c r="O162" s="11"/>
      <c r="P162" s="44"/>
      <c r="Q162" s="11"/>
      <c r="R162" s="11"/>
      <c r="S162" s="11"/>
      <c r="T162" s="11"/>
      <c r="U162" s="11"/>
    </row>
    <row r="163" spans="5:21" ht="15.75" customHeight="1">
      <c r="E163" s="11"/>
      <c r="G163" s="44"/>
      <c r="H163" s="11"/>
      <c r="I163" s="11"/>
      <c r="J163" s="11"/>
      <c r="K163" s="11"/>
      <c r="M163" s="104"/>
      <c r="N163" s="11"/>
      <c r="O163" s="11"/>
      <c r="P163" s="44"/>
      <c r="Q163" s="11"/>
      <c r="R163" s="11"/>
      <c r="S163" s="11"/>
      <c r="T163" s="11"/>
      <c r="U163" s="11"/>
    </row>
    <row r="164" spans="5:21" ht="15.75" customHeight="1">
      <c r="E164" s="11"/>
      <c r="G164" s="44"/>
      <c r="H164" s="11"/>
      <c r="I164" s="11"/>
      <c r="J164" s="11"/>
      <c r="K164" s="11"/>
      <c r="M164" s="104"/>
      <c r="N164" s="11"/>
      <c r="O164" s="11"/>
      <c r="P164" s="44"/>
      <c r="Q164" s="11"/>
      <c r="R164" s="11"/>
      <c r="S164" s="11"/>
      <c r="T164" s="11"/>
      <c r="U164" s="11"/>
    </row>
    <row r="165" spans="5:21" ht="15.75" customHeight="1">
      <c r="E165" s="11"/>
      <c r="G165" s="44"/>
      <c r="H165" s="11"/>
      <c r="I165" s="11"/>
      <c r="J165" s="11"/>
      <c r="K165" s="11"/>
      <c r="M165" s="104"/>
      <c r="N165" s="11"/>
      <c r="O165" s="11"/>
      <c r="P165" s="44"/>
      <c r="Q165" s="11"/>
      <c r="R165" s="11"/>
      <c r="S165" s="11"/>
      <c r="T165" s="11"/>
      <c r="U165" s="11"/>
    </row>
    <row r="166" spans="5:21" ht="15.75" customHeight="1">
      <c r="E166" s="11"/>
      <c r="G166" s="44"/>
      <c r="H166" s="11"/>
      <c r="I166" s="11"/>
      <c r="J166" s="11"/>
      <c r="K166" s="11"/>
      <c r="M166" s="104"/>
      <c r="N166" s="11"/>
      <c r="O166" s="11"/>
      <c r="P166" s="44"/>
      <c r="Q166" s="11"/>
      <c r="R166" s="11"/>
      <c r="S166" s="11"/>
      <c r="T166" s="11"/>
      <c r="U166" s="11"/>
    </row>
    <row r="167" spans="5:21" ht="15.75" customHeight="1">
      <c r="E167" s="11"/>
      <c r="G167" s="44"/>
      <c r="H167" s="11"/>
      <c r="I167" s="11"/>
      <c r="J167" s="11"/>
      <c r="K167" s="11"/>
      <c r="M167" s="104"/>
      <c r="N167" s="11"/>
      <c r="O167" s="11"/>
      <c r="P167" s="44"/>
      <c r="Q167" s="11"/>
      <c r="R167" s="11"/>
      <c r="S167" s="11"/>
      <c r="T167" s="11"/>
      <c r="U167" s="11"/>
    </row>
    <row r="168" spans="5:21" ht="15.75" customHeight="1">
      <c r="E168" s="11"/>
      <c r="G168" s="44"/>
      <c r="H168" s="11"/>
      <c r="I168" s="11"/>
      <c r="J168" s="11"/>
      <c r="K168" s="11"/>
      <c r="M168" s="104"/>
      <c r="N168" s="11"/>
      <c r="O168" s="11"/>
      <c r="P168" s="44"/>
      <c r="Q168" s="11"/>
      <c r="R168" s="11"/>
      <c r="S168" s="11"/>
      <c r="T168" s="11"/>
      <c r="U168" s="11"/>
    </row>
    <row r="169" spans="5:21" ht="15.75" customHeight="1">
      <c r="E169" s="11"/>
      <c r="G169" s="44"/>
      <c r="H169" s="11"/>
      <c r="I169" s="11"/>
      <c r="J169" s="11"/>
      <c r="K169" s="11"/>
      <c r="M169" s="104"/>
      <c r="N169" s="11"/>
      <c r="O169" s="11"/>
      <c r="P169" s="44"/>
      <c r="Q169" s="11"/>
      <c r="R169" s="11"/>
      <c r="S169" s="11"/>
      <c r="T169" s="11"/>
      <c r="U169" s="11"/>
    </row>
    <row r="170" spans="5:21" ht="15.75" customHeight="1">
      <c r="E170" s="11"/>
      <c r="G170" s="44"/>
      <c r="H170" s="11"/>
      <c r="I170" s="11"/>
      <c r="J170" s="11"/>
      <c r="K170" s="11"/>
      <c r="M170" s="104"/>
      <c r="N170" s="11"/>
      <c r="O170" s="11"/>
      <c r="P170" s="44"/>
      <c r="Q170" s="11"/>
      <c r="R170" s="11"/>
      <c r="S170" s="11"/>
      <c r="T170" s="11"/>
      <c r="U170" s="11"/>
    </row>
    <row r="171" spans="5:21" ht="15.75" customHeight="1">
      <c r="E171" s="11"/>
      <c r="G171" s="44"/>
      <c r="H171" s="11"/>
      <c r="I171" s="11"/>
      <c r="J171" s="11"/>
      <c r="K171" s="11"/>
      <c r="M171" s="104"/>
      <c r="N171" s="11"/>
      <c r="O171" s="11"/>
      <c r="P171" s="44"/>
      <c r="Q171" s="11"/>
      <c r="R171" s="11"/>
      <c r="S171" s="11"/>
      <c r="T171" s="11"/>
      <c r="U171" s="11"/>
    </row>
    <row r="172" spans="5:21" ht="15.75" customHeight="1">
      <c r="E172" s="11"/>
      <c r="G172" s="44"/>
      <c r="H172" s="11"/>
      <c r="I172" s="11"/>
      <c r="J172" s="11"/>
      <c r="K172" s="11"/>
      <c r="M172" s="104"/>
      <c r="N172" s="11"/>
      <c r="O172" s="11"/>
      <c r="P172" s="44"/>
      <c r="Q172" s="11"/>
      <c r="R172" s="11"/>
      <c r="S172" s="11"/>
      <c r="T172" s="11"/>
      <c r="U172" s="11"/>
    </row>
    <row r="173" spans="5:21" ht="15.75" customHeight="1">
      <c r="E173" s="11"/>
      <c r="G173" s="44"/>
      <c r="H173" s="11"/>
      <c r="I173" s="11"/>
      <c r="J173" s="11"/>
      <c r="K173" s="11"/>
      <c r="M173" s="104"/>
      <c r="N173" s="11"/>
      <c r="O173" s="11"/>
      <c r="P173" s="44"/>
      <c r="Q173" s="11"/>
      <c r="R173" s="11"/>
      <c r="S173" s="11"/>
      <c r="T173" s="11"/>
      <c r="U173" s="11"/>
    </row>
    <row r="174" spans="5:21" ht="15.75" customHeight="1">
      <c r="E174" s="11"/>
      <c r="G174" s="44"/>
      <c r="H174" s="11"/>
      <c r="I174" s="11"/>
      <c r="J174" s="11"/>
      <c r="K174" s="11"/>
      <c r="M174" s="104"/>
      <c r="N174" s="11"/>
      <c r="O174" s="11"/>
      <c r="P174" s="44"/>
      <c r="Q174" s="11"/>
      <c r="R174" s="11"/>
      <c r="S174" s="11"/>
      <c r="T174" s="11"/>
      <c r="U174" s="11"/>
    </row>
    <row r="175" spans="5:21" ht="15.75" customHeight="1">
      <c r="E175" s="11"/>
      <c r="G175" s="44"/>
      <c r="H175" s="11"/>
      <c r="I175" s="11"/>
      <c r="J175" s="11"/>
      <c r="K175" s="11"/>
      <c r="M175" s="104"/>
      <c r="N175" s="11"/>
      <c r="O175" s="11"/>
      <c r="P175" s="44"/>
      <c r="Q175" s="11"/>
      <c r="R175" s="11"/>
      <c r="S175" s="11"/>
      <c r="T175" s="11"/>
      <c r="U175" s="11"/>
    </row>
    <row r="176" spans="5:21" ht="15.75" customHeight="1">
      <c r="E176" s="11"/>
      <c r="G176" s="44"/>
      <c r="H176" s="11"/>
      <c r="I176" s="11"/>
      <c r="J176" s="11"/>
      <c r="K176" s="11"/>
      <c r="M176" s="104"/>
      <c r="N176" s="11"/>
      <c r="O176" s="11"/>
      <c r="P176" s="44"/>
      <c r="Q176" s="11"/>
      <c r="R176" s="11"/>
      <c r="S176" s="11"/>
      <c r="T176" s="11"/>
      <c r="U176" s="11"/>
    </row>
    <row r="177" spans="5:21" ht="15.75" customHeight="1">
      <c r="E177" s="11"/>
      <c r="G177" s="44"/>
      <c r="H177" s="11"/>
      <c r="I177" s="11"/>
      <c r="J177" s="11"/>
      <c r="K177" s="11"/>
      <c r="M177" s="104"/>
      <c r="N177" s="11"/>
      <c r="O177" s="11"/>
      <c r="P177" s="44"/>
      <c r="Q177" s="11"/>
      <c r="R177" s="11"/>
      <c r="S177" s="11"/>
      <c r="T177" s="11"/>
      <c r="U177" s="11"/>
    </row>
    <row r="178" spans="5:21" ht="15.75" customHeight="1">
      <c r="E178" s="11"/>
      <c r="G178" s="44"/>
      <c r="H178" s="11"/>
      <c r="I178" s="11"/>
      <c r="J178" s="11"/>
      <c r="K178" s="11"/>
      <c r="M178" s="104"/>
      <c r="N178" s="11"/>
      <c r="O178" s="11"/>
      <c r="P178" s="44"/>
      <c r="Q178" s="11"/>
      <c r="R178" s="11"/>
      <c r="S178" s="11"/>
      <c r="T178" s="11"/>
      <c r="U178" s="11"/>
    </row>
    <row r="179" spans="5:21" ht="15.75" customHeight="1">
      <c r="E179" s="11"/>
      <c r="G179" s="44"/>
      <c r="H179" s="11"/>
      <c r="I179" s="11"/>
      <c r="J179" s="11"/>
      <c r="K179" s="11"/>
      <c r="M179" s="104"/>
      <c r="N179" s="11"/>
      <c r="O179" s="11"/>
      <c r="P179" s="44"/>
      <c r="Q179" s="11"/>
      <c r="R179" s="11"/>
      <c r="S179" s="11"/>
      <c r="T179" s="11"/>
      <c r="U179" s="11"/>
    </row>
    <row r="180" spans="5:21" ht="15.75" customHeight="1">
      <c r="E180" s="11"/>
      <c r="G180" s="44"/>
      <c r="H180" s="11"/>
      <c r="I180" s="11"/>
      <c r="J180" s="11"/>
      <c r="K180" s="11"/>
      <c r="M180" s="104"/>
      <c r="N180" s="11"/>
      <c r="O180" s="11"/>
      <c r="P180" s="44"/>
      <c r="Q180" s="11"/>
      <c r="R180" s="11"/>
      <c r="S180" s="11"/>
      <c r="T180" s="11"/>
      <c r="U180" s="11"/>
    </row>
    <row r="181" spans="5:21" ht="15.75" customHeight="1">
      <c r="E181" s="11"/>
      <c r="G181" s="44"/>
      <c r="H181" s="11"/>
      <c r="I181" s="11"/>
      <c r="J181" s="11"/>
      <c r="K181" s="11"/>
      <c r="M181" s="104"/>
      <c r="N181" s="11"/>
      <c r="O181" s="11"/>
      <c r="P181" s="44"/>
      <c r="Q181" s="11"/>
      <c r="R181" s="11"/>
      <c r="S181" s="11"/>
      <c r="T181" s="11"/>
      <c r="U181" s="11"/>
    </row>
    <row r="182" spans="5:21" ht="15.75" customHeight="1">
      <c r="E182" s="11"/>
      <c r="G182" s="44"/>
      <c r="H182" s="11"/>
      <c r="I182" s="11"/>
      <c r="J182" s="11"/>
      <c r="K182" s="11"/>
      <c r="M182" s="104"/>
      <c r="N182" s="11"/>
      <c r="O182" s="11"/>
      <c r="P182" s="44"/>
      <c r="Q182" s="11"/>
      <c r="R182" s="11"/>
      <c r="S182" s="11"/>
      <c r="T182" s="11"/>
      <c r="U182" s="11"/>
    </row>
    <row r="183" spans="5:21" ht="15.75" customHeight="1">
      <c r="E183" s="11"/>
      <c r="G183" s="44"/>
      <c r="H183" s="11"/>
      <c r="I183" s="11"/>
      <c r="J183" s="11"/>
      <c r="K183" s="11"/>
      <c r="M183" s="104"/>
      <c r="N183" s="11"/>
      <c r="O183" s="11"/>
      <c r="P183" s="44"/>
      <c r="Q183" s="11"/>
      <c r="R183" s="11"/>
      <c r="S183" s="11"/>
      <c r="T183" s="11"/>
      <c r="U183" s="11"/>
    </row>
    <row r="184" spans="5:21" ht="15.75" customHeight="1">
      <c r="E184" s="11"/>
      <c r="G184" s="44"/>
      <c r="H184" s="11"/>
      <c r="I184" s="11"/>
      <c r="J184" s="11"/>
      <c r="K184" s="11"/>
      <c r="M184" s="104"/>
      <c r="N184" s="11"/>
      <c r="O184" s="11"/>
      <c r="P184" s="44"/>
      <c r="Q184" s="11"/>
      <c r="R184" s="11"/>
      <c r="S184" s="11"/>
      <c r="T184" s="11"/>
      <c r="U184" s="11"/>
    </row>
    <row r="185" spans="5:21" ht="15.75" customHeight="1">
      <c r="E185" s="11"/>
      <c r="G185" s="44"/>
      <c r="H185" s="11"/>
      <c r="I185" s="11"/>
      <c r="J185" s="11"/>
      <c r="K185" s="11"/>
      <c r="M185" s="104"/>
      <c r="N185" s="11"/>
      <c r="O185" s="11"/>
      <c r="P185" s="44"/>
      <c r="Q185" s="11"/>
      <c r="R185" s="11"/>
      <c r="S185" s="11"/>
      <c r="T185" s="11"/>
      <c r="U185" s="11"/>
    </row>
    <row r="186" spans="5:21" ht="15.75" customHeight="1">
      <c r="E186" s="11"/>
      <c r="G186" s="44"/>
      <c r="H186" s="11"/>
      <c r="I186" s="11"/>
      <c r="J186" s="11"/>
      <c r="K186" s="11"/>
      <c r="M186" s="104"/>
      <c r="N186" s="11"/>
      <c r="O186" s="11"/>
      <c r="P186" s="44"/>
      <c r="Q186" s="11"/>
      <c r="R186" s="11"/>
      <c r="S186" s="11"/>
      <c r="T186" s="11"/>
      <c r="U186" s="11"/>
    </row>
    <row r="187" spans="5:21" ht="15.75" customHeight="1">
      <c r="E187" s="11"/>
      <c r="G187" s="44"/>
      <c r="H187" s="11"/>
      <c r="I187" s="11"/>
      <c r="J187" s="11"/>
      <c r="K187" s="11"/>
      <c r="M187" s="104"/>
      <c r="N187" s="11"/>
      <c r="O187" s="11"/>
      <c r="P187" s="44"/>
      <c r="Q187" s="11"/>
      <c r="R187" s="11"/>
      <c r="S187" s="11"/>
      <c r="T187" s="11"/>
      <c r="U187" s="11"/>
    </row>
    <row r="188" spans="5:21" ht="15.75" customHeight="1">
      <c r="E188" s="11"/>
      <c r="G188" s="44"/>
      <c r="H188" s="11"/>
      <c r="I188" s="11"/>
      <c r="J188" s="11"/>
      <c r="K188" s="11"/>
      <c r="M188" s="104"/>
      <c r="N188" s="11"/>
      <c r="O188" s="11"/>
      <c r="P188" s="44"/>
      <c r="Q188" s="11"/>
      <c r="R188" s="11"/>
      <c r="S188" s="11"/>
      <c r="T188" s="11"/>
      <c r="U188" s="11"/>
    </row>
    <row r="189" spans="5:21" ht="15.75" customHeight="1">
      <c r="E189" s="11"/>
      <c r="G189" s="44"/>
      <c r="H189" s="11"/>
      <c r="I189" s="11"/>
      <c r="J189" s="11"/>
      <c r="K189" s="11"/>
      <c r="M189" s="104"/>
      <c r="N189" s="11"/>
      <c r="O189" s="11"/>
      <c r="P189" s="44"/>
      <c r="Q189" s="11"/>
      <c r="R189" s="11"/>
      <c r="S189" s="11"/>
      <c r="T189" s="11"/>
      <c r="U189" s="11"/>
    </row>
    <row r="190" spans="5:21" ht="15.75" customHeight="1">
      <c r="E190" s="11"/>
      <c r="G190" s="44"/>
      <c r="H190" s="11"/>
      <c r="I190" s="11"/>
      <c r="J190" s="11"/>
      <c r="K190" s="11"/>
      <c r="M190" s="104"/>
      <c r="N190" s="11"/>
      <c r="O190" s="11"/>
      <c r="P190" s="44"/>
      <c r="Q190" s="11"/>
      <c r="R190" s="11"/>
      <c r="S190" s="11"/>
      <c r="T190" s="11"/>
      <c r="U190" s="11"/>
    </row>
    <row r="191" spans="5:21" ht="15.75" customHeight="1">
      <c r="E191" s="11"/>
      <c r="G191" s="44"/>
      <c r="H191" s="11"/>
      <c r="I191" s="11"/>
      <c r="J191" s="11"/>
      <c r="K191" s="11"/>
      <c r="M191" s="104"/>
      <c r="N191" s="11"/>
      <c r="O191" s="11"/>
      <c r="P191" s="44"/>
      <c r="Q191" s="11"/>
      <c r="R191" s="11"/>
      <c r="S191" s="11"/>
      <c r="T191" s="11"/>
      <c r="U191" s="11"/>
    </row>
    <row r="192" spans="5:21" ht="15.75" customHeight="1">
      <c r="E192" s="11"/>
      <c r="G192" s="44"/>
      <c r="H192" s="11"/>
      <c r="I192" s="11"/>
      <c r="J192" s="11"/>
      <c r="K192" s="11"/>
      <c r="M192" s="104"/>
      <c r="N192" s="11"/>
      <c r="O192" s="11"/>
      <c r="P192" s="44"/>
      <c r="Q192" s="11"/>
      <c r="R192" s="11"/>
      <c r="S192" s="11"/>
      <c r="T192" s="11"/>
      <c r="U192" s="11"/>
    </row>
    <row r="193" spans="5:21" ht="15.75" customHeight="1">
      <c r="E193" s="11"/>
      <c r="G193" s="44"/>
      <c r="H193" s="11"/>
      <c r="I193" s="11"/>
      <c r="J193" s="11"/>
      <c r="K193" s="11"/>
      <c r="M193" s="104"/>
      <c r="N193" s="11"/>
      <c r="O193" s="11"/>
      <c r="P193" s="44"/>
      <c r="Q193" s="11"/>
      <c r="R193" s="11"/>
      <c r="S193" s="11"/>
      <c r="T193" s="11"/>
      <c r="U193" s="11"/>
    </row>
    <row r="194" spans="5:21" ht="15.75" customHeight="1">
      <c r="E194" s="11"/>
      <c r="G194" s="44"/>
      <c r="H194" s="11"/>
      <c r="I194" s="11"/>
      <c r="J194" s="11"/>
      <c r="K194" s="11"/>
      <c r="M194" s="104"/>
      <c r="N194" s="11"/>
      <c r="O194" s="11"/>
      <c r="P194" s="44"/>
      <c r="Q194" s="11"/>
      <c r="R194" s="11"/>
      <c r="S194" s="11"/>
      <c r="T194" s="11"/>
      <c r="U194" s="11"/>
    </row>
    <row r="195" spans="5:21" ht="15.75" customHeight="1">
      <c r="E195" s="11"/>
      <c r="G195" s="44"/>
      <c r="H195" s="11"/>
      <c r="I195" s="11"/>
      <c r="J195" s="11"/>
      <c r="K195" s="11"/>
      <c r="M195" s="104"/>
      <c r="N195" s="11"/>
      <c r="O195" s="11"/>
      <c r="P195" s="44"/>
      <c r="Q195" s="11"/>
      <c r="R195" s="11"/>
      <c r="S195" s="11"/>
      <c r="T195" s="11"/>
      <c r="U195" s="11"/>
    </row>
    <row r="196" spans="5:21" ht="15.75" customHeight="1">
      <c r="E196" s="11"/>
      <c r="G196" s="44"/>
      <c r="H196" s="11"/>
      <c r="I196" s="11"/>
      <c r="J196" s="11"/>
      <c r="K196" s="11"/>
      <c r="M196" s="104"/>
      <c r="N196" s="11"/>
      <c r="O196" s="11"/>
      <c r="P196" s="44"/>
      <c r="Q196" s="11"/>
      <c r="R196" s="11"/>
      <c r="S196" s="11"/>
      <c r="T196" s="11"/>
      <c r="U196" s="11"/>
    </row>
    <row r="197" spans="5:21" ht="15.75" customHeight="1">
      <c r="E197" s="11"/>
      <c r="G197" s="44"/>
      <c r="H197" s="11"/>
      <c r="I197" s="11"/>
      <c r="J197" s="11"/>
      <c r="K197" s="11"/>
      <c r="M197" s="104"/>
      <c r="N197" s="11"/>
      <c r="O197" s="11"/>
      <c r="P197" s="44"/>
      <c r="Q197" s="11"/>
      <c r="R197" s="11"/>
      <c r="S197" s="11"/>
      <c r="T197" s="11"/>
      <c r="U197" s="11"/>
    </row>
    <row r="198" spans="5:21" ht="15.75" customHeight="1">
      <c r="E198" s="11"/>
      <c r="G198" s="44"/>
      <c r="H198" s="11"/>
      <c r="I198" s="11"/>
      <c r="J198" s="11"/>
      <c r="K198" s="11"/>
      <c r="M198" s="104"/>
      <c r="N198" s="11"/>
      <c r="O198" s="11"/>
      <c r="P198" s="44"/>
      <c r="Q198" s="11"/>
      <c r="R198" s="11"/>
      <c r="S198" s="11"/>
      <c r="T198" s="11"/>
      <c r="U198" s="11"/>
    </row>
    <row r="199" spans="5:21" ht="15.75" customHeight="1">
      <c r="E199" s="11"/>
      <c r="G199" s="44"/>
      <c r="H199" s="11"/>
      <c r="I199" s="11"/>
      <c r="J199" s="11"/>
      <c r="K199" s="11"/>
      <c r="M199" s="104"/>
      <c r="N199" s="11"/>
      <c r="O199" s="11"/>
      <c r="P199" s="44"/>
      <c r="Q199" s="11"/>
      <c r="R199" s="11"/>
      <c r="S199" s="11"/>
      <c r="T199" s="11"/>
      <c r="U199" s="11"/>
    </row>
    <row r="200" spans="5:21" ht="15.75" customHeight="1">
      <c r="E200" s="11"/>
      <c r="G200" s="44"/>
      <c r="H200" s="11"/>
      <c r="I200" s="11"/>
      <c r="J200" s="11"/>
      <c r="K200" s="11"/>
      <c r="M200" s="104"/>
      <c r="N200" s="11"/>
      <c r="O200" s="11"/>
      <c r="P200" s="44"/>
      <c r="Q200" s="11"/>
      <c r="R200" s="11"/>
      <c r="S200" s="11"/>
      <c r="T200" s="11"/>
      <c r="U200" s="11"/>
    </row>
    <row r="201" spans="5:21" ht="15.75" customHeight="1">
      <c r="E201" s="11"/>
      <c r="G201" s="44"/>
      <c r="H201" s="11"/>
      <c r="I201" s="11"/>
      <c r="J201" s="11"/>
      <c r="K201" s="11"/>
      <c r="M201" s="104"/>
      <c r="N201" s="11"/>
      <c r="O201" s="11"/>
      <c r="P201" s="44"/>
      <c r="Q201" s="11"/>
      <c r="R201" s="11"/>
      <c r="S201" s="11"/>
      <c r="T201" s="11"/>
      <c r="U201" s="11"/>
    </row>
    <row r="202" spans="5:21" ht="15.75" customHeight="1">
      <c r="E202" s="11"/>
      <c r="G202" s="44"/>
      <c r="H202" s="11"/>
      <c r="I202" s="11"/>
      <c r="J202" s="11"/>
      <c r="K202" s="11"/>
      <c r="M202" s="104"/>
      <c r="N202" s="11"/>
      <c r="O202" s="11"/>
      <c r="P202" s="44"/>
      <c r="Q202" s="11"/>
      <c r="R202" s="11"/>
      <c r="S202" s="11"/>
      <c r="T202" s="11"/>
      <c r="U202" s="11"/>
    </row>
    <row r="203" spans="5:21" ht="15.75" customHeight="1">
      <c r="E203" s="11"/>
      <c r="G203" s="44"/>
      <c r="H203" s="11"/>
      <c r="I203" s="11"/>
      <c r="J203" s="11"/>
      <c r="K203" s="11"/>
      <c r="M203" s="104"/>
      <c r="N203" s="11"/>
      <c r="O203" s="11"/>
      <c r="P203" s="44"/>
      <c r="Q203" s="11"/>
      <c r="R203" s="11"/>
      <c r="S203" s="11"/>
      <c r="T203" s="11"/>
      <c r="U203" s="11"/>
    </row>
    <row r="204" spans="5:21" ht="15.75" customHeight="1">
      <c r="E204" s="11"/>
      <c r="G204" s="44"/>
      <c r="H204" s="11"/>
      <c r="I204" s="11"/>
      <c r="J204" s="11"/>
      <c r="K204" s="11"/>
      <c r="M204" s="104"/>
      <c r="N204" s="11"/>
      <c r="O204" s="11"/>
      <c r="P204" s="44"/>
      <c r="Q204" s="11"/>
      <c r="R204" s="11"/>
      <c r="S204" s="11"/>
      <c r="T204" s="11"/>
      <c r="U204" s="11"/>
    </row>
    <row r="205" spans="5:21" ht="15.75" customHeight="1">
      <c r="E205" s="11"/>
      <c r="G205" s="44"/>
      <c r="H205" s="11"/>
      <c r="I205" s="11"/>
      <c r="J205" s="11"/>
      <c r="K205" s="11"/>
      <c r="M205" s="104"/>
      <c r="N205" s="11"/>
      <c r="O205" s="11"/>
      <c r="P205" s="44"/>
      <c r="Q205" s="11"/>
      <c r="R205" s="11"/>
      <c r="S205" s="11"/>
      <c r="T205" s="11"/>
      <c r="U205" s="11"/>
    </row>
    <row r="206" spans="5:21" ht="15.75" customHeight="1">
      <c r="E206" s="11"/>
      <c r="G206" s="44"/>
      <c r="H206" s="11"/>
      <c r="I206" s="11"/>
      <c r="J206" s="11"/>
      <c r="K206" s="11"/>
      <c r="M206" s="104"/>
      <c r="N206" s="11"/>
      <c r="O206" s="11"/>
      <c r="P206" s="44"/>
      <c r="Q206" s="11"/>
      <c r="R206" s="11"/>
      <c r="S206" s="11"/>
      <c r="T206" s="11"/>
      <c r="U206" s="11"/>
    </row>
    <row r="207" spans="5:21" ht="15.75" customHeight="1">
      <c r="E207" s="11"/>
      <c r="G207" s="44"/>
      <c r="H207" s="11"/>
      <c r="I207" s="11"/>
      <c r="J207" s="11"/>
      <c r="K207" s="11"/>
      <c r="M207" s="104"/>
      <c r="N207" s="11"/>
      <c r="O207" s="11"/>
      <c r="P207" s="44"/>
      <c r="Q207" s="11"/>
      <c r="R207" s="11"/>
      <c r="S207" s="11"/>
      <c r="T207" s="11"/>
      <c r="U207" s="11"/>
    </row>
    <row r="208" spans="5:21" ht="15.75" customHeight="1">
      <c r="E208" s="11"/>
      <c r="G208" s="44"/>
      <c r="H208" s="11"/>
      <c r="I208" s="11"/>
      <c r="J208" s="11"/>
      <c r="K208" s="11"/>
      <c r="M208" s="104"/>
      <c r="N208" s="11"/>
      <c r="O208" s="11"/>
      <c r="P208" s="44"/>
      <c r="Q208" s="11"/>
      <c r="R208" s="11"/>
      <c r="S208" s="11"/>
      <c r="T208" s="11"/>
      <c r="U208" s="11"/>
    </row>
    <row r="209" spans="5:21" ht="15.75" customHeight="1">
      <c r="E209" s="11"/>
      <c r="G209" s="44"/>
      <c r="H209" s="11"/>
      <c r="I209" s="11"/>
      <c r="J209" s="11"/>
      <c r="K209" s="11"/>
      <c r="M209" s="104"/>
      <c r="N209" s="11"/>
      <c r="O209" s="11"/>
      <c r="P209" s="44"/>
      <c r="Q209" s="11"/>
      <c r="R209" s="11"/>
      <c r="S209" s="11"/>
      <c r="T209" s="11"/>
      <c r="U209" s="11"/>
    </row>
    <row r="210" spans="5:21" ht="15.75" customHeight="1">
      <c r="E210" s="11"/>
      <c r="G210" s="44"/>
      <c r="H210" s="11"/>
      <c r="I210" s="11"/>
      <c r="J210" s="11"/>
      <c r="K210" s="11"/>
      <c r="M210" s="104"/>
      <c r="N210" s="11"/>
      <c r="O210" s="11"/>
      <c r="P210" s="44"/>
      <c r="Q210" s="11"/>
      <c r="R210" s="11"/>
      <c r="S210" s="11"/>
      <c r="T210" s="11"/>
      <c r="U210" s="11"/>
    </row>
    <row r="211" spans="5:21" ht="15.75" customHeight="1">
      <c r="E211" s="11"/>
      <c r="G211" s="44"/>
      <c r="H211" s="11"/>
      <c r="I211" s="11"/>
      <c r="J211" s="11"/>
      <c r="K211" s="11"/>
      <c r="M211" s="104"/>
      <c r="N211" s="11"/>
      <c r="O211" s="11"/>
      <c r="P211" s="44"/>
      <c r="Q211" s="11"/>
      <c r="R211" s="11"/>
      <c r="S211" s="11"/>
      <c r="T211" s="11"/>
      <c r="U211" s="11"/>
    </row>
    <row r="212" spans="5:21" ht="15.75" customHeight="1">
      <c r="E212" s="11"/>
      <c r="G212" s="44"/>
      <c r="H212" s="11"/>
      <c r="I212" s="11"/>
      <c r="J212" s="11"/>
      <c r="K212" s="11"/>
      <c r="M212" s="104"/>
      <c r="N212" s="11"/>
      <c r="O212" s="11"/>
      <c r="P212" s="44"/>
      <c r="Q212" s="11"/>
      <c r="R212" s="11"/>
      <c r="S212" s="11"/>
      <c r="T212" s="11"/>
      <c r="U212" s="11"/>
    </row>
    <row r="213" spans="5:21" ht="15.75" customHeight="1">
      <c r="E213" s="11"/>
      <c r="G213" s="44"/>
      <c r="H213" s="11"/>
      <c r="I213" s="11"/>
      <c r="J213" s="11"/>
      <c r="K213" s="11"/>
      <c r="M213" s="104"/>
      <c r="N213" s="11"/>
      <c r="O213" s="11"/>
      <c r="P213" s="44"/>
      <c r="Q213" s="11"/>
      <c r="R213" s="11"/>
      <c r="S213" s="11"/>
      <c r="T213" s="11"/>
      <c r="U213" s="11"/>
    </row>
    <row r="214" spans="5:21" ht="15.75" customHeight="1">
      <c r="E214" s="11"/>
      <c r="G214" s="44"/>
      <c r="H214" s="11"/>
      <c r="I214" s="11"/>
      <c r="J214" s="11"/>
      <c r="K214" s="11"/>
      <c r="M214" s="104"/>
      <c r="N214" s="11"/>
      <c r="O214" s="11"/>
      <c r="P214" s="44"/>
      <c r="Q214" s="11"/>
      <c r="R214" s="11"/>
      <c r="S214" s="11"/>
      <c r="T214" s="11"/>
      <c r="U214" s="11"/>
    </row>
    <row r="215" spans="5:21" ht="15.75" customHeight="1">
      <c r="E215" s="11"/>
      <c r="G215" s="44"/>
      <c r="H215" s="11"/>
      <c r="I215" s="11"/>
      <c r="J215" s="11"/>
      <c r="K215" s="11"/>
      <c r="M215" s="104"/>
      <c r="N215" s="11"/>
      <c r="O215" s="11"/>
      <c r="P215" s="44"/>
      <c r="Q215" s="11"/>
      <c r="R215" s="11"/>
      <c r="S215" s="11"/>
      <c r="T215" s="11"/>
      <c r="U215" s="11"/>
    </row>
    <row r="216" spans="5:21" ht="15.75" customHeight="1">
      <c r="E216" s="11"/>
      <c r="G216" s="44"/>
      <c r="H216" s="11"/>
      <c r="I216" s="11"/>
      <c r="J216" s="11"/>
      <c r="K216" s="11"/>
      <c r="M216" s="104"/>
      <c r="N216" s="11"/>
      <c r="O216" s="11"/>
      <c r="P216" s="44"/>
      <c r="Q216" s="11"/>
      <c r="R216" s="11"/>
      <c r="S216" s="11"/>
      <c r="T216" s="11"/>
      <c r="U216" s="11"/>
    </row>
    <row r="217" spans="5:21" ht="15.75" customHeight="1">
      <c r="E217" s="11"/>
      <c r="G217" s="44"/>
      <c r="H217" s="11"/>
      <c r="I217" s="11"/>
      <c r="J217" s="11"/>
      <c r="K217" s="11"/>
      <c r="M217" s="104"/>
      <c r="N217" s="11"/>
      <c r="O217" s="11"/>
      <c r="P217" s="44"/>
      <c r="Q217" s="11"/>
      <c r="R217" s="11"/>
      <c r="S217" s="11"/>
      <c r="T217" s="11"/>
      <c r="U217" s="11"/>
    </row>
    <row r="218" spans="5:21" ht="15.75" customHeight="1">
      <c r="E218" s="11"/>
      <c r="G218" s="44"/>
      <c r="H218" s="11"/>
      <c r="I218" s="11"/>
      <c r="J218" s="11"/>
      <c r="K218" s="11"/>
      <c r="M218" s="104"/>
      <c r="N218" s="11"/>
      <c r="O218" s="11"/>
      <c r="P218" s="44"/>
      <c r="Q218" s="11"/>
      <c r="R218" s="11"/>
      <c r="S218" s="11"/>
      <c r="T218" s="11"/>
      <c r="U218" s="11"/>
    </row>
    <row r="219" spans="5:21" ht="15.75" customHeight="1">
      <c r="E219" s="11"/>
      <c r="G219" s="44"/>
      <c r="H219" s="11"/>
      <c r="I219" s="11"/>
      <c r="J219" s="11"/>
      <c r="K219" s="11"/>
      <c r="M219" s="104"/>
      <c r="N219" s="11"/>
      <c r="O219" s="11"/>
      <c r="P219" s="44"/>
      <c r="Q219" s="11"/>
      <c r="R219" s="11"/>
      <c r="S219" s="11"/>
      <c r="T219" s="11"/>
      <c r="U219" s="11"/>
    </row>
    <row r="220" spans="5:21" ht="15.75" customHeight="1">
      <c r="E220" s="11"/>
      <c r="G220" s="44"/>
      <c r="H220" s="11"/>
      <c r="I220" s="11"/>
      <c r="J220" s="11"/>
      <c r="K220" s="11"/>
      <c r="M220" s="104"/>
      <c r="N220" s="11"/>
      <c r="O220" s="11"/>
      <c r="P220" s="44"/>
      <c r="Q220" s="11"/>
      <c r="R220" s="11"/>
      <c r="S220" s="11"/>
      <c r="T220" s="11"/>
      <c r="U220" s="11"/>
    </row>
    <row r="221" spans="5:21" ht="15.75" customHeight="1">
      <c r="E221" s="11"/>
      <c r="G221" s="44"/>
      <c r="H221" s="11"/>
      <c r="I221" s="11"/>
      <c r="J221" s="11"/>
      <c r="K221" s="11"/>
      <c r="M221" s="104"/>
      <c r="N221" s="11"/>
      <c r="O221" s="11"/>
      <c r="P221" s="44"/>
      <c r="Q221" s="11"/>
      <c r="R221" s="11"/>
      <c r="S221" s="11"/>
      <c r="T221" s="11"/>
      <c r="U221" s="11"/>
    </row>
    <row r="222" spans="5:21" ht="15.75" customHeight="1">
      <c r="E222" s="11"/>
      <c r="G222" s="44"/>
      <c r="H222" s="11"/>
      <c r="I222" s="11"/>
      <c r="J222" s="11"/>
      <c r="K222" s="11"/>
      <c r="M222" s="104"/>
      <c r="N222" s="11"/>
      <c r="O222" s="11"/>
      <c r="P222" s="44"/>
      <c r="Q222" s="11"/>
      <c r="R222" s="11"/>
      <c r="S222" s="11"/>
      <c r="T222" s="11"/>
      <c r="U222" s="11"/>
    </row>
    <row r="223" spans="5:21" ht="15.75" customHeight="1">
      <c r="E223" s="11"/>
      <c r="G223" s="44"/>
      <c r="H223" s="11"/>
      <c r="I223" s="11"/>
      <c r="J223" s="11"/>
      <c r="K223" s="11"/>
      <c r="M223" s="104"/>
      <c r="N223" s="11"/>
      <c r="O223" s="11"/>
      <c r="P223" s="44"/>
      <c r="Q223" s="11"/>
      <c r="R223" s="11"/>
      <c r="S223" s="11"/>
      <c r="T223" s="11"/>
      <c r="U223" s="11"/>
    </row>
    <row r="224" spans="5:21" ht="15.75" customHeight="1">
      <c r="E224" s="11"/>
      <c r="G224" s="44"/>
      <c r="H224" s="11"/>
      <c r="I224" s="11"/>
      <c r="J224" s="11"/>
      <c r="K224" s="11"/>
      <c r="M224" s="104"/>
      <c r="N224" s="11"/>
      <c r="O224" s="11"/>
      <c r="P224" s="44"/>
      <c r="Q224" s="11"/>
      <c r="R224" s="11"/>
      <c r="S224" s="11"/>
      <c r="T224" s="11"/>
      <c r="U224" s="11"/>
    </row>
    <row r="225" spans="5:21" ht="15.75" customHeight="1">
      <c r="E225" s="11"/>
      <c r="G225" s="44"/>
      <c r="H225" s="11"/>
      <c r="I225" s="11"/>
      <c r="J225" s="11"/>
      <c r="K225" s="11"/>
      <c r="M225" s="104"/>
      <c r="N225" s="11"/>
      <c r="O225" s="11"/>
      <c r="P225" s="44"/>
      <c r="Q225" s="11"/>
      <c r="R225" s="11"/>
      <c r="S225" s="11"/>
      <c r="T225" s="11"/>
      <c r="U225" s="11"/>
    </row>
    <row r="226" spans="5:21" ht="15.75" customHeight="1">
      <c r="E226" s="11"/>
      <c r="G226" s="44"/>
      <c r="H226" s="11"/>
      <c r="I226" s="11"/>
      <c r="J226" s="11"/>
      <c r="K226" s="11"/>
      <c r="M226" s="104"/>
      <c r="N226" s="11"/>
      <c r="O226" s="11"/>
      <c r="P226" s="44"/>
      <c r="Q226" s="11"/>
      <c r="R226" s="11"/>
      <c r="S226" s="11"/>
      <c r="T226" s="11"/>
      <c r="U226" s="11"/>
    </row>
    <row r="227" spans="5:21" ht="15.75" customHeight="1">
      <c r="E227" s="11"/>
      <c r="G227" s="44"/>
      <c r="H227" s="11"/>
      <c r="I227" s="11"/>
      <c r="J227" s="11"/>
      <c r="K227" s="11"/>
      <c r="M227" s="104"/>
      <c r="N227" s="11"/>
      <c r="O227" s="11"/>
      <c r="P227" s="44"/>
      <c r="Q227" s="11"/>
      <c r="R227" s="11"/>
      <c r="S227" s="11"/>
      <c r="T227" s="11"/>
      <c r="U227" s="11"/>
    </row>
    <row r="228" spans="5:21" ht="15.75" customHeight="1">
      <c r="E228" s="11"/>
      <c r="G228" s="44"/>
      <c r="H228" s="11"/>
      <c r="I228" s="11"/>
      <c r="J228" s="11"/>
      <c r="K228" s="11"/>
      <c r="M228" s="104"/>
      <c r="N228" s="11"/>
      <c r="O228" s="11"/>
      <c r="P228" s="44"/>
      <c r="Q228" s="11"/>
      <c r="R228" s="11"/>
      <c r="S228" s="11"/>
      <c r="T228" s="11"/>
      <c r="U228" s="11"/>
    </row>
    <row r="229" spans="5:21" ht="15.75" customHeight="1">
      <c r="E229" s="11"/>
      <c r="G229" s="44"/>
      <c r="H229" s="11"/>
      <c r="I229" s="11"/>
      <c r="J229" s="11"/>
      <c r="K229" s="11"/>
      <c r="M229" s="104"/>
      <c r="N229" s="11"/>
      <c r="O229" s="11"/>
      <c r="P229" s="44"/>
      <c r="Q229" s="11"/>
      <c r="R229" s="11"/>
      <c r="S229" s="11"/>
      <c r="T229" s="11"/>
      <c r="U229" s="11"/>
    </row>
    <row r="230" spans="5:21" ht="15.75" customHeight="1">
      <c r="E230" s="11"/>
      <c r="G230" s="44"/>
      <c r="H230" s="11"/>
      <c r="I230" s="11"/>
      <c r="J230" s="11"/>
      <c r="K230" s="11"/>
      <c r="M230" s="104"/>
      <c r="N230" s="11"/>
      <c r="O230" s="11"/>
      <c r="P230" s="44"/>
      <c r="Q230" s="11"/>
      <c r="R230" s="11"/>
      <c r="S230" s="11"/>
      <c r="T230" s="11"/>
      <c r="U230" s="11"/>
    </row>
    <row r="231" spans="5:21" ht="15.75" customHeight="1">
      <c r="E231" s="11"/>
      <c r="G231" s="44"/>
      <c r="H231" s="11"/>
      <c r="I231" s="11"/>
      <c r="J231" s="11"/>
      <c r="K231" s="11"/>
      <c r="M231" s="104"/>
      <c r="N231" s="11"/>
      <c r="O231" s="11"/>
      <c r="P231" s="44"/>
      <c r="Q231" s="11"/>
      <c r="R231" s="11"/>
      <c r="S231" s="11"/>
      <c r="T231" s="11"/>
      <c r="U231" s="11"/>
    </row>
    <row r="232" spans="5:21" ht="15.75" customHeight="1">
      <c r="E232" s="11"/>
      <c r="G232" s="44"/>
      <c r="H232" s="11"/>
      <c r="I232" s="11"/>
      <c r="J232" s="11"/>
      <c r="K232" s="11"/>
      <c r="M232" s="104"/>
      <c r="N232" s="11"/>
      <c r="O232" s="11"/>
      <c r="P232" s="44"/>
      <c r="Q232" s="11"/>
      <c r="R232" s="11"/>
      <c r="S232" s="11"/>
      <c r="T232" s="11"/>
      <c r="U232" s="11"/>
    </row>
    <row r="233" spans="5:21" ht="15.75" customHeight="1">
      <c r="E233" s="11"/>
      <c r="G233" s="44"/>
      <c r="H233" s="11"/>
      <c r="I233" s="11"/>
      <c r="J233" s="11"/>
      <c r="K233" s="11"/>
      <c r="M233" s="104"/>
      <c r="N233" s="11"/>
      <c r="O233" s="11"/>
      <c r="P233" s="44"/>
      <c r="Q233" s="11"/>
      <c r="R233" s="11"/>
      <c r="S233" s="11"/>
      <c r="T233" s="11"/>
      <c r="U233" s="11"/>
    </row>
    <row r="234" spans="5:21" ht="15.75" customHeight="1">
      <c r="E234" s="11"/>
      <c r="G234" s="44"/>
      <c r="H234" s="11"/>
      <c r="I234" s="11"/>
      <c r="J234" s="11"/>
      <c r="K234" s="11"/>
      <c r="M234" s="104"/>
      <c r="N234" s="11"/>
      <c r="O234" s="11"/>
      <c r="P234" s="44"/>
      <c r="Q234" s="11"/>
      <c r="R234" s="11"/>
      <c r="S234" s="11"/>
      <c r="T234" s="11"/>
      <c r="U234" s="11"/>
    </row>
    <row r="235" spans="5:21" ht="15.75" customHeight="1">
      <c r="E235" s="11"/>
      <c r="G235" s="44"/>
      <c r="H235" s="11"/>
      <c r="I235" s="11"/>
      <c r="J235" s="11"/>
      <c r="K235" s="11"/>
      <c r="M235" s="104"/>
      <c r="N235" s="11"/>
      <c r="O235" s="11"/>
      <c r="P235" s="44"/>
      <c r="Q235" s="11"/>
      <c r="R235" s="11"/>
      <c r="S235" s="11"/>
      <c r="T235" s="11"/>
      <c r="U235" s="11"/>
    </row>
    <row r="236" spans="5:21" ht="15.75" customHeight="1">
      <c r="E236" s="11"/>
      <c r="G236" s="44"/>
      <c r="H236" s="11"/>
      <c r="I236" s="11"/>
      <c r="J236" s="11"/>
      <c r="K236" s="11"/>
      <c r="M236" s="104"/>
      <c r="N236" s="11"/>
      <c r="O236" s="11"/>
      <c r="P236" s="44"/>
      <c r="Q236" s="11"/>
      <c r="R236" s="11"/>
      <c r="S236" s="11"/>
      <c r="T236" s="11"/>
      <c r="U236" s="11"/>
    </row>
    <row r="237" spans="5:21" ht="15.75" customHeight="1">
      <c r="E237" s="11"/>
      <c r="G237" s="44"/>
      <c r="H237" s="11"/>
      <c r="I237" s="11"/>
      <c r="J237" s="11"/>
      <c r="K237" s="11"/>
      <c r="M237" s="104"/>
      <c r="N237" s="11"/>
      <c r="O237" s="11"/>
      <c r="P237" s="44"/>
      <c r="Q237" s="11"/>
      <c r="R237" s="11"/>
      <c r="S237" s="11"/>
      <c r="T237" s="11"/>
      <c r="U237" s="11"/>
    </row>
    <row r="238" spans="5:21" ht="15.75" customHeight="1">
      <c r="E238" s="11"/>
      <c r="G238" s="44"/>
      <c r="H238" s="11"/>
      <c r="I238" s="11"/>
      <c r="J238" s="11"/>
      <c r="K238" s="11"/>
      <c r="M238" s="104"/>
      <c r="N238" s="11"/>
      <c r="O238" s="11"/>
      <c r="P238" s="44"/>
      <c r="Q238" s="11"/>
      <c r="R238" s="11"/>
      <c r="S238" s="11"/>
      <c r="T238" s="11"/>
      <c r="U238" s="11"/>
    </row>
    <row r="239" spans="5:21" ht="15.75" customHeight="1">
      <c r="E239" s="11"/>
      <c r="G239" s="44"/>
      <c r="H239" s="11"/>
      <c r="I239" s="11"/>
      <c r="J239" s="11"/>
      <c r="K239" s="11"/>
      <c r="M239" s="104"/>
      <c r="N239" s="11"/>
      <c r="O239" s="11"/>
      <c r="P239" s="44"/>
      <c r="Q239" s="11"/>
      <c r="R239" s="11"/>
      <c r="S239" s="11"/>
      <c r="T239" s="11"/>
      <c r="U239" s="11"/>
    </row>
    <row r="240" spans="5:21" ht="15.75" customHeight="1">
      <c r="E240" s="11"/>
      <c r="G240" s="44"/>
      <c r="H240" s="11"/>
      <c r="I240" s="11"/>
      <c r="J240" s="11"/>
      <c r="K240" s="11"/>
      <c r="M240" s="104"/>
      <c r="N240" s="11"/>
      <c r="O240" s="11"/>
      <c r="P240" s="44"/>
      <c r="Q240" s="11"/>
      <c r="R240" s="11"/>
      <c r="S240" s="11"/>
      <c r="T240" s="11"/>
      <c r="U240" s="11"/>
    </row>
    <row r="241" spans="5:21" ht="15.75" customHeight="1">
      <c r="E241" s="11"/>
      <c r="G241" s="44"/>
      <c r="H241" s="11"/>
      <c r="I241" s="11"/>
      <c r="J241" s="11"/>
      <c r="K241" s="11"/>
      <c r="M241" s="104"/>
      <c r="N241" s="11"/>
      <c r="O241" s="11"/>
      <c r="P241" s="44"/>
      <c r="Q241" s="11"/>
      <c r="R241" s="11"/>
      <c r="S241" s="11"/>
      <c r="T241" s="11"/>
      <c r="U241" s="11"/>
    </row>
    <row r="242" spans="5:21" ht="15.75" customHeight="1">
      <c r="E242" s="11"/>
      <c r="G242" s="44"/>
      <c r="H242" s="11"/>
      <c r="I242" s="11"/>
      <c r="J242" s="11"/>
      <c r="K242" s="11"/>
      <c r="M242" s="104"/>
      <c r="N242" s="11"/>
      <c r="O242" s="11"/>
      <c r="P242" s="44"/>
      <c r="Q242" s="11"/>
      <c r="R242" s="11"/>
      <c r="S242" s="11"/>
      <c r="T242" s="11"/>
      <c r="U242" s="11"/>
    </row>
    <row r="243" spans="5:21" ht="15.75" customHeight="1">
      <c r="E243" s="11"/>
      <c r="G243" s="44"/>
      <c r="H243" s="11"/>
      <c r="I243" s="11"/>
      <c r="J243" s="11"/>
      <c r="K243" s="11"/>
      <c r="M243" s="104"/>
      <c r="N243" s="11"/>
      <c r="O243" s="11"/>
      <c r="P243" s="44"/>
      <c r="Q243" s="11"/>
      <c r="R243" s="11"/>
      <c r="S243" s="11"/>
      <c r="T243" s="11"/>
      <c r="U243" s="11"/>
    </row>
    <row r="244" spans="5:21" ht="15.75" customHeight="1">
      <c r="E244" s="11"/>
      <c r="G244" s="44"/>
      <c r="H244" s="11"/>
      <c r="I244" s="11"/>
      <c r="J244" s="11"/>
      <c r="K244" s="11"/>
      <c r="M244" s="104"/>
      <c r="N244" s="11"/>
      <c r="O244" s="11"/>
      <c r="P244" s="44"/>
      <c r="Q244" s="11"/>
      <c r="R244" s="11"/>
      <c r="S244" s="11"/>
      <c r="T244" s="11"/>
      <c r="U244" s="11"/>
    </row>
    <row r="245" spans="5:21" ht="15.75" customHeight="1">
      <c r="E245" s="11"/>
      <c r="G245" s="44"/>
      <c r="H245" s="11"/>
      <c r="I245" s="11"/>
      <c r="J245" s="11"/>
      <c r="K245" s="11"/>
      <c r="M245" s="104"/>
      <c r="N245" s="11"/>
      <c r="O245" s="11"/>
      <c r="P245" s="44"/>
      <c r="Q245" s="11"/>
      <c r="R245" s="11"/>
      <c r="S245" s="11"/>
      <c r="T245" s="11"/>
      <c r="U245" s="11"/>
    </row>
    <row r="246" spans="5:21" ht="15.75" customHeight="1">
      <c r="E246" s="11"/>
      <c r="G246" s="44"/>
      <c r="H246" s="11"/>
      <c r="I246" s="11"/>
      <c r="J246" s="11"/>
      <c r="K246" s="11"/>
      <c r="M246" s="104"/>
      <c r="N246" s="11"/>
      <c r="O246" s="11"/>
      <c r="P246" s="44"/>
      <c r="Q246" s="11"/>
      <c r="R246" s="11"/>
      <c r="S246" s="11"/>
      <c r="T246" s="11"/>
      <c r="U246" s="11"/>
    </row>
    <row r="247" spans="5:21" ht="15.75" customHeight="1">
      <c r="E247" s="11"/>
      <c r="G247" s="44"/>
      <c r="H247" s="11"/>
      <c r="I247" s="11"/>
      <c r="J247" s="11"/>
      <c r="K247" s="11"/>
      <c r="M247" s="104"/>
      <c r="N247" s="11"/>
      <c r="O247" s="11"/>
      <c r="P247" s="44"/>
      <c r="Q247" s="11"/>
      <c r="R247" s="11"/>
      <c r="S247" s="11"/>
      <c r="T247" s="11"/>
      <c r="U247" s="11"/>
    </row>
    <row r="248" spans="5:21" ht="15.75" customHeight="1">
      <c r="E248" s="11"/>
      <c r="G248" s="44"/>
      <c r="H248" s="11"/>
      <c r="I248" s="11"/>
      <c r="J248" s="11"/>
      <c r="K248" s="11"/>
      <c r="M248" s="104"/>
      <c r="N248" s="11"/>
      <c r="O248" s="11"/>
      <c r="P248" s="44"/>
      <c r="Q248" s="11"/>
      <c r="R248" s="11"/>
      <c r="S248" s="11"/>
      <c r="T248" s="11"/>
      <c r="U248" s="11"/>
    </row>
    <row r="249" spans="5:21" ht="15.75" customHeight="1">
      <c r="E249" s="11"/>
      <c r="G249" s="44"/>
      <c r="H249" s="11"/>
      <c r="I249" s="11"/>
      <c r="J249" s="11"/>
      <c r="K249" s="11"/>
      <c r="M249" s="104"/>
      <c r="N249" s="11"/>
      <c r="O249" s="11"/>
      <c r="P249" s="44"/>
      <c r="Q249" s="11"/>
      <c r="R249" s="11"/>
      <c r="S249" s="11"/>
      <c r="T249" s="11"/>
      <c r="U249" s="11"/>
    </row>
    <row r="250" spans="5:21" ht="15.75" customHeight="1">
      <c r="E250" s="11"/>
      <c r="G250" s="44"/>
      <c r="H250" s="11"/>
      <c r="I250" s="11"/>
      <c r="J250" s="11"/>
      <c r="K250" s="11"/>
      <c r="M250" s="104"/>
      <c r="N250" s="11"/>
      <c r="O250" s="11"/>
      <c r="P250" s="44"/>
      <c r="Q250" s="11"/>
      <c r="R250" s="11"/>
      <c r="S250" s="11"/>
      <c r="T250" s="11"/>
      <c r="U250" s="11"/>
    </row>
    <row r="251" spans="5:21" ht="15.75" customHeight="1">
      <c r="E251" s="11"/>
      <c r="G251" s="44"/>
      <c r="H251" s="11"/>
      <c r="I251" s="11"/>
      <c r="J251" s="11"/>
      <c r="K251" s="11"/>
      <c r="M251" s="104"/>
      <c r="N251" s="11"/>
      <c r="O251" s="11"/>
      <c r="P251" s="44"/>
      <c r="Q251" s="11"/>
      <c r="R251" s="11"/>
      <c r="S251" s="11"/>
      <c r="T251" s="11"/>
      <c r="U251" s="11"/>
    </row>
    <row r="252" spans="5:21" ht="15.75" customHeight="1">
      <c r="E252" s="11"/>
      <c r="G252" s="44"/>
      <c r="H252" s="11"/>
      <c r="I252" s="11"/>
      <c r="J252" s="11"/>
      <c r="K252" s="11"/>
      <c r="M252" s="104"/>
      <c r="N252" s="11"/>
      <c r="O252" s="11"/>
      <c r="P252" s="44"/>
      <c r="Q252" s="11"/>
      <c r="R252" s="11"/>
      <c r="S252" s="11"/>
      <c r="T252" s="11"/>
      <c r="U252" s="11"/>
    </row>
    <row r="253" spans="5:21" ht="15.75" customHeight="1">
      <c r="E253" s="11"/>
      <c r="G253" s="44"/>
      <c r="H253" s="11"/>
      <c r="I253" s="11"/>
      <c r="J253" s="11"/>
      <c r="K253" s="11"/>
      <c r="M253" s="104"/>
      <c r="N253" s="11"/>
      <c r="O253" s="11"/>
      <c r="P253" s="44"/>
      <c r="Q253" s="11"/>
      <c r="R253" s="11"/>
      <c r="S253" s="11"/>
      <c r="T253" s="11"/>
      <c r="U253" s="11"/>
    </row>
    <row r="254" spans="5:21" ht="15.75" customHeight="1">
      <c r="E254" s="11"/>
      <c r="G254" s="44"/>
      <c r="H254" s="11"/>
      <c r="I254" s="11"/>
      <c r="J254" s="11"/>
      <c r="K254" s="11"/>
      <c r="M254" s="104"/>
      <c r="N254" s="11"/>
      <c r="O254" s="11"/>
      <c r="P254" s="44"/>
      <c r="Q254" s="11"/>
      <c r="R254" s="11"/>
      <c r="S254" s="11"/>
      <c r="T254" s="11"/>
      <c r="U254" s="11"/>
    </row>
    <row r="255" spans="5:21" ht="15.75" customHeight="1">
      <c r="E255" s="11"/>
      <c r="G255" s="44"/>
      <c r="H255" s="11"/>
      <c r="I255" s="11"/>
      <c r="J255" s="11"/>
      <c r="K255" s="11"/>
      <c r="M255" s="104"/>
      <c r="N255" s="11"/>
      <c r="O255" s="11"/>
      <c r="P255" s="44"/>
      <c r="Q255" s="11"/>
      <c r="R255" s="11"/>
      <c r="S255" s="11"/>
      <c r="T255" s="11"/>
      <c r="U255" s="11"/>
    </row>
    <row r="256" spans="5:21" ht="15.75" customHeight="1">
      <c r="E256" s="11"/>
      <c r="G256" s="44"/>
      <c r="H256" s="11"/>
      <c r="I256" s="11"/>
      <c r="J256" s="11"/>
      <c r="K256" s="11"/>
      <c r="M256" s="104"/>
      <c r="N256" s="11"/>
      <c r="O256" s="11"/>
      <c r="P256" s="44"/>
      <c r="Q256" s="11"/>
      <c r="R256" s="11"/>
      <c r="S256" s="11"/>
      <c r="T256" s="11"/>
      <c r="U256" s="11"/>
    </row>
    <row r="257" spans="5:21" ht="15.75" customHeight="1">
      <c r="E257" s="11"/>
      <c r="G257" s="44"/>
      <c r="H257" s="11"/>
      <c r="I257" s="11"/>
      <c r="J257" s="11"/>
      <c r="K257" s="11"/>
      <c r="M257" s="104"/>
      <c r="N257" s="11"/>
      <c r="O257" s="11"/>
      <c r="P257" s="44"/>
      <c r="Q257" s="11"/>
      <c r="R257" s="11"/>
      <c r="S257" s="11"/>
      <c r="T257" s="11"/>
      <c r="U257" s="11"/>
    </row>
    <row r="258" spans="5:21" ht="15.75" customHeight="1">
      <c r="E258" s="11"/>
      <c r="G258" s="44"/>
      <c r="H258" s="11"/>
      <c r="I258" s="11"/>
      <c r="J258" s="11"/>
      <c r="K258" s="11"/>
      <c r="M258" s="104"/>
      <c r="N258" s="11"/>
      <c r="O258" s="11"/>
      <c r="P258" s="44"/>
      <c r="Q258" s="11"/>
      <c r="R258" s="11"/>
      <c r="S258" s="11"/>
      <c r="T258" s="11"/>
      <c r="U258" s="11"/>
    </row>
    <row r="259" spans="5:21" ht="15.75" customHeight="1">
      <c r="E259" s="11"/>
      <c r="G259" s="44"/>
      <c r="H259" s="11"/>
      <c r="I259" s="11"/>
      <c r="J259" s="11"/>
      <c r="K259" s="11"/>
      <c r="M259" s="104"/>
      <c r="N259" s="11"/>
      <c r="O259" s="11"/>
      <c r="P259" s="44"/>
      <c r="Q259" s="11"/>
      <c r="R259" s="11"/>
      <c r="S259" s="11"/>
      <c r="T259" s="11"/>
      <c r="U259" s="11"/>
    </row>
    <row r="260" spans="5:21" ht="15.75" customHeight="1">
      <c r="E260" s="11"/>
      <c r="G260" s="44"/>
      <c r="H260" s="11"/>
      <c r="I260" s="11"/>
      <c r="J260" s="11"/>
      <c r="K260" s="11"/>
      <c r="M260" s="104"/>
      <c r="N260" s="11"/>
      <c r="O260" s="11"/>
      <c r="P260" s="44"/>
      <c r="Q260" s="11"/>
      <c r="R260" s="11"/>
      <c r="S260" s="11"/>
      <c r="T260" s="11"/>
      <c r="U260" s="11"/>
    </row>
    <row r="261" spans="5:21" ht="15.75" customHeight="1">
      <c r="E261" s="11"/>
      <c r="G261" s="44"/>
      <c r="H261" s="11"/>
      <c r="I261" s="11"/>
      <c r="J261" s="11"/>
      <c r="K261" s="11"/>
      <c r="M261" s="104"/>
      <c r="N261" s="11"/>
      <c r="O261" s="11"/>
      <c r="P261" s="44"/>
      <c r="Q261" s="11"/>
      <c r="R261" s="11"/>
      <c r="S261" s="11"/>
      <c r="T261" s="11"/>
      <c r="U261" s="11"/>
    </row>
    <row r="262" spans="5:21" ht="15.75" customHeight="1">
      <c r="E262" s="11"/>
      <c r="G262" s="44"/>
      <c r="H262" s="11"/>
      <c r="I262" s="11"/>
      <c r="J262" s="11"/>
      <c r="K262" s="11"/>
      <c r="M262" s="104"/>
      <c r="N262" s="11"/>
      <c r="O262" s="11"/>
      <c r="P262" s="44"/>
      <c r="Q262" s="11"/>
      <c r="R262" s="11"/>
      <c r="S262" s="11"/>
      <c r="T262" s="11"/>
      <c r="U262" s="11"/>
    </row>
    <row r="263" spans="5:21" ht="15.75" customHeight="1">
      <c r="E263" s="11"/>
      <c r="G263" s="44"/>
      <c r="H263" s="11"/>
      <c r="I263" s="11"/>
      <c r="J263" s="11"/>
      <c r="K263" s="11"/>
      <c r="M263" s="104"/>
      <c r="N263" s="11"/>
      <c r="O263" s="11"/>
      <c r="P263" s="44"/>
      <c r="Q263" s="11"/>
      <c r="R263" s="11"/>
      <c r="S263" s="11"/>
      <c r="T263" s="11"/>
      <c r="U263" s="11"/>
    </row>
    <row r="264" spans="5:21" ht="15.75" customHeight="1">
      <c r="E264" s="11"/>
      <c r="G264" s="44"/>
      <c r="H264" s="11"/>
      <c r="I264" s="11"/>
      <c r="J264" s="11"/>
      <c r="K264" s="11"/>
      <c r="M264" s="104"/>
      <c r="N264" s="11"/>
      <c r="O264" s="11"/>
      <c r="P264" s="44"/>
      <c r="Q264" s="11"/>
      <c r="R264" s="11"/>
      <c r="S264" s="11"/>
      <c r="T264" s="11"/>
      <c r="U264" s="11"/>
    </row>
    <row r="265" spans="5:21" ht="15.75" customHeight="1">
      <c r="E265" s="11"/>
      <c r="G265" s="44"/>
      <c r="H265" s="11"/>
      <c r="I265" s="11"/>
      <c r="J265" s="11"/>
      <c r="K265" s="11"/>
      <c r="M265" s="104"/>
      <c r="N265" s="11"/>
      <c r="O265" s="11"/>
      <c r="P265" s="44"/>
      <c r="Q265" s="11"/>
      <c r="R265" s="11"/>
      <c r="S265" s="11"/>
      <c r="T265" s="11"/>
      <c r="U265" s="11"/>
    </row>
    <row r="266" spans="5:21" ht="15.75" customHeight="1">
      <c r="E266" s="11"/>
      <c r="G266" s="44"/>
      <c r="H266" s="11"/>
      <c r="I266" s="11"/>
      <c r="J266" s="11"/>
      <c r="K266" s="11"/>
      <c r="M266" s="104"/>
      <c r="N266" s="11"/>
      <c r="O266" s="11"/>
      <c r="P266" s="44"/>
      <c r="Q266" s="11"/>
      <c r="R266" s="11"/>
      <c r="S266" s="11"/>
      <c r="T266" s="11"/>
      <c r="U266" s="11"/>
    </row>
    <row r="267" spans="5:21" ht="15.75" customHeight="1">
      <c r="E267" s="11"/>
      <c r="G267" s="44"/>
      <c r="H267" s="11"/>
      <c r="I267" s="11"/>
      <c r="J267" s="11"/>
      <c r="K267" s="11"/>
      <c r="M267" s="104"/>
      <c r="N267" s="11"/>
      <c r="O267" s="11"/>
      <c r="P267" s="44"/>
      <c r="Q267" s="11"/>
      <c r="R267" s="11"/>
      <c r="S267" s="11"/>
      <c r="T267" s="11"/>
      <c r="U267" s="11"/>
    </row>
    <row r="268" spans="5:21" ht="15.75" customHeight="1">
      <c r="E268" s="11"/>
      <c r="G268" s="44"/>
      <c r="H268" s="11"/>
      <c r="I268" s="11"/>
      <c r="J268" s="11"/>
      <c r="K268" s="11"/>
      <c r="M268" s="104"/>
      <c r="N268" s="11"/>
      <c r="O268" s="11"/>
      <c r="P268" s="44"/>
      <c r="Q268" s="11"/>
      <c r="R268" s="11"/>
      <c r="S268" s="11"/>
      <c r="T268" s="11"/>
      <c r="U268" s="11"/>
    </row>
    <row r="269" spans="5:21" ht="15.75" customHeight="1">
      <c r="E269" s="11"/>
      <c r="G269" s="44"/>
      <c r="H269" s="11"/>
      <c r="I269" s="11"/>
      <c r="J269" s="11"/>
      <c r="K269" s="11"/>
      <c r="M269" s="104"/>
      <c r="N269" s="11"/>
      <c r="O269" s="11"/>
      <c r="P269" s="44"/>
      <c r="Q269" s="11"/>
      <c r="R269" s="11"/>
      <c r="S269" s="11"/>
      <c r="T269" s="11"/>
      <c r="U269" s="11"/>
    </row>
    <row r="270" spans="5:21" ht="15.75" customHeight="1">
      <c r="E270" s="11"/>
      <c r="G270" s="44"/>
      <c r="H270" s="11"/>
      <c r="I270" s="11"/>
      <c r="J270" s="11"/>
      <c r="K270" s="11"/>
      <c r="M270" s="104"/>
      <c r="N270" s="11"/>
      <c r="O270" s="11"/>
      <c r="P270" s="44"/>
      <c r="Q270" s="11"/>
      <c r="R270" s="11"/>
      <c r="S270" s="11"/>
      <c r="T270" s="11"/>
      <c r="U270" s="11"/>
    </row>
    <row r="271" spans="5:21" ht="15.75" customHeight="1">
      <c r="E271" s="11"/>
      <c r="G271" s="44"/>
      <c r="H271" s="11"/>
      <c r="I271" s="11"/>
      <c r="J271" s="11"/>
      <c r="K271" s="11"/>
      <c r="M271" s="104"/>
      <c r="N271" s="11"/>
      <c r="O271" s="11"/>
      <c r="P271" s="44"/>
      <c r="Q271" s="11"/>
      <c r="R271" s="11"/>
      <c r="S271" s="11"/>
      <c r="T271" s="11"/>
      <c r="U271" s="11"/>
    </row>
    <row r="272" spans="5:21" ht="15.75" customHeight="1">
      <c r="E272" s="11"/>
      <c r="G272" s="44"/>
      <c r="H272" s="11"/>
      <c r="I272" s="11"/>
      <c r="J272" s="11"/>
      <c r="K272" s="11"/>
      <c r="M272" s="104"/>
      <c r="N272" s="11"/>
      <c r="O272" s="11"/>
      <c r="P272" s="44"/>
      <c r="Q272" s="11"/>
      <c r="R272" s="11"/>
      <c r="S272" s="11"/>
      <c r="T272" s="11"/>
      <c r="U272" s="11"/>
    </row>
    <row r="273" spans="5:21" ht="15.75" customHeight="1">
      <c r="E273" s="11"/>
      <c r="G273" s="44"/>
      <c r="H273" s="11"/>
      <c r="I273" s="11"/>
      <c r="J273" s="11"/>
      <c r="K273" s="11"/>
      <c r="M273" s="104"/>
      <c r="N273" s="11"/>
      <c r="O273" s="11"/>
      <c r="P273" s="44"/>
      <c r="Q273" s="11"/>
      <c r="R273" s="11"/>
      <c r="S273" s="11"/>
      <c r="T273" s="11"/>
      <c r="U273" s="11"/>
    </row>
    <row r="274" spans="5:21" ht="15.75" customHeight="1">
      <c r="E274" s="11"/>
      <c r="G274" s="44"/>
      <c r="H274" s="11"/>
      <c r="I274" s="11"/>
      <c r="J274" s="11"/>
      <c r="K274" s="11"/>
      <c r="M274" s="104"/>
      <c r="N274" s="11"/>
      <c r="O274" s="11"/>
      <c r="P274" s="44"/>
      <c r="Q274" s="11"/>
      <c r="R274" s="11"/>
      <c r="S274" s="11"/>
      <c r="T274" s="11"/>
      <c r="U274" s="11"/>
    </row>
    <row r="275" spans="5:21" ht="15.75" customHeight="1">
      <c r="E275" s="11"/>
      <c r="G275" s="44"/>
      <c r="H275" s="11"/>
      <c r="I275" s="11"/>
      <c r="J275" s="11"/>
      <c r="K275" s="11"/>
      <c r="M275" s="104"/>
      <c r="N275" s="11"/>
      <c r="O275" s="11"/>
      <c r="P275" s="44"/>
      <c r="Q275" s="11"/>
      <c r="R275" s="11"/>
      <c r="S275" s="11"/>
      <c r="T275" s="11"/>
      <c r="U275" s="11"/>
    </row>
    <row r="276" spans="5:21" ht="15.75" customHeight="1">
      <c r="E276" s="11"/>
      <c r="G276" s="44"/>
      <c r="H276" s="11"/>
      <c r="I276" s="11"/>
      <c r="J276" s="11"/>
      <c r="K276" s="11"/>
      <c r="M276" s="104"/>
      <c r="N276" s="11"/>
      <c r="O276" s="11"/>
      <c r="P276" s="44"/>
      <c r="Q276" s="11"/>
      <c r="R276" s="11"/>
      <c r="S276" s="11"/>
      <c r="T276" s="11"/>
      <c r="U276" s="11"/>
    </row>
    <row r="277" spans="5:21" ht="15.75" customHeight="1">
      <c r="E277" s="11"/>
      <c r="G277" s="44"/>
      <c r="H277" s="11"/>
      <c r="I277" s="11"/>
      <c r="J277" s="11"/>
      <c r="K277" s="11"/>
      <c r="M277" s="104"/>
      <c r="N277" s="11"/>
      <c r="O277" s="11"/>
      <c r="P277" s="44"/>
      <c r="Q277" s="11"/>
      <c r="R277" s="11"/>
      <c r="S277" s="11"/>
      <c r="T277" s="11"/>
      <c r="U277" s="11"/>
    </row>
    <row r="278" spans="5:21" ht="15.75" customHeight="1">
      <c r="E278" s="11"/>
      <c r="G278" s="44"/>
      <c r="H278" s="11"/>
      <c r="I278" s="11"/>
      <c r="J278" s="11"/>
      <c r="K278" s="11"/>
      <c r="M278" s="104"/>
      <c r="N278" s="11"/>
      <c r="O278" s="11"/>
      <c r="P278" s="44"/>
      <c r="Q278" s="11"/>
      <c r="R278" s="11"/>
      <c r="S278" s="11"/>
      <c r="T278" s="11"/>
      <c r="U278" s="11"/>
    </row>
    <row r="279" spans="5:21" ht="15.75" customHeight="1">
      <c r="E279" s="11"/>
      <c r="G279" s="44"/>
      <c r="H279" s="11"/>
      <c r="I279" s="11"/>
      <c r="J279" s="11"/>
      <c r="K279" s="11"/>
      <c r="M279" s="104"/>
      <c r="N279" s="11"/>
      <c r="O279" s="11"/>
      <c r="P279" s="44"/>
      <c r="Q279" s="11"/>
      <c r="R279" s="11"/>
      <c r="S279" s="11"/>
      <c r="T279" s="11"/>
      <c r="U279" s="11"/>
    </row>
    <row r="280" spans="5:21" ht="15.75" customHeight="1">
      <c r="E280" s="11"/>
      <c r="G280" s="44"/>
      <c r="H280" s="11"/>
      <c r="I280" s="11"/>
      <c r="J280" s="11"/>
      <c r="K280" s="11"/>
      <c r="M280" s="104"/>
      <c r="N280" s="11"/>
      <c r="O280" s="11"/>
      <c r="P280" s="44"/>
      <c r="Q280" s="11"/>
      <c r="R280" s="11"/>
      <c r="S280" s="11"/>
      <c r="T280" s="11"/>
      <c r="U280" s="11"/>
    </row>
    <row r="281" spans="5:21" ht="15.75" customHeight="1">
      <c r="E281" s="11"/>
      <c r="G281" s="44"/>
      <c r="H281" s="11"/>
      <c r="I281" s="11"/>
      <c r="J281" s="11"/>
      <c r="K281" s="11"/>
      <c r="M281" s="104"/>
      <c r="N281" s="11"/>
      <c r="O281" s="11"/>
      <c r="P281" s="44"/>
      <c r="Q281" s="11"/>
      <c r="R281" s="11"/>
      <c r="S281" s="11"/>
      <c r="T281" s="11"/>
      <c r="U281" s="11"/>
    </row>
    <row r="282" spans="5:21" ht="15.75" customHeight="1">
      <c r="E282" s="11"/>
      <c r="G282" s="44"/>
      <c r="H282" s="11"/>
      <c r="I282" s="11"/>
      <c r="J282" s="11"/>
      <c r="K282" s="11"/>
      <c r="M282" s="104"/>
      <c r="N282" s="11"/>
      <c r="O282" s="11"/>
      <c r="P282" s="44"/>
      <c r="Q282" s="11"/>
      <c r="R282" s="11"/>
      <c r="S282" s="11"/>
      <c r="T282" s="11"/>
      <c r="U282" s="11"/>
    </row>
    <row r="283" spans="5:21" ht="15.75" customHeight="1">
      <c r="E283" s="11"/>
      <c r="G283" s="44"/>
      <c r="H283" s="11"/>
      <c r="I283" s="11"/>
      <c r="J283" s="11"/>
      <c r="K283" s="11"/>
      <c r="M283" s="104"/>
      <c r="N283" s="11"/>
      <c r="O283" s="11"/>
      <c r="P283" s="44"/>
      <c r="Q283" s="11"/>
      <c r="R283" s="11"/>
      <c r="S283" s="11"/>
      <c r="T283" s="11"/>
      <c r="U283" s="11"/>
    </row>
    <row r="284" spans="5:21" ht="15.75" customHeight="1">
      <c r="E284" s="11"/>
      <c r="G284" s="44"/>
      <c r="H284" s="11"/>
      <c r="I284" s="11"/>
      <c r="J284" s="11"/>
      <c r="K284" s="11"/>
      <c r="M284" s="104"/>
      <c r="N284" s="11"/>
      <c r="O284" s="11"/>
      <c r="P284" s="44"/>
      <c r="Q284" s="11"/>
      <c r="R284" s="11"/>
      <c r="S284" s="11"/>
      <c r="T284" s="11"/>
      <c r="U284" s="11"/>
    </row>
    <row r="285" spans="5:21" ht="15.75" customHeight="1">
      <c r="E285" s="11"/>
      <c r="G285" s="44"/>
      <c r="H285" s="11"/>
      <c r="I285" s="11"/>
      <c r="J285" s="11"/>
      <c r="K285" s="11"/>
      <c r="M285" s="104"/>
      <c r="N285" s="11"/>
      <c r="O285" s="11"/>
      <c r="P285" s="44"/>
      <c r="Q285" s="11"/>
      <c r="R285" s="11"/>
      <c r="S285" s="11"/>
      <c r="T285" s="11"/>
      <c r="U285" s="11"/>
    </row>
    <row r="286" spans="5:21" ht="15.75" customHeight="1">
      <c r="E286" s="11"/>
      <c r="G286" s="44"/>
      <c r="H286" s="11"/>
      <c r="I286" s="11"/>
      <c r="J286" s="11"/>
      <c r="K286" s="11"/>
      <c r="M286" s="104"/>
      <c r="N286" s="11"/>
      <c r="O286" s="11"/>
      <c r="P286" s="44"/>
      <c r="Q286" s="11"/>
      <c r="R286" s="11"/>
      <c r="S286" s="11"/>
      <c r="T286" s="11"/>
      <c r="U286" s="11"/>
    </row>
    <row r="287" spans="5:21" ht="15.75" customHeight="1">
      <c r="E287" s="11"/>
      <c r="G287" s="44"/>
      <c r="H287" s="11"/>
      <c r="I287" s="11"/>
      <c r="J287" s="11"/>
      <c r="K287" s="11"/>
      <c r="M287" s="104"/>
      <c r="N287" s="11"/>
      <c r="O287" s="11"/>
      <c r="P287" s="44"/>
      <c r="Q287" s="11"/>
      <c r="R287" s="11"/>
      <c r="S287" s="11"/>
      <c r="T287" s="11"/>
      <c r="U287" s="11"/>
    </row>
    <row r="288" spans="5:21" ht="15.75" customHeight="1">
      <c r="E288" s="11"/>
      <c r="G288" s="44"/>
      <c r="H288" s="11"/>
      <c r="I288" s="11"/>
      <c r="J288" s="11"/>
      <c r="K288" s="11"/>
      <c r="M288" s="104"/>
      <c r="N288" s="11"/>
      <c r="O288" s="11"/>
      <c r="P288" s="44"/>
      <c r="Q288" s="11"/>
      <c r="R288" s="11"/>
      <c r="S288" s="11"/>
      <c r="T288" s="11"/>
      <c r="U288" s="11"/>
    </row>
    <row r="289" spans="5:21" ht="15.75" customHeight="1">
      <c r="E289" s="11"/>
      <c r="G289" s="44"/>
      <c r="H289" s="11"/>
      <c r="I289" s="11"/>
      <c r="J289" s="11"/>
      <c r="K289" s="11"/>
      <c r="M289" s="104"/>
      <c r="N289" s="11"/>
      <c r="O289" s="11"/>
      <c r="P289" s="44"/>
      <c r="Q289" s="11"/>
      <c r="R289" s="11"/>
      <c r="S289" s="11"/>
      <c r="T289" s="11"/>
      <c r="U289" s="11"/>
    </row>
    <row r="290" spans="5:21" ht="15.75" customHeight="1">
      <c r="E290" s="11"/>
      <c r="G290" s="44"/>
      <c r="H290" s="11"/>
      <c r="I290" s="11"/>
      <c r="J290" s="11"/>
      <c r="K290" s="11"/>
      <c r="M290" s="104"/>
      <c r="N290" s="11"/>
      <c r="O290" s="11"/>
      <c r="P290" s="44"/>
      <c r="Q290" s="11"/>
      <c r="R290" s="11"/>
      <c r="S290" s="11"/>
      <c r="T290" s="11"/>
      <c r="U290" s="11"/>
    </row>
    <row r="291" spans="5:21" ht="15.75" customHeight="1">
      <c r="E291" s="11"/>
      <c r="G291" s="44"/>
      <c r="H291" s="11"/>
      <c r="I291" s="11"/>
      <c r="J291" s="11"/>
      <c r="K291" s="11"/>
      <c r="M291" s="104"/>
      <c r="N291" s="11"/>
      <c r="O291" s="11"/>
      <c r="P291" s="44"/>
      <c r="Q291" s="11"/>
      <c r="R291" s="11"/>
      <c r="S291" s="11"/>
      <c r="T291" s="11"/>
      <c r="U291" s="11"/>
    </row>
    <row r="292" spans="5:21" ht="15.75" customHeight="1">
      <c r="E292" s="11"/>
      <c r="G292" s="44"/>
      <c r="H292" s="11"/>
      <c r="I292" s="11"/>
      <c r="J292" s="11"/>
      <c r="K292" s="11"/>
      <c r="M292" s="104"/>
      <c r="N292" s="11"/>
      <c r="O292" s="11"/>
      <c r="P292" s="44"/>
      <c r="Q292" s="11"/>
      <c r="R292" s="11"/>
      <c r="S292" s="11"/>
      <c r="T292" s="11"/>
      <c r="U292" s="11"/>
    </row>
    <row r="293" spans="5:21" ht="15.75" customHeight="1">
      <c r="E293" s="11"/>
      <c r="G293" s="44"/>
      <c r="H293" s="11"/>
      <c r="I293" s="11"/>
      <c r="J293" s="11"/>
      <c r="K293" s="11"/>
      <c r="M293" s="104"/>
      <c r="N293" s="11"/>
      <c r="O293" s="11"/>
      <c r="P293" s="44"/>
      <c r="Q293" s="11"/>
      <c r="R293" s="11"/>
      <c r="S293" s="11"/>
      <c r="T293" s="11"/>
      <c r="U293" s="11"/>
    </row>
    <row r="294" spans="5:21" ht="15.75" customHeight="1">
      <c r="E294" s="11"/>
      <c r="G294" s="44"/>
      <c r="H294" s="11"/>
      <c r="I294" s="11"/>
      <c r="J294" s="11"/>
      <c r="K294" s="11"/>
      <c r="M294" s="104"/>
      <c r="N294" s="11"/>
      <c r="O294" s="11"/>
      <c r="P294" s="44"/>
      <c r="Q294" s="11"/>
      <c r="R294" s="11"/>
      <c r="S294" s="11"/>
      <c r="T294" s="11"/>
      <c r="U294" s="11"/>
    </row>
    <row r="295" spans="5:21" ht="15.75" customHeight="1">
      <c r="E295" s="11"/>
      <c r="G295" s="44"/>
      <c r="H295" s="11"/>
      <c r="I295" s="11"/>
      <c r="J295" s="11"/>
      <c r="K295" s="11"/>
      <c r="M295" s="104"/>
      <c r="N295" s="11"/>
      <c r="O295" s="11"/>
      <c r="P295" s="44"/>
      <c r="Q295" s="11"/>
      <c r="R295" s="11"/>
      <c r="S295" s="11"/>
      <c r="T295" s="11"/>
      <c r="U295" s="11"/>
    </row>
    <row r="296" spans="5:21" ht="15.75" customHeight="1">
      <c r="E296" s="11"/>
      <c r="G296" s="44"/>
      <c r="H296" s="11"/>
      <c r="I296" s="11"/>
      <c r="J296" s="11"/>
      <c r="K296" s="11"/>
      <c r="M296" s="104"/>
      <c r="N296" s="11"/>
      <c r="O296" s="11"/>
      <c r="P296" s="44"/>
      <c r="Q296" s="11"/>
      <c r="R296" s="11"/>
      <c r="S296" s="11"/>
      <c r="T296" s="11"/>
      <c r="U296" s="11"/>
    </row>
    <row r="297" spans="5:21" ht="15.75" customHeight="1">
      <c r="E297" s="11"/>
      <c r="G297" s="44"/>
      <c r="H297" s="11"/>
      <c r="I297" s="11"/>
      <c r="J297" s="11"/>
      <c r="K297" s="11"/>
      <c r="M297" s="104"/>
      <c r="N297" s="11"/>
      <c r="O297" s="11"/>
      <c r="P297" s="44"/>
      <c r="Q297" s="11"/>
      <c r="R297" s="11"/>
      <c r="S297" s="11"/>
      <c r="T297" s="11"/>
      <c r="U297" s="11"/>
    </row>
    <row r="298" spans="5:21" ht="15.75" customHeight="1">
      <c r="E298" s="11"/>
      <c r="G298" s="44"/>
      <c r="H298" s="11"/>
      <c r="I298" s="11"/>
      <c r="J298" s="11"/>
      <c r="K298" s="11"/>
      <c r="M298" s="104"/>
      <c r="N298" s="11"/>
      <c r="O298" s="11"/>
      <c r="P298" s="44"/>
      <c r="Q298" s="11"/>
      <c r="R298" s="11"/>
      <c r="S298" s="11"/>
      <c r="T298" s="11"/>
      <c r="U298" s="11"/>
    </row>
    <row r="299" spans="5:21" ht="15.75" customHeight="1">
      <c r="E299" s="11"/>
      <c r="G299" s="44"/>
      <c r="H299" s="11"/>
      <c r="I299" s="11"/>
      <c r="J299" s="11"/>
      <c r="K299" s="11"/>
      <c r="M299" s="104"/>
      <c r="N299" s="11"/>
      <c r="O299" s="11"/>
      <c r="P299" s="44"/>
      <c r="Q299" s="11"/>
      <c r="R299" s="11"/>
      <c r="S299" s="11"/>
      <c r="T299" s="11"/>
      <c r="U299" s="11"/>
    </row>
    <row r="300" spans="5:21" ht="15.75" customHeight="1">
      <c r="E300" s="11"/>
      <c r="G300" s="44"/>
      <c r="H300" s="11"/>
      <c r="I300" s="11"/>
      <c r="J300" s="11"/>
      <c r="K300" s="11"/>
      <c r="M300" s="104"/>
      <c r="N300" s="11"/>
      <c r="O300" s="11"/>
      <c r="P300" s="44"/>
      <c r="Q300" s="11"/>
      <c r="R300" s="11"/>
      <c r="S300" s="11"/>
      <c r="T300" s="11"/>
      <c r="U300" s="11"/>
    </row>
    <row r="301" spans="5:21" ht="15.75" customHeight="1">
      <c r="E301" s="11"/>
      <c r="G301" s="44"/>
      <c r="H301" s="11"/>
      <c r="I301" s="11"/>
      <c r="J301" s="11"/>
      <c r="K301" s="11"/>
      <c r="M301" s="104"/>
      <c r="N301" s="11"/>
      <c r="O301" s="11"/>
      <c r="P301" s="44"/>
      <c r="Q301" s="11"/>
      <c r="R301" s="11"/>
      <c r="S301" s="11"/>
      <c r="T301" s="11"/>
      <c r="U301" s="11"/>
    </row>
    <row r="302" spans="5:21" ht="15.75" customHeight="1">
      <c r="E302" s="11"/>
      <c r="G302" s="44"/>
      <c r="H302" s="11"/>
      <c r="I302" s="11"/>
      <c r="J302" s="11"/>
      <c r="K302" s="11"/>
      <c r="M302" s="104"/>
      <c r="N302" s="11"/>
      <c r="O302" s="11"/>
      <c r="P302" s="44"/>
      <c r="Q302" s="11"/>
      <c r="R302" s="11"/>
      <c r="S302" s="11"/>
      <c r="T302" s="11"/>
      <c r="U302" s="11"/>
    </row>
    <row r="303" spans="5:21" ht="15.75" customHeight="1">
      <c r="E303" s="11"/>
      <c r="G303" s="44"/>
      <c r="H303" s="11"/>
      <c r="I303" s="11"/>
      <c r="J303" s="11"/>
      <c r="K303" s="11"/>
      <c r="M303" s="104"/>
      <c r="N303" s="11"/>
      <c r="O303" s="11"/>
      <c r="P303" s="44"/>
      <c r="Q303" s="11"/>
      <c r="R303" s="11"/>
      <c r="S303" s="11"/>
      <c r="T303" s="11"/>
      <c r="U303" s="11"/>
    </row>
    <row r="304" spans="5:21" ht="15.75" customHeight="1">
      <c r="E304" s="11"/>
      <c r="G304" s="44"/>
      <c r="H304" s="11"/>
      <c r="I304" s="11"/>
      <c r="J304" s="11"/>
      <c r="K304" s="11"/>
      <c r="M304" s="104"/>
      <c r="N304" s="11"/>
      <c r="O304" s="11"/>
      <c r="P304" s="44"/>
      <c r="Q304" s="11"/>
      <c r="R304" s="11"/>
      <c r="S304" s="11"/>
      <c r="T304" s="11"/>
      <c r="U304" s="11"/>
    </row>
    <row r="305" spans="5:21" ht="15.75" customHeight="1">
      <c r="E305" s="11"/>
      <c r="G305" s="44"/>
      <c r="H305" s="11"/>
      <c r="I305" s="11"/>
      <c r="J305" s="11"/>
      <c r="K305" s="11"/>
      <c r="M305" s="104"/>
      <c r="N305" s="11"/>
      <c r="O305" s="11"/>
      <c r="P305" s="44"/>
      <c r="Q305" s="11"/>
      <c r="R305" s="11"/>
      <c r="S305" s="11"/>
      <c r="T305" s="11"/>
      <c r="U305" s="11"/>
    </row>
    <row r="306" spans="5:21" ht="15.75" customHeight="1">
      <c r="E306" s="11"/>
      <c r="G306" s="44"/>
      <c r="H306" s="11"/>
      <c r="I306" s="11"/>
      <c r="J306" s="11"/>
      <c r="K306" s="11"/>
      <c r="M306" s="104"/>
      <c r="N306" s="11"/>
      <c r="O306" s="11"/>
      <c r="P306" s="44"/>
      <c r="Q306" s="11"/>
      <c r="R306" s="11"/>
      <c r="S306" s="11"/>
      <c r="T306" s="11"/>
      <c r="U306" s="11"/>
    </row>
    <row r="307" spans="5:21" ht="15.75" customHeight="1">
      <c r="E307" s="11"/>
      <c r="G307" s="44"/>
      <c r="H307" s="11"/>
      <c r="I307" s="11"/>
      <c r="J307" s="11"/>
      <c r="K307" s="11"/>
      <c r="M307" s="104"/>
      <c r="N307" s="11"/>
      <c r="O307" s="11"/>
      <c r="P307" s="44"/>
      <c r="Q307" s="11"/>
      <c r="R307" s="11"/>
      <c r="S307" s="11"/>
      <c r="T307" s="11"/>
      <c r="U307" s="11"/>
    </row>
    <row r="308" spans="5:21" ht="15.75" customHeight="1">
      <c r="E308" s="11"/>
      <c r="G308" s="44"/>
      <c r="H308" s="11"/>
      <c r="I308" s="11"/>
      <c r="J308" s="11"/>
      <c r="K308" s="11"/>
      <c r="M308" s="104"/>
      <c r="N308" s="11"/>
      <c r="O308" s="11"/>
      <c r="P308" s="44"/>
      <c r="Q308" s="11"/>
      <c r="R308" s="11"/>
      <c r="S308" s="11"/>
      <c r="T308" s="11"/>
      <c r="U308" s="11"/>
    </row>
    <row r="309" spans="5:21" ht="15.75" customHeight="1">
      <c r="E309" s="11"/>
      <c r="G309" s="44"/>
      <c r="H309" s="11"/>
      <c r="I309" s="11"/>
      <c r="J309" s="11"/>
      <c r="K309" s="11"/>
      <c r="M309" s="104"/>
      <c r="N309" s="11"/>
      <c r="O309" s="11"/>
      <c r="P309" s="44"/>
      <c r="Q309" s="11"/>
      <c r="R309" s="11"/>
      <c r="S309" s="11"/>
      <c r="T309" s="11"/>
      <c r="U309" s="11"/>
    </row>
    <row r="310" spans="5:21" ht="15.75" customHeight="1">
      <c r="E310" s="11"/>
      <c r="G310" s="44"/>
      <c r="H310" s="11"/>
      <c r="I310" s="11"/>
      <c r="J310" s="11"/>
      <c r="K310" s="11"/>
      <c r="M310" s="104"/>
      <c r="N310" s="11"/>
      <c r="O310" s="11"/>
      <c r="P310" s="44"/>
      <c r="Q310" s="11"/>
      <c r="R310" s="11"/>
      <c r="S310" s="11"/>
      <c r="T310" s="11"/>
      <c r="U310" s="11"/>
    </row>
    <row r="311" spans="5:21" ht="15.75" customHeight="1">
      <c r="E311" s="11"/>
      <c r="G311" s="44"/>
      <c r="H311" s="11"/>
      <c r="I311" s="11"/>
      <c r="J311" s="11"/>
      <c r="K311" s="11"/>
      <c r="M311" s="104"/>
      <c r="N311" s="11"/>
      <c r="O311" s="11"/>
      <c r="P311" s="44"/>
      <c r="Q311" s="11"/>
      <c r="R311" s="11"/>
      <c r="S311" s="11"/>
      <c r="T311" s="11"/>
      <c r="U311" s="11"/>
    </row>
    <row r="312" spans="5:21" ht="15.75" customHeight="1">
      <c r="E312" s="11"/>
      <c r="G312" s="44"/>
      <c r="H312" s="11"/>
      <c r="I312" s="11"/>
      <c r="J312" s="11"/>
      <c r="K312" s="11"/>
      <c r="M312" s="104"/>
      <c r="N312" s="11"/>
      <c r="O312" s="11"/>
      <c r="P312" s="44"/>
      <c r="Q312" s="11"/>
      <c r="R312" s="11"/>
      <c r="S312" s="11"/>
      <c r="T312" s="11"/>
      <c r="U312" s="11"/>
    </row>
    <row r="313" spans="5:21" ht="15.75" customHeight="1">
      <c r="E313" s="11"/>
      <c r="G313" s="44"/>
      <c r="H313" s="11"/>
      <c r="I313" s="11"/>
      <c r="J313" s="11"/>
      <c r="K313" s="11"/>
      <c r="M313" s="104"/>
      <c r="N313" s="11"/>
      <c r="O313" s="11"/>
      <c r="P313" s="44"/>
      <c r="Q313" s="11"/>
      <c r="R313" s="11"/>
      <c r="S313" s="11"/>
      <c r="T313" s="11"/>
      <c r="U313" s="11"/>
    </row>
    <row r="314" spans="5:21" ht="15.75" customHeight="1">
      <c r="E314" s="11"/>
      <c r="G314" s="44"/>
      <c r="H314" s="11"/>
      <c r="I314" s="11"/>
      <c r="J314" s="11"/>
      <c r="K314" s="11"/>
      <c r="M314" s="104"/>
      <c r="N314" s="11"/>
      <c r="O314" s="11"/>
      <c r="P314" s="44"/>
      <c r="Q314" s="11"/>
      <c r="R314" s="11"/>
      <c r="S314" s="11"/>
      <c r="T314" s="11"/>
      <c r="U314" s="11"/>
    </row>
    <row r="315" spans="5:21" ht="15.75" customHeight="1">
      <c r="E315" s="11"/>
      <c r="G315" s="44"/>
      <c r="H315" s="11"/>
      <c r="I315" s="11"/>
      <c r="J315" s="11"/>
      <c r="K315" s="11"/>
      <c r="M315" s="104"/>
      <c r="N315" s="11"/>
      <c r="O315" s="11"/>
      <c r="P315" s="44"/>
      <c r="Q315" s="11"/>
      <c r="R315" s="11"/>
      <c r="S315" s="11"/>
      <c r="T315" s="11"/>
      <c r="U315" s="11"/>
    </row>
    <row r="316" spans="5:21" ht="15.75" customHeight="1">
      <c r="E316" s="11"/>
      <c r="G316" s="44"/>
      <c r="H316" s="11"/>
      <c r="I316" s="11"/>
      <c r="J316" s="11"/>
      <c r="K316" s="11"/>
      <c r="M316" s="104"/>
      <c r="N316" s="11"/>
      <c r="O316" s="11"/>
      <c r="P316" s="44"/>
      <c r="Q316" s="11"/>
      <c r="R316" s="11"/>
      <c r="S316" s="11"/>
      <c r="T316" s="11"/>
      <c r="U316" s="11"/>
    </row>
    <row r="317" spans="5:21" ht="15.75" customHeight="1">
      <c r="E317" s="11"/>
      <c r="G317" s="44"/>
      <c r="H317" s="11"/>
      <c r="I317" s="11"/>
      <c r="J317" s="11"/>
      <c r="K317" s="11"/>
      <c r="M317" s="104"/>
      <c r="N317" s="11"/>
      <c r="O317" s="11"/>
      <c r="P317" s="44"/>
      <c r="Q317" s="11"/>
      <c r="R317" s="11"/>
      <c r="S317" s="11"/>
      <c r="T317" s="11"/>
      <c r="U317" s="11"/>
    </row>
    <row r="318" spans="5:21" ht="15.75" customHeight="1">
      <c r="E318" s="11"/>
      <c r="G318" s="44"/>
      <c r="H318" s="11"/>
      <c r="I318" s="11"/>
      <c r="J318" s="11"/>
      <c r="K318" s="11"/>
      <c r="M318" s="104"/>
      <c r="N318" s="11"/>
      <c r="O318" s="11"/>
      <c r="P318" s="44"/>
      <c r="Q318" s="11"/>
      <c r="R318" s="11"/>
      <c r="S318" s="11"/>
      <c r="T318" s="11"/>
      <c r="U318" s="11"/>
    </row>
    <row r="319" spans="5:21" ht="15.75" customHeight="1">
      <c r="E319" s="11"/>
      <c r="G319" s="44"/>
      <c r="H319" s="11"/>
      <c r="I319" s="11"/>
      <c r="J319" s="11"/>
      <c r="K319" s="11"/>
      <c r="M319" s="104"/>
      <c r="N319" s="11"/>
      <c r="O319" s="11"/>
      <c r="P319" s="44"/>
      <c r="Q319" s="11"/>
      <c r="R319" s="11"/>
      <c r="S319" s="11"/>
      <c r="T319" s="11"/>
      <c r="U319" s="11"/>
    </row>
    <row r="320" spans="5:21" ht="15.75" customHeight="1">
      <c r="E320" s="11"/>
      <c r="G320" s="44"/>
      <c r="H320" s="11"/>
      <c r="I320" s="11"/>
      <c r="J320" s="11"/>
      <c r="K320" s="11"/>
      <c r="M320" s="104"/>
      <c r="N320" s="11"/>
      <c r="O320" s="11"/>
      <c r="P320" s="44"/>
      <c r="Q320" s="11"/>
      <c r="R320" s="11"/>
      <c r="S320" s="11"/>
      <c r="T320" s="11"/>
      <c r="U320" s="11"/>
    </row>
    <row r="321" spans="5:21" ht="15.75" customHeight="1">
      <c r="E321" s="11"/>
      <c r="G321" s="44"/>
      <c r="H321" s="11"/>
      <c r="I321" s="11"/>
      <c r="J321" s="11"/>
      <c r="K321" s="11"/>
      <c r="M321" s="104"/>
      <c r="N321" s="11"/>
      <c r="O321" s="11"/>
      <c r="P321" s="44"/>
      <c r="Q321" s="11"/>
      <c r="R321" s="11"/>
      <c r="S321" s="11"/>
      <c r="T321" s="11"/>
      <c r="U321" s="11"/>
    </row>
    <row r="322" spans="5:21" ht="15.75" customHeight="1">
      <c r="E322" s="11"/>
      <c r="G322" s="44"/>
      <c r="H322" s="11"/>
      <c r="I322" s="11"/>
      <c r="J322" s="11"/>
      <c r="K322" s="11"/>
      <c r="M322" s="104"/>
      <c r="N322" s="11"/>
      <c r="O322" s="11"/>
      <c r="P322" s="44"/>
      <c r="Q322" s="11"/>
      <c r="R322" s="11"/>
      <c r="S322" s="11"/>
      <c r="T322" s="11"/>
      <c r="U322" s="11"/>
    </row>
    <row r="323" spans="5:21" ht="15.75" customHeight="1">
      <c r="E323" s="11"/>
      <c r="G323" s="44"/>
      <c r="H323" s="11"/>
      <c r="I323" s="11"/>
      <c r="J323" s="11"/>
      <c r="K323" s="11"/>
      <c r="M323" s="104"/>
      <c r="N323" s="11"/>
      <c r="O323" s="11"/>
      <c r="P323" s="44"/>
      <c r="Q323" s="11"/>
      <c r="R323" s="11"/>
      <c r="S323" s="11"/>
      <c r="T323" s="11"/>
      <c r="U323" s="11"/>
    </row>
    <row r="324" spans="5:21" ht="15.75" customHeight="1">
      <c r="E324" s="11"/>
      <c r="G324" s="44"/>
      <c r="H324" s="11"/>
      <c r="I324" s="11"/>
      <c r="J324" s="11"/>
      <c r="K324" s="11"/>
      <c r="M324" s="104"/>
      <c r="N324" s="11"/>
      <c r="O324" s="11"/>
      <c r="P324" s="44"/>
      <c r="Q324" s="11"/>
      <c r="R324" s="11"/>
      <c r="S324" s="11"/>
      <c r="T324" s="11"/>
      <c r="U324" s="11"/>
    </row>
    <row r="325" spans="5:21" ht="15.75" customHeight="1">
      <c r="E325" s="11"/>
      <c r="G325" s="44"/>
      <c r="H325" s="11"/>
      <c r="I325" s="11"/>
      <c r="J325" s="11"/>
      <c r="K325" s="11"/>
      <c r="M325" s="104"/>
      <c r="N325" s="11"/>
      <c r="O325" s="11"/>
      <c r="P325" s="44"/>
      <c r="Q325" s="11"/>
      <c r="R325" s="11"/>
      <c r="S325" s="11"/>
      <c r="T325" s="11"/>
      <c r="U325" s="11"/>
    </row>
    <row r="326" spans="5:21" ht="15.75" customHeight="1">
      <c r="E326" s="11"/>
      <c r="G326" s="44"/>
      <c r="H326" s="11"/>
      <c r="I326" s="11"/>
      <c r="J326" s="11"/>
      <c r="K326" s="11"/>
      <c r="M326" s="104"/>
      <c r="N326" s="11"/>
      <c r="O326" s="11"/>
      <c r="P326" s="44"/>
      <c r="Q326" s="11"/>
      <c r="R326" s="11"/>
      <c r="S326" s="11"/>
      <c r="T326" s="11"/>
      <c r="U326" s="11"/>
    </row>
    <row r="327" spans="5:21" ht="15.75" customHeight="1">
      <c r="E327" s="11"/>
      <c r="G327" s="44"/>
      <c r="H327" s="11"/>
      <c r="I327" s="11"/>
      <c r="J327" s="11"/>
      <c r="K327" s="11"/>
      <c r="M327" s="104"/>
      <c r="N327" s="11"/>
      <c r="O327" s="11"/>
      <c r="P327" s="44"/>
      <c r="Q327" s="11"/>
      <c r="R327" s="11"/>
      <c r="S327" s="11"/>
      <c r="T327" s="11"/>
      <c r="U327" s="11"/>
    </row>
    <row r="328" spans="5:21" ht="15.75" customHeight="1">
      <c r="E328" s="11"/>
      <c r="G328" s="44"/>
      <c r="H328" s="11"/>
      <c r="I328" s="11"/>
      <c r="J328" s="11"/>
      <c r="K328" s="11"/>
      <c r="M328" s="104"/>
      <c r="N328" s="11"/>
      <c r="O328" s="11"/>
      <c r="P328" s="44"/>
      <c r="Q328" s="11"/>
      <c r="R328" s="11"/>
      <c r="S328" s="11"/>
      <c r="T328" s="11"/>
      <c r="U328" s="11"/>
    </row>
    <row r="329" spans="5:21" ht="15.75" customHeight="1">
      <c r="E329" s="11"/>
      <c r="G329" s="44"/>
      <c r="H329" s="11"/>
      <c r="I329" s="11"/>
      <c r="J329" s="11"/>
      <c r="K329" s="11"/>
      <c r="M329" s="104"/>
      <c r="N329" s="11"/>
      <c r="O329" s="11"/>
      <c r="P329" s="44"/>
      <c r="Q329" s="11"/>
      <c r="R329" s="11"/>
      <c r="S329" s="11"/>
      <c r="T329" s="11"/>
      <c r="U329" s="11"/>
    </row>
    <row r="330" spans="5:21" ht="15.75" customHeight="1">
      <c r="E330" s="11"/>
      <c r="G330" s="44"/>
      <c r="H330" s="11"/>
      <c r="I330" s="11"/>
      <c r="J330" s="11"/>
      <c r="K330" s="11"/>
      <c r="M330" s="104"/>
      <c r="N330" s="11"/>
      <c r="O330" s="11"/>
      <c r="P330" s="44"/>
      <c r="Q330" s="11"/>
      <c r="R330" s="11"/>
      <c r="S330" s="11"/>
      <c r="T330" s="11"/>
      <c r="U330" s="11"/>
    </row>
    <row r="331" spans="5:21" ht="15.75" customHeight="1">
      <c r="E331" s="11"/>
      <c r="G331" s="44"/>
      <c r="H331" s="11"/>
      <c r="I331" s="11"/>
      <c r="J331" s="11"/>
      <c r="K331" s="11"/>
      <c r="M331" s="104"/>
      <c r="N331" s="11"/>
      <c r="O331" s="11"/>
      <c r="P331" s="44"/>
      <c r="Q331" s="11"/>
      <c r="R331" s="11"/>
      <c r="S331" s="11"/>
      <c r="T331" s="11"/>
      <c r="U331" s="11"/>
    </row>
    <row r="332" spans="5:21" ht="15.75" customHeight="1">
      <c r="E332" s="11"/>
      <c r="G332" s="44"/>
      <c r="H332" s="11"/>
      <c r="I332" s="11"/>
      <c r="J332" s="11"/>
      <c r="K332" s="11"/>
      <c r="M332" s="104"/>
      <c r="N332" s="11"/>
      <c r="O332" s="11"/>
      <c r="P332" s="44"/>
      <c r="Q332" s="11"/>
      <c r="R332" s="11"/>
      <c r="S332" s="11"/>
      <c r="T332" s="11"/>
      <c r="U332" s="11"/>
    </row>
    <row r="333" spans="5:21" ht="15.75" customHeight="1">
      <c r="E333" s="11"/>
      <c r="G333" s="44"/>
      <c r="H333" s="11"/>
      <c r="I333" s="11"/>
      <c r="J333" s="11"/>
      <c r="K333" s="11"/>
      <c r="M333" s="104"/>
      <c r="N333" s="11"/>
      <c r="O333" s="11"/>
      <c r="P333" s="44"/>
      <c r="Q333" s="11"/>
      <c r="R333" s="11"/>
      <c r="S333" s="11"/>
      <c r="T333" s="11"/>
      <c r="U333" s="11"/>
    </row>
    <row r="334" spans="5:21" ht="15.75" customHeight="1">
      <c r="E334" s="11"/>
      <c r="G334" s="44"/>
      <c r="H334" s="11"/>
      <c r="I334" s="11"/>
      <c r="J334" s="11"/>
      <c r="K334" s="11"/>
      <c r="M334" s="104"/>
      <c r="N334" s="11"/>
      <c r="O334" s="11"/>
      <c r="P334" s="44"/>
      <c r="Q334" s="11"/>
      <c r="R334" s="11"/>
      <c r="S334" s="11"/>
      <c r="T334" s="11"/>
      <c r="U334" s="11"/>
    </row>
    <row r="335" spans="5:21" ht="15.75" customHeight="1">
      <c r="E335" s="11"/>
      <c r="G335" s="44"/>
      <c r="H335" s="11"/>
      <c r="I335" s="11"/>
      <c r="J335" s="11"/>
      <c r="K335" s="11"/>
      <c r="M335" s="104"/>
      <c r="N335" s="11"/>
      <c r="O335" s="11"/>
      <c r="P335" s="44"/>
      <c r="Q335" s="11"/>
      <c r="R335" s="11"/>
      <c r="S335" s="11"/>
      <c r="T335" s="11"/>
      <c r="U335" s="11"/>
    </row>
    <row r="336" spans="5:21" ht="15.75" customHeight="1">
      <c r="E336" s="11"/>
      <c r="G336" s="44"/>
      <c r="H336" s="11"/>
      <c r="I336" s="11"/>
      <c r="J336" s="11"/>
      <c r="K336" s="11"/>
      <c r="M336" s="104"/>
      <c r="N336" s="11"/>
      <c r="O336" s="11"/>
      <c r="P336" s="44"/>
      <c r="Q336" s="11"/>
      <c r="R336" s="11"/>
      <c r="S336" s="11"/>
      <c r="T336" s="11"/>
      <c r="U336" s="11"/>
    </row>
    <row r="337" spans="5:21" ht="15.75" customHeight="1">
      <c r="E337" s="11"/>
      <c r="G337" s="44"/>
      <c r="H337" s="11"/>
      <c r="I337" s="11"/>
      <c r="J337" s="11"/>
      <c r="K337" s="11"/>
      <c r="M337" s="104"/>
      <c r="N337" s="11"/>
      <c r="O337" s="11"/>
      <c r="P337" s="44"/>
      <c r="Q337" s="11"/>
      <c r="R337" s="11"/>
      <c r="S337" s="11"/>
      <c r="T337" s="11"/>
      <c r="U337" s="11"/>
    </row>
    <row r="338" spans="5:21" ht="15.75" customHeight="1">
      <c r="E338" s="11"/>
      <c r="G338" s="44"/>
      <c r="H338" s="11"/>
      <c r="I338" s="11"/>
      <c r="J338" s="11"/>
      <c r="K338" s="11"/>
      <c r="M338" s="104"/>
      <c r="N338" s="11"/>
      <c r="O338" s="11"/>
      <c r="P338" s="44"/>
      <c r="Q338" s="11"/>
      <c r="R338" s="11"/>
      <c r="S338" s="11"/>
      <c r="T338" s="11"/>
      <c r="U338" s="11"/>
    </row>
    <row r="339" spans="5:21" ht="15.75" customHeight="1">
      <c r="E339" s="11"/>
      <c r="G339" s="44"/>
      <c r="H339" s="11"/>
      <c r="I339" s="11"/>
      <c r="J339" s="11"/>
      <c r="K339" s="11"/>
      <c r="M339" s="104"/>
      <c r="N339" s="11"/>
      <c r="O339" s="11"/>
      <c r="P339" s="44"/>
      <c r="Q339" s="11"/>
      <c r="R339" s="11"/>
      <c r="S339" s="11"/>
      <c r="T339" s="11"/>
      <c r="U339" s="11"/>
    </row>
    <row r="340" spans="5:21" ht="15.75" customHeight="1">
      <c r="E340" s="11"/>
      <c r="G340" s="44"/>
      <c r="H340" s="11"/>
      <c r="I340" s="11"/>
      <c r="J340" s="11"/>
      <c r="K340" s="11"/>
      <c r="M340" s="104"/>
      <c r="N340" s="11"/>
      <c r="O340" s="11"/>
      <c r="P340" s="44"/>
      <c r="Q340" s="11"/>
      <c r="R340" s="11"/>
      <c r="S340" s="11"/>
      <c r="T340" s="11"/>
      <c r="U340" s="11"/>
    </row>
    <row r="341" spans="5:21" ht="15.75" customHeight="1">
      <c r="E341" s="11"/>
      <c r="G341" s="44"/>
      <c r="H341" s="11"/>
      <c r="I341" s="11"/>
      <c r="J341" s="11"/>
      <c r="K341" s="11"/>
      <c r="M341" s="104"/>
      <c r="N341" s="11"/>
      <c r="O341" s="11"/>
      <c r="P341" s="44"/>
      <c r="Q341" s="11"/>
      <c r="R341" s="11"/>
      <c r="S341" s="11"/>
      <c r="T341" s="11"/>
      <c r="U341" s="11"/>
    </row>
    <row r="342" spans="5:21" ht="15.75" customHeight="1">
      <c r="E342" s="11"/>
      <c r="G342" s="44"/>
      <c r="H342" s="11"/>
      <c r="I342" s="11"/>
      <c r="J342" s="11"/>
      <c r="K342" s="11"/>
      <c r="M342" s="104"/>
      <c r="N342" s="11"/>
      <c r="O342" s="11"/>
      <c r="P342" s="44"/>
      <c r="Q342" s="11"/>
      <c r="R342" s="11"/>
      <c r="S342" s="11"/>
      <c r="T342" s="11"/>
      <c r="U342" s="11"/>
    </row>
    <row r="343" spans="5:21" ht="15.75" customHeight="1">
      <c r="E343" s="11"/>
      <c r="G343" s="44"/>
      <c r="H343" s="11"/>
      <c r="I343" s="11"/>
      <c r="J343" s="11"/>
      <c r="K343" s="11"/>
      <c r="M343" s="104"/>
      <c r="N343" s="11"/>
      <c r="O343" s="11"/>
      <c r="P343" s="44"/>
      <c r="Q343" s="11"/>
      <c r="R343" s="11"/>
      <c r="S343" s="11"/>
      <c r="T343" s="11"/>
      <c r="U343" s="11"/>
    </row>
    <row r="344" spans="5:21" ht="15.75" customHeight="1">
      <c r="E344" s="11"/>
      <c r="G344" s="44"/>
      <c r="H344" s="11"/>
      <c r="I344" s="11"/>
      <c r="J344" s="11"/>
      <c r="K344" s="11"/>
      <c r="M344" s="104"/>
      <c r="N344" s="11"/>
      <c r="O344" s="11"/>
      <c r="P344" s="44"/>
      <c r="Q344" s="11"/>
      <c r="R344" s="11"/>
      <c r="S344" s="11"/>
      <c r="T344" s="11"/>
      <c r="U344" s="11"/>
    </row>
    <row r="345" spans="5:21" ht="15.75" customHeight="1">
      <c r="E345" s="11"/>
      <c r="G345" s="44"/>
      <c r="H345" s="11"/>
      <c r="I345" s="11"/>
      <c r="J345" s="11"/>
      <c r="K345" s="11"/>
      <c r="M345" s="104"/>
      <c r="N345" s="11"/>
      <c r="O345" s="11"/>
      <c r="P345" s="44"/>
      <c r="Q345" s="11"/>
      <c r="R345" s="11"/>
      <c r="S345" s="11"/>
      <c r="T345" s="11"/>
      <c r="U345" s="11"/>
    </row>
    <row r="346" spans="5:21" ht="15.75" customHeight="1">
      <c r="E346" s="11"/>
      <c r="G346" s="44"/>
      <c r="H346" s="11"/>
      <c r="I346" s="11"/>
      <c r="J346" s="11"/>
      <c r="K346" s="11"/>
      <c r="M346" s="104"/>
      <c r="N346" s="11"/>
      <c r="O346" s="11"/>
      <c r="P346" s="44"/>
      <c r="Q346" s="11"/>
      <c r="R346" s="11"/>
      <c r="S346" s="11"/>
      <c r="T346" s="11"/>
      <c r="U346" s="11"/>
    </row>
    <row r="347" spans="5:21" ht="15.75" customHeight="1">
      <c r="E347" s="11"/>
      <c r="G347" s="44"/>
      <c r="H347" s="11"/>
      <c r="I347" s="11"/>
      <c r="J347" s="11"/>
      <c r="K347" s="11"/>
      <c r="M347" s="104"/>
      <c r="N347" s="11"/>
      <c r="O347" s="11"/>
      <c r="P347" s="44"/>
      <c r="Q347" s="11"/>
      <c r="R347" s="11"/>
      <c r="S347" s="11"/>
      <c r="T347" s="11"/>
      <c r="U347" s="11"/>
    </row>
    <row r="348" spans="5:21" ht="15.75" customHeight="1">
      <c r="E348" s="11"/>
      <c r="G348" s="44"/>
      <c r="H348" s="11"/>
      <c r="I348" s="11"/>
      <c r="J348" s="11"/>
      <c r="K348" s="11"/>
      <c r="M348" s="104"/>
      <c r="N348" s="11"/>
      <c r="O348" s="11"/>
      <c r="P348" s="44"/>
      <c r="Q348" s="11"/>
      <c r="R348" s="11"/>
      <c r="S348" s="11"/>
      <c r="T348" s="11"/>
      <c r="U348" s="11"/>
    </row>
    <row r="349" spans="5:21" ht="15.75" customHeight="1">
      <c r="E349" s="11"/>
      <c r="G349" s="44"/>
      <c r="H349" s="11"/>
      <c r="I349" s="11"/>
      <c r="J349" s="11"/>
      <c r="K349" s="11"/>
      <c r="M349" s="104"/>
      <c r="N349" s="11"/>
      <c r="O349" s="11"/>
      <c r="P349" s="44"/>
      <c r="Q349" s="11"/>
      <c r="R349" s="11"/>
      <c r="S349" s="11"/>
      <c r="T349" s="11"/>
      <c r="U349" s="11"/>
    </row>
    <row r="350" spans="5:21" ht="15.75" customHeight="1">
      <c r="E350" s="11"/>
      <c r="G350" s="44"/>
      <c r="H350" s="11"/>
      <c r="I350" s="11"/>
      <c r="J350" s="11"/>
      <c r="K350" s="11"/>
      <c r="M350" s="104"/>
      <c r="N350" s="11"/>
      <c r="O350" s="11"/>
      <c r="P350" s="44"/>
      <c r="Q350" s="11"/>
      <c r="R350" s="11"/>
      <c r="S350" s="11"/>
      <c r="T350" s="11"/>
      <c r="U350" s="11"/>
    </row>
    <row r="351" spans="5:21" ht="15.75" customHeight="1">
      <c r="E351" s="11"/>
      <c r="G351" s="44"/>
      <c r="H351" s="11"/>
      <c r="I351" s="11"/>
      <c r="J351" s="11"/>
      <c r="K351" s="11"/>
      <c r="M351" s="104"/>
      <c r="N351" s="11"/>
      <c r="O351" s="11"/>
      <c r="P351" s="44"/>
      <c r="Q351" s="11"/>
      <c r="R351" s="11"/>
      <c r="S351" s="11"/>
      <c r="T351" s="11"/>
      <c r="U351" s="11"/>
    </row>
    <row r="352" spans="5:21" ht="15.75" customHeight="1">
      <c r="E352" s="11"/>
      <c r="G352" s="44"/>
      <c r="H352" s="11"/>
      <c r="I352" s="11"/>
      <c r="J352" s="11"/>
      <c r="K352" s="11"/>
      <c r="M352" s="104"/>
      <c r="N352" s="11"/>
      <c r="O352" s="11"/>
      <c r="P352" s="44"/>
      <c r="Q352" s="11"/>
      <c r="R352" s="11"/>
      <c r="S352" s="11"/>
      <c r="T352" s="11"/>
      <c r="U352" s="11"/>
    </row>
    <row r="353" spans="5:21" ht="15.75" customHeight="1">
      <c r="E353" s="11"/>
      <c r="G353" s="44"/>
      <c r="H353" s="11"/>
      <c r="I353" s="11"/>
      <c r="J353" s="11"/>
      <c r="K353" s="11"/>
      <c r="M353" s="104"/>
      <c r="N353" s="11"/>
      <c r="O353" s="11"/>
      <c r="P353" s="44"/>
      <c r="Q353" s="11"/>
      <c r="R353" s="11"/>
      <c r="S353" s="11"/>
      <c r="T353" s="11"/>
      <c r="U353" s="11"/>
    </row>
    <row r="354" spans="5:21" ht="15.75" customHeight="1">
      <c r="E354" s="11"/>
      <c r="G354" s="44"/>
      <c r="H354" s="11"/>
      <c r="I354" s="11"/>
      <c r="J354" s="11"/>
      <c r="K354" s="11"/>
      <c r="M354" s="104"/>
      <c r="N354" s="11"/>
      <c r="O354" s="11"/>
      <c r="P354" s="44"/>
      <c r="Q354" s="11"/>
      <c r="R354" s="11"/>
      <c r="S354" s="11"/>
      <c r="T354" s="11"/>
      <c r="U354" s="11"/>
    </row>
    <row r="355" spans="5:21" ht="15.75" customHeight="1">
      <c r="E355" s="11"/>
      <c r="G355" s="44"/>
      <c r="H355" s="11"/>
      <c r="I355" s="11"/>
      <c r="J355" s="11"/>
      <c r="K355" s="11"/>
      <c r="M355" s="104"/>
      <c r="N355" s="11"/>
      <c r="O355" s="11"/>
      <c r="P355" s="44"/>
      <c r="Q355" s="11"/>
      <c r="R355" s="11"/>
      <c r="S355" s="11"/>
      <c r="T355" s="11"/>
      <c r="U355" s="11"/>
    </row>
    <row r="356" spans="5:21" ht="15.75" customHeight="1">
      <c r="E356" s="11"/>
      <c r="G356" s="44"/>
      <c r="H356" s="11"/>
      <c r="I356" s="11"/>
      <c r="J356" s="11"/>
      <c r="K356" s="11"/>
      <c r="M356" s="104"/>
      <c r="N356" s="11"/>
      <c r="O356" s="11"/>
      <c r="P356" s="44"/>
      <c r="Q356" s="11"/>
      <c r="R356" s="11"/>
      <c r="S356" s="11"/>
      <c r="T356" s="11"/>
      <c r="U356" s="11"/>
    </row>
    <row r="357" spans="5:21" ht="15.75" customHeight="1">
      <c r="E357" s="11"/>
      <c r="G357" s="44"/>
      <c r="H357" s="11"/>
      <c r="I357" s="11"/>
      <c r="J357" s="11"/>
      <c r="K357" s="11"/>
      <c r="M357" s="104"/>
      <c r="N357" s="11"/>
      <c r="O357" s="11"/>
      <c r="P357" s="44"/>
      <c r="Q357" s="11"/>
      <c r="R357" s="11"/>
      <c r="S357" s="11"/>
      <c r="T357" s="11"/>
      <c r="U357" s="11"/>
    </row>
    <row r="358" spans="5:21" ht="15.75" customHeight="1">
      <c r="E358" s="11"/>
      <c r="G358" s="44"/>
      <c r="H358" s="11"/>
      <c r="I358" s="11"/>
      <c r="J358" s="11"/>
      <c r="K358" s="11"/>
      <c r="M358" s="104"/>
      <c r="N358" s="11"/>
      <c r="O358" s="11"/>
      <c r="P358" s="44"/>
      <c r="Q358" s="11"/>
      <c r="R358" s="11"/>
      <c r="S358" s="11"/>
      <c r="T358" s="11"/>
      <c r="U358" s="11"/>
    </row>
    <row r="359" spans="5:21" ht="15.75" customHeight="1">
      <c r="E359" s="11"/>
      <c r="G359" s="44"/>
      <c r="H359" s="11"/>
      <c r="I359" s="11"/>
      <c r="J359" s="11"/>
      <c r="K359" s="11"/>
      <c r="M359" s="104"/>
      <c r="N359" s="11"/>
      <c r="O359" s="11"/>
      <c r="P359" s="44"/>
      <c r="Q359" s="11"/>
      <c r="R359" s="11"/>
      <c r="S359" s="11"/>
      <c r="T359" s="11"/>
      <c r="U359" s="11"/>
    </row>
    <row r="360" spans="5:21" ht="15.75" customHeight="1">
      <c r="E360" s="11"/>
      <c r="G360" s="44"/>
      <c r="H360" s="11"/>
      <c r="I360" s="11"/>
      <c r="J360" s="11"/>
      <c r="K360" s="11"/>
      <c r="M360" s="104"/>
      <c r="N360" s="11"/>
      <c r="O360" s="11"/>
      <c r="P360" s="44"/>
      <c r="Q360" s="11"/>
      <c r="R360" s="11"/>
      <c r="S360" s="11"/>
      <c r="T360" s="11"/>
      <c r="U360" s="11"/>
    </row>
    <row r="361" spans="5:21" ht="15.75" customHeight="1">
      <c r="E361" s="11"/>
      <c r="G361" s="44"/>
      <c r="H361" s="11"/>
      <c r="I361" s="11"/>
      <c r="J361" s="11"/>
      <c r="K361" s="11"/>
      <c r="M361" s="104"/>
      <c r="N361" s="11"/>
      <c r="O361" s="11"/>
      <c r="P361" s="44"/>
      <c r="Q361" s="11"/>
      <c r="R361" s="11"/>
      <c r="S361" s="11"/>
      <c r="T361" s="11"/>
      <c r="U361" s="11"/>
    </row>
    <row r="362" spans="5:21" ht="15.75" customHeight="1">
      <c r="E362" s="11"/>
      <c r="G362" s="44"/>
      <c r="H362" s="11"/>
      <c r="I362" s="11"/>
      <c r="J362" s="11"/>
      <c r="K362" s="11"/>
      <c r="M362" s="104"/>
      <c r="N362" s="11"/>
      <c r="O362" s="11"/>
      <c r="P362" s="44"/>
      <c r="Q362" s="11"/>
      <c r="R362" s="11"/>
      <c r="S362" s="11"/>
      <c r="T362" s="11"/>
      <c r="U362" s="11"/>
    </row>
    <row r="363" spans="5:21" ht="15.75" customHeight="1">
      <c r="E363" s="11"/>
      <c r="G363" s="44"/>
      <c r="H363" s="11"/>
      <c r="I363" s="11"/>
      <c r="J363" s="11"/>
      <c r="K363" s="11"/>
      <c r="M363" s="104"/>
      <c r="N363" s="11"/>
      <c r="O363" s="11"/>
      <c r="P363" s="44"/>
      <c r="Q363" s="11"/>
      <c r="R363" s="11"/>
      <c r="S363" s="11"/>
      <c r="T363" s="11"/>
      <c r="U363" s="11"/>
    </row>
    <row r="364" spans="5:21" ht="15.75" customHeight="1">
      <c r="E364" s="11"/>
      <c r="G364" s="44"/>
      <c r="H364" s="11"/>
      <c r="I364" s="11"/>
      <c r="J364" s="11"/>
      <c r="K364" s="11"/>
      <c r="M364" s="104"/>
      <c r="N364" s="11"/>
      <c r="O364" s="11"/>
      <c r="P364" s="44"/>
      <c r="Q364" s="11"/>
      <c r="R364" s="11"/>
      <c r="S364" s="11"/>
      <c r="T364" s="11"/>
      <c r="U364" s="11"/>
    </row>
    <row r="365" spans="5:21" ht="15.75" customHeight="1">
      <c r="E365" s="11"/>
      <c r="G365" s="44"/>
      <c r="H365" s="11"/>
      <c r="I365" s="11"/>
      <c r="J365" s="11"/>
      <c r="K365" s="11"/>
      <c r="M365" s="104"/>
      <c r="N365" s="11"/>
      <c r="O365" s="11"/>
      <c r="P365" s="44"/>
      <c r="Q365" s="11"/>
      <c r="R365" s="11"/>
      <c r="S365" s="11"/>
      <c r="T365" s="11"/>
      <c r="U365" s="11"/>
    </row>
    <row r="366" spans="5:21" ht="15.75" customHeight="1">
      <c r="E366" s="11"/>
      <c r="G366" s="44"/>
      <c r="H366" s="11"/>
      <c r="I366" s="11"/>
      <c r="J366" s="11"/>
      <c r="K366" s="11"/>
      <c r="M366" s="104"/>
      <c r="N366" s="11"/>
      <c r="O366" s="11"/>
      <c r="P366" s="44"/>
      <c r="Q366" s="11"/>
      <c r="R366" s="11"/>
      <c r="S366" s="11"/>
      <c r="T366" s="11"/>
      <c r="U366" s="11"/>
    </row>
    <row r="367" spans="5:21" ht="15.75" customHeight="1">
      <c r="E367" s="11"/>
      <c r="G367" s="44"/>
      <c r="H367" s="11"/>
      <c r="I367" s="11"/>
      <c r="J367" s="11"/>
      <c r="K367" s="11"/>
      <c r="M367" s="104"/>
      <c r="N367" s="11"/>
      <c r="O367" s="11"/>
      <c r="P367" s="44"/>
      <c r="Q367" s="11"/>
      <c r="R367" s="11"/>
      <c r="S367" s="11"/>
      <c r="T367" s="11"/>
      <c r="U367" s="11"/>
    </row>
    <row r="368" spans="5:21" ht="15.75" customHeight="1">
      <c r="E368" s="11"/>
      <c r="G368" s="44"/>
      <c r="H368" s="11"/>
      <c r="I368" s="11"/>
      <c r="J368" s="11"/>
      <c r="K368" s="11"/>
      <c r="M368" s="104"/>
      <c r="N368" s="11"/>
      <c r="O368" s="11"/>
      <c r="P368" s="44"/>
      <c r="Q368" s="11"/>
      <c r="R368" s="11"/>
      <c r="S368" s="11"/>
      <c r="T368" s="11"/>
      <c r="U368" s="11"/>
    </row>
    <row r="369" spans="5:21" ht="15.75" customHeight="1">
      <c r="E369" s="11"/>
      <c r="G369" s="44"/>
      <c r="H369" s="11"/>
      <c r="I369" s="11"/>
      <c r="J369" s="11"/>
      <c r="K369" s="11"/>
      <c r="M369" s="104"/>
      <c r="N369" s="11"/>
      <c r="O369" s="11"/>
      <c r="P369" s="44"/>
      <c r="Q369" s="11"/>
      <c r="R369" s="11"/>
      <c r="S369" s="11"/>
      <c r="T369" s="11"/>
      <c r="U369" s="11"/>
    </row>
    <row r="370" spans="5:21" ht="15.75" customHeight="1">
      <c r="E370" s="11"/>
      <c r="G370" s="44"/>
      <c r="H370" s="11"/>
      <c r="I370" s="11"/>
      <c r="J370" s="11"/>
      <c r="K370" s="11"/>
      <c r="M370" s="104"/>
      <c r="N370" s="11"/>
      <c r="O370" s="11"/>
      <c r="P370" s="44"/>
      <c r="Q370" s="11"/>
      <c r="R370" s="11"/>
      <c r="S370" s="11"/>
      <c r="T370" s="11"/>
      <c r="U370" s="11"/>
    </row>
    <row r="371" spans="5:21" ht="15.75" customHeight="1">
      <c r="E371" s="11"/>
      <c r="G371" s="44"/>
      <c r="H371" s="11"/>
      <c r="I371" s="11"/>
      <c r="J371" s="11"/>
      <c r="K371" s="11"/>
      <c r="M371" s="104"/>
      <c r="N371" s="11"/>
      <c r="O371" s="11"/>
      <c r="P371" s="44"/>
      <c r="Q371" s="11"/>
      <c r="R371" s="11"/>
      <c r="S371" s="11"/>
      <c r="T371" s="11"/>
      <c r="U371" s="11"/>
    </row>
    <row r="372" spans="5:21" ht="15.75" customHeight="1">
      <c r="E372" s="11"/>
      <c r="G372" s="44"/>
      <c r="H372" s="11"/>
      <c r="I372" s="11"/>
      <c r="J372" s="11"/>
      <c r="K372" s="11"/>
      <c r="M372" s="104"/>
      <c r="N372" s="11"/>
      <c r="O372" s="11"/>
      <c r="P372" s="44"/>
      <c r="Q372" s="11"/>
      <c r="R372" s="11"/>
      <c r="S372" s="11"/>
      <c r="T372" s="11"/>
      <c r="U372" s="11"/>
    </row>
    <row r="373" spans="5:21" ht="15.75" customHeight="1">
      <c r="E373" s="11"/>
      <c r="G373" s="44"/>
      <c r="H373" s="11"/>
      <c r="I373" s="11"/>
      <c r="J373" s="11"/>
      <c r="K373" s="11"/>
      <c r="M373" s="104"/>
      <c r="N373" s="11"/>
      <c r="O373" s="11"/>
      <c r="P373" s="44"/>
      <c r="Q373" s="11"/>
      <c r="R373" s="11"/>
      <c r="S373" s="11"/>
      <c r="T373" s="11"/>
      <c r="U373" s="11"/>
    </row>
    <row r="374" spans="5:21" ht="15.75" customHeight="1">
      <c r="E374" s="11"/>
      <c r="G374" s="44"/>
      <c r="H374" s="11"/>
      <c r="I374" s="11"/>
      <c r="J374" s="11"/>
      <c r="K374" s="11"/>
      <c r="M374" s="104"/>
      <c r="N374" s="11"/>
      <c r="O374" s="11"/>
      <c r="P374" s="44"/>
      <c r="Q374" s="11"/>
      <c r="R374" s="11"/>
      <c r="S374" s="11"/>
      <c r="T374" s="11"/>
      <c r="U374" s="11"/>
    </row>
    <row r="375" spans="5:21" ht="15.75" customHeight="1">
      <c r="E375" s="11"/>
      <c r="G375" s="44"/>
      <c r="H375" s="11"/>
      <c r="I375" s="11"/>
      <c r="J375" s="11"/>
      <c r="K375" s="11"/>
      <c r="M375" s="104"/>
      <c r="N375" s="11"/>
      <c r="O375" s="11"/>
      <c r="P375" s="44"/>
      <c r="Q375" s="11"/>
      <c r="R375" s="11"/>
      <c r="S375" s="11"/>
      <c r="T375" s="11"/>
      <c r="U375" s="11"/>
    </row>
    <row r="376" spans="5:21" ht="15.75" customHeight="1">
      <c r="E376" s="11"/>
      <c r="G376" s="44"/>
      <c r="H376" s="11"/>
      <c r="I376" s="11"/>
      <c r="J376" s="11"/>
      <c r="K376" s="11"/>
      <c r="M376" s="104"/>
      <c r="N376" s="11"/>
      <c r="O376" s="11"/>
      <c r="P376" s="44"/>
      <c r="Q376" s="11"/>
      <c r="R376" s="11"/>
      <c r="S376" s="11"/>
      <c r="T376" s="11"/>
      <c r="U376" s="11"/>
    </row>
    <row r="377" spans="5:21" ht="15.75" customHeight="1">
      <c r="E377" s="11"/>
      <c r="G377" s="44"/>
      <c r="H377" s="11"/>
      <c r="I377" s="11"/>
      <c r="J377" s="11"/>
      <c r="K377" s="11"/>
      <c r="M377" s="104"/>
      <c r="N377" s="11"/>
      <c r="O377" s="11"/>
      <c r="P377" s="44"/>
      <c r="Q377" s="11"/>
      <c r="R377" s="11"/>
      <c r="S377" s="11"/>
      <c r="T377" s="11"/>
      <c r="U377" s="11"/>
    </row>
    <row r="378" spans="5:21" ht="15.75" customHeight="1">
      <c r="E378" s="11"/>
      <c r="G378" s="44"/>
      <c r="H378" s="11"/>
      <c r="I378" s="11"/>
      <c r="J378" s="11"/>
      <c r="K378" s="11"/>
      <c r="M378" s="104"/>
      <c r="N378" s="11"/>
      <c r="O378" s="11"/>
      <c r="P378" s="44"/>
      <c r="Q378" s="11"/>
      <c r="R378" s="11"/>
      <c r="S378" s="11"/>
      <c r="T378" s="11"/>
      <c r="U378" s="11"/>
    </row>
    <row r="379" spans="5:21" ht="15.75" customHeight="1">
      <c r="E379" s="11"/>
      <c r="G379" s="44"/>
      <c r="H379" s="11"/>
      <c r="I379" s="11"/>
      <c r="J379" s="11"/>
      <c r="K379" s="11"/>
      <c r="M379" s="104"/>
      <c r="N379" s="11"/>
      <c r="O379" s="11"/>
      <c r="P379" s="44"/>
      <c r="Q379" s="11"/>
      <c r="R379" s="11"/>
      <c r="S379" s="11"/>
      <c r="T379" s="11"/>
      <c r="U379" s="11"/>
    </row>
    <row r="380" spans="5:21" ht="15.75" customHeight="1">
      <c r="E380" s="11"/>
      <c r="G380" s="44"/>
      <c r="H380" s="11"/>
      <c r="I380" s="11"/>
      <c r="J380" s="11"/>
      <c r="K380" s="11"/>
      <c r="M380" s="104"/>
      <c r="N380" s="11"/>
      <c r="O380" s="11"/>
      <c r="P380" s="44"/>
      <c r="Q380" s="11"/>
      <c r="R380" s="11"/>
      <c r="S380" s="11"/>
      <c r="T380" s="11"/>
      <c r="U380" s="11"/>
    </row>
    <row r="381" spans="5:21" ht="15.75" customHeight="1">
      <c r="E381" s="11"/>
      <c r="G381" s="44"/>
      <c r="H381" s="11"/>
      <c r="I381" s="11"/>
      <c r="J381" s="11"/>
      <c r="K381" s="11"/>
      <c r="M381" s="104"/>
      <c r="N381" s="11"/>
      <c r="O381" s="11"/>
      <c r="P381" s="44"/>
      <c r="Q381" s="11"/>
      <c r="R381" s="11"/>
      <c r="S381" s="11"/>
      <c r="T381" s="11"/>
      <c r="U381" s="11"/>
    </row>
    <row r="382" spans="5:21" ht="15.75" customHeight="1">
      <c r="E382" s="11"/>
      <c r="G382" s="44"/>
      <c r="H382" s="11"/>
      <c r="I382" s="11"/>
      <c r="J382" s="11"/>
      <c r="K382" s="11"/>
      <c r="M382" s="104"/>
      <c r="N382" s="11"/>
      <c r="O382" s="11"/>
      <c r="P382" s="44"/>
      <c r="Q382" s="11"/>
      <c r="R382" s="11"/>
      <c r="S382" s="11"/>
      <c r="T382" s="11"/>
      <c r="U382" s="11"/>
    </row>
    <row r="383" spans="5:21" ht="15.75" customHeight="1">
      <c r="E383" s="11"/>
      <c r="G383" s="44"/>
      <c r="H383" s="11"/>
      <c r="I383" s="11"/>
      <c r="J383" s="11"/>
      <c r="K383" s="11"/>
      <c r="M383" s="104"/>
      <c r="N383" s="11"/>
      <c r="O383" s="11"/>
      <c r="P383" s="44"/>
      <c r="Q383" s="11"/>
      <c r="R383" s="11"/>
      <c r="S383" s="11"/>
      <c r="T383" s="11"/>
      <c r="U383" s="11"/>
    </row>
    <row r="384" spans="5:21" ht="15.75" customHeight="1">
      <c r="E384" s="11"/>
      <c r="G384" s="44"/>
      <c r="H384" s="11"/>
      <c r="I384" s="11"/>
      <c r="J384" s="11"/>
      <c r="K384" s="11"/>
      <c r="M384" s="104"/>
      <c r="N384" s="11"/>
      <c r="O384" s="11"/>
      <c r="P384" s="44"/>
      <c r="Q384" s="11"/>
      <c r="R384" s="11"/>
      <c r="S384" s="11"/>
      <c r="T384" s="11"/>
      <c r="U384" s="11"/>
    </row>
    <row r="385" spans="5:21" ht="15.75" customHeight="1">
      <c r="E385" s="11"/>
      <c r="G385" s="44"/>
      <c r="H385" s="11"/>
      <c r="I385" s="11"/>
      <c r="J385" s="11"/>
      <c r="K385" s="11"/>
      <c r="M385" s="104"/>
      <c r="N385" s="11"/>
      <c r="O385" s="11"/>
      <c r="P385" s="44"/>
      <c r="Q385" s="11"/>
      <c r="R385" s="11"/>
      <c r="S385" s="11"/>
      <c r="T385" s="11"/>
      <c r="U385" s="11"/>
    </row>
    <row r="386" spans="5:21" ht="15.75" customHeight="1">
      <c r="E386" s="11"/>
      <c r="G386" s="44"/>
      <c r="H386" s="11"/>
      <c r="I386" s="11"/>
      <c r="J386" s="11"/>
      <c r="K386" s="11"/>
      <c r="M386" s="104"/>
      <c r="N386" s="11"/>
      <c r="O386" s="11"/>
      <c r="P386" s="44"/>
      <c r="Q386" s="11"/>
      <c r="R386" s="11"/>
      <c r="S386" s="11"/>
      <c r="T386" s="11"/>
      <c r="U386" s="11"/>
    </row>
    <row r="387" spans="5:21" ht="15.75" customHeight="1">
      <c r="E387" s="11"/>
      <c r="G387" s="44"/>
      <c r="H387" s="11"/>
      <c r="I387" s="11"/>
      <c r="J387" s="11"/>
      <c r="K387" s="11"/>
      <c r="M387" s="104"/>
      <c r="N387" s="11"/>
      <c r="O387" s="11"/>
      <c r="P387" s="44"/>
      <c r="Q387" s="11"/>
      <c r="R387" s="11"/>
      <c r="S387" s="11"/>
      <c r="T387" s="11"/>
      <c r="U387" s="11"/>
    </row>
    <row r="388" spans="5:21" ht="15.75" customHeight="1">
      <c r="E388" s="11"/>
      <c r="G388" s="44"/>
      <c r="H388" s="11"/>
      <c r="I388" s="11"/>
      <c r="J388" s="11"/>
      <c r="K388" s="11"/>
      <c r="M388" s="104"/>
      <c r="N388" s="11"/>
      <c r="O388" s="11"/>
      <c r="P388" s="44"/>
      <c r="Q388" s="11"/>
      <c r="R388" s="11"/>
      <c r="S388" s="11"/>
      <c r="T388" s="11"/>
      <c r="U388" s="11"/>
    </row>
    <row r="389" spans="5:21" ht="15.75" customHeight="1">
      <c r="E389" s="11"/>
      <c r="G389" s="44"/>
      <c r="H389" s="11"/>
      <c r="I389" s="11"/>
      <c r="J389" s="11"/>
      <c r="K389" s="11"/>
      <c r="M389" s="104"/>
      <c r="N389" s="11"/>
      <c r="O389" s="11"/>
      <c r="P389" s="44"/>
      <c r="Q389" s="11"/>
      <c r="R389" s="11"/>
      <c r="S389" s="11"/>
      <c r="T389" s="11"/>
      <c r="U389" s="11"/>
    </row>
    <row r="390" spans="5:21" ht="15.75" customHeight="1">
      <c r="E390" s="11"/>
      <c r="G390" s="44"/>
      <c r="H390" s="11"/>
      <c r="I390" s="11"/>
      <c r="J390" s="11"/>
      <c r="K390" s="11"/>
      <c r="M390" s="104"/>
      <c r="N390" s="11"/>
      <c r="O390" s="11"/>
      <c r="P390" s="44"/>
      <c r="Q390" s="11"/>
      <c r="R390" s="11"/>
      <c r="S390" s="11"/>
      <c r="T390" s="11"/>
      <c r="U390" s="11"/>
    </row>
    <row r="391" spans="5:21" ht="15.75" customHeight="1">
      <c r="E391" s="11"/>
      <c r="G391" s="44"/>
      <c r="H391" s="11"/>
      <c r="I391" s="11"/>
      <c r="J391" s="11"/>
      <c r="K391" s="11"/>
      <c r="M391" s="104"/>
      <c r="N391" s="11"/>
      <c r="O391" s="11"/>
      <c r="P391" s="44"/>
      <c r="Q391" s="11"/>
      <c r="R391" s="11"/>
      <c r="S391" s="11"/>
      <c r="T391" s="11"/>
      <c r="U391" s="11"/>
    </row>
    <row r="392" spans="5:21" ht="15.75" customHeight="1">
      <c r="E392" s="11"/>
      <c r="G392" s="44"/>
      <c r="H392" s="11"/>
      <c r="I392" s="11"/>
      <c r="J392" s="11"/>
      <c r="K392" s="11"/>
      <c r="M392" s="104"/>
      <c r="N392" s="11"/>
      <c r="O392" s="11"/>
      <c r="P392" s="44"/>
      <c r="Q392" s="11"/>
      <c r="R392" s="11"/>
      <c r="S392" s="11"/>
      <c r="T392" s="11"/>
      <c r="U392" s="11"/>
    </row>
    <row r="393" spans="5:21" ht="15.75" customHeight="1">
      <c r="E393" s="11"/>
      <c r="G393" s="44"/>
      <c r="H393" s="11"/>
      <c r="I393" s="11"/>
      <c r="J393" s="11"/>
      <c r="K393" s="11"/>
      <c r="M393" s="104"/>
      <c r="N393" s="11"/>
      <c r="O393" s="11"/>
      <c r="P393" s="44"/>
      <c r="Q393" s="11"/>
      <c r="R393" s="11"/>
      <c r="S393" s="11"/>
      <c r="T393" s="11"/>
      <c r="U393" s="11"/>
    </row>
    <row r="394" spans="5:21" ht="15.75" customHeight="1">
      <c r="E394" s="11"/>
      <c r="G394" s="44"/>
      <c r="H394" s="11"/>
      <c r="I394" s="11"/>
      <c r="J394" s="11"/>
      <c r="K394" s="11"/>
      <c r="M394" s="104"/>
      <c r="N394" s="11"/>
      <c r="O394" s="11"/>
      <c r="P394" s="44"/>
      <c r="Q394" s="11"/>
      <c r="R394" s="11"/>
      <c r="S394" s="11"/>
      <c r="T394" s="11"/>
      <c r="U394" s="11"/>
    </row>
    <row r="395" spans="5:21" ht="15.75" customHeight="1">
      <c r="E395" s="11"/>
      <c r="G395" s="44"/>
      <c r="H395" s="11"/>
      <c r="I395" s="11"/>
      <c r="J395" s="11"/>
      <c r="K395" s="11"/>
      <c r="M395" s="104"/>
      <c r="N395" s="11"/>
      <c r="O395" s="11"/>
      <c r="P395" s="44"/>
      <c r="Q395" s="11"/>
      <c r="R395" s="11"/>
      <c r="S395" s="11"/>
      <c r="T395" s="11"/>
      <c r="U395" s="11"/>
    </row>
    <row r="396" spans="5:21" ht="15.75" customHeight="1">
      <c r="E396" s="11"/>
      <c r="G396" s="44"/>
      <c r="H396" s="11"/>
      <c r="I396" s="11"/>
      <c r="J396" s="11"/>
      <c r="K396" s="11"/>
      <c r="M396" s="104"/>
      <c r="N396" s="11"/>
      <c r="O396" s="11"/>
      <c r="P396" s="44"/>
      <c r="Q396" s="11"/>
      <c r="R396" s="11"/>
      <c r="S396" s="11"/>
      <c r="T396" s="11"/>
      <c r="U396" s="11"/>
    </row>
    <row r="397" spans="5:21" ht="15.75" customHeight="1">
      <c r="E397" s="11"/>
      <c r="G397" s="44"/>
      <c r="H397" s="11"/>
      <c r="I397" s="11"/>
      <c r="J397" s="11"/>
      <c r="K397" s="11"/>
      <c r="M397" s="104"/>
      <c r="N397" s="11"/>
      <c r="O397" s="11"/>
      <c r="P397" s="44"/>
      <c r="Q397" s="11"/>
      <c r="R397" s="11"/>
      <c r="S397" s="11"/>
      <c r="T397" s="11"/>
      <c r="U397" s="11"/>
    </row>
    <row r="398" spans="5:21" ht="15.75" customHeight="1">
      <c r="E398" s="11"/>
      <c r="G398" s="44"/>
      <c r="H398" s="11"/>
      <c r="I398" s="11"/>
      <c r="J398" s="11"/>
      <c r="K398" s="11"/>
      <c r="M398" s="104"/>
      <c r="N398" s="11"/>
      <c r="O398" s="11"/>
      <c r="P398" s="44"/>
      <c r="Q398" s="11"/>
      <c r="R398" s="11"/>
      <c r="S398" s="11"/>
      <c r="T398" s="11"/>
      <c r="U398" s="11"/>
    </row>
    <row r="399" spans="5:21" ht="15.75" customHeight="1">
      <c r="E399" s="11"/>
      <c r="G399" s="44"/>
      <c r="H399" s="11"/>
      <c r="I399" s="11"/>
      <c r="J399" s="11"/>
      <c r="K399" s="11"/>
      <c r="M399" s="104"/>
      <c r="N399" s="11"/>
      <c r="O399" s="11"/>
      <c r="P399" s="44"/>
      <c r="Q399" s="11"/>
      <c r="R399" s="11"/>
      <c r="S399" s="11"/>
      <c r="T399" s="11"/>
      <c r="U399" s="11"/>
    </row>
    <row r="400" spans="5:21" ht="15.75" customHeight="1">
      <c r="E400" s="11"/>
      <c r="G400" s="44"/>
      <c r="H400" s="11"/>
      <c r="I400" s="11"/>
      <c r="J400" s="11"/>
      <c r="K400" s="11"/>
      <c r="M400" s="104"/>
      <c r="N400" s="11"/>
      <c r="O400" s="11"/>
      <c r="P400" s="44"/>
      <c r="Q400" s="11"/>
      <c r="R400" s="11"/>
      <c r="S400" s="11"/>
      <c r="T400" s="11"/>
      <c r="U400" s="11"/>
    </row>
    <row r="401" spans="5:21" ht="15.75" customHeight="1">
      <c r="E401" s="11"/>
      <c r="G401" s="44"/>
      <c r="H401" s="11"/>
      <c r="I401" s="11"/>
      <c r="J401" s="11"/>
      <c r="K401" s="11"/>
      <c r="M401" s="104"/>
      <c r="N401" s="11"/>
      <c r="O401" s="11"/>
      <c r="P401" s="44"/>
      <c r="Q401" s="11"/>
      <c r="R401" s="11"/>
      <c r="S401" s="11"/>
      <c r="T401" s="11"/>
      <c r="U401" s="11"/>
    </row>
    <row r="402" spans="5:21" ht="15.75" customHeight="1">
      <c r="E402" s="11"/>
      <c r="G402" s="44"/>
      <c r="H402" s="11"/>
      <c r="I402" s="11"/>
      <c r="J402" s="11"/>
      <c r="K402" s="11"/>
      <c r="M402" s="104"/>
      <c r="N402" s="11"/>
      <c r="O402" s="11"/>
      <c r="P402" s="44"/>
      <c r="Q402" s="11"/>
      <c r="R402" s="11"/>
      <c r="S402" s="11"/>
      <c r="T402" s="11"/>
      <c r="U402" s="11"/>
    </row>
    <row r="403" spans="5:21" ht="15.75" customHeight="1">
      <c r="E403" s="11"/>
      <c r="G403" s="44"/>
      <c r="H403" s="11"/>
      <c r="I403" s="11"/>
      <c r="J403" s="11"/>
      <c r="K403" s="11"/>
      <c r="M403" s="104"/>
      <c r="N403" s="11"/>
      <c r="O403" s="11"/>
      <c r="P403" s="44"/>
      <c r="Q403" s="11"/>
      <c r="R403" s="11"/>
      <c r="S403" s="11"/>
      <c r="T403" s="11"/>
      <c r="U403" s="11"/>
    </row>
    <row r="404" spans="5:21" ht="15.75" customHeight="1">
      <c r="E404" s="11"/>
      <c r="G404" s="44"/>
      <c r="H404" s="11"/>
      <c r="I404" s="11"/>
      <c r="J404" s="11"/>
      <c r="K404" s="11"/>
      <c r="M404" s="104"/>
      <c r="N404" s="11"/>
      <c r="O404" s="11"/>
      <c r="P404" s="44"/>
      <c r="Q404" s="11"/>
      <c r="R404" s="11"/>
      <c r="S404" s="11"/>
      <c r="T404" s="11"/>
      <c r="U404" s="11"/>
    </row>
    <row r="405" spans="5:21" ht="15.75" customHeight="1">
      <c r="E405" s="11"/>
      <c r="G405" s="44"/>
      <c r="H405" s="11"/>
      <c r="I405" s="11"/>
      <c r="J405" s="11"/>
      <c r="K405" s="11"/>
      <c r="M405" s="104"/>
      <c r="N405" s="11"/>
      <c r="O405" s="11"/>
      <c r="P405" s="44"/>
      <c r="Q405" s="11"/>
      <c r="R405" s="11"/>
      <c r="S405" s="11"/>
      <c r="T405" s="11"/>
      <c r="U405" s="11"/>
    </row>
    <row r="406" spans="5:21" ht="15.75" customHeight="1">
      <c r="E406" s="11"/>
      <c r="G406" s="44"/>
      <c r="H406" s="11"/>
      <c r="I406" s="11"/>
      <c r="J406" s="11"/>
      <c r="K406" s="11"/>
      <c r="M406" s="104"/>
      <c r="N406" s="11"/>
      <c r="O406" s="11"/>
      <c r="P406" s="44"/>
      <c r="Q406" s="11"/>
      <c r="R406" s="11"/>
      <c r="S406" s="11"/>
      <c r="T406" s="11"/>
      <c r="U406" s="11"/>
    </row>
    <row r="407" spans="5:21" ht="15.75" customHeight="1">
      <c r="E407" s="11"/>
      <c r="G407" s="44"/>
      <c r="H407" s="11"/>
      <c r="I407" s="11"/>
      <c r="J407" s="11"/>
      <c r="K407" s="11"/>
      <c r="M407" s="104"/>
      <c r="N407" s="11"/>
      <c r="O407" s="11"/>
      <c r="P407" s="44"/>
      <c r="Q407" s="11"/>
      <c r="R407" s="11"/>
      <c r="S407" s="11"/>
      <c r="T407" s="11"/>
      <c r="U407" s="11"/>
    </row>
    <row r="408" spans="5:21" ht="15.75" customHeight="1">
      <c r="E408" s="11"/>
      <c r="G408" s="44"/>
      <c r="H408" s="11"/>
      <c r="I408" s="11"/>
      <c r="J408" s="11"/>
      <c r="K408" s="11"/>
      <c r="M408" s="104"/>
      <c r="N408" s="11"/>
      <c r="O408" s="11"/>
      <c r="P408" s="44"/>
      <c r="Q408" s="11"/>
      <c r="R408" s="11"/>
      <c r="S408" s="11"/>
      <c r="T408" s="11"/>
      <c r="U408" s="11"/>
    </row>
    <row r="409" spans="5:21" ht="15.75" customHeight="1">
      <c r="E409" s="11"/>
      <c r="G409" s="44"/>
      <c r="H409" s="11"/>
      <c r="I409" s="11"/>
      <c r="J409" s="11"/>
      <c r="K409" s="11"/>
      <c r="M409" s="104"/>
      <c r="N409" s="11"/>
      <c r="O409" s="11"/>
      <c r="P409" s="44"/>
      <c r="Q409" s="11"/>
      <c r="R409" s="11"/>
      <c r="S409" s="11"/>
      <c r="T409" s="11"/>
      <c r="U409" s="11"/>
    </row>
    <row r="410" spans="5:21" ht="15.75" customHeight="1">
      <c r="E410" s="11"/>
      <c r="G410" s="44"/>
      <c r="H410" s="11"/>
      <c r="I410" s="11"/>
      <c r="J410" s="11"/>
      <c r="K410" s="11"/>
      <c r="M410" s="104"/>
      <c r="N410" s="11"/>
      <c r="O410" s="11"/>
      <c r="P410" s="44"/>
      <c r="Q410" s="11"/>
      <c r="R410" s="11"/>
      <c r="S410" s="11"/>
      <c r="T410" s="11"/>
      <c r="U410" s="11"/>
    </row>
    <row r="411" spans="5:21" ht="15.75" customHeight="1">
      <c r="E411" s="11"/>
      <c r="G411" s="44"/>
      <c r="H411" s="11"/>
      <c r="I411" s="11"/>
      <c r="J411" s="11"/>
      <c r="K411" s="11"/>
      <c r="M411" s="104"/>
      <c r="N411" s="11"/>
      <c r="O411" s="11"/>
      <c r="P411" s="44"/>
      <c r="Q411" s="11"/>
      <c r="R411" s="11"/>
      <c r="S411" s="11"/>
      <c r="T411" s="11"/>
      <c r="U411" s="11"/>
    </row>
    <row r="412" spans="5:21" ht="15.75" customHeight="1">
      <c r="E412" s="11"/>
      <c r="G412" s="44"/>
      <c r="H412" s="11"/>
      <c r="I412" s="11"/>
      <c r="J412" s="11"/>
      <c r="K412" s="11"/>
      <c r="M412" s="104"/>
      <c r="N412" s="11"/>
      <c r="O412" s="11"/>
      <c r="P412" s="44"/>
      <c r="Q412" s="11"/>
      <c r="R412" s="11"/>
      <c r="S412" s="11"/>
      <c r="T412" s="11"/>
      <c r="U412" s="11"/>
    </row>
    <row r="413" spans="5:21" ht="15.75" customHeight="1">
      <c r="E413" s="11"/>
      <c r="G413" s="44"/>
      <c r="H413" s="11"/>
      <c r="I413" s="11"/>
      <c r="J413" s="11"/>
      <c r="K413" s="11"/>
      <c r="M413" s="104"/>
      <c r="N413" s="11"/>
      <c r="O413" s="11"/>
      <c r="P413" s="44"/>
      <c r="Q413" s="11"/>
      <c r="R413" s="11"/>
      <c r="S413" s="11"/>
      <c r="T413" s="11"/>
      <c r="U413" s="11"/>
    </row>
    <row r="414" spans="5:21" ht="15.75" customHeight="1">
      <c r="E414" s="11"/>
      <c r="G414" s="44"/>
      <c r="H414" s="11"/>
      <c r="I414" s="11"/>
      <c r="J414" s="11"/>
      <c r="K414" s="11"/>
      <c r="M414" s="104"/>
      <c r="N414" s="11"/>
      <c r="O414" s="11"/>
      <c r="P414" s="44"/>
      <c r="Q414" s="11"/>
      <c r="R414" s="11"/>
      <c r="S414" s="11"/>
      <c r="T414" s="11"/>
      <c r="U414" s="11"/>
    </row>
    <row r="415" spans="5:21" ht="15.75" customHeight="1">
      <c r="E415" s="11"/>
      <c r="G415" s="44"/>
      <c r="H415" s="11"/>
      <c r="I415" s="11"/>
      <c r="J415" s="11"/>
      <c r="K415" s="11"/>
      <c r="M415" s="104"/>
      <c r="N415" s="11"/>
      <c r="O415" s="11"/>
      <c r="P415" s="44"/>
      <c r="Q415" s="11"/>
      <c r="R415" s="11"/>
      <c r="S415" s="11"/>
      <c r="T415" s="11"/>
      <c r="U415" s="11"/>
    </row>
    <row r="416" spans="5:21" ht="15.75" customHeight="1">
      <c r="E416" s="11"/>
      <c r="G416" s="44"/>
      <c r="H416" s="11"/>
      <c r="I416" s="11"/>
      <c r="J416" s="11"/>
      <c r="K416" s="11"/>
      <c r="M416" s="104"/>
      <c r="N416" s="11"/>
      <c r="O416" s="11"/>
      <c r="P416" s="44"/>
      <c r="Q416" s="11"/>
      <c r="R416" s="11"/>
      <c r="S416" s="11"/>
      <c r="T416" s="11"/>
      <c r="U416" s="11"/>
    </row>
    <row r="417" spans="5:21" ht="15.75" customHeight="1">
      <c r="E417" s="11"/>
      <c r="G417" s="44"/>
      <c r="H417" s="11"/>
      <c r="I417" s="11"/>
      <c r="J417" s="11"/>
      <c r="K417" s="11"/>
      <c r="M417" s="104"/>
      <c r="N417" s="11"/>
      <c r="O417" s="11"/>
      <c r="P417" s="44"/>
      <c r="Q417" s="11"/>
      <c r="R417" s="11"/>
      <c r="S417" s="11"/>
      <c r="T417" s="11"/>
      <c r="U417" s="11"/>
    </row>
    <row r="418" spans="5:21" ht="15.75" customHeight="1">
      <c r="E418" s="11"/>
      <c r="G418" s="44"/>
      <c r="H418" s="11"/>
      <c r="I418" s="11"/>
      <c r="J418" s="11"/>
      <c r="K418" s="11"/>
      <c r="M418" s="104"/>
      <c r="N418" s="11"/>
      <c r="O418" s="11"/>
      <c r="P418" s="44"/>
      <c r="Q418" s="11"/>
      <c r="R418" s="11"/>
      <c r="S418" s="11"/>
      <c r="T418" s="11"/>
      <c r="U418" s="11"/>
    </row>
    <row r="419" spans="5:21" ht="15.75" customHeight="1">
      <c r="E419" s="11"/>
      <c r="G419" s="44"/>
      <c r="H419" s="11"/>
      <c r="I419" s="11"/>
      <c r="J419" s="11"/>
      <c r="K419" s="11"/>
      <c r="M419" s="104"/>
      <c r="N419" s="11"/>
      <c r="O419" s="11"/>
      <c r="P419" s="44"/>
      <c r="Q419" s="11"/>
      <c r="R419" s="11"/>
      <c r="S419" s="11"/>
      <c r="T419" s="11"/>
      <c r="U419" s="11"/>
    </row>
    <row r="420" spans="5:21" ht="15.75" customHeight="1">
      <c r="E420" s="11"/>
      <c r="G420" s="44"/>
      <c r="H420" s="11"/>
      <c r="I420" s="11"/>
      <c r="J420" s="11"/>
      <c r="K420" s="11"/>
      <c r="M420" s="104"/>
      <c r="N420" s="11"/>
      <c r="O420" s="11"/>
      <c r="P420" s="44"/>
      <c r="Q420" s="11"/>
      <c r="R420" s="11"/>
      <c r="S420" s="11"/>
      <c r="T420" s="11"/>
      <c r="U420" s="11"/>
    </row>
    <row r="421" spans="5:21" ht="15.75" customHeight="1">
      <c r="E421" s="11"/>
      <c r="G421" s="44"/>
      <c r="H421" s="11"/>
      <c r="I421" s="11"/>
      <c r="J421" s="11"/>
      <c r="K421" s="11"/>
      <c r="M421" s="104"/>
      <c r="N421" s="11"/>
      <c r="O421" s="11"/>
      <c r="P421" s="44"/>
      <c r="Q421" s="11"/>
      <c r="R421" s="11"/>
      <c r="S421" s="11"/>
      <c r="T421" s="11"/>
      <c r="U421" s="11"/>
    </row>
    <row r="422" spans="5:21" ht="15.75" customHeight="1">
      <c r="E422" s="11"/>
      <c r="G422" s="44"/>
      <c r="H422" s="11"/>
      <c r="I422" s="11"/>
      <c r="J422" s="11"/>
      <c r="K422" s="11"/>
      <c r="M422" s="104"/>
      <c r="N422" s="11"/>
      <c r="O422" s="11"/>
      <c r="P422" s="44"/>
      <c r="Q422" s="11"/>
      <c r="R422" s="11"/>
      <c r="S422" s="11"/>
      <c r="T422" s="11"/>
      <c r="U422" s="11"/>
    </row>
    <row r="423" spans="5:21" ht="15.75" customHeight="1">
      <c r="E423" s="11"/>
      <c r="G423" s="44"/>
      <c r="H423" s="11"/>
      <c r="I423" s="11"/>
      <c r="J423" s="11"/>
      <c r="K423" s="11"/>
      <c r="M423" s="104"/>
      <c r="N423" s="11"/>
      <c r="O423" s="11"/>
      <c r="P423" s="44"/>
      <c r="Q423" s="11"/>
      <c r="R423" s="11"/>
      <c r="S423" s="11"/>
      <c r="T423" s="11"/>
      <c r="U423" s="11"/>
    </row>
    <row r="424" spans="5:21" ht="15.75" customHeight="1">
      <c r="E424" s="11"/>
      <c r="G424" s="44"/>
      <c r="H424" s="11"/>
      <c r="I424" s="11"/>
      <c r="J424" s="11"/>
      <c r="K424" s="11"/>
      <c r="M424" s="104"/>
      <c r="N424" s="11"/>
      <c r="O424" s="11"/>
      <c r="P424" s="44"/>
      <c r="Q424" s="11"/>
      <c r="R424" s="11"/>
      <c r="S424" s="11"/>
      <c r="T424" s="11"/>
      <c r="U424" s="11"/>
    </row>
    <row r="425" spans="5:21" ht="15.75" customHeight="1">
      <c r="E425" s="11"/>
      <c r="G425" s="44"/>
      <c r="H425" s="11"/>
      <c r="I425" s="11"/>
      <c r="J425" s="11"/>
      <c r="K425" s="11"/>
      <c r="M425" s="104"/>
      <c r="N425" s="11"/>
      <c r="O425" s="11"/>
      <c r="P425" s="44"/>
      <c r="Q425" s="11"/>
      <c r="R425" s="11"/>
      <c r="S425" s="11"/>
      <c r="T425" s="11"/>
      <c r="U425" s="11"/>
    </row>
    <row r="426" spans="5:21" ht="15.75" customHeight="1">
      <c r="E426" s="11"/>
      <c r="G426" s="44"/>
      <c r="H426" s="11"/>
      <c r="I426" s="11"/>
      <c r="J426" s="11"/>
      <c r="K426" s="11"/>
      <c r="M426" s="104"/>
      <c r="N426" s="11"/>
      <c r="O426" s="11"/>
      <c r="P426" s="44"/>
      <c r="Q426" s="11"/>
      <c r="R426" s="11"/>
      <c r="S426" s="11"/>
      <c r="T426" s="11"/>
      <c r="U426" s="11"/>
    </row>
    <row r="427" spans="5:21" ht="15.75" customHeight="1">
      <c r="E427" s="11"/>
      <c r="G427" s="44"/>
      <c r="H427" s="11"/>
      <c r="I427" s="11"/>
      <c r="J427" s="11"/>
      <c r="K427" s="11"/>
      <c r="M427" s="104"/>
      <c r="N427" s="11"/>
      <c r="O427" s="11"/>
      <c r="P427" s="44"/>
      <c r="Q427" s="11"/>
      <c r="R427" s="11"/>
      <c r="S427" s="11"/>
      <c r="T427" s="11"/>
      <c r="U427" s="11"/>
    </row>
    <row r="428" spans="5:21" ht="15.75" customHeight="1">
      <c r="E428" s="11"/>
      <c r="G428" s="44"/>
      <c r="H428" s="11"/>
      <c r="I428" s="11"/>
      <c r="J428" s="11"/>
      <c r="K428" s="11"/>
      <c r="M428" s="104"/>
      <c r="N428" s="11"/>
      <c r="O428" s="11"/>
      <c r="P428" s="44"/>
      <c r="Q428" s="11"/>
      <c r="R428" s="11"/>
      <c r="S428" s="11"/>
      <c r="T428" s="11"/>
      <c r="U428" s="11"/>
    </row>
    <row r="429" spans="5:21" ht="15.75" customHeight="1">
      <c r="E429" s="11"/>
      <c r="G429" s="44"/>
      <c r="H429" s="11"/>
      <c r="I429" s="11"/>
      <c r="J429" s="11"/>
      <c r="K429" s="11"/>
      <c r="M429" s="104"/>
      <c r="N429" s="11"/>
      <c r="O429" s="11"/>
      <c r="P429" s="44"/>
      <c r="Q429" s="11"/>
      <c r="R429" s="11"/>
      <c r="S429" s="11"/>
      <c r="T429" s="11"/>
      <c r="U429" s="11"/>
    </row>
    <row r="430" spans="5:21" ht="15.75" customHeight="1">
      <c r="E430" s="11"/>
      <c r="G430" s="44"/>
      <c r="H430" s="11"/>
      <c r="I430" s="11"/>
      <c r="J430" s="11"/>
      <c r="K430" s="11"/>
      <c r="M430" s="104"/>
      <c r="N430" s="11"/>
      <c r="O430" s="11"/>
      <c r="P430" s="44"/>
      <c r="Q430" s="11"/>
      <c r="R430" s="11"/>
      <c r="S430" s="11"/>
      <c r="T430" s="11"/>
      <c r="U430" s="11"/>
    </row>
    <row r="431" spans="5:21" ht="15.75" customHeight="1">
      <c r="E431" s="11"/>
      <c r="G431" s="44"/>
      <c r="H431" s="11"/>
      <c r="I431" s="11"/>
      <c r="J431" s="11"/>
      <c r="K431" s="11"/>
      <c r="M431" s="104"/>
      <c r="N431" s="11"/>
      <c r="O431" s="11"/>
      <c r="P431" s="44"/>
      <c r="Q431" s="11"/>
      <c r="R431" s="11"/>
      <c r="S431" s="11"/>
      <c r="T431" s="11"/>
      <c r="U431" s="11"/>
    </row>
    <row r="432" spans="5:21" ht="15.75" customHeight="1">
      <c r="E432" s="11"/>
      <c r="G432" s="44"/>
      <c r="H432" s="11"/>
      <c r="I432" s="11"/>
      <c r="J432" s="11"/>
      <c r="K432" s="11"/>
      <c r="M432" s="104"/>
      <c r="N432" s="11"/>
      <c r="O432" s="11"/>
      <c r="P432" s="44"/>
      <c r="Q432" s="11"/>
      <c r="R432" s="11"/>
      <c r="S432" s="11"/>
      <c r="T432" s="11"/>
      <c r="U432" s="11"/>
    </row>
    <row r="433" spans="5:21" ht="15.75" customHeight="1">
      <c r="E433" s="11"/>
      <c r="G433" s="44"/>
      <c r="H433" s="11"/>
      <c r="I433" s="11"/>
      <c r="J433" s="11"/>
      <c r="K433" s="11"/>
      <c r="M433" s="104"/>
      <c r="N433" s="11"/>
      <c r="O433" s="11"/>
      <c r="P433" s="44"/>
      <c r="Q433" s="11"/>
      <c r="R433" s="11"/>
      <c r="S433" s="11"/>
      <c r="T433" s="11"/>
      <c r="U433" s="11"/>
    </row>
    <row r="434" spans="5:21" ht="15.75" customHeight="1">
      <c r="E434" s="11"/>
      <c r="G434" s="44"/>
      <c r="H434" s="11"/>
      <c r="I434" s="11"/>
      <c r="J434" s="11"/>
      <c r="K434" s="11"/>
      <c r="M434" s="104"/>
      <c r="N434" s="11"/>
      <c r="O434" s="11"/>
      <c r="P434" s="44"/>
      <c r="Q434" s="11"/>
      <c r="R434" s="11"/>
      <c r="S434" s="11"/>
      <c r="T434" s="11"/>
      <c r="U434" s="11"/>
    </row>
    <row r="435" spans="5:21" ht="15.75" customHeight="1">
      <c r="E435" s="11"/>
      <c r="G435" s="44"/>
      <c r="H435" s="11"/>
      <c r="I435" s="11"/>
      <c r="J435" s="11"/>
      <c r="K435" s="11"/>
      <c r="M435" s="104"/>
      <c r="N435" s="11"/>
      <c r="O435" s="11"/>
      <c r="P435" s="44"/>
      <c r="Q435" s="11"/>
      <c r="R435" s="11"/>
      <c r="S435" s="11"/>
      <c r="T435" s="11"/>
      <c r="U435" s="11"/>
    </row>
    <row r="436" spans="5:21" ht="15.75" customHeight="1">
      <c r="E436" s="11"/>
      <c r="G436" s="44"/>
      <c r="H436" s="11"/>
      <c r="I436" s="11"/>
      <c r="J436" s="11"/>
      <c r="K436" s="11"/>
      <c r="M436" s="104"/>
      <c r="N436" s="11"/>
      <c r="O436" s="11"/>
      <c r="P436" s="44"/>
      <c r="Q436" s="11"/>
      <c r="R436" s="11"/>
      <c r="S436" s="11"/>
      <c r="T436" s="11"/>
      <c r="U436" s="11"/>
    </row>
    <row r="437" spans="5:21" ht="15.75" customHeight="1">
      <c r="E437" s="11"/>
      <c r="G437" s="44"/>
      <c r="H437" s="11"/>
      <c r="I437" s="11"/>
      <c r="J437" s="11"/>
      <c r="K437" s="11"/>
      <c r="M437" s="104"/>
      <c r="N437" s="11"/>
      <c r="O437" s="11"/>
      <c r="P437" s="44"/>
      <c r="Q437" s="11"/>
      <c r="R437" s="11"/>
      <c r="S437" s="11"/>
      <c r="T437" s="11"/>
      <c r="U437" s="11"/>
    </row>
    <row r="438" spans="5:21" ht="15.75" customHeight="1">
      <c r="E438" s="11"/>
      <c r="G438" s="44"/>
      <c r="H438" s="11"/>
      <c r="I438" s="11"/>
      <c r="J438" s="11"/>
      <c r="K438" s="11"/>
      <c r="M438" s="104"/>
      <c r="N438" s="11"/>
      <c r="O438" s="11"/>
      <c r="P438" s="44"/>
      <c r="Q438" s="11"/>
      <c r="R438" s="11"/>
      <c r="S438" s="11"/>
      <c r="T438" s="11"/>
      <c r="U438" s="11"/>
    </row>
    <row r="439" spans="5:21" ht="15.75" customHeight="1">
      <c r="E439" s="11"/>
      <c r="G439" s="44"/>
      <c r="H439" s="11"/>
      <c r="I439" s="11"/>
      <c r="J439" s="11"/>
      <c r="K439" s="11"/>
      <c r="M439" s="104"/>
      <c r="N439" s="11"/>
      <c r="O439" s="11"/>
      <c r="P439" s="44"/>
      <c r="Q439" s="11"/>
      <c r="R439" s="11"/>
      <c r="S439" s="11"/>
      <c r="T439" s="11"/>
      <c r="U439" s="11"/>
    </row>
    <row r="440" spans="5:21" ht="15.75" customHeight="1">
      <c r="E440" s="11"/>
      <c r="G440" s="44"/>
      <c r="H440" s="11"/>
      <c r="I440" s="11"/>
      <c r="J440" s="11"/>
      <c r="K440" s="11"/>
      <c r="M440" s="104"/>
      <c r="N440" s="11"/>
      <c r="O440" s="11"/>
      <c r="P440" s="44"/>
      <c r="Q440" s="11"/>
      <c r="R440" s="11"/>
      <c r="S440" s="11"/>
      <c r="T440" s="11"/>
      <c r="U440" s="11"/>
    </row>
    <row r="441" spans="5:21" ht="15.75" customHeight="1">
      <c r="E441" s="11"/>
      <c r="G441" s="44"/>
      <c r="H441" s="11"/>
      <c r="I441" s="11"/>
      <c r="J441" s="11"/>
      <c r="K441" s="11"/>
      <c r="M441" s="104"/>
      <c r="N441" s="11"/>
      <c r="O441" s="11"/>
      <c r="P441" s="44"/>
      <c r="Q441" s="11"/>
      <c r="R441" s="11"/>
      <c r="S441" s="11"/>
      <c r="T441" s="11"/>
      <c r="U441" s="11"/>
    </row>
    <row r="442" spans="5:21" ht="15.75" customHeight="1">
      <c r="E442" s="11"/>
      <c r="G442" s="44"/>
      <c r="H442" s="11"/>
      <c r="I442" s="11"/>
      <c r="J442" s="11"/>
      <c r="K442" s="11"/>
      <c r="M442" s="104"/>
      <c r="N442" s="11"/>
      <c r="O442" s="11"/>
      <c r="P442" s="44"/>
      <c r="Q442" s="11"/>
      <c r="R442" s="11"/>
      <c r="S442" s="11"/>
      <c r="T442" s="11"/>
      <c r="U442" s="11"/>
    </row>
    <row r="443" spans="5:21" ht="15.75" customHeight="1">
      <c r="E443" s="11"/>
      <c r="G443" s="44"/>
      <c r="H443" s="11"/>
      <c r="I443" s="11"/>
      <c r="J443" s="11"/>
      <c r="K443" s="11"/>
      <c r="M443" s="104"/>
      <c r="N443" s="11"/>
      <c r="O443" s="11"/>
      <c r="P443" s="44"/>
      <c r="Q443" s="11"/>
      <c r="R443" s="11"/>
      <c r="S443" s="11"/>
      <c r="T443" s="11"/>
      <c r="U443" s="11"/>
    </row>
    <row r="444" spans="5:21" ht="15.75" customHeight="1">
      <c r="E444" s="11"/>
      <c r="G444" s="44"/>
      <c r="H444" s="11"/>
      <c r="I444" s="11"/>
      <c r="J444" s="11"/>
      <c r="K444" s="11"/>
      <c r="M444" s="104"/>
      <c r="N444" s="11"/>
      <c r="O444" s="11"/>
      <c r="P444" s="44"/>
      <c r="Q444" s="11"/>
      <c r="R444" s="11"/>
      <c r="S444" s="11"/>
      <c r="T444" s="11"/>
      <c r="U444" s="11"/>
    </row>
    <row r="445" spans="5:21" ht="15.75" customHeight="1">
      <c r="E445" s="11"/>
      <c r="G445" s="44"/>
      <c r="H445" s="11"/>
      <c r="I445" s="11"/>
      <c r="J445" s="11"/>
      <c r="K445" s="11"/>
      <c r="M445" s="104"/>
      <c r="N445" s="11"/>
      <c r="O445" s="11"/>
      <c r="P445" s="44"/>
      <c r="Q445" s="11"/>
      <c r="R445" s="11"/>
      <c r="S445" s="11"/>
      <c r="T445" s="11"/>
      <c r="U445" s="11"/>
    </row>
    <row r="446" spans="5:21" ht="15.75" customHeight="1">
      <c r="E446" s="11"/>
      <c r="G446" s="44"/>
      <c r="H446" s="11"/>
      <c r="I446" s="11"/>
      <c r="J446" s="11"/>
      <c r="K446" s="11"/>
      <c r="M446" s="104"/>
      <c r="N446" s="11"/>
      <c r="O446" s="11"/>
      <c r="P446" s="44"/>
      <c r="Q446" s="11"/>
      <c r="R446" s="11"/>
      <c r="S446" s="11"/>
      <c r="T446" s="11"/>
      <c r="U446" s="11"/>
    </row>
    <row r="447" spans="5:21" ht="15.75" customHeight="1">
      <c r="E447" s="11"/>
      <c r="G447" s="44"/>
      <c r="H447" s="11"/>
      <c r="I447" s="11"/>
      <c r="J447" s="11"/>
      <c r="K447" s="11"/>
      <c r="M447" s="104"/>
      <c r="N447" s="11"/>
      <c r="O447" s="11"/>
      <c r="P447" s="44"/>
      <c r="Q447" s="11"/>
      <c r="R447" s="11"/>
      <c r="S447" s="11"/>
      <c r="T447" s="11"/>
      <c r="U447" s="11"/>
    </row>
    <row r="448" spans="5:21" ht="15.75" customHeight="1">
      <c r="E448" s="11"/>
      <c r="G448" s="44"/>
      <c r="H448" s="11"/>
      <c r="I448" s="11"/>
      <c r="J448" s="11"/>
      <c r="K448" s="11"/>
      <c r="M448" s="104"/>
      <c r="N448" s="11"/>
      <c r="O448" s="11"/>
      <c r="P448" s="44"/>
      <c r="Q448" s="11"/>
      <c r="R448" s="11"/>
      <c r="S448" s="11"/>
      <c r="T448" s="11"/>
      <c r="U448" s="11"/>
    </row>
    <row r="449" spans="5:21" ht="15.75" customHeight="1">
      <c r="E449" s="11"/>
      <c r="G449" s="44"/>
      <c r="H449" s="11"/>
      <c r="I449" s="11"/>
      <c r="J449" s="11"/>
      <c r="K449" s="11"/>
      <c r="M449" s="104"/>
      <c r="N449" s="11"/>
      <c r="O449" s="11"/>
      <c r="P449" s="44"/>
      <c r="Q449" s="11"/>
      <c r="R449" s="11"/>
      <c r="S449" s="11"/>
      <c r="T449" s="11"/>
      <c r="U449" s="11"/>
    </row>
    <row r="450" spans="5:21" ht="15.75" customHeight="1">
      <c r="E450" s="11"/>
      <c r="G450" s="44"/>
      <c r="H450" s="11"/>
      <c r="I450" s="11"/>
      <c r="J450" s="11"/>
      <c r="K450" s="11"/>
      <c r="M450" s="104"/>
      <c r="N450" s="11"/>
      <c r="O450" s="11"/>
      <c r="P450" s="44"/>
      <c r="Q450" s="11"/>
      <c r="R450" s="11"/>
      <c r="S450" s="11"/>
      <c r="T450" s="11"/>
      <c r="U450" s="11"/>
    </row>
    <row r="451" spans="5:21" ht="15.75" customHeight="1">
      <c r="E451" s="11"/>
      <c r="G451" s="44"/>
      <c r="H451" s="11"/>
      <c r="I451" s="11"/>
      <c r="J451" s="11"/>
      <c r="K451" s="11"/>
      <c r="M451" s="104"/>
      <c r="N451" s="11"/>
      <c r="O451" s="11"/>
      <c r="P451" s="44"/>
      <c r="Q451" s="11"/>
      <c r="R451" s="11"/>
      <c r="S451" s="11"/>
      <c r="T451" s="11"/>
      <c r="U451" s="11"/>
    </row>
    <row r="452" spans="5:21" ht="15.75" customHeight="1">
      <c r="E452" s="11"/>
      <c r="G452" s="44"/>
      <c r="H452" s="11"/>
      <c r="I452" s="11"/>
      <c r="J452" s="11"/>
      <c r="K452" s="11"/>
      <c r="M452" s="104"/>
      <c r="N452" s="11"/>
      <c r="O452" s="11"/>
      <c r="P452" s="44"/>
      <c r="Q452" s="11"/>
      <c r="R452" s="11"/>
      <c r="S452" s="11"/>
      <c r="T452" s="11"/>
      <c r="U452" s="11"/>
    </row>
    <row r="453" spans="5:21" ht="15.75" customHeight="1">
      <c r="E453" s="11"/>
      <c r="G453" s="44"/>
      <c r="H453" s="11"/>
      <c r="I453" s="11"/>
      <c r="J453" s="11"/>
      <c r="K453" s="11"/>
      <c r="M453" s="104"/>
      <c r="N453" s="11"/>
      <c r="O453" s="11"/>
      <c r="P453" s="44"/>
      <c r="Q453" s="11"/>
      <c r="R453" s="11"/>
      <c r="S453" s="11"/>
      <c r="T453" s="11"/>
      <c r="U453" s="11"/>
    </row>
    <row r="454" spans="5:21" ht="15.75" customHeight="1">
      <c r="E454" s="11"/>
      <c r="G454" s="44"/>
      <c r="H454" s="11"/>
      <c r="I454" s="11"/>
      <c r="J454" s="11"/>
      <c r="K454" s="11"/>
      <c r="M454" s="104"/>
      <c r="N454" s="11"/>
      <c r="O454" s="11"/>
      <c r="P454" s="44"/>
      <c r="Q454" s="11"/>
      <c r="R454" s="11"/>
      <c r="S454" s="11"/>
      <c r="T454" s="11"/>
      <c r="U454" s="11"/>
    </row>
    <row r="455" spans="5:21" ht="15.75" customHeight="1">
      <c r="E455" s="11"/>
      <c r="G455" s="44"/>
      <c r="H455" s="11"/>
      <c r="I455" s="11"/>
      <c r="J455" s="11"/>
      <c r="K455" s="11"/>
      <c r="M455" s="104"/>
      <c r="N455" s="11"/>
      <c r="O455" s="11"/>
      <c r="P455" s="44"/>
      <c r="Q455" s="11"/>
      <c r="R455" s="11"/>
      <c r="S455" s="11"/>
      <c r="T455" s="11"/>
      <c r="U455" s="11"/>
    </row>
    <row r="456" spans="5:21" ht="15.75" customHeight="1">
      <c r="E456" s="11"/>
      <c r="G456" s="44"/>
      <c r="H456" s="11"/>
      <c r="I456" s="11"/>
      <c r="J456" s="11"/>
      <c r="K456" s="11"/>
      <c r="M456" s="104"/>
      <c r="N456" s="11"/>
      <c r="O456" s="11"/>
      <c r="P456" s="44"/>
      <c r="Q456" s="11"/>
      <c r="R456" s="11"/>
      <c r="S456" s="11"/>
      <c r="T456" s="11"/>
      <c r="U456" s="11"/>
    </row>
    <row r="457" spans="5:21" ht="15.75" customHeight="1">
      <c r="E457" s="11"/>
      <c r="G457" s="44"/>
      <c r="H457" s="11"/>
      <c r="I457" s="11"/>
      <c r="J457" s="11"/>
      <c r="K457" s="11"/>
      <c r="M457" s="104"/>
      <c r="N457" s="11"/>
      <c r="O457" s="11"/>
      <c r="P457" s="44"/>
      <c r="Q457" s="11"/>
      <c r="R457" s="11"/>
      <c r="S457" s="11"/>
      <c r="T457" s="11"/>
      <c r="U457" s="11"/>
    </row>
    <row r="458" spans="5:21" ht="15.75" customHeight="1">
      <c r="E458" s="11"/>
      <c r="G458" s="44"/>
      <c r="H458" s="11"/>
      <c r="I458" s="11"/>
      <c r="J458" s="11"/>
      <c r="K458" s="11"/>
      <c r="M458" s="104"/>
      <c r="N458" s="11"/>
      <c r="O458" s="11"/>
      <c r="P458" s="44"/>
      <c r="Q458" s="11"/>
      <c r="R458" s="11"/>
      <c r="S458" s="11"/>
      <c r="T458" s="11"/>
      <c r="U458" s="11"/>
    </row>
    <row r="459" spans="5:21" ht="15.75" customHeight="1">
      <c r="E459" s="11"/>
      <c r="G459" s="44"/>
      <c r="H459" s="11"/>
      <c r="I459" s="11"/>
      <c r="J459" s="11"/>
      <c r="K459" s="11"/>
      <c r="M459" s="104"/>
      <c r="N459" s="11"/>
      <c r="O459" s="11"/>
      <c r="P459" s="44"/>
      <c r="Q459" s="11"/>
      <c r="R459" s="11"/>
      <c r="S459" s="11"/>
      <c r="T459" s="11"/>
      <c r="U459" s="11"/>
    </row>
    <row r="460" spans="5:21" ht="15.75" customHeight="1">
      <c r="E460" s="11"/>
      <c r="G460" s="44"/>
      <c r="H460" s="11"/>
      <c r="I460" s="11"/>
      <c r="J460" s="11"/>
      <c r="K460" s="11"/>
      <c r="M460" s="104"/>
      <c r="N460" s="11"/>
      <c r="O460" s="11"/>
      <c r="P460" s="44"/>
      <c r="Q460" s="11"/>
      <c r="R460" s="11"/>
      <c r="S460" s="11"/>
      <c r="T460" s="11"/>
      <c r="U460" s="11"/>
    </row>
    <row r="461" spans="5:21" ht="15.75" customHeight="1">
      <c r="E461" s="11"/>
      <c r="G461" s="44"/>
      <c r="H461" s="11"/>
      <c r="I461" s="11"/>
      <c r="J461" s="11"/>
      <c r="K461" s="11"/>
      <c r="M461" s="104"/>
      <c r="N461" s="11"/>
      <c r="O461" s="11"/>
      <c r="P461" s="44"/>
      <c r="Q461" s="11"/>
      <c r="R461" s="11"/>
      <c r="S461" s="11"/>
      <c r="T461" s="11"/>
      <c r="U461" s="11"/>
    </row>
    <row r="462" spans="5:21" ht="15.75" customHeight="1">
      <c r="E462" s="11"/>
      <c r="G462" s="44"/>
      <c r="H462" s="11"/>
      <c r="I462" s="11"/>
      <c r="J462" s="11"/>
      <c r="K462" s="11"/>
      <c r="M462" s="104"/>
      <c r="N462" s="11"/>
      <c r="O462" s="11"/>
      <c r="P462" s="44"/>
      <c r="Q462" s="11"/>
      <c r="R462" s="11"/>
      <c r="S462" s="11"/>
      <c r="T462" s="11"/>
      <c r="U462" s="11"/>
    </row>
    <row r="463" spans="5:21" ht="15.75" customHeight="1">
      <c r="E463" s="11"/>
      <c r="G463" s="44"/>
      <c r="H463" s="11"/>
      <c r="I463" s="11"/>
      <c r="J463" s="11"/>
      <c r="K463" s="11"/>
      <c r="M463" s="104"/>
      <c r="N463" s="11"/>
      <c r="O463" s="11"/>
      <c r="P463" s="44"/>
      <c r="Q463" s="11"/>
      <c r="R463" s="11"/>
      <c r="S463" s="11"/>
      <c r="T463" s="11"/>
      <c r="U463" s="11"/>
    </row>
    <row r="464" spans="5:21" ht="15.75" customHeight="1">
      <c r="E464" s="11"/>
      <c r="G464" s="44"/>
      <c r="H464" s="11"/>
      <c r="I464" s="11"/>
      <c r="J464" s="11"/>
      <c r="K464" s="11"/>
      <c r="M464" s="104"/>
      <c r="N464" s="11"/>
      <c r="O464" s="11"/>
      <c r="P464" s="44"/>
      <c r="Q464" s="11"/>
      <c r="R464" s="11"/>
      <c r="S464" s="11"/>
      <c r="T464" s="11"/>
      <c r="U464" s="11"/>
    </row>
    <row r="465" spans="5:21" ht="15.75" customHeight="1">
      <c r="E465" s="11"/>
      <c r="G465" s="44"/>
      <c r="H465" s="11"/>
      <c r="I465" s="11"/>
      <c r="J465" s="11"/>
      <c r="K465" s="11"/>
      <c r="M465" s="104"/>
      <c r="N465" s="11"/>
      <c r="O465" s="11"/>
      <c r="P465" s="44"/>
      <c r="Q465" s="11"/>
      <c r="R465" s="11"/>
      <c r="S465" s="11"/>
      <c r="T465" s="11"/>
      <c r="U465" s="11"/>
    </row>
    <row r="466" spans="5:21" ht="15.75" customHeight="1">
      <c r="E466" s="11"/>
      <c r="G466" s="44"/>
      <c r="H466" s="11"/>
      <c r="I466" s="11"/>
      <c r="J466" s="11"/>
      <c r="K466" s="11"/>
      <c r="M466" s="104"/>
      <c r="N466" s="11"/>
      <c r="O466" s="11"/>
      <c r="P466" s="44"/>
      <c r="Q466" s="11"/>
      <c r="R466" s="11"/>
      <c r="S466" s="11"/>
      <c r="T466" s="11"/>
      <c r="U466" s="11"/>
    </row>
    <row r="467" spans="5:21" ht="15.75" customHeight="1">
      <c r="E467" s="11"/>
      <c r="G467" s="44"/>
      <c r="H467" s="11"/>
      <c r="I467" s="11"/>
      <c r="J467" s="11"/>
      <c r="K467" s="11"/>
      <c r="M467" s="104"/>
      <c r="N467" s="11"/>
      <c r="O467" s="11"/>
      <c r="P467" s="44"/>
      <c r="Q467" s="11"/>
      <c r="R467" s="11"/>
      <c r="S467" s="11"/>
      <c r="T467" s="11"/>
      <c r="U467" s="11"/>
    </row>
    <row r="468" spans="5:21" ht="15.75" customHeight="1">
      <c r="E468" s="11"/>
      <c r="G468" s="44"/>
      <c r="H468" s="11"/>
      <c r="I468" s="11"/>
      <c r="J468" s="11"/>
      <c r="K468" s="11"/>
      <c r="M468" s="104"/>
      <c r="N468" s="11"/>
      <c r="O468" s="11"/>
      <c r="P468" s="44"/>
      <c r="Q468" s="11"/>
      <c r="R468" s="11"/>
      <c r="S468" s="11"/>
      <c r="T468" s="11"/>
      <c r="U468" s="11"/>
    </row>
    <row r="469" spans="5:21" ht="15.75" customHeight="1">
      <c r="E469" s="11"/>
      <c r="G469" s="44"/>
      <c r="H469" s="11"/>
      <c r="I469" s="11"/>
      <c r="J469" s="11"/>
      <c r="K469" s="11"/>
      <c r="M469" s="104"/>
      <c r="N469" s="11"/>
      <c r="O469" s="11"/>
      <c r="P469" s="44"/>
      <c r="Q469" s="11"/>
      <c r="R469" s="11"/>
      <c r="S469" s="11"/>
      <c r="T469" s="11"/>
      <c r="U469" s="11"/>
    </row>
    <row r="470" spans="5:21" ht="15.75" customHeight="1">
      <c r="E470" s="11"/>
      <c r="G470" s="44"/>
      <c r="H470" s="11"/>
      <c r="I470" s="11"/>
      <c r="J470" s="11"/>
      <c r="K470" s="11"/>
      <c r="M470" s="104"/>
      <c r="N470" s="11"/>
      <c r="O470" s="11"/>
      <c r="P470" s="44"/>
      <c r="Q470" s="11"/>
      <c r="R470" s="11"/>
      <c r="S470" s="11"/>
      <c r="T470" s="11"/>
      <c r="U470" s="11"/>
    </row>
    <row r="471" spans="5:21" ht="15.75" customHeight="1">
      <c r="E471" s="11"/>
      <c r="G471" s="44"/>
      <c r="H471" s="11"/>
      <c r="I471" s="11"/>
      <c r="J471" s="11"/>
      <c r="K471" s="11"/>
      <c r="M471" s="104"/>
      <c r="N471" s="11"/>
      <c r="O471" s="11"/>
      <c r="P471" s="44"/>
      <c r="Q471" s="11"/>
      <c r="R471" s="11"/>
      <c r="S471" s="11"/>
      <c r="T471" s="11"/>
      <c r="U471" s="11"/>
    </row>
    <row r="472" spans="5:21" ht="15.75" customHeight="1">
      <c r="E472" s="11"/>
      <c r="G472" s="44"/>
      <c r="H472" s="11"/>
      <c r="I472" s="11"/>
      <c r="J472" s="11"/>
      <c r="K472" s="11"/>
      <c r="M472" s="104"/>
      <c r="N472" s="11"/>
      <c r="O472" s="11"/>
      <c r="P472" s="44"/>
      <c r="Q472" s="11"/>
      <c r="R472" s="11"/>
      <c r="S472" s="11"/>
      <c r="T472" s="11"/>
      <c r="U472" s="11"/>
    </row>
    <row r="473" spans="5:21" ht="15.75" customHeight="1">
      <c r="E473" s="11"/>
      <c r="G473" s="44"/>
      <c r="H473" s="11"/>
      <c r="I473" s="11"/>
      <c r="J473" s="11"/>
      <c r="K473" s="11"/>
      <c r="M473" s="104"/>
      <c r="N473" s="11"/>
      <c r="O473" s="11"/>
      <c r="P473" s="44"/>
      <c r="Q473" s="11"/>
      <c r="R473" s="11"/>
      <c r="S473" s="11"/>
      <c r="T473" s="11"/>
      <c r="U473" s="11"/>
    </row>
    <row r="474" spans="5:21" ht="15.75" customHeight="1">
      <c r="E474" s="11"/>
      <c r="G474" s="44"/>
      <c r="H474" s="11"/>
      <c r="I474" s="11"/>
      <c r="J474" s="11"/>
      <c r="K474" s="11"/>
      <c r="M474" s="104"/>
      <c r="N474" s="11"/>
      <c r="O474" s="11"/>
      <c r="P474" s="44"/>
      <c r="Q474" s="11"/>
      <c r="R474" s="11"/>
      <c r="S474" s="11"/>
      <c r="T474" s="11"/>
      <c r="U474" s="11"/>
    </row>
    <row r="475" spans="5:21" ht="15.75" customHeight="1">
      <c r="E475" s="11"/>
      <c r="G475" s="44"/>
      <c r="H475" s="11"/>
      <c r="I475" s="11"/>
      <c r="J475" s="11"/>
      <c r="K475" s="11"/>
      <c r="M475" s="104"/>
      <c r="N475" s="11"/>
      <c r="O475" s="11"/>
      <c r="P475" s="44"/>
      <c r="Q475" s="11"/>
      <c r="R475" s="11"/>
      <c r="S475" s="11"/>
      <c r="T475" s="11"/>
      <c r="U475" s="11"/>
    </row>
    <row r="476" spans="5:21" ht="15.75" customHeight="1">
      <c r="E476" s="11"/>
      <c r="G476" s="44"/>
      <c r="H476" s="11"/>
      <c r="I476" s="11"/>
      <c r="J476" s="11"/>
      <c r="K476" s="11"/>
      <c r="M476" s="104"/>
      <c r="N476" s="11"/>
      <c r="O476" s="11"/>
      <c r="P476" s="44"/>
      <c r="Q476" s="11"/>
      <c r="R476" s="11"/>
      <c r="S476" s="11"/>
      <c r="T476" s="11"/>
      <c r="U476" s="11"/>
    </row>
    <row r="477" spans="5:21" ht="15.75" customHeight="1">
      <c r="E477" s="11"/>
      <c r="G477" s="44"/>
      <c r="H477" s="11"/>
      <c r="I477" s="11"/>
      <c r="J477" s="11"/>
      <c r="K477" s="11"/>
      <c r="M477" s="104"/>
      <c r="N477" s="11"/>
      <c r="O477" s="11"/>
      <c r="P477" s="44"/>
      <c r="Q477" s="11"/>
      <c r="R477" s="11"/>
      <c r="S477" s="11"/>
      <c r="T477" s="11"/>
      <c r="U477" s="11"/>
    </row>
    <row r="478" spans="5:21" ht="15.75" customHeight="1">
      <c r="E478" s="11"/>
      <c r="G478" s="44"/>
      <c r="H478" s="11"/>
      <c r="I478" s="11"/>
      <c r="J478" s="11"/>
      <c r="K478" s="11"/>
      <c r="M478" s="104"/>
      <c r="N478" s="11"/>
      <c r="O478" s="11"/>
      <c r="P478" s="44"/>
      <c r="Q478" s="11"/>
      <c r="R478" s="11"/>
      <c r="S478" s="11"/>
      <c r="T478" s="11"/>
      <c r="U478" s="11"/>
    </row>
    <row r="479" spans="5:21" ht="15.75" customHeight="1">
      <c r="E479" s="11"/>
      <c r="G479" s="44"/>
      <c r="H479" s="11"/>
      <c r="I479" s="11"/>
      <c r="J479" s="11"/>
      <c r="K479" s="11"/>
      <c r="M479" s="104"/>
      <c r="N479" s="11"/>
      <c r="O479" s="11"/>
      <c r="P479" s="44"/>
      <c r="Q479" s="11"/>
      <c r="R479" s="11"/>
      <c r="S479" s="11"/>
      <c r="T479" s="11"/>
      <c r="U479" s="11"/>
    </row>
    <row r="480" spans="5:21" ht="15.75" customHeight="1">
      <c r="E480" s="11"/>
      <c r="G480" s="44"/>
      <c r="H480" s="11"/>
      <c r="I480" s="11"/>
      <c r="J480" s="11"/>
      <c r="K480" s="11"/>
      <c r="M480" s="104"/>
      <c r="N480" s="11"/>
      <c r="O480" s="11"/>
      <c r="P480" s="44"/>
      <c r="Q480" s="11"/>
      <c r="R480" s="11"/>
      <c r="S480" s="11"/>
      <c r="T480" s="11"/>
      <c r="U480" s="11"/>
    </row>
    <row r="481" spans="5:21" ht="15.75" customHeight="1">
      <c r="E481" s="11"/>
      <c r="G481" s="44"/>
      <c r="H481" s="11"/>
      <c r="I481" s="11"/>
      <c r="J481" s="11"/>
      <c r="K481" s="11"/>
      <c r="M481" s="104"/>
      <c r="N481" s="11"/>
      <c r="O481" s="11"/>
      <c r="P481" s="44"/>
      <c r="Q481" s="11"/>
      <c r="R481" s="11"/>
      <c r="S481" s="11"/>
      <c r="T481" s="11"/>
      <c r="U481" s="11"/>
    </row>
    <row r="482" spans="5:21" ht="15.75" customHeight="1">
      <c r="E482" s="11"/>
      <c r="G482" s="44"/>
      <c r="H482" s="11"/>
      <c r="I482" s="11"/>
      <c r="J482" s="11"/>
      <c r="K482" s="11"/>
      <c r="M482" s="104"/>
      <c r="N482" s="11"/>
      <c r="O482" s="11"/>
      <c r="P482" s="44"/>
      <c r="Q482" s="11"/>
      <c r="R482" s="11"/>
      <c r="S482" s="11"/>
      <c r="T482" s="11"/>
      <c r="U482" s="11"/>
    </row>
    <row r="483" spans="5:21" ht="15.75" customHeight="1">
      <c r="E483" s="11"/>
      <c r="G483" s="44"/>
      <c r="H483" s="11"/>
      <c r="I483" s="11"/>
      <c r="J483" s="11"/>
      <c r="K483" s="11"/>
      <c r="M483" s="104"/>
      <c r="N483" s="11"/>
      <c r="O483" s="11"/>
      <c r="P483" s="44"/>
      <c r="Q483" s="11"/>
      <c r="R483" s="11"/>
      <c r="S483" s="11"/>
      <c r="T483" s="11"/>
      <c r="U483" s="11"/>
    </row>
    <row r="484" spans="5:21" ht="15.75" customHeight="1">
      <c r="E484" s="11"/>
      <c r="G484" s="44"/>
      <c r="H484" s="11"/>
      <c r="I484" s="11"/>
      <c r="J484" s="11"/>
      <c r="K484" s="11"/>
      <c r="M484" s="104"/>
      <c r="N484" s="11"/>
      <c r="O484" s="11"/>
      <c r="P484" s="44"/>
      <c r="Q484" s="11"/>
      <c r="R484" s="11"/>
      <c r="S484" s="11"/>
      <c r="T484" s="11"/>
      <c r="U484" s="11"/>
    </row>
    <row r="485" spans="5:21" ht="15.75" customHeight="1">
      <c r="E485" s="11"/>
      <c r="G485" s="44"/>
      <c r="H485" s="11"/>
      <c r="I485" s="11"/>
      <c r="J485" s="11"/>
      <c r="K485" s="11"/>
      <c r="M485" s="104"/>
      <c r="N485" s="11"/>
      <c r="O485" s="11"/>
      <c r="P485" s="44"/>
      <c r="Q485" s="11"/>
      <c r="R485" s="11"/>
      <c r="S485" s="11"/>
      <c r="T485" s="11"/>
      <c r="U485" s="11"/>
    </row>
    <row r="486" spans="5:21" ht="15.75" customHeight="1">
      <c r="E486" s="11"/>
      <c r="G486" s="44"/>
      <c r="H486" s="11"/>
      <c r="I486" s="11"/>
      <c r="J486" s="11"/>
      <c r="K486" s="11"/>
      <c r="M486" s="104"/>
      <c r="N486" s="11"/>
      <c r="O486" s="11"/>
      <c r="P486" s="44"/>
      <c r="Q486" s="11"/>
      <c r="R486" s="11"/>
      <c r="S486" s="11"/>
      <c r="T486" s="11"/>
      <c r="U486" s="11"/>
    </row>
    <row r="487" spans="5:21" ht="15.75" customHeight="1">
      <c r="E487" s="11"/>
      <c r="G487" s="44"/>
      <c r="H487" s="11"/>
      <c r="I487" s="11"/>
      <c r="J487" s="11"/>
      <c r="K487" s="11"/>
      <c r="M487" s="104"/>
      <c r="N487" s="11"/>
      <c r="O487" s="11"/>
      <c r="P487" s="44"/>
      <c r="Q487" s="11"/>
      <c r="R487" s="11"/>
      <c r="S487" s="11"/>
      <c r="T487" s="11"/>
      <c r="U487" s="11"/>
    </row>
    <row r="488" spans="5:21" ht="15.75" customHeight="1">
      <c r="E488" s="11"/>
      <c r="G488" s="44"/>
      <c r="H488" s="11"/>
      <c r="I488" s="11"/>
      <c r="J488" s="11"/>
      <c r="K488" s="11"/>
      <c r="M488" s="104"/>
      <c r="N488" s="11"/>
      <c r="O488" s="11"/>
      <c r="P488" s="44"/>
      <c r="Q488" s="11"/>
      <c r="R488" s="11"/>
      <c r="S488" s="11"/>
      <c r="T488" s="11"/>
      <c r="U488" s="11"/>
    </row>
    <row r="489" spans="5:21" ht="15.75" customHeight="1">
      <c r="E489" s="11"/>
      <c r="G489" s="44"/>
      <c r="H489" s="11"/>
      <c r="I489" s="11"/>
      <c r="J489" s="11"/>
      <c r="K489" s="11"/>
      <c r="M489" s="104"/>
      <c r="N489" s="11"/>
      <c r="O489" s="11"/>
      <c r="P489" s="44"/>
      <c r="Q489" s="11"/>
      <c r="R489" s="11"/>
      <c r="S489" s="11"/>
      <c r="T489" s="11"/>
      <c r="U489" s="11"/>
    </row>
    <row r="490" spans="5:21" ht="15.75" customHeight="1">
      <c r="E490" s="11"/>
      <c r="G490" s="44"/>
      <c r="H490" s="11"/>
      <c r="I490" s="11"/>
      <c r="J490" s="11"/>
      <c r="K490" s="11"/>
      <c r="M490" s="104"/>
      <c r="N490" s="11"/>
      <c r="O490" s="11"/>
      <c r="P490" s="44"/>
      <c r="Q490" s="11"/>
      <c r="R490" s="11"/>
      <c r="S490" s="11"/>
      <c r="T490" s="11"/>
      <c r="U490" s="11"/>
    </row>
    <row r="491" spans="5:21" ht="15.75" customHeight="1">
      <c r="E491" s="11"/>
      <c r="G491" s="44"/>
      <c r="H491" s="11"/>
      <c r="I491" s="11"/>
      <c r="J491" s="11"/>
      <c r="K491" s="11"/>
      <c r="M491" s="104"/>
      <c r="N491" s="11"/>
      <c r="O491" s="11"/>
      <c r="P491" s="44"/>
      <c r="Q491" s="11"/>
      <c r="R491" s="11"/>
      <c r="S491" s="11"/>
      <c r="T491" s="11"/>
      <c r="U491" s="11"/>
    </row>
    <row r="492" spans="5:21" ht="15.75" customHeight="1">
      <c r="E492" s="11"/>
      <c r="G492" s="44"/>
      <c r="H492" s="11"/>
      <c r="I492" s="11"/>
      <c r="J492" s="11"/>
      <c r="K492" s="11"/>
      <c r="M492" s="104"/>
      <c r="N492" s="11"/>
      <c r="O492" s="11"/>
      <c r="P492" s="44"/>
      <c r="Q492" s="11"/>
      <c r="R492" s="11"/>
      <c r="S492" s="11"/>
      <c r="T492" s="11"/>
      <c r="U492" s="11"/>
    </row>
    <row r="493" spans="5:21" ht="15.75" customHeight="1">
      <c r="E493" s="11"/>
      <c r="G493" s="44"/>
      <c r="H493" s="11"/>
      <c r="I493" s="11"/>
      <c r="J493" s="11"/>
      <c r="K493" s="11"/>
      <c r="M493" s="104"/>
      <c r="N493" s="11"/>
      <c r="O493" s="11"/>
      <c r="P493" s="44"/>
      <c r="Q493" s="11"/>
      <c r="R493" s="11"/>
      <c r="S493" s="11"/>
      <c r="T493" s="11"/>
      <c r="U493" s="11"/>
    </row>
    <row r="494" spans="5:21" ht="15.75" customHeight="1">
      <c r="E494" s="11"/>
      <c r="G494" s="44"/>
      <c r="H494" s="11"/>
      <c r="I494" s="11"/>
      <c r="J494" s="11"/>
      <c r="K494" s="11"/>
      <c r="M494" s="104"/>
      <c r="N494" s="11"/>
      <c r="O494" s="11"/>
      <c r="P494" s="44"/>
      <c r="Q494" s="11"/>
      <c r="R494" s="11"/>
      <c r="S494" s="11"/>
      <c r="T494" s="11"/>
      <c r="U494" s="11"/>
    </row>
    <row r="495" spans="5:21" ht="15.75" customHeight="1">
      <c r="E495" s="11"/>
      <c r="G495" s="44"/>
      <c r="H495" s="11"/>
      <c r="I495" s="11"/>
      <c r="J495" s="11"/>
      <c r="K495" s="11"/>
      <c r="M495" s="104"/>
      <c r="N495" s="11"/>
      <c r="O495" s="11"/>
      <c r="P495" s="44"/>
      <c r="Q495" s="11"/>
      <c r="R495" s="11"/>
      <c r="S495" s="11"/>
      <c r="T495" s="11"/>
      <c r="U495" s="11"/>
    </row>
    <row r="496" spans="5:21" ht="15.75" customHeight="1">
      <c r="E496" s="11"/>
      <c r="G496" s="44"/>
      <c r="H496" s="11"/>
      <c r="I496" s="11"/>
      <c r="J496" s="11"/>
      <c r="K496" s="11"/>
      <c r="M496" s="104"/>
      <c r="N496" s="11"/>
      <c r="O496" s="11"/>
      <c r="P496" s="44"/>
      <c r="Q496" s="11"/>
      <c r="R496" s="11"/>
      <c r="S496" s="11"/>
      <c r="T496" s="11"/>
      <c r="U496" s="11"/>
    </row>
    <row r="497" spans="5:21" ht="15.75" customHeight="1">
      <c r="E497" s="11"/>
      <c r="G497" s="44"/>
      <c r="H497" s="11"/>
      <c r="I497" s="11"/>
      <c r="J497" s="11"/>
      <c r="K497" s="11"/>
      <c r="M497" s="104"/>
      <c r="N497" s="11"/>
      <c r="O497" s="11"/>
      <c r="P497" s="44"/>
      <c r="Q497" s="11"/>
      <c r="R497" s="11"/>
      <c r="S497" s="11"/>
      <c r="T497" s="11"/>
      <c r="U497" s="11"/>
    </row>
    <row r="498" spans="5:21" ht="15.75" customHeight="1">
      <c r="E498" s="11"/>
      <c r="G498" s="44"/>
      <c r="H498" s="11"/>
      <c r="I498" s="11"/>
      <c r="J498" s="11"/>
      <c r="K498" s="11"/>
      <c r="M498" s="104"/>
      <c r="N498" s="11"/>
      <c r="O498" s="11"/>
      <c r="P498" s="44"/>
      <c r="Q498" s="11"/>
      <c r="R498" s="11"/>
      <c r="S498" s="11"/>
      <c r="T498" s="11"/>
      <c r="U498" s="11"/>
    </row>
    <row r="499" spans="5:21" ht="15.75" customHeight="1">
      <c r="E499" s="11"/>
      <c r="G499" s="44"/>
      <c r="H499" s="11"/>
      <c r="I499" s="11"/>
      <c r="J499" s="11"/>
      <c r="K499" s="11"/>
      <c r="M499" s="104"/>
      <c r="N499" s="11"/>
      <c r="O499" s="11"/>
      <c r="P499" s="44"/>
      <c r="Q499" s="11"/>
      <c r="R499" s="11"/>
      <c r="S499" s="11"/>
      <c r="T499" s="11"/>
      <c r="U499" s="11"/>
    </row>
    <row r="500" spans="5:21" ht="15.75" customHeight="1">
      <c r="E500" s="11"/>
      <c r="G500" s="44"/>
      <c r="H500" s="11"/>
      <c r="I500" s="11"/>
      <c r="J500" s="11"/>
      <c r="K500" s="11"/>
      <c r="M500" s="104"/>
      <c r="N500" s="11"/>
      <c r="O500" s="11"/>
      <c r="P500" s="44"/>
      <c r="Q500" s="11"/>
      <c r="R500" s="11"/>
      <c r="S500" s="11"/>
      <c r="T500" s="11"/>
      <c r="U500" s="11"/>
    </row>
    <row r="501" spans="5:21" ht="15.75" customHeight="1">
      <c r="E501" s="11"/>
      <c r="G501" s="44"/>
      <c r="H501" s="11"/>
      <c r="I501" s="11"/>
      <c r="J501" s="11"/>
      <c r="K501" s="11"/>
      <c r="M501" s="104"/>
      <c r="N501" s="11"/>
      <c r="O501" s="11"/>
      <c r="P501" s="44"/>
      <c r="Q501" s="11"/>
      <c r="R501" s="11"/>
      <c r="S501" s="11"/>
      <c r="T501" s="11"/>
      <c r="U501" s="11"/>
    </row>
    <row r="502" spans="5:21" ht="15.75" customHeight="1">
      <c r="E502" s="11"/>
      <c r="G502" s="44"/>
      <c r="H502" s="11"/>
      <c r="I502" s="11"/>
      <c r="J502" s="11"/>
      <c r="K502" s="11"/>
      <c r="M502" s="104"/>
      <c r="N502" s="11"/>
      <c r="O502" s="11"/>
      <c r="P502" s="44"/>
      <c r="Q502" s="11"/>
      <c r="R502" s="11"/>
      <c r="S502" s="11"/>
      <c r="T502" s="11"/>
      <c r="U502" s="11"/>
    </row>
    <row r="503" spans="5:21" ht="15.75" customHeight="1">
      <c r="E503" s="11"/>
      <c r="G503" s="44"/>
      <c r="H503" s="11"/>
      <c r="I503" s="11"/>
      <c r="J503" s="11"/>
      <c r="K503" s="11"/>
      <c r="M503" s="104"/>
      <c r="N503" s="11"/>
      <c r="O503" s="11"/>
      <c r="P503" s="44"/>
      <c r="Q503" s="11"/>
      <c r="R503" s="11"/>
      <c r="S503" s="11"/>
      <c r="T503" s="11"/>
      <c r="U503" s="11"/>
    </row>
    <row r="504" spans="5:21" ht="15.75" customHeight="1">
      <c r="E504" s="11"/>
      <c r="G504" s="44"/>
      <c r="H504" s="11"/>
      <c r="I504" s="11"/>
      <c r="J504" s="11"/>
      <c r="K504" s="11"/>
      <c r="M504" s="104"/>
      <c r="N504" s="11"/>
      <c r="O504" s="11"/>
      <c r="P504" s="44"/>
      <c r="Q504" s="11"/>
      <c r="R504" s="11"/>
      <c r="S504" s="11"/>
      <c r="T504" s="11"/>
      <c r="U504" s="11"/>
    </row>
    <row r="505" spans="5:21" ht="15.75" customHeight="1">
      <c r="E505" s="11"/>
      <c r="G505" s="44"/>
      <c r="H505" s="11"/>
      <c r="I505" s="11"/>
      <c r="J505" s="11"/>
      <c r="K505" s="11"/>
      <c r="M505" s="104"/>
      <c r="N505" s="11"/>
      <c r="O505" s="11"/>
      <c r="P505" s="44"/>
      <c r="Q505" s="11"/>
      <c r="R505" s="11"/>
      <c r="S505" s="11"/>
      <c r="T505" s="11"/>
      <c r="U505" s="11"/>
    </row>
    <row r="506" spans="5:21" ht="15.75" customHeight="1">
      <c r="E506" s="11"/>
      <c r="G506" s="44"/>
      <c r="H506" s="11"/>
      <c r="I506" s="11"/>
      <c r="J506" s="11"/>
      <c r="K506" s="11"/>
      <c r="M506" s="104"/>
      <c r="N506" s="11"/>
      <c r="O506" s="11"/>
      <c r="P506" s="44"/>
      <c r="Q506" s="11"/>
      <c r="R506" s="11"/>
      <c r="S506" s="11"/>
      <c r="T506" s="11"/>
      <c r="U506" s="11"/>
    </row>
    <row r="507" spans="5:21" ht="15.75" customHeight="1">
      <c r="E507" s="11"/>
      <c r="G507" s="44"/>
      <c r="H507" s="11"/>
      <c r="I507" s="11"/>
      <c r="J507" s="11"/>
      <c r="K507" s="11"/>
      <c r="M507" s="104"/>
      <c r="N507" s="11"/>
      <c r="O507" s="11"/>
      <c r="P507" s="44"/>
      <c r="Q507" s="11"/>
      <c r="R507" s="11"/>
      <c r="S507" s="11"/>
      <c r="T507" s="11"/>
      <c r="U507" s="11"/>
    </row>
    <row r="508" spans="5:21" ht="15.75" customHeight="1">
      <c r="E508" s="11"/>
      <c r="G508" s="44"/>
      <c r="H508" s="11"/>
      <c r="I508" s="11"/>
      <c r="J508" s="11"/>
      <c r="K508" s="11"/>
      <c r="M508" s="104"/>
      <c r="N508" s="11"/>
      <c r="O508" s="11"/>
      <c r="P508" s="44"/>
      <c r="Q508" s="11"/>
      <c r="R508" s="11"/>
      <c r="S508" s="11"/>
      <c r="T508" s="11"/>
      <c r="U508" s="11"/>
    </row>
    <row r="509" spans="5:21" ht="15.75" customHeight="1">
      <c r="E509" s="11"/>
      <c r="G509" s="44"/>
      <c r="H509" s="11"/>
      <c r="I509" s="11"/>
      <c r="J509" s="11"/>
      <c r="K509" s="11"/>
      <c r="M509" s="104"/>
      <c r="N509" s="11"/>
      <c r="O509" s="11"/>
      <c r="P509" s="44"/>
      <c r="Q509" s="11"/>
      <c r="R509" s="11"/>
      <c r="S509" s="11"/>
      <c r="T509" s="11"/>
      <c r="U509" s="11"/>
    </row>
    <row r="510" spans="5:21" ht="15.75" customHeight="1">
      <c r="E510" s="11"/>
      <c r="G510" s="44"/>
      <c r="H510" s="11"/>
      <c r="I510" s="11"/>
      <c r="J510" s="11"/>
      <c r="K510" s="11"/>
      <c r="M510" s="104"/>
      <c r="N510" s="11"/>
      <c r="O510" s="11"/>
      <c r="P510" s="44"/>
      <c r="Q510" s="11"/>
      <c r="R510" s="11"/>
      <c r="S510" s="11"/>
      <c r="T510" s="11"/>
      <c r="U510" s="11"/>
    </row>
    <row r="511" spans="5:21" ht="15.75" customHeight="1">
      <c r="E511" s="11"/>
      <c r="G511" s="44"/>
      <c r="H511" s="11"/>
      <c r="I511" s="11"/>
      <c r="J511" s="11"/>
      <c r="K511" s="11"/>
      <c r="M511" s="104"/>
      <c r="N511" s="11"/>
      <c r="O511" s="11"/>
      <c r="P511" s="44"/>
      <c r="Q511" s="11"/>
      <c r="R511" s="11"/>
      <c r="S511" s="11"/>
      <c r="T511" s="11"/>
      <c r="U511" s="11"/>
    </row>
    <row r="512" spans="5:21" ht="15.75" customHeight="1">
      <c r="E512" s="11"/>
      <c r="G512" s="44"/>
      <c r="H512" s="11"/>
      <c r="I512" s="11"/>
      <c r="J512" s="11"/>
      <c r="K512" s="11"/>
      <c r="M512" s="104"/>
      <c r="N512" s="11"/>
      <c r="O512" s="11"/>
      <c r="P512" s="44"/>
      <c r="Q512" s="11"/>
      <c r="R512" s="11"/>
      <c r="S512" s="11"/>
      <c r="T512" s="11"/>
      <c r="U512" s="11"/>
    </row>
    <row r="513" spans="5:21" ht="15.75" customHeight="1">
      <c r="E513" s="11"/>
      <c r="G513" s="44"/>
      <c r="H513" s="11"/>
      <c r="I513" s="11"/>
      <c r="J513" s="11"/>
      <c r="K513" s="11"/>
      <c r="M513" s="104"/>
      <c r="N513" s="11"/>
      <c r="O513" s="11"/>
      <c r="P513" s="44"/>
      <c r="Q513" s="11"/>
      <c r="R513" s="11"/>
      <c r="S513" s="11"/>
      <c r="T513" s="11"/>
      <c r="U513" s="11"/>
    </row>
    <row r="514" spans="5:21" ht="15.75" customHeight="1">
      <c r="E514" s="11"/>
      <c r="G514" s="44"/>
      <c r="H514" s="11"/>
      <c r="I514" s="11"/>
      <c r="J514" s="11"/>
      <c r="K514" s="11"/>
      <c r="M514" s="104"/>
      <c r="N514" s="11"/>
      <c r="O514" s="11"/>
      <c r="P514" s="44"/>
      <c r="Q514" s="11"/>
      <c r="R514" s="11"/>
      <c r="S514" s="11"/>
      <c r="T514" s="11"/>
      <c r="U514" s="11"/>
    </row>
    <row r="515" spans="5:21" ht="15.75" customHeight="1">
      <c r="E515" s="11"/>
      <c r="G515" s="44"/>
      <c r="H515" s="11"/>
      <c r="I515" s="11"/>
      <c r="J515" s="11"/>
      <c r="K515" s="11"/>
      <c r="M515" s="104"/>
      <c r="N515" s="11"/>
      <c r="O515" s="11"/>
      <c r="P515" s="44"/>
      <c r="Q515" s="11"/>
      <c r="R515" s="11"/>
      <c r="S515" s="11"/>
      <c r="T515" s="11"/>
      <c r="U515" s="11"/>
    </row>
    <row r="516" spans="5:21" ht="15.75" customHeight="1">
      <c r="E516" s="11"/>
      <c r="G516" s="44"/>
      <c r="H516" s="11"/>
      <c r="I516" s="11"/>
      <c r="J516" s="11"/>
      <c r="K516" s="11"/>
      <c r="M516" s="104"/>
      <c r="N516" s="11"/>
      <c r="O516" s="11"/>
      <c r="P516" s="44"/>
      <c r="Q516" s="11"/>
      <c r="R516" s="11"/>
      <c r="S516" s="11"/>
      <c r="T516" s="11"/>
      <c r="U516" s="11"/>
    </row>
    <row r="517" spans="5:21" ht="15.75" customHeight="1">
      <c r="E517" s="11"/>
      <c r="G517" s="44"/>
      <c r="H517" s="11"/>
      <c r="I517" s="11"/>
      <c r="J517" s="11"/>
      <c r="K517" s="11"/>
      <c r="M517" s="104"/>
      <c r="N517" s="11"/>
      <c r="O517" s="11"/>
      <c r="P517" s="44"/>
      <c r="Q517" s="11"/>
      <c r="R517" s="11"/>
      <c r="S517" s="11"/>
      <c r="T517" s="11"/>
      <c r="U517" s="11"/>
    </row>
    <row r="518" spans="5:21" ht="15.75" customHeight="1">
      <c r="E518" s="11"/>
      <c r="G518" s="44"/>
      <c r="H518" s="11"/>
      <c r="I518" s="11"/>
      <c r="J518" s="11"/>
      <c r="K518" s="11"/>
      <c r="M518" s="104"/>
      <c r="N518" s="11"/>
      <c r="O518" s="11"/>
      <c r="P518" s="44"/>
      <c r="Q518" s="11"/>
      <c r="R518" s="11"/>
      <c r="S518" s="11"/>
      <c r="T518" s="11"/>
      <c r="U518" s="11"/>
    </row>
    <row r="519" spans="5:21" ht="15.75" customHeight="1">
      <c r="E519" s="11"/>
      <c r="G519" s="44"/>
      <c r="H519" s="11"/>
      <c r="I519" s="11"/>
      <c r="J519" s="11"/>
      <c r="K519" s="11"/>
      <c r="M519" s="104"/>
      <c r="N519" s="11"/>
      <c r="O519" s="11"/>
      <c r="P519" s="44"/>
      <c r="Q519" s="11"/>
      <c r="R519" s="11"/>
      <c r="S519" s="11"/>
      <c r="T519" s="11"/>
      <c r="U519" s="11"/>
    </row>
    <row r="520" spans="5:21" ht="15.75" customHeight="1">
      <c r="E520" s="11"/>
      <c r="G520" s="44"/>
      <c r="H520" s="11"/>
      <c r="I520" s="11"/>
      <c r="J520" s="11"/>
      <c r="K520" s="11"/>
      <c r="M520" s="104"/>
      <c r="N520" s="11"/>
      <c r="O520" s="11"/>
      <c r="P520" s="44"/>
      <c r="Q520" s="11"/>
      <c r="R520" s="11"/>
      <c r="S520" s="11"/>
      <c r="T520" s="11"/>
      <c r="U520" s="11"/>
    </row>
    <row r="521" spans="5:21" ht="15.75" customHeight="1">
      <c r="E521" s="11"/>
      <c r="G521" s="44"/>
      <c r="H521" s="11"/>
      <c r="I521" s="11"/>
      <c r="J521" s="11"/>
      <c r="K521" s="11"/>
      <c r="M521" s="104"/>
      <c r="N521" s="11"/>
      <c r="O521" s="11"/>
      <c r="P521" s="44"/>
      <c r="Q521" s="11"/>
      <c r="R521" s="11"/>
      <c r="S521" s="11"/>
      <c r="T521" s="11"/>
      <c r="U521" s="11"/>
    </row>
    <row r="522" spans="5:21" ht="15.75" customHeight="1">
      <c r="E522" s="11"/>
      <c r="G522" s="44"/>
      <c r="H522" s="11"/>
      <c r="I522" s="11"/>
      <c r="J522" s="11"/>
      <c r="K522" s="11"/>
      <c r="M522" s="104"/>
      <c r="N522" s="11"/>
      <c r="O522" s="11"/>
      <c r="P522" s="44"/>
      <c r="Q522" s="11"/>
      <c r="R522" s="11"/>
      <c r="S522" s="11"/>
      <c r="T522" s="11"/>
      <c r="U522" s="11"/>
    </row>
    <row r="523" spans="5:21" ht="15.75" customHeight="1">
      <c r="E523" s="11"/>
      <c r="G523" s="44"/>
      <c r="H523" s="11"/>
      <c r="I523" s="11"/>
      <c r="J523" s="11"/>
      <c r="K523" s="11"/>
      <c r="M523" s="104"/>
      <c r="N523" s="11"/>
      <c r="O523" s="11"/>
      <c r="P523" s="44"/>
      <c r="Q523" s="11"/>
      <c r="R523" s="11"/>
      <c r="S523" s="11"/>
      <c r="T523" s="11"/>
      <c r="U523" s="11"/>
    </row>
    <row r="524" spans="5:21" ht="15.75" customHeight="1">
      <c r="E524" s="11"/>
      <c r="G524" s="44"/>
      <c r="H524" s="11"/>
      <c r="I524" s="11"/>
      <c r="J524" s="11"/>
      <c r="K524" s="11"/>
      <c r="M524" s="104"/>
      <c r="N524" s="11"/>
      <c r="O524" s="11"/>
      <c r="P524" s="44"/>
      <c r="Q524" s="11"/>
      <c r="R524" s="11"/>
      <c r="S524" s="11"/>
      <c r="T524" s="11"/>
      <c r="U524" s="11"/>
    </row>
    <row r="525" spans="5:21" ht="15.75" customHeight="1">
      <c r="E525" s="11"/>
      <c r="G525" s="44"/>
      <c r="H525" s="11"/>
      <c r="I525" s="11"/>
      <c r="J525" s="11"/>
      <c r="K525" s="11"/>
      <c r="M525" s="104"/>
      <c r="N525" s="11"/>
      <c r="O525" s="11"/>
      <c r="P525" s="44"/>
      <c r="Q525" s="11"/>
      <c r="R525" s="11"/>
      <c r="S525" s="11"/>
      <c r="T525" s="11"/>
      <c r="U525" s="11"/>
    </row>
    <row r="526" spans="5:21" ht="15.75" customHeight="1">
      <c r="E526" s="11"/>
      <c r="G526" s="44"/>
      <c r="H526" s="11"/>
      <c r="I526" s="11"/>
      <c r="J526" s="11"/>
      <c r="K526" s="11"/>
      <c r="M526" s="104"/>
      <c r="N526" s="11"/>
      <c r="O526" s="11"/>
      <c r="P526" s="44"/>
      <c r="Q526" s="11"/>
      <c r="R526" s="11"/>
      <c r="S526" s="11"/>
      <c r="T526" s="11"/>
      <c r="U526" s="11"/>
    </row>
    <row r="527" spans="5:21" ht="15.75" customHeight="1">
      <c r="E527" s="11"/>
      <c r="G527" s="44"/>
      <c r="H527" s="11"/>
      <c r="I527" s="11"/>
      <c r="J527" s="11"/>
      <c r="K527" s="11"/>
      <c r="M527" s="104"/>
      <c r="N527" s="11"/>
      <c r="O527" s="11"/>
      <c r="P527" s="44"/>
      <c r="Q527" s="11"/>
      <c r="R527" s="11"/>
      <c r="S527" s="11"/>
      <c r="T527" s="11"/>
      <c r="U527" s="11"/>
    </row>
    <row r="528" spans="5:21" ht="15.75" customHeight="1">
      <c r="E528" s="11"/>
      <c r="G528" s="44"/>
      <c r="H528" s="11"/>
      <c r="I528" s="11"/>
      <c r="J528" s="11"/>
      <c r="K528" s="11"/>
      <c r="M528" s="104"/>
      <c r="N528" s="11"/>
      <c r="O528" s="11"/>
      <c r="P528" s="44"/>
      <c r="Q528" s="11"/>
      <c r="R528" s="11"/>
      <c r="S528" s="11"/>
      <c r="T528" s="11"/>
      <c r="U528" s="11"/>
    </row>
    <row r="529" spans="5:21" ht="15.75" customHeight="1">
      <c r="E529" s="11"/>
      <c r="G529" s="44"/>
      <c r="H529" s="11"/>
      <c r="I529" s="11"/>
      <c r="J529" s="11"/>
      <c r="K529" s="11"/>
      <c r="M529" s="104"/>
      <c r="N529" s="11"/>
      <c r="O529" s="11"/>
      <c r="P529" s="44"/>
      <c r="Q529" s="11"/>
      <c r="R529" s="11"/>
      <c r="S529" s="11"/>
      <c r="T529" s="11"/>
      <c r="U529" s="11"/>
    </row>
    <row r="530" spans="5:21" ht="15.75" customHeight="1">
      <c r="E530" s="11"/>
      <c r="G530" s="44"/>
      <c r="H530" s="11"/>
      <c r="I530" s="11"/>
      <c r="J530" s="11"/>
      <c r="K530" s="11"/>
      <c r="M530" s="104"/>
      <c r="N530" s="11"/>
      <c r="O530" s="11"/>
      <c r="P530" s="44"/>
      <c r="Q530" s="11"/>
      <c r="R530" s="11"/>
      <c r="S530" s="11"/>
      <c r="T530" s="11"/>
      <c r="U530" s="11"/>
    </row>
    <row r="531" spans="5:21" ht="15.75" customHeight="1">
      <c r="E531" s="11"/>
      <c r="G531" s="44"/>
      <c r="H531" s="11"/>
      <c r="I531" s="11"/>
      <c r="J531" s="11"/>
      <c r="K531" s="11"/>
      <c r="M531" s="104"/>
      <c r="N531" s="11"/>
      <c r="O531" s="11"/>
      <c r="P531" s="44"/>
      <c r="Q531" s="11"/>
      <c r="R531" s="11"/>
      <c r="S531" s="11"/>
      <c r="T531" s="11"/>
      <c r="U531" s="11"/>
    </row>
    <row r="532" spans="5:21" ht="15.75" customHeight="1">
      <c r="E532" s="11"/>
      <c r="G532" s="44"/>
      <c r="H532" s="11"/>
      <c r="I532" s="11"/>
      <c r="J532" s="11"/>
      <c r="K532" s="11"/>
      <c r="M532" s="104"/>
      <c r="N532" s="11"/>
      <c r="O532" s="11"/>
      <c r="P532" s="44"/>
      <c r="Q532" s="11"/>
      <c r="R532" s="11"/>
      <c r="S532" s="11"/>
      <c r="T532" s="11"/>
      <c r="U532" s="11"/>
    </row>
    <row r="533" spans="5:21" ht="15.75" customHeight="1">
      <c r="E533" s="11"/>
      <c r="G533" s="44"/>
      <c r="H533" s="11"/>
      <c r="I533" s="11"/>
      <c r="J533" s="11"/>
      <c r="K533" s="11"/>
      <c r="M533" s="104"/>
      <c r="N533" s="11"/>
      <c r="O533" s="11"/>
      <c r="P533" s="44"/>
      <c r="Q533" s="11"/>
      <c r="R533" s="11"/>
      <c r="S533" s="11"/>
      <c r="T533" s="11"/>
      <c r="U533" s="11"/>
    </row>
    <row r="534" spans="5:21" ht="15.75" customHeight="1">
      <c r="E534" s="11"/>
      <c r="G534" s="44"/>
      <c r="H534" s="11"/>
      <c r="I534" s="11"/>
      <c r="J534" s="11"/>
      <c r="K534" s="11"/>
      <c r="M534" s="104"/>
      <c r="N534" s="11"/>
      <c r="O534" s="11"/>
      <c r="P534" s="44"/>
      <c r="Q534" s="11"/>
      <c r="R534" s="11"/>
      <c r="S534" s="11"/>
      <c r="T534" s="11"/>
      <c r="U534" s="11"/>
    </row>
    <row r="535" spans="5:21" ht="15.75" customHeight="1">
      <c r="E535" s="11"/>
      <c r="G535" s="44"/>
      <c r="H535" s="11"/>
      <c r="I535" s="11"/>
      <c r="J535" s="11"/>
      <c r="K535" s="11"/>
      <c r="M535" s="104"/>
      <c r="N535" s="11"/>
      <c r="O535" s="11"/>
      <c r="P535" s="44"/>
      <c r="Q535" s="11"/>
      <c r="R535" s="11"/>
      <c r="S535" s="11"/>
      <c r="T535" s="11"/>
      <c r="U535" s="11"/>
    </row>
    <row r="536" spans="5:21" ht="15.75" customHeight="1">
      <c r="E536" s="11"/>
      <c r="G536" s="44"/>
      <c r="H536" s="11"/>
      <c r="I536" s="11"/>
      <c r="J536" s="11"/>
      <c r="K536" s="11"/>
      <c r="M536" s="104"/>
      <c r="N536" s="11"/>
      <c r="O536" s="11"/>
      <c r="P536" s="44"/>
      <c r="Q536" s="11"/>
      <c r="R536" s="11"/>
      <c r="S536" s="11"/>
      <c r="T536" s="11"/>
      <c r="U536" s="11"/>
    </row>
    <row r="537" spans="5:21" ht="15.75" customHeight="1">
      <c r="E537" s="11"/>
      <c r="G537" s="44"/>
      <c r="H537" s="11"/>
      <c r="I537" s="11"/>
      <c r="J537" s="11"/>
      <c r="K537" s="11"/>
      <c r="M537" s="104"/>
      <c r="N537" s="11"/>
      <c r="O537" s="11"/>
      <c r="P537" s="44"/>
      <c r="Q537" s="11"/>
      <c r="R537" s="11"/>
      <c r="S537" s="11"/>
      <c r="T537" s="11"/>
      <c r="U537" s="11"/>
    </row>
    <row r="538" spans="5:21" ht="15.75" customHeight="1">
      <c r="E538" s="11"/>
      <c r="G538" s="44"/>
      <c r="H538" s="11"/>
      <c r="I538" s="11"/>
      <c r="J538" s="11"/>
      <c r="K538" s="11"/>
      <c r="M538" s="104"/>
      <c r="N538" s="11"/>
      <c r="O538" s="11"/>
      <c r="P538" s="44"/>
      <c r="Q538" s="11"/>
      <c r="R538" s="11"/>
      <c r="S538" s="11"/>
      <c r="T538" s="11"/>
      <c r="U538" s="11"/>
    </row>
    <row r="539" spans="5:21" ht="15.75" customHeight="1">
      <c r="E539" s="11"/>
      <c r="G539" s="44"/>
      <c r="H539" s="11"/>
      <c r="I539" s="11"/>
      <c r="J539" s="11"/>
      <c r="K539" s="11"/>
      <c r="M539" s="104"/>
      <c r="N539" s="11"/>
      <c r="O539" s="11"/>
      <c r="P539" s="44"/>
      <c r="Q539" s="11"/>
      <c r="R539" s="11"/>
      <c r="S539" s="11"/>
      <c r="T539" s="11"/>
      <c r="U539" s="11"/>
    </row>
    <row r="540" spans="5:21" ht="15.75" customHeight="1">
      <c r="E540" s="11"/>
      <c r="G540" s="44"/>
      <c r="H540" s="11"/>
      <c r="I540" s="11"/>
      <c r="J540" s="11"/>
      <c r="K540" s="11"/>
      <c r="M540" s="104"/>
      <c r="N540" s="11"/>
      <c r="O540" s="11"/>
      <c r="P540" s="44"/>
      <c r="Q540" s="11"/>
      <c r="R540" s="11"/>
      <c r="S540" s="11"/>
      <c r="T540" s="11"/>
      <c r="U540" s="11"/>
    </row>
    <row r="541" spans="5:21" ht="15.75" customHeight="1">
      <c r="E541" s="11"/>
      <c r="G541" s="44"/>
      <c r="H541" s="11"/>
      <c r="I541" s="11"/>
      <c r="J541" s="11"/>
      <c r="K541" s="11"/>
      <c r="M541" s="104"/>
      <c r="N541" s="11"/>
      <c r="O541" s="11"/>
      <c r="P541" s="44"/>
      <c r="Q541" s="11"/>
      <c r="R541" s="11"/>
      <c r="S541" s="11"/>
      <c r="T541" s="11"/>
      <c r="U541" s="11"/>
    </row>
    <row r="542" spans="5:21" ht="15.75" customHeight="1">
      <c r="E542" s="11"/>
      <c r="G542" s="44"/>
      <c r="H542" s="11"/>
      <c r="I542" s="11"/>
      <c r="J542" s="11"/>
      <c r="K542" s="11"/>
      <c r="M542" s="104"/>
      <c r="N542" s="11"/>
      <c r="O542" s="11"/>
      <c r="P542" s="44"/>
      <c r="Q542" s="11"/>
      <c r="R542" s="11"/>
      <c r="S542" s="11"/>
      <c r="T542" s="11"/>
      <c r="U542" s="11"/>
    </row>
    <row r="543" spans="5:21" ht="15.75" customHeight="1">
      <c r="E543" s="11"/>
      <c r="G543" s="44"/>
      <c r="H543" s="11"/>
      <c r="I543" s="11"/>
      <c r="J543" s="11"/>
      <c r="K543" s="11"/>
      <c r="M543" s="104"/>
      <c r="N543" s="11"/>
      <c r="O543" s="11"/>
      <c r="P543" s="44"/>
      <c r="Q543" s="11"/>
      <c r="R543" s="11"/>
      <c r="S543" s="11"/>
      <c r="T543" s="11"/>
      <c r="U543" s="11"/>
    </row>
    <row r="544" spans="5:21" ht="15.75" customHeight="1">
      <c r="E544" s="11"/>
      <c r="G544" s="44"/>
      <c r="H544" s="11"/>
      <c r="I544" s="11"/>
      <c r="J544" s="11"/>
      <c r="K544" s="11"/>
      <c r="M544" s="104"/>
      <c r="N544" s="11"/>
      <c r="O544" s="11"/>
      <c r="P544" s="44"/>
      <c r="Q544" s="11"/>
      <c r="R544" s="11"/>
      <c r="S544" s="11"/>
      <c r="T544" s="11"/>
      <c r="U544" s="11"/>
    </row>
    <row r="545" spans="5:21" ht="15.75" customHeight="1">
      <c r="E545" s="11"/>
      <c r="G545" s="44"/>
      <c r="H545" s="11"/>
      <c r="I545" s="11"/>
      <c r="J545" s="11"/>
      <c r="K545" s="11"/>
      <c r="M545" s="104"/>
      <c r="N545" s="11"/>
      <c r="O545" s="11"/>
      <c r="P545" s="44"/>
      <c r="Q545" s="11"/>
      <c r="R545" s="11"/>
      <c r="S545" s="11"/>
      <c r="T545" s="11"/>
      <c r="U545" s="11"/>
    </row>
    <row r="546" spans="5:21" ht="15.75" customHeight="1">
      <c r="E546" s="11"/>
      <c r="G546" s="44"/>
      <c r="H546" s="11"/>
      <c r="I546" s="11"/>
      <c r="J546" s="11"/>
      <c r="K546" s="11"/>
      <c r="M546" s="104"/>
      <c r="N546" s="11"/>
      <c r="O546" s="11"/>
      <c r="P546" s="44"/>
      <c r="Q546" s="11"/>
      <c r="R546" s="11"/>
      <c r="S546" s="11"/>
      <c r="T546" s="11"/>
      <c r="U546" s="11"/>
    </row>
    <row r="547" spans="5:21" ht="15.75" customHeight="1">
      <c r="E547" s="11"/>
      <c r="G547" s="44"/>
      <c r="H547" s="11"/>
      <c r="I547" s="11"/>
      <c r="J547" s="11"/>
      <c r="K547" s="11"/>
      <c r="M547" s="104"/>
      <c r="N547" s="11"/>
      <c r="O547" s="11"/>
      <c r="P547" s="44"/>
      <c r="Q547" s="11"/>
      <c r="R547" s="11"/>
      <c r="S547" s="11"/>
      <c r="T547" s="11"/>
      <c r="U547" s="11"/>
    </row>
    <row r="548" spans="5:21" ht="15.75" customHeight="1">
      <c r="E548" s="11"/>
      <c r="G548" s="44"/>
      <c r="H548" s="11"/>
      <c r="I548" s="11"/>
      <c r="J548" s="11"/>
      <c r="K548" s="11"/>
      <c r="M548" s="104"/>
      <c r="N548" s="11"/>
      <c r="O548" s="11"/>
      <c r="P548" s="44"/>
      <c r="Q548" s="11"/>
      <c r="R548" s="11"/>
      <c r="S548" s="11"/>
      <c r="T548" s="11"/>
      <c r="U548" s="11"/>
    </row>
    <row r="549" spans="5:21" ht="15.75" customHeight="1">
      <c r="E549" s="11"/>
      <c r="G549" s="44"/>
      <c r="H549" s="11"/>
      <c r="I549" s="11"/>
      <c r="J549" s="11"/>
      <c r="K549" s="11"/>
      <c r="M549" s="104"/>
      <c r="N549" s="11"/>
      <c r="O549" s="11"/>
      <c r="P549" s="44"/>
      <c r="Q549" s="11"/>
      <c r="R549" s="11"/>
      <c r="S549" s="11"/>
      <c r="T549" s="11"/>
      <c r="U549" s="11"/>
    </row>
    <row r="550" spans="5:21" ht="15.75" customHeight="1">
      <c r="E550" s="11"/>
      <c r="G550" s="44"/>
      <c r="H550" s="11"/>
      <c r="I550" s="11"/>
      <c r="J550" s="11"/>
      <c r="K550" s="11"/>
      <c r="M550" s="104"/>
      <c r="N550" s="11"/>
      <c r="O550" s="11"/>
      <c r="P550" s="44"/>
      <c r="Q550" s="11"/>
      <c r="R550" s="11"/>
      <c r="S550" s="11"/>
      <c r="T550" s="11"/>
      <c r="U550" s="11"/>
    </row>
    <row r="551" spans="5:21" ht="15.75" customHeight="1">
      <c r="E551" s="11"/>
      <c r="G551" s="44"/>
      <c r="H551" s="11"/>
      <c r="I551" s="11"/>
      <c r="J551" s="11"/>
      <c r="K551" s="11"/>
      <c r="M551" s="104"/>
      <c r="N551" s="11"/>
      <c r="O551" s="11"/>
      <c r="P551" s="44"/>
      <c r="Q551" s="11"/>
      <c r="R551" s="11"/>
      <c r="S551" s="11"/>
      <c r="T551" s="11"/>
      <c r="U551" s="11"/>
    </row>
    <row r="552" spans="5:21" ht="15.75" customHeight="1">
      <c r="E552" s="11"/>
      <c r="G552" s="44"/>
      <c r="H552" s="11"/>
      <c r="I552" s="11"/>
      <c r="J552" s="11"/>
      <c r="K552" s="11"/>
      <c r="M552" s="104"/>
      <c r="N552" s="11"/>
      <c r="O552" s="11"/>
      <c r="P552" s="44"/>
      <c r="Q552" s="11"/>
      <c r="R552" s="11"/>
      <c r="S552" s="11"/>
      <c r="T552" s="11"/>
      <c r="U552" s="11"/>
    </row>
    <row r="553" spans="5:21" ht="15.75" customHeight="1">
      <c r="E553" s="11"/>
      <c r="G553" s="44"/>
      <c r="H553" s="11"/>
      <c r="I553" s="11"/>
      <c r="J553" s="11"/>
      <c r="K553" s="11"/>
      <c r="M553" s="104"/>
      <c r="N553" s="11"/>
      <c r="O553" s="11"/>
      <c r="P553" s="44"/>
      <c r="Q553" s="11"/>
      <c r="R553" s="11"/>
      <c r="S553" s="11"/>
      <c r="T553" s="11"/>
      <c r="U553" s="11"/>
    </row>
    <row r="554" spans="5:21" ht="15.75" customHeight="1">
      <c r="E554" s="11"/>
      <c r="G554" s="44"/>
      <c r="H554" s="11"/>
      <c r="I554" s="11"/>
      <c r="J554" s="11"/>
      <c r="K554" s="11"/>
      <c r="M554" s="104"/>
      <c r="N554" s="11"/>
      <c r="O554" s="11"/>
      <c r="P554" s="44"/>
      <c r="Q554" s="11"/>
      <c r="R554" s="11"/>
      <c r="S554" s="11"/>
      <c r="T554" s="11"/>
      <c r="U554" s="11"/>
    </row>
    <row r="555" spans="5:21" ht="15.75" customHeight="1">
      <c r="E555" s="11"/>
      <c r="G555" s="44"/>
      <c r="H555" s="11"/>
      <c r="I555" s="11"/>
      <c r="J555" s="11"/>
      <c r="K555" s="11"/>
      <c r="M555" s="104"/>
      <c r="N555" s="11"/>
      <c r="O555" s="11"/>
      <c r="P555" s="44"/>
      <c r="Q555" s="11"/>
      <c r="R555" s="11"/>
      <c r="S555" s="11"/>
      <c r="T555" s="11"/>
      <c r="U555" s="11"/>
    </row>
    <row r="556" spans="5:21" ht="15.75" customHeight="1">
      <c r="E556" s="11"/>
      <c r="G556" s="44"/>
      <c r="H556" s="11"/>
      <c r="I556" s="11"/>
      <c r="J556" s="11"/>
      <c r="K556" s="11"/>
      <c r="M556" s="104"/>
      <c r="N556" s="11"/>
      <c r="O556" s="11"/>
      <c r="P556" s="44"/>
      <c r="Q556" s="11"/>
      <c r="R556" s="11"/>
      <c r="S556" s="11"/>
      <c r="T556" s="11"/>
      <c r="U556" s="11"/>
    </row>
    <row r="557" spans="5:21" ht="15.75" customHeight="1">
      <c r="E557" s="11"/>
      <c r="G557" s="44"/>
      <c r="H557" s="11"/>
      <c r="I557" s="11"/>
      <c r="J557" s="11"/>
      <c r="K557" s="11"/>
      <c r="M557" s="104"/>
      <c r="N557" s="11"/>
      <c r="O557" s="11"/>
      <c r="P557" s="44"/>
      <c r="Q557" s="11"/>
      <c r="R557" s="11"/>
      <c r="S557" s="11"/>
      <c r="T557" s="11"/>
      <c r="U557" s="11"/>
    </row>
    <row r="558" spans="5:21" ht="15.75" customHeight="1">
      <c r="E558" s="11"/>
      <c r="G558" s="44"/>
      <c r="H558" s="11"/>
      <c r="I558" s="11"/>
      <c r="J558" s="11"/>
      <c r="K558" s="11"/>
      <c r="M558" s="104"/>
      <c r="N558" s="11"/>
      <c r="O558" s="11"/>
      <c r="P558" s="44"/>
      <c r="Q558" s="11"/>
      <c r="R558" s="11"/>
      <c r="S558" s="11"/>
      <c r="T558" s="11"/>
      <c r="U558" s="11"/>
    </row>
    <row r="559" spans="5:21" ht="15.75" customHeight="1">
      <c r="E559" s="11"/>
      <c r="G559" s="44"/>
      <c r="H559" s="11"/>
      <c r="I559" s="11"/>
      <c r="J559" s="11"/>
      <c r="K559" s="11"/>
      <c r="M559" s="104"/>
      <c r="N559" s="11"/>
      <c r="O559" s="11"/>
      <c r="P559" s="44"/>
      <c r="Q559" s="11"/>
      <c r="R559" s="11"/>
      <c r="S559" s="11"/>
      <c r="T559" s="11"/>
      <c r="U559" s="11"/>
    </row>
    <row r="560" spans="5:21" ht="15.75" customHeight="1">
      <c r="E560" s="11"/>
      <c r="G560" s="44"/>
      <c r="H560" s="11"/>
      <c r="I560" s="11"/>
      <c r="J560" s="11"/>
      <c r="K560" s="11"/>
      <c r="M560" s="104"/>
      <c r="N560" s="11"/>
      <c r="O560" s="11"/>
      <c r="P560" s="44"/>
      <c r="Q560" s="11"/>
      <c r="R560" s="11"/>
      <c r="S560" s="11"/>
      <c r="T560" s="11"/>
      <c r="U560" s="11"/>
    </row>
    <row r="561" spans="5:21" ht="15.75" customHeight="1">
      <c r="E561" s="11"/>
      <c r="G561" s="44"/>
      <c r="H561" s="11"/>
      <c r="I561" s="11"/>
      <c r="J561" s="11"/>
      <c r="K561" s="11"/>
      <c r="M561" s="104"/>
      <c r="N561" s="11"/>
      <c r="O561" s="11"/>
      <c r="P561" s="44"/>
      <c r="Q561" s="11"/>
      <c r="R561" s="11"/>
      <c r="S561" s="11"/>
      <c r="T561" s="11"/>
      <c r="U561" s="11"/>
    </row>
    <row r="562" spans="5:21" ht="15.75" customHeight="1">
      <c r="E562" s="11"/>
      <c r="G562" s="44"/>
      <c r="H562" s="11"/>
      <c r="I562" s="11"/>
      <c r="J562" s="11"/>
      <c r="K562" s="11"/>
      <c r="M562" s="104"/>
      <c r="N562" s="11"/>
      <c r="O562" s="11"/>
      <c r="P562" s="44"/>
      <c r="Q562" s="11"/>
      <c r="R562" s="11"/>
      <c r="S562" s="11"/>
      <c r="T562" s="11"/>
      <c r="U562" s="11"/>
    </row>
    <row r="563" spans="5:21" ht="15.75" customHeight="1">
      <c r="E563" s="11"/>
      <c r="G563" s="44"/>
      <c r="H563" s="11"/>
      <c r="I563" s="11"/>
      <c r="J563" s="11"/>
      <c r="K563" s="11"/>
      <c r="M563" s="104"/>
      <c r="N563" s="11"/>
      <c r="O563" s="11"/>
      <c r="P563" s="44"/>
      <c r="Q563" s="11"/>
      <c r="R563" s="11"/>
      <c r="S563" s="11"/>
      <c r="T563" s="11"/>
      <c r="U563" s="11"/>
    </row>
    <row r="564" spans="5:21" ht="15.75" customHeight="1">
      <c r="E564" s="11"/>
      <c r="G564" s="44"/>
      <c r="H564" s="11"/>
      <c r="I564" s="11"/>
      <c r="J564" s="11"/>
      <c r="K564" s="11"/>
      <c r="M564" s="104"/>
      <c r="N564" s="11"/>
      <c r="O564" s="11"/>
      <c r="P564" s="44"/>
      <c r="Q564" s="11"/>
      <c r="R564" s="11"/>
      <c r="S564" s="11"/>
      <c r="T564" s="11"/>
      <c r="U564" s="11"/>
    </row>
    <row r="565" spans="5:21" ht="15.75" customHeight="1">
      <c r="E565" s="11"/>
      <c r="G565" s="44"/>
      <c r="H565" s="11"/>
      <c r="I565" s="11"/>
      <c r="J565" s="11"/>
      <c r="K565" s="11"/>
      <c r="M565" s="104"/>
      <c r="N565" s="11"/>
      <c r="O565" s="11"/>
      <c r="P565" s="44"/>
      <c r="Q565" s="11"/>
      <c r="R565" s="11"/>
      <c r="S565" s="11"/>
      <c r="T565" s="11"/>
      <c r="U565" s="11"/>
    </row>
    <row r="566" spans="5:21" ht="15.75" customHeight="1">
      <c r="E566" s="11"/>
      <c r="G566" s="44"/>
      <c r="H566" s="11"/>
      <c r="I566" s="11"/>
      <c r="J566" s="11"/>
      <c r="K566" s="11"/>
      <c r="M566" s="104"/>
      <c r="N566" s="11"/>
      <c r="O566" s="11"/>
      <c r="P566" s="44"/>
      <c r="Q566" s="11"/>
      <c r="R566" s="11"/>
      <c r="S566" s="11"/>
      <c r="T566" s="11"/>
      <c r="U566" s="11"/>
    </row>
    <row r="567" spans="5:21" ht="15.75" customHeight="1">
      <c r="E567" s="11"/>
      <c r="G567" s="44"/>
      <c r="H567" s="11"/>
      <c r="I567" s="11"/>
      <c r="J567" s="11"/>
      <c r="K567" s="11"/>
      <c r="M567" s="104"/>
      <c r="N567" s="11"/>
      <c r="O567" s="11"/>
      <c r="P567" s="44"/>
      <c r="Q567" s="11"/>
      <c r="R567" s="11"/>
      <c r="S567" s="11"/>
      <c r="T567" s="11"/>
      <c r="U567" s="11"/>
    </row>
    <row r="568" spans="5:21" ht="15.75" customHeight="1">
      <c r="E568" s="11"/>
      <c r="G568" s="44"/>
      <c r="H568" s="11"/>
      <c r="I568" s="11"/>
      <c r="J568" s="11"/>
      <c r="K568" s="11"/>
      <c r="M568" s="104"/>
      <c r="N568" s="11"/>
      <c r="O568" s="11"/>
      <c r="P568" s="44"/>
      <c r="Q568" s="11"/>
      <c r="R568" s="11"/>
      <c r="S568" s="11"/>
      <c r="T568" s="11"/>
      <c r="U568" s="11"/>
    </row>
    <row r="569" spans="5:21" ht="15.75" customHeight="1">
      <c r="E569" s="11"/>
      <c r="G569" s="44"/>
      <c r="H569" s="11"/>
      <c r="I569" s="11"/>
      <c r="J569" s="11"/>
      <c r="K569" s="11"/>
      <c r="M569" s="104"/>
      <c r="N569" s="11"/>
      <c r="O569" s="11"/>
      <c r="P569" s="44"/>
      <c r="Q569" s="11"/>
      <c r="R569" s="11"/>
      <c r="S569" s="11"/>
      <c r="T569" s="11"/>
      <c r="U569" s="11"/>
    </row>
    <row r="570" spans="5:21" ht="15.75" customHeight="1">
      <c r="E570" s="11"/>
      <c r="G570" s="44"/>
      <c r="H570" s="11"/>
      <c r="I570" s="11"/>
      <c r="J570" s="11"/>
      <c r="K570" s="11"/>
      <c r="M570" s="104"/>
      <c r="N570" s="11"/>
      <c r="O570" s="11"/>
      <c r="P570" s="44"/>
      <c r="Q570" s="11"/>
      <c r="R570" s="11"/>
      <c r="S570" s="11"/>
      <c r="T570" s="11"/>
      <c r="U570" s="11"/>
    </row>
    <row r="571" spans="5:21" ht="15.75" customHeight="1">
      <c r="E571" s="11"/>
      <c r="G571" s="44"/>
      <c r="H571" s="11"/>
      <c r="I571" s="11"/>
      <c r="J571" s="11"/>
      <c r="K571" s="11"/>
      <c r="M571" s="104"/>
      <c r="N571" s="11"/>
      <c r="O571" s="11"/>
      <c r="P571" s="44"/>
      <c r="Q571" s="11"/>
      <c r="R571" s="11"/>
      <c r="S571" s="11"/>
      <c r="T571" s="11"/>
      <c r="U571" s="11"/>
    </row>
    <row r="572" spans="5:21" ht="15.75" customHeight="1">
      <c r="E572" s="11"/>
      <c r="G572" s="44"/>
      <c r="H572" s="11"/>
      <c r="I572" s="11"/>
      <c r="J572" s="11"/>
      <c r="K572" s="11"/>
      <c r="M572" s="104"/>
      <c r="N572" s="11"/>
      <c r="O572" s="11"/>
      <c r="P572" s="44"/>
      <c r="Q572" s="11"/>
      <c r="R572" s="11"/>
      <c r="S572" s="11"/>
      <c r="T572" s="11"/>
      <c r="U572" s="11"/>
    </row>
    <row r="573" spans="5:21" ht="15.75" customHeight="1">
      <c r="E573" s="11"/>
      <c r="G573" s="44"/>
      <c r="H573" s="11"/>
      <c r="I573" s="11"/>
      <c r="J573" s="11"/>
      <c r="K573" s="11"/>
      <c r="M573" s="104"/>
      <c r="N573" s="11"/>
      <c r="O573" s="11"/>
      <c r="P573" s="44"/>
      <c r="Q573" s="11"/>
      <c r="R573" s="11"/>
      <c r="S573" s="11"/>
      <c r="T573" s="11"/>
      <c r="U573" s="11"/>
    </row>
    <row r="574" spans="5:21" ht="15.75" customHeight="1">
      <c r="E574" s="11"/>
      <c r="G574" s="44"/>
      <c r="H574" s="11"/>
      <c r="I574" s="11"/>
      <c r="J574" s="11"/>
      <c r="K574" s="11"/>
      <c r="M574" s="104"/>
      <c r="N574" s="11"/>
      <c r="O574" s="11"/>
      <c r="P574" s="44"/>
      <c r="Q574" s="11"/>
      <c r="R574" s="11"/>
      <c r="S574" s="11"/>
      <c r="T574" s="11"/>
      <c r="U574" s="11"/>
    </row>
    <row r="575" spans="5:21" ht="15.75" customHeight="1">
      <c r="E575" s="11"/>
      <c r="G575" s="44"/>
      <c r="H575" s="11"/>
      <c r="I575" s="11"/>
      <c r="J575" s="11"/>
      <c r="K575" s="11"/>
      <c r="M575" s="104"/>
      <c r="N575" s="11"/>
      <c r="O575" s="11"/>
      <c r="P575" s="44"/>
      <c r="Q575" s="11"/>
      <c r="R575" s="11"/>
      <c r="S575" s="11"/>
      <c r="T575" s="11"/>
      <c r="U575" s="11"/>
    </row>
    <row r="576" spans="5:21" ht="15.75" customHeight="1">
      <c r="E576" s="11"/>
      <c r="G576" s="44"/>
      <c r="H576" s="11"/>
      <c r="I576" s="11"/>
      <c r="J576" s="11"/>
      <c r="K576" s="11"/>
      <c r="M576" s="104"/>
      <c r="N576" s="11"/>
      <c r="O576" s="11"/>
      <c r="P576" s="44"/>
      <c r="Q576" s="11"/>
      <c r="R576" s="11"/>
      <c r="S576" s="11"/>
      <c r="T576" s="11"/>
      <c r="U576" s="11"/>
    </row>
    <row r="577" spans="5:21" ht="15.75" customHeight="1">
      <c r="E577" s="11"/>
      <c r="G577" s="44"/>
      <c r="H577" s="11"/>
      <c r="I577" s="11"/>
      <c r="J577" s="11"/>
      <c r="K577" s="11"/>
      <c r="M577" s="104"/>
      <c r="N577" s="11"/>
      <c r="O577" s="11"/>
      <c r="P577" s="44"/>
      <c r="Q577" s="11"/>
      <c r="R577" s="11"/>
      <c r="S577" s="11"/>
      <c r="T577" s="11"/>
      <c r="U577" s="11"/>
    </row>
    <row r="578" spans="5:21" ht="15.75" customHeight="1">
      <c r="E578" s="11"/>
      <c r="G578" s="44"/>
      <c r="H578" s="11"/>
      <c r="I578" s="11"/>
      <c r="J578" s="11"/>
      <c r="K578" s="11"/>
      <c r="M578" s="104"/>
      <c r="N578" s="11"/>
      <c r="O578" s="11"/>
      <c r="P578" s="44"/>
      <c r="Q578" s="11"/>
      <c r="R578" s="11"/>
      <c r="S578" s="11"/>
      <c r="T578" s="11"/>
      <c r="U578" s="11"/>
    </row>
    <row r="579" spans="5:21" ht="15.75" customHeight="1">
      <c r="E579" s="11"/>
      <c r="G579" s="44"/>
      <c r="H579" s="11"/>
      <c r="I579" s="11"/>
      <c r="J579" s="11"/>
      <c r="K579" s="11"/>
      <c r="M579" s="104"/>
      <c r="N579" s="11"/>
      <c r="O579" s="11"/>
      <c r="P579" s="44"/>
      <c r="Q579" s="11"/>
      <c r="R579" s="11"/>
      <c r="S579" s="11"/>
      <c r="T579" s="11"/>
      <c r="U579" s="11"/>
    </row>
    <row r="580" spans="5:21" ht="15.75" customHeight="1">
      <c r="E580" s="11"/>
      <c r="G580" s="44"/>
      <c r="H580" s="11"/>
      <c r="I580" s="11"/>
      <c r="J580" s="11"/>
      <c r="K580" s="11"/>
      <c r="M580" s="104"/>
      <c r="N580" s="11"/>
      <c r="O580" s="11"/>
      <c r="P580" s="44"/>
      <c r="Q580" s="11"/>
      <c r="R580" s="11"/>
      <c r="S580" s="11"/>
      <c r="T580" s="11"/>
      <c r="U580" s="11"/>
    </row>
    <row r="581" spans="5:21" ht="15.75" customHeight="1">
      <c r="E581" s="11"/>
      <c r="G581" s="44"/>
      <c r="H581" s="11"/>
      <c r="I581" s="11"/>
      <c r="J581" s="11"/>
      <c r="K581" s="11"/>
      <c r="M581" s="104"/>
      <c r="N581" s="11"/>
      <c r="O581" s="11"/>
      <c r="P581" s="44"/>
      <c r="Q581" s="11"/>
      <c r="R581" s="11"/>
      <c r="S581" s="11"/>
      <c r="T581" s="11"/>
      <c r="U581" s="11"/>
    </row>
    <row r="582" spans="5:21" ht="15.75" customHeight="1">
      <c r="E582" s="11"/>
      <c r="G582" s="44"/>
      <c r="H582" s="11"/>
      <c r="I582" s="11"/>
      <c r="J582" s="11"/>
      <c r="K582" s="11"/>
      <c r="M582" s="104"/>
      <c r="N582" s="11"/>
      <c r="O582" s="11"/>
      <c r="P582" s="44"/>
      <c r="Q582" s="11"/>
      <c r="R582" s="11"/>
      <c r="S582" s="11"/>
      <c r="T582" s="11"/>
      <c r="U582" s="11"/>
    </row>
    <row r="583" spans="5:21" ht="15.75" customHeight="1">
      <c r="E583" s="11"/>
      <c r="G583" s="44"/>
      <c r="H583" s="11"/>
      <c r="I583" s="11"/>
      <c r="J583" s="11"/>
      <c r="K583" s="11"/>
      <c r="M583" s="104"/>
      <c r="N583" s="11"/>
      <c r="O583" s="11"/>
      <c r="P583" s="44"/>
      <c r="Q583" s="11"/>
      <c r="R583" s="11"/>
      <c r="S583" s="11"/>
      <c r="T583" s="11"/>
      <c r="U583" s="11"/>
    </row>
    <row r="584" spans="5:21" ht="15.75" customHeight="1">
      <c r="E584" s="11"/>
      <c r="G584" s="44"/>
      <c r="H584" s="11"/>
      <c r="I584" s="11"/>
      <c r="J584" s="11"/>
      <c r="K584" s="11"/>
      <c r="M584" s="104"/>
      <c r="N584" s="11"/>
      <c r="O584" s="11"/>
      <c r="P584" s="44"/>
      <c r="Q584" s="11"/>
      <c r="R584" s="11"/>
      <c r="S584" s="11"/>
      <c r="T584" s="11"/>
      <c r="U584" s="11"/>
    </row>
    <row r="585" spans="5:21" ht="15.75" customHeight="1">
      <c r="E585" s="11"/>
      <c r="G585" s="44"/>
      <c r="H585" s="11"/>
      <c r="I585" s="11"/>
      <c r="J585" s="11"/>
      <c r="K585" s="11"/>
      <c r="M585" s="104"/>
      <c r="N585" s="11"/>
      <c r="O585" s="11"/>
      <c r="P585" s="44"/>
      <c r="Q585" s="11"/>
      <c r="R585" s="11"/>
      <c r="S585" s="11"/>
      <c r="T585" s="11"/>
      <c r="U585" s="11"/>
    </row>
    <row r="586" spans="5:21" ht="15.75" customHeight="1">
      <c r="E586" s="11"/>
      <c r="G586" s="44"/>
      <c r="H586" s="11"/>
      <c r="I586" s="11"/>
      <c r="J586" s="11"/>
      <c r="K586" s="11"/>
      <c r="M586" s="104"/>
      <c r="N586" s="11"/>
      <c r="O586" s="11"/>
      <c r="P586" s="44"/>
      <c r="Q586" s="11"/>
      <c r="R586" s="11"/>
      <c r="S586" s="11"/>
      <c r="T586" s="11"/>
      <c r="U586" s="11"/>
    </row>
    <row r="587" spans="5:21" ht="15.75" customHeight="1">
      <c r="E587" s="11"/>
      <c r="G587" s="44"/>
      <c r="H587" s="11"/>
      <c r="I587" s="11"/>
      <c r="J587" s="11"/>
      <c r="K587" s="11"/>
      <c r="M587" s="104"/>
      <c r="N587" s="11"/>
      <c r="O587" s="11"/>
      <c r="P587" s="44"/>
      <c r="Q587" s="11"/>
      <c r="R587" s="11"/>
      <c r="S587" s="11"/>
      <c r="T587" s="11"/>
      <c r="U587" s="11"/>
    </row>
    <row r="588" spans="5:21" ht="15.75" customHeight="1">
      <c r="E588" s="11"/>
      <c r="G588" s="44"/>
      <c r="H588" s="11"/>
      <c r="I588" s="11"/>
      <c r="J588" s="11"/>
      <c r="K588" s="11"/>
      <c r="M588" s="104"/>
      <c r="N588" s="11"/>
      <c r="O588" s="11"/>
      <c r="P588" s="44"/>
      <c r="Q588" s="11"/>
      <c r="R588" s="11"/>
      <c r="S588" s="11"/>
      <c r="T588" s="11"/>
      <c r="U588" s="11"/>
    </row>
    <row r="589" spans="5:21" ht="15.75" customHeight="1">
      <c r="E589" s="11"/>
      <c r="G589" s="44"/>
      <c r="H589" s="11"/>
      <c r="I589" s="11"/>
      <c r="J589" s="11"/>
      <c r="K589" s="11"/>
      <c r="M589" s="104"/>
      <c r="N589" s="11"/>
      <c r="O589" s="11"/>
      <c r="P589" s="44"/>
      <c r="Q589" s="11"/>
      <c r="R589" s="11"/>
      <c r="S589" s="11"/>
      <c r="T589" s="11"/>
      <c r="U589" s="11"/>
    </row>
    <row r="590" spans="5:21" ht="15.75" customHeight="1">
      <c r="E590" s="11"/>
      <c r="G590" s="44"/>
      <c r="H590" s="11"/>
      <c r="I590" s="11"/>
      <c r="J590" s="11"/>
      <c r="K590" s="11"/>
      <c r="M590" s="104"/>
      <c r="N590" s="11"/>
      <c r="O590" s="11"/>
      <c r="P590" s="44"/>
      <c r="Q590" s="11"/>
      <c r="R590" s="11"/>
      <c r="S590" s="11"/>
      <c r="T590" s="11"/>
      <c r="U590" s="11"/>
    </row>
    <row r="591" spans="5:21" ht="15.75" customHeight="1">
      <c r="E591" s="11"/>
      <c r="G591" s="44"/>
      <c r="H591" s="11"/>
      <c r="I591" s="11"/>
      <c r="J591" s="11"/>
      <c r="K591" s="11"/>
      <c r="M591" s="104"/>
      <c r="N591" s="11"/>
      <c r="O591" s="11"/>
      <c r="P591" s="44"/>
      <c r="Q591" s="11"/>
      <c r="R591" s="11"/>
      <c r="S591" s="11"/>
      <c r="T591" s="11"/>
      <c r="U591" s="11"/>
    </row>
    <row r="592" spans="5:21" ht="15.75" customHeight="1">
      <c r="E592" s="11"/>
      <c r="G592" s="44"/>
      <c r="H592" s="11"/>
      <c r="I592" s="11"/>
      <c r="J592" s="11"/>
      <c r="K592" s="11"/>
      <c r="M592" s="104"/>
      <c r="N592" s="11"/>
      <c r="O592" s="11"/>
      <c r="P592" s="44"/>
      <c r="Q592" s="11"/>
      <c r="R592" s="11"/>
      <c r="S592" s="11"/>
      <c r="T592" s="11"/>
      <c r="U592" s="11"/>
    </row>
    <row r="593" spans="5:21" ht="15.75" customHeight="1">
      <c r="E593" s="11"/>
      <c r="G593" s="44"/>
      <c r="H593" s="11"/>
      <c r="I593" s="11"/>
      <c r="J593" s="11"/>
      <c r="K593" s="11"/>
      <c r="M593" s="104"/>
      <c r="N593" s="11"/>
      <c r="O593" s="11"/>
      <c r="P593" s="44"/>
      <c r="Q593" s="11"/>
      <c r="R593" s="11"/>
      <c r="S593" s="11"/>
      <c r="T593" s="11"/>
      <c r="U593" s="11"/>
    </row>
    <row r="594" spans="5:21" ht="15.75" customHeight="1">
      <c r="E594" s="11"/>
      <c r="G594" s="44"/>
      <c r="H594" s="11"/>
      <c r="I594" s="11"/>
      <c r="J594" s="11"/>
      <c r="K594" s="11"/>
      <c r="M594" s="104"/>
      <c r="N594" s="11"/>
      <c r="O594" s="11"/>
      <c r="P594" s="44"/>
      <c r="Q594" s="11"/>
      <c r="R594" s="11"/>
      <c r="S594" s="11"/>
      <c r="T594" s="11"/>
      <c r="U594" s="11"/>
    </row>
    <row r="595" spans="5:21" ht="15.75" customHeight="1">
      <c r="E595" s="11"/>
      <c r="G595" s="44"/>
      <c r="H595" s="11"/>
      <c r="I595" s="11"/>
      <c r="J595" s="11"/>
      <c r="K595" s="11"/>
      <c r="M595" s="104"/>
      <c r="N595" s="11"/>
      <c r="O595" s="11"/>
      <c r="P595" s="44"/>
      <c r="Q595" s="11"/>
      <c r="R595" s="11"/>
      <c r="S595" s="11"/>
      <c r="T595" s="11"/>
      <c r="U595" s="11"/>
    </row>
    <row r="596" spans="5:21" ht="15.75" customHeight="1">
      <c r="E596" s="11"/>
      <c r="G596" s="44"/>
      <c r="H596" s="11"/>
      <c r="I596" s="11"/>
      <c r="J596" s="11"/>
      <c r="K596" s="11"/>
      <c r="M596" s="104"/>
      <c r="N596" s="11"/>
      <c r="O596" s="11"/>
      <c r="P596" s="44"/>
      <c r="Q596" s="11"/>
      <c r="R596" s="11"/>
      <c r="S596" s="11"/>
      <c r="T596" s="11"/>
      <c r="U596" s="11"/>
    </row>
    <row r="597" spans="5:21" ht="15.75" customHeight="1">
      <c r="E597" s="11"/>
      <c r="G597" s="44"/>
      <c r="H597" s="11"/>
      <c r="I597" s="11"/>
      <c r="J597" s="11"/>
      <c r="K597" s="11"/>
      <c r="M597" s="104"/>
      <c r="N597" s="11"/>
      <c r="O597" s="11"/>
      <c r="P597" s="44"/>
      <c r="Q597" s="11"/>
      <c r="R597" s="11"/>
      <c r="S597" s="11"/>
      <c r="T597" s="11"/>
      <c r="U597" s="11"/>
    </row>
    <row r="598" spans="5:21" ht="15.75" customHeight="1">
      <c r="E598" s="11"/>
      <c r="G598" s="44"/>
      <c r="H598" s="11"/>
      <c r="I598" s="11"/>
      <c r="J598" s="11"/>
      <c r="K598" s="11"/>
      <c r="M598" s="104"/>
      <c r="N598" s="11"/>
      <c r="O598" s="11"/>
      <c r="P598" s="44"/>
      <c r="Q598" s="11"/>
      <c r="R598" s="11"/>
      <c r="S598" s="11"/>
      <c r="T598" s="11"/>
      <c r="U598" s="11"/>
    </row>
    <row r="599" spans="5:21" ht="15.75" customHeight="1">
      <c r="E599" s="11"/>
      <c r="G599" s="44"/>
      <c r="H599" s="11"/>
      <c r="I599" s="11"/>
      <c r="J599" s="11"/>
      <c r="K599" s="11"/>
      <c r="M599" s="104"/>
      <c r="N599" s="11"/>
      <c r="O599" s="11"/>
      <c r="P599" s="44"/>
      <c r="Q599" s="11"/>
      <c r="R599" s="11"/>
      <c r="S599" s="11"/>
      <c r="T599" s="11"/>
      <c r="U599" s="11"/>
    </row>
    <row r="600" spans="5:21" ht="15.75" customHeight="1">
      <c r="E600" s="11"/>
      <c r="G600" s="44"/>
      <c r="H600" s="11"/>
      <c r="I600" s="11"/>
      <c r="J600" s="11"/>
      <c r="K600" s="11"/>
      <c r="M600" s="104"/>
      <c r="N600" s="11"/>
      <c r="O600" s="11"/>
      <c r="P600" s="44"/>
      <c r="Q600" s="11"/>
      <c r="R600" s="11"/>
      <c r="S600" s="11"/>
      <c r="T600" s="11"/>
      <c r="U600" s="11"/>
    </row>
    <row r="601" spans="5:21" ht="15.75" customHeight="1">
      <c r="E601" s="11"/>
      <c r="G601" s="44"/>
      <c r="H601" s="11"/>
      <c r="I601" s="11"/>
      <c r="J601" s="11"/>
      <c r="K601" s="11"/>
      <c r="M601" s="104"/>
      <c r="N601" s="11"/>
      <c r="O601" s="11"/>
      <c r="P601" s="44"/>
      <c r="Q601" s="11"/>
      <c r="R601" s="11"/>
      <c r="S601" s="11"/>
      <c r="T601" s="11"/>
      <c r="U601" s="11"/>
    </row>
    <row r="602" spans="5:21" ht="15.75" customHeight="1">
      <c r="E602" s="11"/>
      <c r="G602" s="44"/>
      <c r="H602" s="11"/>
      <c r="I602" s="11"/>
      <c r="J602" s="11"/>
      <c r="K602" s="11"/>
      <c r="M602" s="104"/>
      <c r="N602" s="11"/>
      <c r="O602" s="11"/>
      <c r="P602" s="44"/>
      <c r="Q602" s="11"/>
      <c r="R602" s="11"/>
      <c r="S602" s="11"/>
      <c r="T602" s="11"/>
      <c r="U602" s="11"/>
    </row>
    <row r="603" spans="5:21" ht="15.75" customHeight="1">
      <c r="E603" s="11"/>
      <c r="G603" s="44"/>
      <c r="H603" s="11"/>
      <c r="I603" s="11"/>
      <c r="J603" s="11"/>
      <c r="K603" s="11"/>
      <c r="M603" s="104"/>
      <c r="N603" s="11"/>
      <c r="O603" s="11"/>
      <c r="P603" s="44"/>
      <c r="Q603" s="11"/>
      <c r="R603" s="11"/>
      <c r="S603" s="11"/>
      <c r="T603" s="11"/>
      <c r="U603" s="11"/>
    </row>
    <row r="604" spans="5:21" ht="15.75" customHeight="1">
      <c r="E604" s="11"/>
      <c r="G604" s="44"/>
      <c r="H604" s="11"/>
      <c r="I604" s="11"/>
      <c r="J604" s="11"/>
      <c r="K604" s="11"/>
      <c r="M604" s="104"/>
      <c r="N604" s="11"/>
      <c r="O604" s="11"/>
      <c r="P604" s="44"/>
      <c r="Q604" s="11"/>
      <c r="R604" s="11"/>
      <c r="S604" s="11"/>
      <c r="T604" s="11"/>
      <c r="U604" s="11"/>
    </row>
    <row r="605" spans="5:21" ht="15.75" customHeight="1">
      <c r="E605" s="11"/>
      <c r="G605" s="44"/>
      <c r="H605" s="11"/>
      <c r="I605" s="11"/>
      <c r="J605" s="11"/>
      <c r="K605" s="11"/>
      <c r="M605" s="104"/>
      <c r="N605" s="11"/>
      <c r="O605" s="11"/>
      <c r="P605" s="44"/>
      <c r="Q605" s="11"/>
      <c r="R605" s="11"/>
      <c r="S605" s="11"/>
      <c r="T605" s="11"/>
      <c r="U605" s="11"/>
    </row>
    <row r="606" spans="5:21" ht="15.75" customHeight="1">
      <c r="E606" s="11"/>
      <c r="G606" s="44"/>
      <c r="H606" s="11"/>
      <c r="I606" s="11"/>
      <c r="J606" s="11"/>
      <c r="K606" s="11"/>
      <c r="M606" s="104"/>
      <c r="N606" s="11"/>
      <c r="O606" s="11"/>
      <c r="P606" s="44"/>
      <c r="Q606" s="11"/>
      <c r="R606" s="11"/>
      <c r="S606" s="11"/>
      <c r="T606" s="11"/>
      <c r="U606" s="11"/>
    </row>
    <row r="607" spans="5:21" ht="15.75" customHeight="1">
      <c r="E607" s="11"/>
      <c r="G607" s="44"/>
      <c r="H607" s="11"/>
      <c r="I607" s="11"/>
      <c r="J607" s="11"/>
      <c r="K607" s="11"/>
      <c r="M607" s="104"/>
      <c r="N607" s="11"/>
      <c r="O607" s="11"/>
      <c r="P607" s="44"/>
      <c r="Q607" s="11"/>
      <c r="R607" s="11"/>
      <c r="S607" s="11"/>
      <c r="T607" s="11"/>
      <c r="U607" s="11"/>
    </row>
    <row r="608" spans="5:21" ht="15.75" customHeight="1">
      <c r="E608" s="11"/>
      <c r="G608" s="44"/>
      <c r="H608" s="11"/>
      <c r="I608" s="11"/>
      <c r="J608" s="11"/>
      <c r="K608" s="11"/>
      <c r="M608" s="104"/>
      <c r="N608" s="11"/>
      <c r="O608" s="11"/>
      <c r="P608" s="44"/>
      <c r="Q608" s="11"/>
      <c r="R608" s="11"/>
      <c r="S608" s="11"/>
      <c r="T608" s="11"/>
      <c r="U608" s="11"/>
    </row>
    <row r="609" spans="5:21" ht="15.75" customHeight="1">
      <c r="E609" s="11"/>
      <c r="G609" s="44"/>
      <c r="H609" s="11"/>
      <c r="I609" s="11"/>
      <c r="J609" s="11"/>
      <c r="K609" s="11"/>
      <c r="M609" s="104"/>
      <c r="N609" s="11"/>
      <c r="O609" s="11"/>
      <c r="P609" s="44"/>
      <c r="Q609" s="11"/>
      <c r="R609" s="11"/>
      <c r="S609" s="11"/>
      <c r="T609" s="11"/>
      <c r="U609" s="11"/>
    </row>
    <row r="610" spans="5:21" ht="15.75" customHeight="1">
      <c r="E610" s="11"/>
      <c r="G610" s="44"/>
      <c r="H610" s="11"/>
      <c r="I610" s="11"/>
      <c r="J610" s="11"/>
      <c r="K610" s="11"/>
      <c r="M610" s="104"/>
      <c r="N610" s="11"/>
      <c r="O610" s="11"/>
      <c r="P610" s="44"/>
      <c r="Q610" s="11"/>
      <c r="R610" s="11"/>
      <c r="S610" s="11"/>
      <c r="T610" s="11"/>
      <c r="U610" s="11"/>
    </row>
    <row r="611" spans="5:21" ht="15.75" customHeight="1">
      <c r="E611" s="11"/>
      <c r="G611" s="44"/>
      <c r="H611" s="11"/>
      <c r="I611" s="11"/>
      <c r="J611" s="11"/>
      <c r="K611" s="11"/>
      <c r="M611" s="104"/>
      <c r="N611" s="11"/>
      <c r="O611" s="11"/>
      <c r="P611" s="44"/>
      <c r="Q611" s="11"/>
      <c r="R611" s="11"/>
      <c r="S611" s="11"/>
      <c r="T611" s="11"/>
      <c r="U611" s="11"/>
    </row>
    <row r="612" spans="5:21" ht="15.75" customHeight="1">
      <c r="E612" s="11"/>
      <c r="G612" s="44"/>
      <c r="H612" s="11"/>
      <c r="I612" s="11"/>
      <c r="J612" s="11"/>
      <c r="K612" s="11"/>
      <c r="M612" s="104"/>
      <c r="N612" s="11"/>
      <c r="O612" s="11"/>
      <c r="P612" s="44"/>
      <c r="Q612" s="11"/>
      <c r="R612" s="11"/>
      <c r="S612" s="11"/>
      <c r="T612" s="11"/>
      <c r="U612" s="11"/>
    </row>
    <row r="613" spans="5:21" ht="15.75" customHeight="1">
      <c r="E613" s="11"/>
      <c r="G613" s="44"/>
      <c r="H613" s="11"/>
      <c r="I613" s="11"/>
      <c r="J613" s="11"/>
      <c r="K613" s="11"/>
      <c r="M613" s="104"/>
      <c r="N613" s="11"/>
      <c r="O613" s="11"/>
      <c r="P613" s="44"/>
      <c r="Q613" s="11"/>
      <c r="R613" s="11"/>
      <c r="S613" s="11"/>
      <c r="T613" s="11"/>
      <c r="U613" s="11"/>
    </row>
    <row r="614" spans="5:21" ht="15.75" customHeight="1">
      <c r="E614" s="11"/>
      <c r="G614" s="44"/>
      <c r="H614" s="11"/>
      <c r="I614" s="11"/>
      <c r="J614" s="11"/>
      <c r="K614" s="11"/>
      <c r="M614" s="104"/>
      <c r="N614" s="11"/>
      <c r="O614" s="11"/>
      <c r="P614" s="44"/>
      <c r="Q614" s="11"/>
      <c r="R614" s="11"/>
      <c r="S614" s="11"/>
      <c r="T614" s="11"/>
      <c r="U614" s="11"/>
    </row>
    <row r="615" spans="5:21" ht="15.75" customHeight="1">
      <c r="E615" s="11"/>
      <c r="G615" s="44"/>
      <c r="H615" s="11"/>
      <c r="I615" s="11"/>
      <c r="J615" s="11"/>
      <c r="K615" s="11"/>
      <c r="M615" s="104"/>
      <c r="N615" s="11"/>
      <c r="O615" s="11"/>
      <c r="P615" s="44"/>
      <c r="Q615" s="11"/>
      <c r="R615" s="11"/>
      <c r="S615" s="11"/>
      <c r="T615" s="11"/>
      <c r="U615" s="11"/>
    </row>
    <row r="616" spans="5:21" ht="15.75" customHeight="1">
      <c r="E616" s="11"/>
      <c r="G616" s="44"/>
      <c r="H616" s="11"/>
      <c r="I616" s="11"/>
      <c r="J616" s="11"/>
      <c r="K616" s="11"/>
      <c r="M616" s="104"/>
      <c r="N616" s="11"/>
      <c r="O616" s="11"/>
      <c r="P616" s="44"/>
      <c r="Q616" s="11"/>
      <c r="R616" s="11"/>
      <c r="S616" s="11"/>
      <c r="T616" s="11"/>
      <c r="U616" s="11"/>
    </row>
    <row r="617" spans="5:21" ht="15.75" customHeight="1">
      <c r="E617" s="11"/>
      <c r="G617" s="44"/>
      <c r="H617" s="11"/>
      <c r="I617" s="11"/>
      <c r="J617" s="11"/>
      <c r="K617" s="11"/>
      <c r="M617" s="104"/>
      <c r="N617" s="11"/>
      <c r="O617" s="11"/>
      <c r="P617" s="44"/>
      <c r="Q617" s="11"/>
      <c r="R617" s="11"/>
      <c r="S617" s="11"/>
      <c r="T617" s="11"/>
      <c r="U617" s="11"/>
    </row>
    <row r="618" spans="5:21" ht="15.75" customHeight="1">
      <c r="E618" s="11"/>
      <c r="G618" s="44"/>
      <c r="H618" s="11"/>
      <c r="I618" s="11"/>
      <c r="J618" s="11"/>
      <c r="K618" s="11"/>
      <c r="M618" s="104"/>
      <c r="N618" s="11"/>
      <c r="O618" s="11"/>
      <c r="P618" s="44"/>
      <c r="Q618" s="11"/>
      <c r="R618" s="11"/>
      <c r="S618" s="11"/>
      <c r="T618" s="11"/>
      <c r="U618" s="11"/>
    </row>
    <row r="619" spans="5:21" ht="15.75" customHeight="1">
      <c r="E619" s="11"/>
      <c r="G619" s="44"/>
      <c r="H619" s="11"/>
      <c r="I619" s="11"/>
      <c r="J619" s="11"/>
      <c r="K619" s="11"/>
      <c r="M619" s="104"/>
      <c r="N619" s="11"/>
      <c r="O619" s="11"/>
      <c r="P619" s="44"/>
      <c r="Q619" s="11"/>
      <c r="R619" s="11"/>
      <c r="S619" s="11"/>
      <c r="T619" s="11"/>
      <c r="U619" s="11"/>
    </row>
    <row r="620" spans="5:21" ht="15.75" customHeight="1">
      <c r="E620" s="11"/>
      <c r="G620" s="44"/>
      <c r="H620" s="11"/>
      <c r="I620" s="11"/>
      <c r="J620" s="11"/>
      <c r="K620" s="11"/>
      <c r="M620" s="104"/>
      <c r="N620" s="11"/>
      <c r="O620" s="11"/>
      <c r="P620" s="44"/>
      <c r="Q620" s="11"/>
      <c r="R620" s="11"/>
      <c r="S620" s="11"/>
      <c r="T620" s="11"/>
      <c r="U620" s="11"/>
    </row>
    <row r="621" spans="5:21" ht="15.75" customHeight="1">
      <c r="E621" s="11"/>
      <c r="G621" s="44"/>
      <c r="H621" s="11"/>
      <c r="I621" s="11"/>
      <c r="J621" s="11"/>
      <c r="K621" s="11"/>
      <c r="M621" s="104"/>
      <c r="N621" s="11"/>
      <c r="O621" s="11"/>
      <c r="P621" s="44"/>
      <c r="Q621" s="11"/>
      <c r="R621" s="11"/>
      <c r="S621" s="11"/>
      <c r="T621" s="11"/>
      <c r="U621" s="11"/>
    </row>
    <row r="622" spans="5:21" ht="15.75" customHeight="1">
      <c r="E622" s="11"/>
      <c r="G622" s="44"/>
      <c r="H622" s="11"/>
      <c r="I622" s="11"/>
      <c r="J622" s="11"/>
      <c r="K622" s="11"/>
      <c r="M622" s="104"/>
      <c r="N622" s="11"/>
      <c r="O622" s="11"/>
      <c r="P622" s="44"/>
      <c r="Q622" s="11"/>
      <c r="R622" s="11"/>
      <c r="S622" s="11"/>
      <c r="T622" s="11"/>
      <c r="U622" s="11"/>
    </row>
    <row r="623" spans="5:21" ht="15.75" customHeight="1">
      <c r="E623" s="11"/>
      <c r="G623" s="44"/>
      <c r="H623" s="11"/>
      <c r="I623" s="11"/>
      <c r="J623" s="11"/>
      <c r="K623" s="11"/>
      <c r="M623" s="104"/>
      <c r="N623" s="11"/>
      <c r="O623" s="11"/>
      <c r="P623" s="44"/>
      <c r="Q623" s="11"/>
      <c r="R623" s="11"/>
      <c r="S623" s="11"/>
      <c r="T623" s="11"/>
      <c r="U623" s="11"/>
    </row>
    <row r="624" spans="5:21" ht="15.75" customHeight="1">
      <c r="E624" s="11"/>
      <c r="G624" s="44"/>
      <c r="H624" s="11"/>
      <c r="I624" s="11"/>
      <c r="J624" s="11"/>
      <c r="K624" s="11"/>
      <c r="M624" s="104"/>
      <c r="N624" s="11"/>
      <c r="O624" s="11"/>
      <c r="P624" s="44"/>
      <c r="Q624" s="11"/>
      <c r="R624" s="11"/>
      <c r="S624" s="11"/>
      <c r="T624" s="11"/>
      <c r="U624" s="11"/>
    </row>
    <row r="625" spans="5:21" ht="15.75" customHeight="1">
      <c r="E625" s="11"/>
      <c r="G625" s="44"/>
      <c r="H625" s="11"/>
      <c r="I625" s="11"/>
      <c r="J625" s="11"/>
      <c r="K625" s="11"/>
      <c r="M625" s="104"/>
      <c r="N625" s="11"/>
      <c r="O625" s="11"/>
      <c r="P625" s="44"/>
      <c r="Q625" s="11"/>
      <c r="R625" s="11"/>
      <c r="S625" s="11"/>
      <c r="T625" s="11"/>
      <c r="U625" s="11"/>
    </row>
    <row r="626" spans="5:21" ht="15.75" customHeight="1">
      <c r="E626" s="11"/>
      <c r="G626" s="44"/>
      <c r="H626" s="11"/>
      <c r="I626" s="11"/>
      <c r="J626" s="11"/>
      <c r="K626" s="11"/>
      <c r="M626" s="104"/>
      <c r="N626" s="11"/>
      <c r="O626" s="11"/>
      <c r="P626" s="44"/>
      <c r="Q626" s="11"/>
      <c r="R626" s="11"/>
      <c r="S626" s="11"/>
      <c r="T626" s="11"/>
      <c r="U626" s="11"/>
    </row>
    <row r="627" spans="5:21" ht="15.75" customHeight="1">
      <c r="E627" s="11"/>
      <c r="G627" s="44"/>
      <c r="H627" s="11"/>
      <c r="I627" s="11"/>
      <c r="J627" s="11"/>
      <c r="K627" s="11"/>
      <c r="M627" s="104"/>
      <c r="N627" s="11"/>
      <c r="O627" s="11"/>
      <c r="P627" s="44"/>
      <c r="Q627" s="11"/>
      <c r="R627" s="11"/>
      <c r="S627" s="11"/>
      <c r="T627" s="11"/>
      <c r="U627" s="11"/>
    </row>
    <row r="628" spans="5:21" ht="15.75" customHeight="1">
      <c r="E628" s="11"/>
      <c r="G628" s="44"/>
      <c r="H628" s="11"/>
      <c r="I628" s="11"/>
      <c r="J628" s="11"/>
      <c r="K628" s="11"/>
      <c r="M628" s="104"/>
      <c r="N628" s="11"/>
      <c r="O628" s="11"/>
      <c r="P628" s="44"/>
      <c r="Q628" s="11"/>
      <c r="R628" s="11"/>
      <c r="S628" s="11"/>
      <c r="T628" s="11"/>
      <c r="U628" s="11"/>
    </row>
    <row r="629" spans="5:21" ht="15.75" customHeight="1">
      <c r="E629" s="11"/>
      <c r="G629" s="44"/>
      <c r="H629" s="11"/>
      <c r="I629" s="11"/>
      <c r="J629" s="11"/>
      <c r="K629" s="11"/>
      <c r="M629" s="104"/>
      <c r="N629" s="11"/>
      <c r="O629" s="11"/>
      <c r="P629" s="44"/>
      <c r="Q629" s="11"/>
      <c r="R629" s="11"/>
      <c r="S629" s="11"/>
      <c r="T629" s="11"/>
      <c r="U629" s="11"/>
    </row>
    <row r="630" spans="5:21" ht="15.75" customHeight="1">
      <c r="E630" s="11"/>
      <c r="G630" s="44"/>
      <c r="H630" s="11"/>
      <c r="I630" s="11"/>
      <c r="J630" s="11"/>
      <c r="K630" s="11"/>
      <c r="M630" s="104"/>
      <c r="N630" s="11"/>
      <c r="O630" s="11"/>
      <c r="P630" s="44"/>
      <c r="Q630" s="11"/>
      <c r="R630" s="11"/>
      <c r="S630" s="11"/>
      <c r="T630" s="11"/>
      <c r="U630" s="11"/>
    </row>
    <row r="631" spans="5:21" ht="15.75" customHeight="1">
      <c r="E631" s="11"/>
      <c r="G631" s="44"/>
      <c r="H631" s="11"/>
      <c r="I631" s="11"/>
      <c r="J631" s="11"/>
      <c r="K631" s="11"/>
      <c r="M631" s="104"/>
      <c r="N631" s="11"/>
      <c r="O631" s="11"/>
      <c r="P631" s="44"/>
      <c r="Q631" s="11"/>
      <c r="R631" s="11"/>
      <c r="S631" s="11"/>
      <c r="T631" s="11"/>
      <c r="U631" s="11"/>
    </row>
    <row r="632" spans="5:21" ht="15.75" customHeight="1">
      <c r="E632" s="11"/>
      <c r="G632" s="44"/>
      <c r="H632" s="11"/>
      <c r="I632" s="11"/>
      <c r="J632" s="11"/>
      <c r="K632" s="11"/>
      <c r="M632" s="104"/>
      <c r="N632" s="11"/>
      <c r="O632" s="11"/>
      <c r="P632" s="44"/>
      <c r="Q632" s="11"/>
      <c r="R632" s="11"/>
      <c r="S632" s="11"/>
      <c r="T632" s="11"/>
      <c r="U632" s="11"/>
    </row>
    <row r="633" spans="5:21" ht="15.75" customHeight="1">
      <c r="E633" s="11"/>
      <c r="G633" s="44"/>
      <c r="H633" s="11"/>
      <c r="I633" s="11"/>
      <c r="J633" s="11"/>
      <c r="K633" s="11"/>
      <c r="M633" s="104"/>
      <c r="N633" s="11"/>
      <c r="O633" s="11"/>
      <c r="P633" s="44"/>
      <c r="Q633" s="11"/>
      <c r="R633" s="11"/>
      <c r="S633" s="11"/>
      <c r="T633" s="11"/>
      <c r="U633" s="11"/>
    </row>
    <row r="634" spans="5:21" ht="15.75" customHeight="1">
      <c r="E634" s="11"/>
      <c r="G634" s="44"/>
      <c r="H634" s="11"/>
      <c r="I634" s="11"/>
      <c r="J634" s="11"/>
      <c r="K634" s="11"/>
      <c r="M634" s="104"/>
      <c r="N634" s="11"/>
      <c r="O634" s="11"/>
      <c r="P634" s="44"/>
      <c r="Q634" s="11"/>
      <c r="R634" s="11"/>
      <c r="S634" s="11"/>
      <c r="T634" s="11"/>
      <c r="U634" s="11"/>
    </row>
    <row r="635" spans="5:21" ht="15.75" customHeight="1">
      <c r="E635" s="11"/>
      <c r="G635" s="44"/>
      <c r="H635" s="11"/>
      <c r="I635" s="11"/>
      <c r="J635" s="11"/>
      <c r="K635" s="11"/>
      <c r="M635" s="104"/>
      <c r="N635" s="11"/>
      <c r="O635" s="11"/>
      <c r="P635" s="44"/>
      <c r="Q635" s="11"/>
      <c r="R635" s="11"/>
      <c r="S635" s="11"/>
      <c r="T635" s="11"/>
      <c r="U635" s="11"/>
    </row>
    <row r="636" spans="5:21" ht="15.75" customHeight="1">
      <c r="E636" s="11"/>
      <c r="G636" s="44"/>
      <c r="H636" s="11"/>
      <c r="I636" s="11"/>
      <c r="J636" s="11"/>
      <c r="K636" s="11"/>
      <c r="M636" s="104"/>
      <c r="N636" s="11"/>
      <c r="O636" s="11"/>
      <c r="P636" s="44"/>
      <c r="Q636" s="11"/>
      <c r="R636" s="11"/>
      <c r="S636" s="11"/>
      <c r="T636" s="11"/>
      <c r="U636" s="11"/>
    </row>
    <row r="637" spans="5:21" ht="15.75" customHeight="1">
      <c r="E637" s="11"/>
      <c r="G637" s="44"/>
      <c r="H637" s="11"/>
      <c r="I637" s="11"/>
      <c r="J637" s="11"/>
      <c r="K637" s="11"/>
      <c r="M637" s="104"/>
      <c r="N637" s="11"/>
      <c r="O637" s="11"/>
      <c r="P637" s="44"/>
      <c r="Q637" s="11"/>
      <c r="R637" s="11"/>
      <c r="S637" s="11"/>
      <c r="T637" s="11"/>
      <c r="U637" s="11"/>
    </row>
    <row r="638" spans="5:21" ht="15.75" customHeight="1">
      <c r="E638" s="11"/>
      <c r="G638" s="44"/>
      <c r="H638" s="11"/>
      <c r="I638" s="11"/>
      <c r="J638" s="11"/>
      <c r="K638" s="11"/>
      <c r="M638" s="104"/>
      <c r="N638" s="11"/>
      <c r="O638" s="11"/>
      <c r="P638" s="44"/>
      <c r="Q638" s="11"/>
      <c r="R638" s="11"/>
      <c r="S638" s="11"/>
      <c r="T638" s="11"/>
      <c r="U638" s="11"/>
    </row>
    <row r="639" spans="5:21" ht="15.75" customHeight="1">
      <c r="E639" s="11"/>
      <c r="G639" s="44"/>
      <c r="H639" s="11"/>
      <c r="I639" s="11"/>
      <c r="J639" s="11"/>
      <c r="K639" s="11"/>
      <c r="M639" s="104"/>
      <c r="N639" s="11"/>
      <c r="O639" s="11"/>
      <c r="P639" s="44"/>
      <c r="Q639" s="11"/>
      <c r="R639" s="11"/>
      <c r="S639" s="11"/>
      <c r="T639" s="11"/>
      <c r="U639" s="11"/>
    </row>
    <row r="640" spans="5:21" ht="15.75" customHeight="1">
      <c r="E640" s="11"/>
      <c r="G640" s="44"/>
      <c r="H640" s="11"/>
      <c r="I640" s="11"/>
      <c r="J640" s="11"/>
      <c r="K640" s="11"/>
      <c r="M640" s="104"/>
      <c r="N640" s="11"/>
      <c r="O640" s="11"/>
      <c r="P640" s="44"/>
      <c r="Q640" s="11"/>
      <c r="R640" s="11"/>
      <c r="S640" s="11"/>
      <c r="T640" s="11"/>
      <c r="U640" s="11"/>
    </row>
    <row r="641" spans="5:21" ht="15.75" customHeight="1">
      <c r="E641" s="11"/>
      <c r="G641" s="44"/>
      <c r="H641" s="11"/>
      <c r="I641" s="11"/>
      <c r="J641" s="11"/>
      <c r="K641" s="11"/>
      <c r="M641" s="104"/>
      <c r="N641" s="11"/>
      <c r="O641" s="11"/>
      <c r="P641" s="44"/>
      <c r="Q641" s="11"/>
      <c r="R641" s="11"/>
      <c r="S641" s="11"/>
      <c r="T641" s="11"/>
      <c r="U641" s="11"/>
    </row>
    <row r="642" spans="5:21" ht="15.75" customHeight="1">
      <c r="E642" s="11"/>
      <c r="G642" s="44"/>
      <c r="H642" s="11"/>
      <c r="I642" s="11"/>
      <c r="J642" s="11"/>
      <c r="K642" s="11"/>
      <c r="M642" s="104"/>
      <c r="N642" s="11"/>
      <c r="O642" s="11"/>
      <c r="P642" s="44"/>
      <c r="Q642" s="11"/>
      <c r="R642" s="11"/>
      <c r="S642" s="11"/>
      <c r="T642" s="11"/>
      <c r="U642" s="11"/>
    </row>
    <row r="643" spans="5:21" ht="15.75" customHeight="1">
      <c r="E643" s="11"/>
      <c r="G643" s="44"/>
      <c r="H643" s="11"/>
      <c r="I643" s="11"/>
      <c r="J643" s="11"/>
      <c r="K643" s="11"/>
      <c r="M643" s="104"/>
      <c r="N643" s="11"/>
      <c r="O643" s="11"/>
      <c r="P643" s="44"/>
      <c r="Q643" s="11"/>
      <c r="R643" s="11"/>
      <c r="S643" s="11"/>
      <c r="T643" s="11"/>
      <c r="U643" s="11"/>
    </row>
    <row r="644" spans="5:21" ht="15.75" customHeight="1">
      <c r="E644" s="11"/>
      <c r="G644" s="44"/>
      <c r="H644" s="11"/>
      <c r="I644" s="11"/>
      <c r="J644" s="11"/>
      <c r="K644" s="11"/>
      <c r="M644" s="104"/>
      <c r="N644" s="11"/>
      <c r="O644" s="11"/>
      <c r="P644" s="44"/>
      <c r="Q644" s="11"/>
      <c r="R644" s="11"/>
      <c r="S644" s="11"/>
      <c r="T644" s="11"/>
      <c r="U644" s="11"/>
    </row>
    <row r="645" spans="5:21" ht="15.75" customHeight="1">
      <c r="E645" s="11"/>
      <c r="G645" s="44"/>
      <c r="H645" s="11"/>
      <c r="I645" s="11"/>
      <c r="J645" s="11"/>
      <c r="K645" s="11"/>
      <c r="M645" s="104"/>
      <c r="N645" s="11"/>
      <c r="O645" s="11"/>
      <c r="P645" s="44"/>
      <c r="Q645" s="11"/>
      <c r="R645" s="11"/>
      <c r="S645" s="11"/>
      <c r="T645" s="11"/>
      <c r="U645" s="11"/>
    </row>
    <row r="646" spans="5:21" ht="15.75" customHeight="1">
      <c r="E646" s="11"/>
      <c r="G646" s="44"/>
      <c r="H646" s="11"/>
      <c r="I646" s="11"/>
      <c r="J646" s="11"/>
      <c r="K646" s="11"/>
      <c r="M646" s="104"/>
      <c r="N646" s="11"/>
      <c r="O646" s="11"/>
      <c r="P646" s="44"/>
      <c r="Q646" s="11"/>
      <c r="R646" s="11"/>
      <c r="S646" s="11"/>
      <c r="T646" s="11"/>
      <c r="U646" s="11"/>
    </row>
    <row r="647" spans="5:21" ht="15.75" customHeight="1">
      <c r="E647" s="11"/>
      <c r="G647" s="44"/>
      <c r="H647" s="11"/>
      <c r="I647" s="11"/>
      <c r="J647" s="11"/>
      <c r="K647" s="11"/>
      <c r="M647" s="104"/>
      <c r="N647" s="11"/>
      <c r="O647" s="11"/>
      <c r="P647" s="44"/>
      <c r="Q647" s="11"/>
      <c r="R647" s="11"/>
      <c r="S647" s="11"/>
      <c r="T647" s="11"/>
      <c r="U647" s="11"/>
    </row>
    <row r="648" spans="5:21" ht="15.75" customHeight="1">
      <c r="E648" s="11"/>
      <c r="G648" s="44"/>
      <c r="H648" s="11"/>
      <c r="I648" s="11"/>
      <c r="J648" s="11"/>
      <c r="K648" s="11"/>
      <c r="M648" s="104"/>
      <c r="N648" s="11"/>
      <c r="O648" s="11"/>
      <c r="P648" s="44"/>
      <c r="Q648" s="11"/>
      <c r="R648" s="11"/>
      <c r="S648" s="11"/>
      <c r="T648" s="11"/>
      <c r="U648" s="11"/>
    </row>
    <row r="649" spans="5:21" ht="15.75" customHeight="1">
      <c r="E649" s="11"/>
      <c r="G649" s="44"/>
      <c r="H649" s="11"/>
      <c r="I649" s="11"/>
      <c r="J649" s="11"/>
      <c r="K649" s="11"/>
      <c r="M649" s="104"/>
      <c r="N649" s="11"/>
      <c r="O649" s="11"/>
      <c r="P649" s="44"/>
      <c r="Q649" s="11"/>
      <c r="R649" s="11"/>
      <c r="S649" s="11"/>
      <c r="T649" s="11"/>
      <c r="U649" s="11"/>
    </row>
    <row r="650" spans="5:21" ht="15.75" customHeight="1">
      <c r="E650" s="11"/>
      <c r="G650" s="44"/>
      <c r="H650" s="11"/>
      <c r="I650" s="11"/>
      <c r="J650" s="11"/>
      <c r="K650" s="11"/>
      <c r="M650" s="104"/>
      <c r="N650" s="11"/>
      <c r="O650" s="11"/>
      <c r="P650" s="44"/>
      <c r="Q650" s="11"/>
      <c r="R650" s="11"/>
      <c r="S650" s="11"/>
      <c r="T650" s="11"/>
      <c r="U650" s="11"/>
    </row>
    <row r="651" spans="5:21" ht="15.75" customHeight="1">
      <c r="E651" s="11"/>
      <c r="G651" s="44"/>
      <c r="H651" s="11"/>
      <c r="I651" s="11"/>
      <c r="J651" s="11"/>
      <c r="K651" s="11"/>
      <c r="M651" s="104"/>
      <c r="N651" s="11"/>
      <c r="O651" s="11"/>
      <c r="P651" s="44"/>
      <c r="Q651" s="11"/>
      <c r="R651" s="11"/>
      <c r="S651" s="11"/>
      <c r="T651" s="11"/>
      <c r="U651" s="11"/>
    </row>
    <row r="652" spans="5:21" ht="15.75" customHeight="1">
      <c r="E652" s="11"/>
      <c r="G652" s="44"/>
      <c r="H652" s="11"/>
      <c r="I652" s="11"/>
      <c r="J652" s="11"/>
      <c r="K652" s="11"/>
      <c r="M652" s="104"/>
      <c r="N652" s="11"/>
      <c r="O652" s="11"/>
      <c r="P652" s="44"/>
      <c r="Q652" s="11"/>
      <c r="R652" s="11"/>
      <c r="S652" s="11"/>
      <c r="T652" s="11"/>
      <c r="U652" s="11"/>
    </row>
    <row r="653" spans="5:21" ht="15.75" customHeight="1">
      <c r="E653" s="11"/>
      <c r="G653" s="44"/>
      <c r="H653" s="11"/>
      <c r="I653" s="11"/>
      <c r="J653" s="11"/>
      <c r="K653" s="11"/>
      <c r="M653" s="104"/>
      <c r="N653" s="11"/>
      <c r="O653" s="11"/>
      <c r="P653" s="44"/>
      <c r="Q653" s="11"/>
      <c r="R653" s="11"/>
      <c r="S653" s="11"/>
      <c r="T653" s="11"/>
      <c r="U653" s="11"/>
    </row>
    <row r="654" spans="5:21" ht="15.75" customHeight="1">
      <c r="E654" s="11"/>
      <c r="G654" s="44"/>
      <c r="H654" s="11"/>
      <c r="I654" s="11"/>
      <c r="J654" s="11"/>
      <c r="K654" s="11"/>
      <c r="M654" s="104"/>
      <c r="N654" s="11"/>
      <c r="O654" s="11"/>
      <c r="P654" s="44"/>
      <c r="Q654" s="11"/>
      <c r="R654" s="11"/>
      <c r="S654" s="11"/>
      <c r="T654" s="11"/>
      <c r="U654" s="11"/>
    </row>
    <row r="655" spans="5:21" ht="15.75" customHeight="1">
      <c r="E655" s="11"/>
      <c r="G655" s="44"/>
      <c r="H655" s="11"/>
      <c r="I655" s="11"/>
      <c r="J655" s="11"/>
      <c r="K655" s="11"/>
      <c r="M655" s="104"/>
      <c r="N655" s="11"/>
      <c r="O655" s="11"/>
      <c r="P655" s="44"/>
      <c r="Q655" s="11"/>
      <c r="R655" s="11"/>
      <c r="S655" s="11"/>
      <c r="T655" s="11"/>
      <c r="U655" s="11"/>
    </row>
    <row r="656" spans="5:21" ht="15.75" customHeight="1">
      <c r="E656" s="11"/>
      <c r="G656" s="44"/>
      <c r="H656" s="11"/>
      <c r="I656" s="11"/>
      <c r="J656" s="11"/>
      <c r="K656" s="11"/>
      <c r="M656" s="104"/>
      <c r="N656" s="11"/>
      <c r="O656" s="11"/>
      <c r="P656" s="44"/>
      <c r="Q656" s="11"/>
      <c r="R656" s="11"/>
      <c r="S656" s="11"/>
      <c r="T656" s="11"/>
      <c r="U656" s="11"/>
    </row>
    <row r="657" spans="5:21" ht="15.75" customHeight="1">
      <c r="E657" s="11"/>
      <c r="G657" s="44"/>
      <c r="H657" s="11"/>
      <c r="I657" s="11"/>
      <c r="J657" s="11"/>
      <c r="K657" s="11"/>
      <c r="M657" s="104"/>
      <c r="N657" s="11"/>
      <c r="O657" s="11"/>
      <c r="P657" s="44"/>
      <c r="Q657" s="11"/>
      <c r="R657" s="11"/>
      <c r="S657" s="11"/>
      <c r="T657" s="11"/>
      <c r="U657" s="11"/>
    </row>
    <row r="658" spans="5:21" ht="15.75" customHeight="1">
      <c r="E658" s="11"/>
      <c r="G658" s="44"/>
      <c r="H658" s="11"/>
      <c r="I658" s="11"/>
      <c r="J658" s="11"/>
      <c r="K658" s="11"/>
      <c r="M658" s="104"/>
      <c r="N658" s="11"/>
      <c r="O658" s="11"/>
      <c r="P658" s="44"/>
      <c r="Q658" s="11"/>
      <c r="R658" s="11"/>
      <c r="S658" s="11"/>
      <c r="T658" s="11"/>
      <c r="U658" s="11"/>
    </row>
    <row r="659" spans="5:21" ht="15.75" customHeight="1">
      <c r="E659" s="11"/>
      <c r="G659" s="44"/>
      <c r="H659" s="11"/>
      <c r="I659" s="11"/>
      <c r="J659" s="11"/>
      <c r="K659" s="11"/>
      <c r="M659" s="104"/>
      <c r="N659" s="11"/>
      <c r="O659" s="11"/>
      <c r="P659" s="44"/>
      <c r="Q659" s="11"/>
      <c r="R659" s="11"/>
      <c r="S659" s="11"/>
      <c r="T659" s="11"/>
      <c r="U659" s="11"/>
    </row>
    <row r="660" spans="5:21" ht="15.75" customHeight="1">
      <c r="E660" s="11"/>
      <c r="G660" s="44"/>
      <c r="H660" s="11"/>
      <c r="I660" s="11"/>
      <c r="J660" s="11"/>
      <c r="K660" s="11"/>
      <c r="M660" s="104"/>
      <c r="N660" s="11"/>
      <c r="O660" s="11"/>
      <c r="P660" s="44"/>
      <c r="Q660" s="11"/>
      <c r="R660" s="11"/>
      <c r="S660" s="11"/>
      <c r="T660" s="11"/>
      <c r="U660" s="11"/>
    </row>
    <row r="661" spans="5:21" ht="15.75" customHeight="1">
      <c r="E661" s="11"/>
      <c r="G661" s="44"/>
      <c r="H661" s="11"/>
      <c r="I661" s="11"/>
      <c r="J661" s="11"/>
      <c r="K661" s="11"/>
      <c r="M661" s="104"/>
      <c r="N661" s="11"/>
      <c r="O661" s="11"/>
      <c r="P661" s="44"/>
      <c r="Q661" s="11"/>
      <c r="R661" s="11"/>
      <c r="S661" s="11"/>
      <c r="T661" s="11"/>
      <c r="U661" s="11"/>
    </row>
    <row r="662" spans="5:21" ht="15.75" customHeight="1">
      <c r="E662" s="11"/>
      <c r="G662" s="44"/>
      <c r="H662" s="11"/>
      <c r="I662" s="11"/>
      <c r="J662" s="11"/>
      <c r="K662" s="11"/>
      <c r="M662" s="104"/>
      <c r="N662" s="11"/>
      <c r="O662" s="11"/>
      <c r="P662" s="44"/>
      <c r="Q662" s="11"/>
      <c r="R662" s="11"/>
      <c r="S662" s="11"/>
      <c r="T662" s="11"/>
      <c r="U662" s="11"/>
    </row>
    <row r="663" spans="5:21" ht="15.75" customHeight="1">
      <c r="E663" s="11"/>
      <c r="G663" s="44"/>
      <c r="H663" s="11"/>
      <c r="I663" s="11"/>
      <c r="J663" s="11"/>
      <c r="K663" s="11"/>
      <c r="M663" s="104"/>
      <c r="N663" s="11"/>
      <c r="O663" s="11"/>
      <c r="P663" s="44"/>
      <c r="Q663" s="11"/>
      <c r="R663" s="11"/>
      <c r="S663" s="11"/>
      <c r="T663" s="11"/>
      <c r="U663" s="11"/>
    </row>
    <row r="664" spans="5:21" ht="15.75" customHeight="1">
      <c r="E664" s="11"/>
      <c r="G664" s="44"/>
      <c r="H664" s="11"/>
      <c r="I664" s="11"/>
      <c r="J664" s="11"/>
      <c r="K664" s="11"/>
      <c r="M664" s="104"/>
      <c r="N664" s="11"/>
      <c r="O664" s="11"/>
      <c r="P664" s="44"/>
      <c r="Q664" s="11"/>
      <c r="R664" s="11"/>
      <c r="S664" s="11"/>
      <c r="T664" s="11"/>
      <c r="U664" s="11"/>
    </row>
    <row r="665" spans="5:21" ht="15.75" customHeight="1">
      <c r="E665" s="11"/>
      <c r="G665" s="44"/>
      <c r="H665" s="11"/>
      <c r="I665" s="11"/>
      <c r="J665" s="11"/>
      <c r="K665" s="11"/>
      <c r="M665" s="104"/>
      <c r="N665" s="11"/>
      <c r="O665" s="11"/>
      <c r="P665" s="44"/>
      <c r="Q665" s="11"/>
      <c r="R665" s="11"/>
      <c r="S665" s="11"/>
      <c r="T665" s="11"/>
      <c r="U665" s="11"/>
    </row>
    <row r="666" spans="5:21" ht="15.75" customHeight="1">
      <c r="E666" s="11"/>
      <c r="G666" s="44"/>
      <c r="H666" s="11"/>
      <c r="I666" s="11"/>
      <c r="J666" s="11"/>
      <c r="K666" s="11"/>
      <c r="M666" s="104"/>
      <c r="N666" s="11"/>
      <c r="O666" s="11"/>
      <c r="P666" s="44"/>
      <c r="Q666" s="11"/>
      <c r="R666" s="11"/>
      <c r="S666" s="11"/>
      <c r="T666" s="11"/>
      <c r="U666" s="11"/>
    </row>
    <row r="667" spans="5:21" ht="15.75" customHeight="1">
      <c r="E667" s="11"/>
      <c r="G667" s="44"/>
      <c r="H667" s="11"/>
      <c r="I667" s="11"/>
      <c r="J667" s="11"/>
      <c r="K667" s="11"/>
      <c r="M667" s="104"/>
      <c r="N667" s="11"/>
      <c r="O667" s="11"/>
      <c r="P667" s="44"/>
      <c r="Q667" s="11"/>
      <c r="R667" s="11"/>
      <c r="S667" s="11"/>
      <c r="T667" s="11"/>
      <c r="U667" s="11"/>
    </row>
    <row r="668" spans="5:21" ht="15.75" customHeight="1">
      <c r="E668" s="11"/>
      <c r="G668" s="44"/>
      <c r="H668" s="11"/>
      <c r="I668" s="11"/>
      <c r="J668" s="11"/>
      <c r="K668" s="11"/>
      <c r="M668" s="104"/>
      <c r="N668" s="11"/>
      <c r="O668" s="11"/>
      <c r="P668" s="44"/>
      <c r="Q668" s="11"/>
      <c r="R668" s="11"/>
      <c r="S668" s="11"/>
      <c r="T668" s="11"/>
      <c r="U668" s="11"/>
    </row>
    <row r="669" spans="5:21" ht="15.75" customHeight="1">
      <c r="E669" s="11"/>
      <c r="G669" s="44"/>
      <c r="H669" s="11"/>
      <c r="I669" s="11"/>
      <c r="J669" s="11"/>
      <c r="K669" s="11"/>
      <c r="M669" s="104"/>
      <c r="N669" s="11"/>
      <c r="O669" s="11"/>
      <c r="P669" s="44"/>
      <c r="Q669" s="11"/>
      <c r="R669" s="11"/>
      <c r="S669" s="11"/>
      <c r="T669" s="11"/>
      <c r="U669" s="11"/>
    </row>
    <row r="670" spans="5:21" ht="15.75" customHeight="1">
      <c r="E670" s="11"/>
      <c r="G670" s="44"/>
      <c r="H670" s="11"/>
      <c r="I670" s="11"/>
      <c r="J670" s="11"/>
      <c r="K670" s="11"/>
      <c r="M670" s="104"/>
      <c r="N670" s="11"/>
      <c r="O670" s="11"/>
      <c r="P670" s="44"/>
      <c r="Q670" s="11"/>
      <c r="R670" s="11"/>
      <c r="S670" s="11"/>
      <c r="T670" s="11"/>
      <c r="U670" s="11"/>
    </row>
    <row r="671" spans="5:21" ht="15.75" customHeight="1">
      <c r="E671" s="11"/>
      <c r="G671" s="44"/>
      <c r="H671" s="11"/>
      <c r="I671" s="11"/>
      <c r="J671" s="11"/>
      <c r="K671" s="11"/>
      <c r="M671" s="104"/>
      <c r="N671" s="11"/>
      <c r="O671" s="11"/>
      <c r="P671" s="44"/>
      <c r="Q671" s="11"/>
      <c r="R671" s="11"/>
      <c r="S671" s="11"/>
      <c r="T671" s="11"/>
      <c r="U671" s="11"/>
    </row>
    <row r="672" spans="5:21" ht="15.75" customHeight="1">
      <c r="E672" s="11"/>
      <c r="G672" s="44"/>
      <c r="H672" s="11"/>
      <c r="I672" s="11"/>
      <c r="J672" s="11"/>
      <c r="K672" s="11"/>
      <c r="M672" s="104"/>
      <c r="N672" s="11"/>
      <c r="O672" s="11"/>
      <c r="P672" s="44"/>
      <c r="Q672" s="11"/>
      <c r="R672" s="11"/>
      <c r="S672" s="11"/>
      <c r="T672" s="11"/>
      <c r="U672" s="11"/>
    </row>
    <row r="673" spans="5:21" ht="15.75" customHeight="1">
      <c r="E673" s="11"/>
      <c r="G673" s="44"/>
      <c r="H673" s="11"/>
      <c r="I673" s="11"/>
      <c r="J673" s="11"/>
      <c r="K673" s="11"/>
      <c r="M673" s="104"/>
      <c r="N673" s="11"/>
      <c r="O673" s="11"/>
      <c r="P673" s="44"/>
      <c r="Q673" s="11"/>
      <c r="R673" s="11"/>
      <c r="S673" s="11"/>
      <c r="T673" s="11"/>
      <c r="U673" s="11"/>
    </row>
    <row r="674" spans="5:21" ht="15.75" customHeight="1">
      <c r="E674" s="11"/>
      <c r="G674" s="44"/>
      <c r="H674" s="11"/>
      <c r="I674" s="11"/>
      <c r="J674" s="11"/>
      <c r="K674" s="11"/>
      <c r="M674" s="104"/>
      <c r="N674" s="11"/>
      <c r="O674" s="11"/>
      <c r="P674" s="44"/>
      <c r="Q674" s="11"/>
      <c r="R674" s="11"/>
      <c r="S674" s="11"/>
      <c r="T674" s="11"/>
      <c r="U674" s="11"/>
    </row>
    <row r="675" spans="5:21" ht="15.75" customHeight="1">
      <c r="E675" s="11"/>
      <c r="G675" s="44"/>
      <c r="H675" s="11"/>
      <c r="I675" s="11"/>
      <c r="J675" s="11"/>
      <c r="K675" s="11"/>
      <c r="M675" s="104"/>
      <c r="N675" s="11"/>
      <c r="O675" s="11"/>
      <c r="P675" s="44"/>
      <c r="Q675" s="11"/>
      <c r="R675" s="11"/>
      <c r="S675" s="11"/>
      <c r="T675" s="11"/>
      <c r="U675" s="11"/>
    </row>
    <row r="676" spans="5:21" ht="15.75" customHeight="1">
      <c r="E676" s="11"/>
      <c r="G676" s="44"/>
      <c r="H676" s="11"/>
      <c r="I676" s="11"/>
      <c r="J676" s="11"/>
      <c r="K676" s="11"/>
      <c r="M676" s="104"/>
      <c r="N676" s="11"/>
      <c r="O676" s="11"/>
      <c r="P676" s="44"/>
      <c r="Q676" s="11"/>
      <c r="R676" s="11"/>
      <c r="S676" s="11"/>
      <c r="T676" s="11"/>
      <c r="U676" s="11"/>
    </row>
    <row r="677" spans="5:21" ht="15.75" customHeight="1">
      <c r="E677" s="11"/>
      <c r="G677" s="44"/>
      <c r="H677" s="11"/>
      <c r="I677" s="11"/>
      <c r="J677" s="11"/>
      <c r="K677" s="11"/>
      <c r="M677" s="104"/>
      <c r="N677" s="11"/>
      <c r="O677" s="11"/>
      <c r="P677" s="44"/>
      <c r="Q677" s="11"/>
      <c r="R677" s="11"/>
      <c r="S677" s="11"/>
      <c r="T677" s="11"/>
      <c r="U677" s="11"/>
    </row>
    <row r="678" spans="5:21" ht="15.75" customHeight="1">
      <c r="E678" s="11"/>
      <c r="G678" s="44"/>
      <c r="H678" s="11"/>
      <c r="I678" s="11"/>
      <c r="J678" s="11"/>
      <c r="K678" s="11"/>
      <c r="M678" s="104"/>
      <c r="N678" s="11"/>
      <c r="O678" s="11"/>
      <c r="P678" s="44"/>
      <c r="Q678" s="11"/>
      <c r="R678" s="11"/>
      <c r="S678" s="11"/>
      <c r="T678" s="11"/>
      <c r="U678" s="11"/>
    </row>
    <row r="679" spans="5:21" ht="15.75" customHeight="1">
      <c r="E679" s="11"/>
      <c r="G679" s="44"/>
      <c r="H679" s="11"/>
      <c r="I679" s="11"/>
      <c r="J679" s="11"/>
      <c r="K679" s="11"/>
      <c r="M679" s="104"/>
      <c r="N679" s="11"/>
      <c r="O679" s="11"/>
      <c r="P679" s="44"/>
      <c r="Q679" s="11"/>
      <c r="R679" s="11"/>
      <c r="S679" s="11"/>
      <c r="T679" s="11"/>
      <c r="U679" s="11"/>
    </row>
    <row r="680" spans="5:21" ht="15.75" customHeight="1">
      <c r="E680" s="11"/>
      <c r="G680" s="44"/>
      <c r="H680" s="11"/>
      <c r="I680" s="11"/>
      <c r="J680" s="11"/>
      <c r="K680" s="11"/>
      <c r="M680" s="104"/>
      <c r="N680" s="11"/>
      <c r="O680" s="11"/>
      <c r="P680" s="44"/>
      <c r="Q680" s="11"/>
      <c r="R680" s="11"/>
      <c r="S680" s="11"/>
      <c r="T680" s="11"/>
      <c r="U680" s="11"/>
    </row>
    <row r="681" spans="5:21" ht="15.75" customHeight="1">
      <c r="E681" s="11"/>
      <c r="G681" s="44"/>
      <c r="H681" s="11"/>
      <c r="I681" s="11"/>
      <c r="J681" s="11"/>
      <c r="K681" s="11"/>
      <c r="M681" s="104"/>
      <c r="N681" s="11"/>
      <c r="O681" s="11"/>
      <c r="P681" s="44"/>
      <c r="Q681" s="11"/>
      <c r="R681" s="11"/>
      <c r="S681" s="11"/>
      <c r="T681" s="11"/>
      <c r="U681" s="11"/>
    </row>
    <row r="682" spans="5:21" ht="15.75" customHeight="1">
      <c r="E682" s="11"/>
      <c r="G682" s="44"/>
      <c r="H682" s="11"/>
      <c r="I682" s="11"/>
      <c r="J682" s="11"/>
      <c r="K682" s="11"/>
      <c r="M682" s="104"/>
      <c r="N682" s="11"/>
      <c r="O682" s="11"/>
      <c r="P682" s="44"/>
      <c r="Q682" s="11"/>
      <c r="R682" s="11"/>
      <c r="S682" s="11"/>
      <c r="T682" s="11"/>
      <c r="U682" s="11"/>
    </row>
    <row r="683" spans="5:21" ht="15.75" customHeight="1">
      <c r="E683" s="11"/>
      <c r="G683" s="44"/>
      <c r="H683" s="11"/>
      <c r="I683" s="11"/>
      <c r="J683" s="11"/>
      <c r="K683" s="11"/>
      <c r="M683" s="104"/>
      <c r="N683" s="11"/>
      <c r="O683" s="11"/>
      <c r="P683" s="44"/>
      <c r="Q683" s="11"/>
      <c r="R683" s="11"/>
      <c r="S683" s="11"/>
      <c r="T683" s="11"/>
      <c r="U683" s="11"/>
    </row>
    <row r="684" spans="5:21" ht="15.75" customHeight="1">
      <c r="E684" s="11"/>
      <c r="G684" s="44"/>
      <c r="H684" s="11"/>
      <c r="I684" s="11"/>
      <c r="J684" s="11"/>
      <c r="K684" s="11"/>
      <c r="M684" s="104"/>
      <c r="N684" s="11"/>
      <c r="O684" s="11"/>
      <c r="P684" s="44"/>
      <c r="Q684" s="11"/>
      <c r="R684" s="11"/>
      <c r="S684" s="11"/>
      <c r="T684" s="11"/>
      <c r="U684" s="11"/>
    </row>
    <row r="685" spans="5:21" ht="15.75" customHeight="1">
      <c r="E685" s="11"/>
      <c r="G685" s="44"/>
      <c r="H685" s="11"/>
      <c r="I685" s="11"/>
      <c r="J685" s="11"/>
      <c r="K685" s="11"/>
      <c r="M685" s="104"/>
      <c r="N685" s="11"/>
      <c r="O685" s="11"/>
      <c r="P685" s="44"/>
      <c r="Q685" s="11"/>
      <c r="R685" s="11"/>
      <c r="S685" s="11"/>
      <c r="T685" s="11"/>
      <c r="U685" s="11"/>
    </row>
    <row r="686" spans="5:21" ht="15.75" customHeight="1">
      <c r="E686" s="11"/>
      <c r="G686" s="44"/>
      <c r="H686" s="11"/>
      <c r="I686" s="11"/>
      <c r="J686" s="11"/>
      <c r="K686" s="11"/>
      <c r="M686" s="104"/>
      <c r="N686" s="11"/>
      <c r="O686" s="11"/>
      <c r="P686" s="44"/>
      <c r="Q686" s="11"/>
      <c r="R686" s="11"/>
      <c r="S686" s="11"/>
      <c r="T686" s="11"/>
      <c r="U686" s="11"/>
    </row>
    <row r="687" spans="5:21" ht="15.75" customHeight="1">
      <c r="E687" s="11"/>
      <c r="G687" s="44"/>
      <c r="H687" s="11"/>
      <c r="I687" s="11"/>
      <c r="J687" s="11"/>
      <c r="K687" s="11"/>
      <c r="M687" s="104"/>
      <c r="N687" s="11"/>
      <c r="O687" s="11"/>
      <c r="P687" s="44"/>
      <c r="Q687" s="11"/>
      <c r="R687" s="11"/>
      <c r="S687" s="11"/>
      <c r="T687" s="11"/>
      <c r="U687" s="11"/>
    </row>
    <row r="688" spans="5:21" ht="15.75" customHeight="1">
      <c r="E688" s="11"/>
      <c r="G688" s="44"/>
      <c r="H688" s="11"/>
      <c r="I688" s="11"/>
      <c r="J688" s="11"/>
      <c r="K688" s="11"/>
      <c r="M688" s="104"/>
      <c r="N688" s="11"/>
      <c r="O688" s="11"/>
      <c r="P688" s="44"/>
      <c r="Q688" s="11"/>
      <c r="R688" s="11"/>
      <c r="S688" s="11"/>
      <c r="T688" s="11"/>
      <c r="U688" s="11"/>
    </row>
    <row r="689" spans="5:21" ht="15.75" customHeight="1">
      <c r="E689" s="11"/>
      <c r="G689" s="44"/>
      <c r="H689" s="11"/>
      <c r="I689" s="11"/>
      <c r="J689" s="11"/>
      <c r="K689" s="11"/>
      <c r="M689" s="104"/>
      <c r="N689" s="11"/>
      <c r="O689" s="11"/>
      <c r="P689" s="44"/>
      <c r="Q689" s="11"/>
      <c r="R689" s="11"/>
      <c r="S689" s="11"/>
      <c r="T689" s="11"/>
      <c r="U689" s="11"/>
    </row>
    <row r="690" spans="5:21" ht="15.75" customHeight="1">
      <c r="E690" s="11"/>
      <c r="G690" s="44"/>
      <c r="H690" s="11"/>
      <c r="I690" s="11"/>
      <c r="J690" s="11"/>
      <c r="K690" s="11"/>
      <c r="M690" s="104"/>
      <c r="N690" s="11"/>
      <c r="O690" s="11"/>
      <c r="P690" s="44"/>
      <c r="Q690" s="11"/>
      <c r="R690" s="11"/>
      <c r="S690" s="11"/>
      <c r="T690" s="11"/>
      <c r="U690" s="11"/>
    </row>
    <row r="691" spans="5:21" ht="15.75" customHeight="1">
      <c r="E691" s="11"/>
      <c r="G691" s="44"/>
      <c r="H691" s="11"/>
      <c r="I691" s="11"/>
      <c r="J691" s="11"/>
      <c r="K691" s="11"/>
      <c r="M691" s="104"/>
      <c r="N691" s="11"/>
      <c r="O691" s="11"/>
      <c r="P691" s="44"/>
      <c r="Q691" s="11"/>
      <c r="R691" s="11"/>
      <c r="S691" s="11"/>
      <c r="T691" s="11"/>
      <c r="U691" s="11"/>
    </row>
    <row r="692" spans="5:21" ht="15.75" customHeight="1">
      <c r="E692" s="11"/>
      <c r="G692" s="44"/>
      <c r="H692" s="11"/>
      <c r="I692" s="11"/>
      <c r="J692" s="11"/>
      <c r="K692" s="11"/>
      <c r="M692" s="104"/>
      <c r="N692" s="11"/>
      <c r="O692" s="11"/>
      <c r="P692" s="44"/>
      <c r="Q692" s="11"/>
      <c r="R692" s="11"/>
      <c r="S692" s="11"/>
      <c r="T692" s="11"/>
      <c r="U692" s="11"/>
    </row>
    <row r="693" spans="5:21" ht="15.75" customHeight="1">
      <c r="E693" s="11"/>
      <c r="G693" s="44"/>
      <c r="H693" s="11"/>
      <c r="I693" s="11"/>
      <c r="J693" s="11"/>
      <c r="K693" s="11"/>
      <c r="M693" s="104"/>
      <c r="N693" s="11"/>
      <c r="O693" s="11"/>
      <c r="P693" s="44"/>
      <c r="Q693" s="11"/>
      <c r="R693" s="11"/>
      <c r="S693" s="11"/>
      <c r="T693" s="11"/>
      <c r="U693" s="11"/>
    </row>
    <row r="694" spans="5:21" ht="15.75" customHeight="1">
      <c r="E694" s="11"/>
      <c r="G694" s="44"/>
      <c r="H694" s="11"/>
      <c r="I694" s="11"/>
      <c r="J694" s="11"/>
      <c r="K694" s="11"/>
      <c r="M694" s="104"/>
      <c r="N694" s="11"/>
      <c r="O694" s="11"/>
      <c r="P694" s="44"/>
      <c r="Q694" s="11"/>
      <c r="R694" s="11"/>
      <c r="S694" s="11"/>
      <c r="T694" s="11"/>
      <c r="U694" s="11"/>
    </row>
    <row r="695" spans="5:21" ht="15.75" customHeight="1">
      <c r="E695" s="11"/>
      <c r="G695" s="44"/>
      <c r="H695" s="11"/>
      <c r="I695" s="11"/>
      <c r="J695" s="11"/>
      <c r="K695" s="11"/>
      <c r="M695" s="104"/>
      <c r="N695" s="11"/>
      <c r="O695" s="11"/>
      <c r="P695" s="44"/>
      <c r="Q695" s="11"/>
      <c r="R695" s="11"/>
      <c r="S695" s="11"/>
      <c r="T695" s="11"/>
      <c r="U695" s="11"/>
    </row>
    <row r="696" spans="5:21" ht="15.75" customHeight="1">
      <c r="E696" s="11"/>
      <c r="G696" s="44"/>
      <c r="H696" s="11"/>
      <c r="I696" s="11"/>
      <c r="J696" s="11"/>
      <c r="K696" s="11"/>
      <c r="M696" s="104"/>
      <c r="N696" s="11"/>
      <c r="O696" s="11"/>
      <c r="P696" s="44"/>
      <c r="Q696" s="11"/>
      <c r="R696" s="11"/>
      <c r="S696" s="11"/>
      <c r="T696" s="11"/>
      <c r="U696" s="11"/>
    </row>
    <row r="697" spans="5:21" ht="15.75" customHeight="1">
      <c r="E697" s="11"/>
      <c r="G697" s="44"/>
      <c r="H697" s="11"/>
      <c r="I697" s="11"/>
      <c r="J697" s="11"/>
      <c r="K697" s="11"/>
      <c r="M697" s="104"/>
      <c r="N697" s="11"/>
      <c r="O697" s="11"/>
      <c r="P697" s="44"/>
      <c r="Q697" s="11"/>
      <c r="R697" s="11"/>
      <c r="S697" s="11"/>
      <c r="T697" s="11"/>
      <c r="U697" s="11"/>
    </row>
    <row r="698" spans="5:21" ht="15.75" customHeight="1">
      <c r="E698" s="11"/>
      <c r="G698" s="44"/>
      <c r="H698" s="11"/>
      <c r="I698" s="11"/>
      <c r="J698" s="11"/>
      <c r="K698" s="11"/>
      <c r="M698" s="104"/>
      <c r="N698" s="11"/>
      <c r="O698" s="11"/>
      <c r="P698" s="44"/>
      <c r="Q698" s="11"/>
      <c r="R698" s="11"/>
      <c r="S698" s="11"/>
      <c r="T698" s="11"/>
      <c r="U698" s="11"/>
    </row>
    <row r="699" spans="5:21" ht="15.75" customHeight="1">
      <c r="E699" s="11"/>
      <c r="G699" s="44"/>
      <c r="H699" s="11"/>
      <c r="I699" s="11"/>
      <c r="J699" s="11"/>
      <c r="K699" s="11"/>
      <c r="M699" s="104"/>
      <c r="N699" s="11"/>
      <c r="O699" s="11"/>
      <c r="P699" s="44"/>
      <c r="Q699" s="11"/>
      <c r="R699" s="11"/>
      <c r="S699" s="11"/>
      <c r="T699" s="11"/>
      <c r="U699" s="11"/>
    </row>
    <row r="700" spans="5:21" ht="15.75" customHeight="1">
      <c r="E700" s="11"/>
      <c r="G700" s="44"/>
      <c r="H700" s="11"/>
      <c r="I700" s="11"/>
      <c r="J700" s="11"/>
      <c r="K700" s="11"/>
      <c r="M700" s="104"/>
      <c r="N700" s="11"/>
      <c r="O700" s="11"/>
      <c r="P700" s="44"/>
      <c r="Q700" s="11"/>
      <c r="R700" s="11"/>
      <c r="S700" s="11"/>
      <c r="T700" s="11"/>
      <c r="U700" s="11"/>
    </row>
    <row r="701" spans="5:21" ht="15.75" customHeight="1">
      <c r="E701" s="11"/>
      <c r="G701" s="44"/>
      <c r="H701" s="11"/>
      <c r="I701" s="11"/>
      <c r="J701" s="11"/>
      <c r="K701" s="11"/>
      <c r="M701" s="104"/>
      <c r="N701" s="11"/>
      <c r="O701" s="11"/>
      <c r="P701" s="44"/>
      <c r="Q701" s="11"/>
      <c r="R701" s="11"/>
      <c r="S701" s="11"/>
      <c r="T701" s="11"/>
      <c r="U701" s="11"/>
    </row>
    <row r="702" spans="5:21" ht="15.75" customHeight="1">
      <c r="E702" s="11"/>
      <c r="G702" s="44"/>
      <c r="H702" s="11"/>
      <c r="I702" s="11"/>
      <c r="J702" s="11"/>
      <c r="K702" s="11"/>
      <c r="M702" s="104"/>
      <c r="N702" s="11"/>
      <c r="O702" s="11"/>
      <c r="P702" s="44"/>
      <c r="Q702" s="11"/>
      <c r="R702" s="11"/>
      <c r="S702" s="11"/>
      <c r="T702" s="11"/>
      <c r="U702" s="11"/>
    </row>
    <row r="703" spans="5:21" ht="15.75" customHeight="1">
      <c r="E703" s="11"/>
      <c r="G703" s="44"/>
      <c r="H703" s="11"/>
      <c r="I703" s="11"/>
      <c r="J703" s="11"/>
      <c r="K703" s="11"/>
      <c r="M703" s="104"/>
      <c r="N703" s="11"/>
      <c r="O703" s="11"/>
      <c r="P703" s="44"/>
      <c r="Q703" s="11"/>
      <c r="R703" s="11"/>
      <c r="S703" s="11"/>
      <c r="T703" s="11"/>
      <c r="U703" s="11"/>
    </row>
    <row r="704" spans="5:21" ht="15.75" customHeight="1">
      <c r="E704" s="11"/>
      <c r="G704" s="44"/>
      <c r="H704" s="11"/>
      <c r="I704" s="11"/>
      <c r="J704" s="11"/>
      <c r="K704" s="11"/>
      <c r="M704" s="104"/>
      <c r="N704" s="11"/>
      <c r="O704" s="11"/>
      <c r="P704" s="44"/>
      <c r="Q704" s="11"/>
      <c r="R704" s="11"/>
      <c r="S704" s="11"/>
      <c r="T704" s="11"/>
      <c r="U704" s="11"/>
    </row>
    <row r="705" spans="5:21" ht="15.75" customHeight="1">
      <c r="E705" s="11"/>
      <c r="G705" s="44"/>
      <c r="H705" s="11"/>
      <c r="I705" s="11"/>
      <c r="J705" s="11"/>
      <c r="K705" s="11"/>
      <c r="M705" s="104"/>
      <c r="N705" s="11"/>
      <c r="O705" s="11"/>
      <c r="P705" s="44"/>
      <c r="Q705" s="11"/>
      <c r="R705" s="11"/>
      <c r="S705" s="11"/>
      <c r="T705" s="11"/>
      <c r="U705" s="11"/>
    </row>
    <row r="706" spans="5:21" ht="15.75" customHeight="1">
      <c r="E706" s="11"/>
      <c r="G706" s="44"/>
      <c r="H706" s="11"/>
      <c r="I706" s="11"/>
      <c r="J706" s="11"/>
      <c r="K706" s="11"/>
      <c r="M706" s="104"/>
      <c r="N706" s="11"/>
      <c r="O706" s="11"/>
      <c r="P706" s="44"/>
      <c r="Q706" s="11"/>
      <c r="R706" s="11"/>
      <c r="S706" s="11"/>
      <c r="T706" s="11"/>
      <c r="U706" s="11"/>
    </row>
    <row r="707" spans="5:21" ht="15.75" customHeight="1">
      <c r="E707" s="11"/>
      <c r="G707" s="44"/>
      <c r="H707" s="11"/>
      <c r="I707" s="11"/>
      <c r="J707" s="11"/>
      <c r="K707" s="11"/>
      <c r="M707" s="104"/>
      <c r="N707" s="11"/>
      <c r="O707" s="11"/>
      <c r="P707" s="44"/>
      <c r="Q707" s="11"/>
      <c r="R707" s="11"/>
      <c r="S707" s="11"/>
      <c r="T707" s="11"/>
      <c r="U707" s="11"/>
    </row>
    <row r="708" spans="5:21" ht="15.75" customHeight="1">
      <c r="E708" s="11"/>
      <c r="G708" s="44"/>
      <c r="H708" s="11"/>
      <c r="I708" s="11"/>
      <c r="J708" s="11"/>
      <c r="K708" s="11"/>
      <c r="M708" s="104"/>
      <c r="N708" s="11"/>
      <c r="O708" s="11"/>
      <c r="P708" s="44"/>
      <c r="Q708" s="11"/>
      <c r="R708" s="11"/>
      <c r="S708" s="11"/>
      <c r="T708" s="11"/>
      <c r="U708" s="11"/>
    </row>
    <row r="709" spans="5:21" ht="15.75" customHeight="1">
      <c r="E709" s="11"/>
      <c r="G709" s="44"/>
      <c r="H709" s="11"/>
      <c r="I709" s="11"/>
      <c r="J709" s="11"/>
      <c r="K709" s="11"/>
      <c r="M709" s="104"/>
      <c r="N709" s="11"/>
      <c r="O709" s="11"/>
      <c r="P709" s="44"/>
      <c r="Q709" s="11"/>
      <c r="R709" s="11"/>
      <c r="S709" s="11"/>
      <c r="T709" s="11"/>
      <c r="U709" s="11"/>
    </row>
    <row r="710" spans="5:21" ht="15.75" customHeight="1">
      <c r="E710" s="11"/>
      <c r="G710" s="44"/>
      <c r="H710" s="11"/>
      <c r="I710" s="11"/>
      <c r="J710" s="11"/>
      <c r="K710" s="11"/>
      <c r="M710" s="104"/>
      <c r="N710" s="11"/>
      <c r="O710" s="11"/>
      <c r="P710" s="44"/>
      <c r="Q710" s="11"/>
      <c r="R710" s="11"/>
      <c r="S710" s="11"/>
      <c r="T710" s="11"/>
      <c r="U710" s="11"/>
    </row>
    <row r="711" spans="5:21" ht="15.75" customHeight="1">
      <c r="E711" s="11"/>
      <c r="G711" s="44"/>
      <c r="H711" s="11"/>
      <c r="I711" s="11"/>
      <c r="J711" s="11"/>
      <c r="K711" s="11"/>
      <c r="M711" s="104"/>
      <c r="N711" s="11"/>
      <c r="O711" s="11"/>
      <c r="P711" s="44"/>
      <c r="Q711" s="11"/>
      <c r="R711" s="11"/>
      <c r="S711" s="11"/>
      <c r="T711" s="11"/>
      <c r="U711" s="11"/>
    </row>
    <row r="712" spans="5:21" ht="15.75" customHeight="1">
      <c r="E712" s="11"/>
      <c r="G712" s="44"/>
      <c r="H712" s="11"/>
      <c r="I712" s="11"/>
      <c r="J712" s="11"/>
      <c r="K712" s="11"/>
      <c r="M712" s="104"/>
      <c r="N712" s="11"/>
      <c r="O712" s="11"/>
      <c r="P712" s="44"/>
      <c r="Q712" s="11"/>
      <c r="R712" s="11"/>
      <c r="S712" s="11"/>
      <c r="T712" s="11"/>
      <c r="U712" s="11"/>
    </row>
    <row r="713" spans="5:21" ht="15.75" customHeight="1">
      <c r="E713" s="11"/>
      <c r="G713" s="44"/>
      <c r="H713" s="11"/>
      <c r="I713" s="11"/>
      <c r="J713" s="11"/>
      <c r="K713" s="11"/>
      <c r="M713" s="104"/>
      <c r="N713" s="11"/>
      <c r="O713" s="11"/>
      <c r="P713" s="44"/>
      <c r="Q713" s="11"/>
      <c r="R713" s="11"/>
      <c r="S713" s="11"/>
      <c r="T713" s="11"/>
      <c r="U713" s="11"/>
    </row>
    <row r="714" spans="5:21" ht="15.75" customHeight="1">
      <c r="E714" s="11"/>
      <c r="G714" s="44"/>
      <c r="H714" s="11"/>
      <c r="I714" s="11"/>
      <c r="J714" s="11"/>
      <c r="K714" s="11"/>
      <c r="M714" s="104"/>
      <c r="N714" s="11"/>
      <c r="O714" s="11"/>
      <c r="P714" s="44"/>
      <c r="Q714" s="11"/>
      <c r="R714" s="11"/>
      <c r="S714" s="11"/>
      <c r="T714" s="11"/>
      <c r="U714" s="11"/>
    </row>
    <row r="715" spans="5:21" ht="15.75" customHeight="1">
      <c r="E715" s="11"/>
      <c r="G715" s="44"/>
      <c r="H715" s="11"/>
      <c r="I715" s="11"/>
      <c r="J715" s="11"/>
      <c r="K715" s="11"/>
      <c r="M715" s="104"/>
      <c r="N715" s="11"/>
      <c r="O715" s="11"/>
      <c r="P715" s="44"/>
      <c r="Q715" s="11"/>
      <c r="R715" s="11"/>
      <c r="S715" s="11"/>
      <c r="T715" s="11"/>
      <c r="U715" s="11"/>
    </row>
    <row r="716" spans="5:21" ht="15.75" customHeight="1">
      <c r="E716" s="11"/>
      <c r="G716" s="44"/>
      <c r="H716" s="11"/>
      <c r="I716" s="11"/>
      <c r="J716" s="11"/>
      <c r="K716" s="11"/>
      <c r="M716" s="104"/>
      <c r="N716" s="11"/>
      <c r="O716" s="11"/>
      <c r="P716" s="44"/>
      <c r="Q716" s="11"/>
      <c r="R716" s="11"/>
      <c r="S716" s="11"/>
      <c r="T716" s="11"/>
      <c r="U716" s="11"/>
    </row>
    <row r="717" spans="5:21" ht="15.75" customHeight="1">
      <c r="E717" s="11"/>
      <c r="G717" s="44"/>
      <c r="H717" s="11"/>
      <c r="I717" s="11"/>
      <c r="J717" s="11"/>
      <c r="K717" s="11"/>
      <c r="M717" s="104"/>
      <c r="N717" s="11"/>
      <c r="O717" s="11"/>
      <c r="P717" s="44"/>
      <c r="Q717" s="11"/>
      <c r="R717" s="11"/>
      <c r="S717" s="11"/>
      <c r="T717" s="11"/>
      <c r="U717" s="11"/>
    </row>
    <row r="718" spans="5:21" ht="15.75" customHeight="1">
      <c r="E718" s="11"/>
      <c r="G718" s="44"/>
      <c r="H718" s="11"/>
      <c r="I718" s="11"/>
      <c r="J718" s="11"/>
      <c r="K718" s="11"/>
      <c r="M718" s="104"/>
      <c r="N718" s="11"/>
      <c r="O718" s="11"/>
      <c r="P718" s="44"/>
      <c r="Q718" s="11"/>
      <c r="R718" s="11"/>
      <c r="S718" s="11"/>
      <c r="T718" s="11"/>
      <c r="U718" s="11"/>
    </row>
    <row r="719" spans="5:21" ht="15.75" customHeight="1">
      <c r="E719" s="11"/>
      <c r="G719" s="44"/>
      <c r="H719" s="11"/>
      <c r="I719" s="11"/>
      <c r="J719" s="11"/>
      <c r="K719" s="11"/>
      <c r="M719" s="104"/>
      <c r="N719" s="11"/>
      <c r="O719" s="11"/>
      <c r="P719" s="44"/>
      <c r="Q719" s="11"/>
      <c r="R719" s="11"/>
      <c r="S719" s="11"/>
      <c r="T719" s="11"/>
      <c r="U719" s="11"/>
    </row>
    <row r="720" spans="5:21" ht="15.75" customHeight="1">
      <c r="E720" s="11"/>
      <c r="G720" s="44"/>
      <c r="H720" s="11"/>
      <c r="I720" s="11"/>
      <c r="J720" s="11"/>
      <c r="K720" s="11"/>
      <c r="M720" s="104"/>
      <c r="N720" s="11"/>
      <c r="O720" s="11"/>
      <c r="P720" s="44"/>
      <c r="Q720" s="11"/>
      <c r="R720" s="11"/>
      <c r="S720" s="11"/>
      <c r="T720" s="11"/>
      <c r="U720" s="11"/>
    </row>
    <row r="721" spans="5:21" ht="15.75" customHeight="1">
      <c r="E721" s="11"/>
      <c r="G721" s="44"/>
      <c r="H721" s="11"/>
      <c r="I721" s="11"/>
      <c r="J721" s="11"/>
      <c r="K721" s="11"/>
      <c r="M721" s="104"/>
      <c r="N721" s="11"/>
      <c r="O721" s="11"/>
      <c r="P721" s="44"/>
      <c r="Q721" s="11"/>
      <c r="R721" s="11"/>
      <c r="S721" s="11"/>
      <c r="T721" s="11"/>
      <c r="U721" s="11"/>
    </row>
    <row r="722" spans="5:21" ht="15.75" customHeight="1">
      <c r="E722" s="11"/>
      <c r="G722" s="44"/>
      <c r="H722" s="11"/>
      <c r="I722" s="11"/>
      <c r="J722" s="11"/>
      <c r="K722" s="11"/>
      <c r="M722" s="104"/>
      <c r="N722" s="11"/>
      <c r="O722" s="11"/>
      <c r="P722" s="44"/>
      <c r="Q722" s="11"/>
      <c r="R722" s="11"/>
      <c r="S722" s="11"/>
      <c r="T722" s="11"/>
      <c r="U722" s="11"/>
    </row>
    <row r="723" spans="5:21" ht="15.75" customHeight="1">
      <c r="E723" s="11"/>
      <c r="G723" s="44"/>
      <c r="H723" s="11"/>
      <c r="I723" s="11"/>
      <c r="J723" s="11"/>
      <c r="K723" s="11"/>
      <c r="M723" s="104"/>
      <c r="N723" s="11"/>
      <c r="O723" s="11"/>
      <c r="P723" s="44"/>
      <c r="Q723" s="11"/>
      <c r="R723" s="11"/>
      <c r="S723" s="11"/>
      <c r="T723" s="11"/>
      <c r="U723" s="11"/>
    </row>
    <row r="724" spans="5:21" ht="15.75" customHeight="1">
      <c r="E724" s="11"/>
      <c r="G724" s="44"/>
      <c r="H724" s="11"/>
      <c r="I724" s="11"/>
      <c r="J724" s="11"/>
      <c r="K724" s="11"/>
      <c r="M724" s="104"/>
      <c r="N724" s="11"/>
      <c r="O724" s="11"/>
      <c r="P724" s="44"/>
      <c r="Q724" s="11"/>
      <c r="R724" s="11"/>
      <c r="S724" s="11"/>
      <c r="T724" s="11"/>
      <c r="U724" s="11"/>
    </row>
    <row r="725" spans="5:21" ht="15.75" customHeight="1">
      <c r="E725" s="11"/>
      <c r="G725" s="44"/>
      <c r="H725" s="11"/>
      <c r="I725" s="11"/>
      <c r="J725" s="11"/>
      <c r="K725" s="11"/>
      <c r="M725" s="104"/>
      <c r="N725" s="11"/>
      <c r="O725" s="11"/>
      <c r="P725" s="44"/>
      <c r="Q725" s="11"/>
      <c r="R725" s="11"/>
      <c r="S725" s="11"/>
      <c r="T725" s="11"/>
      <c r="U725" s="11"/>
    </row>
    <row r="726" spans="5:21" ht="15.75" customHeight="1">
      <c r="E726" s="11"/>
      <c r="G726" s="44"/>
      <c r="H726" s="11"/>
      <c r="I726" s="11"/>
      <c r="J726" s="11"/>
      <c r="K726" s="11"/>
      <c r="M726" s="104"/>
      <c r="N726" s="11"/>
      <c r="O726" s="11"/>
      <c r="P726" s="44"/>
      <c r="Q726" s="11"/>
      <c r="R726" s="11"/>
      <c r="S726" s="11"/>
      <c r="T726" s="11"/>
      <c r="U726" s="11"/>
    </row>
    <row r="727" spans="5:21" ht="15.75" customHeight="1">
      <c r="E727" s="11"/>
      <c r="G727" s="44"/>
      <c r="H727" s="11"/>
      <c r="I727" s="11"/>
      <c r="J727" s="11"/>
      <c r="K727" s="11"/>
      <c r="M727" s="104"/>
      <c r="N727" s="11"/>
      <c r="O727" s="11"/>
      <c r="P727" s="44"/>
      <c r="Q727" s="11"/>
      <c r="R727" s="11"/>
      <c r="S727" s="11"/>
      <c r="T727" s="11"/>
      <c r="U727" s="11"/>
    </row>
    <row r="728" spans="5:21" ht="15.75" customHeight="1">
      <c r="E728" s="11"/>
      <c r="G728" s="44"/>
      <c r="H728" s="11"/>
      <c r="I728" s="11"/>
      <c r="J728" s="11"/>
      <c r="K728" s="11"/>
      <c r="M728" s="104"/>
      <c r="N728" s="11"/>
      <c r="O728" s="11"/>
      <c r="P728" s="44"/>
      <c r="Q728" s="11"/>
      <c r="R728" s="11"/>
      <c r="S728" s="11"/>
      <c r="T728" s="11"/>
      <c r="U728" s="11"/>
    </row>
    <row r="729" spans="5:21" ht="15.75" customHeight="1">
      <c r="E729" s="11"/>
      <c r="G729" s="44"/>
      <c r="H729" s="11"/>
      <c r="I729" s="11"/>
      <c r="J729" s="11"/>
      <c r="K729" s="11"/>
      <c r="M729" s="104"/>
      <c r="N729" s="11"/>
      <c r="O729" s="11"/>
      <c r="P729" s="44"/>
      <c r="Q729" s="11"/>
      <c r="R729" s="11"/>
      <c r="S729" s="11"/>
      <c r="T729" s="11"/>
      <c r="U729" s="11"/>
    </row>
    <row r="730" spans="5:21" ht="15.75" customHeight="1">
      <c r="E730" s="11"/>
      <c r="G730" s="44"/>
      <c r="H730" s="11"/>
      <c r="I730" s="11"/>
      <c r="J730" s="11"/>
      <c r="K730" s="11"/>
      <c r="M730" s="104"/>
      <c r="N730" s="11"/>
      <c r="O730" s="11"/>
      <c r="P730" s="44"/>
      <c r="Q730" s="11"/>
      <c r="R730" s="11"/>
      <c r="S730" s="11"/>
      <c r="T730" s="11"/>
      <c r="U730" s="11"/>
    </row>
    <row r="731" spans="5:21" ht="15.75" customHeight="1">
      <c r="E731" s="11"/>
      <c r="G731" s="44"/>
      <c r="H731" s="11"/>
      <c r="I731" s="11"/>
      <c r="J731" s="11"/>
      <c r="K731" s="11"/>
      <c r="M731" s="104"/>
      <c r="N731" s="11"/>
      <c r="O731" s="11"/>
      <c r="P731" s="44"/>
      <c r="Q731" s="11"/>
      <c r="R731" s="11"/>
      <c r="S731" s="11"/>
      <c r="T731" s="11"/>
      <c r="U731" s="11"/>
    </row>
    <row r="732" spans="5:21" ht="15.75" customHeight="1">
      <c r="E732" s="11"/>
      <c r="G732" s="44"/>
      <c r="H732" s="11"/>
      <c r="I732" s="11"/>
      <c r="J732" s="11"/>
      <c r="K732" s="11"/>
      <c r="M732" s="104"/>
      <c r="N732" s="11"/>
      <c r="O732" s="11"/>
      <c r="P732" s="44"/>
      <c r="Q732" s="11"/>
      <c r="R732" s="11"/>
      <c r="S732" s="11"/>
      <c r="T732" s="11"/>
      <c r="U732" s="11"/>
    </row>
    <row r="733" spans="5:21" ht="15.75" customHeight="1">
      <c r="E733" s="11"/>
      <c r="G733" s="44"/>
      <c r="H733" s="11"/>
      <c r="I733" s="11"/>
      <c r="J733" s="11"/>
      <c r="K733" s="11"/>
      <c r="M733" s="104"/>
      <c r="N733" s="11"/>
      <c r="O733" s="11"/>
      <c r="P733" s="44"/>
      <c r="Q733" s="11"/>
      <c r="R733" s="11"/>
      <c r="S733" s="11"/>
      <c r="T733" s="11"/>
      <c r="U733" s="11"/>
    </row>
    <row r="734" spans="5:21" ht="15.75" customHeight="1">
      <c r="E734" s="11"/>
      <c r="G734" s="44"/>
      <c r="H734" s="11"/>
      <c r="I734" s="11"/>
      <c r="J734" s="11"/>
      <c r="K734" s="11"/>
      <c r="M734" s="104"/>
      <c r="N734" s="11"/>
      <c r="O734" s="11"/>
      <c r="P734" s="44"/>
      <c r="Q734" s="11"/>
      <c r="R734" s="11"/>
      <c r="S734" s="11"/>
      <c r="T734" s="11"/>
      <c r="U734" s="11"/>
    </row>
    <row r="735" spans="5:21" ht="15.75" customHeight="1">
      <c r="E735" s="11"/>
      <c r="G735" s="44"/>
      <c r="H735" s="11"/>
      <c r="I735" s="11"/>
      <c r="J735" s="11"/>
      <c r="K735" s="11"/>
      <c r="M735" s="104"/>
      <c r="N735" s="11"/>
      <c r="O735" s="11"/>
      <c r="P735" s="44"/>
      <c r="Q735" s="11"/>
      <c r="R735" s="11"/>
      <c r="S735" s="11"/>
      <c r="T735" s="11"/>
      <c r="U735" s="11"/>
    </row>
    <row r="736" spans="5:21" ht="15.75" customHeight="1">
      <c r="E736" s="11"/>
      <c r="G736" s="44"/>
      <c r="H736" s="11"/>
      <c r="I736" s="11"/>
      <c r="J736" s="11"/>
      <c r="K736" s="11"/>
      <c r="M736" s="104"/>
      <c r="N736" s="11"/>
      <c r="O736" s="11"/>
      <c r="P736" s="44"/>
      <c r="Q736" s="11"/>
      <c r="R736" s="11"/>
      <c r="S736" s="11"/>
      <c r="T736" s="11"/>
      <c r="U736" s="11"/>
    </row>
    <row r="737" spans="5:21" ht="15.75" customHeight="1">
      <c r="E737" s="11"/>
      <c r="G737" s="44"/>
      <c r="H737" s="11"/>
      <c r="I737" s="11"/>
      <c r="J737" s="11"/>
      <c r="K737" s="11"/>
      <c r="M737" s="104"/>
      <c r="N737" s="11"/>
      <c r="O737" s="11"/>
      <c r="P737" s="44"/>
      <c r="Q737" s="11"/>
      <c r="R737" s="11"/>
      <c r="S737" s="11"/>
      <c r="T737" s="11"/>
      <c r="U737" s="11"/>
    </row>
    <row r="738" spans="5:21" ht="15.75" customHeight="1">
      <c r="E738" s="11"/>
      <c r="G738" s="44"/>
      <c r="H738" s="11"/>
      <c r="I738" s="11"/>
      <c r="J738" s="11"/>
      <c r="K738" s="11"/>
      <c r="M738" s="104"/>
      <c r="N738" s="11"/>
      <c r="O738" s="11"/>
      <c r="P738" s="44"/>
      <c r="Q738" s="11"/>
      <c r="R738" s="11"/>
      <c r="S738" s="11"/>
      <c r="T738" s="11"/>
      <c r="U738" s="11"/>
    </row>
    <row r="739" spans="5:21" ht="15.75" customHeight="1">
      <c r="E739" s="11"/>
      <c r="G739" s="44"/>
      <c r="H739" s="11"/>
      <c r="I739" s="11"/>
      <c r="J739" s="11"/>
      <c r="K739" s="11"/>
      <c r="M739" s="104"/>
      <c r="N739" s="11"/>
      <c r="O739" s="11"/>
      <c r="P739" s="44"/>
      <c r="Q739" s="11"/>
      <c r="R739" s="11"/>
      <c r="S739" s="11"/>
      <c r="T739" s="11"/>
      <c r="U739" s="11"/>
    </row>
    <row r="740" spans="5:21" ht="15.75" customHeight="1">
      <c r="E740" s="11"/>
      <c r="G740" s="44"/>
      <c r="H740" s="11"/>
      <c r="I740" s="11"/>
      <c r="J740" s="11"/>
      <c r="K740" s="11"/>
      <c r="M740" s="104"/>
      <c r="N740" s="11"/>
      <c r="O740" s="11"/>
      <c r="P740" s="44"/>
      <c r="Q740" s="11"/>
      <c r="R740" s="11"/>
      <c r="S740" s="11"/>
      <c r="T740" s="11"/>
      <c r="U740" s="11"/>
    </row>
    <row r="741" spans="5:21" ht="15.75" customHeight="1">
      <c r="E741" s="11"/>
      <c r="G741" s="44"/>
      <c r="H741" s="11"/>
      <c r="I741" s="11"/>
      <c r="J741" s="11"/>
      <c r="K741" s="11"/>
      <c r="M741" s="104"/>
      <c r="N741" s="11"/>
      <c r="O741" s="11"/>
      <c r="P741" s="44"/>
      <c r="Q741" s="11"/>
      <c r="R741" s="11"/>
      <c r="S741" s="11"/>
      <c r="T741" s="11"/>
      <c r="U741" s="11"/>
    </row>
    <row r="742" spans="5:21" ht="15.75" customHeight="1">
      <c r="E742" s="11"/>
      <c r="G742" s="44"/>
      <c r="H742" s="11"/>
      <c r="I742" s="11"/>
      <c r="J742" s="11"/>
      <c r="K742" s="11"/>
      <c r="M742" s="104"/>
      <c r="N742" s="11"/>
      <c r="O742" s="11"/>
      <c r="P742" s="44"/>
      <c r="Q742" s="11"/>
      <c r="R742" s="11"/>
      <c r="S742" s="11"/>
      <c r="T742" s="11"/>
      <c r="U742" s="11"/>
    </row>
    <row r="743" spans="5:21" ht="15.75" customHeight="1">
      <c r="E743" s="11"/>
      <c r="G743" s="44"/>
      <c r="H743" s="11"/>
      <c r="I743" s="11"/>
      <c r="J743" s="11"/>
      <c r="K743" s="11"/>
      <c r="M743" s="104"/>
      <c r="N743" s="11"/>
      <c r="O743" s="11"/>
      <c r="P743" s="44"/>
      <c r="Q743" s="11"/>
      <c r="R743" s="11"/>
      <c r="S743" s="11"/>
      <c r="T743" s="11"/>
      <c r="U743" s="11"/>
    </row>
    <row r="744" spans="5:21" ht="15.75" customHeight="1">
      <c r="E744" s="11"/>
      <c r="G744" s="44"/>
      <c r="H744" s="11"/>
      <c r="I744" s="11"/>
      <c r="J744" s="11"/>
      <c r="K744" s="11"/>
      <c r="M744" s="104"/>
      <c r="N744" s="11"/>
      <c r="O744" s="11"/>
      <c r="P744" s="44"/>
      <c r="Q744" s="11"/>
      <c r="R744" s="11"/>
      <c r="S744" s="11"/>
      <c r="T744" s="11"/>
      <c r="U744" s="11"/>
    </row>
    <row r="745" spans="5:21" ht="15.75" customHeight="1">
      <c r="E745" s="11"/>
      <c r="G745" s="44"/>
      <c r="H745" s="11"/>
      <c r="I745" s="11"/>
      <c r="J745" s="11"/>
      <c r="K745" s="11"/>
      <c r="M745" s="104"/>
      <c r="N745" s="11"/>
      <c r="O745" s="11"/>
      <c r="P745" s="44"/>
      <c r="Q745" s="11"/>
      <c r="R745" s="11"/>
      <c r="S745" s="11"/>
      <c r="T745" s="11"/>
      <c r="U745" s="11"/>
    </row>
    <row r="746" spans="5:21" ht="15.75" customHeight="1">
      <c r="E746" s="11"/>
      <c r="G746" s="44"/>
      <c r="H746" s="11"/>
      <c r="I746" s="11"/>
      <c r="J746" s="11"/>
      <c r="K746" s="11"/>
      <c r="M746" s="104"/>
      <c r="N746" s="11"/>
      <c r="O746" s="11"/>
      <c r="P746" s="44"/>
      <c r="Q746" s="11"/>
      <c r="R746" s="11"/>
      <c r="S746" s="11"/>
      <c r="T746" s="11"/>
      <c r="U746" s="11"/>
    </row>
    <row r="747" spans="5:21" ht="15.75" customHeight="1">
      <c r="E747" s="11"/>
      <c r="G747" s="44"/>
      <c r="H747" s="11"/>
      <c r="I747" s="11"/>
      <c r="J747" s="11"/>
      <c r="K747" s="11"/>
      <c r="M747" s="104"/>
      <c r="N747" s="11"/>
      <c r="O747" s="11"/>
      <c r="P747" s="44"/>
      <c r="Q747" s="11"/>
      <c r="R747" s="11"/>
      <c r="S747" s="11"/>
      <c r="T747" s="11"/>
      <c r="U747" s="11"/>
    </row>
    <row r="748" spans="5:21" ht="15.75" customHeight="1">
      <c r="E748" s="11"/>
      <c r="G748" s="44"/>
      <c r="H748" s="11"/>
      <c r="I748" s="11"/>
      <c r="J748" s="11"/>
      <c r="K748" s="11"/>
      <c r="M748" s="104"/>
      <c r="N748" s="11"/>
      <c r="O748" s="11"/>
      <c r="P748" s="44"/>
      <c r="Q748" s="11"/>
      <c r="R748" s="11"/>
      <c r="S748" s="11"/>
      <c r="T748" s="11"/>
      <c r="U748" s="11"/>
    </row>
    <row r="749" spans="5:21" ht="15.75" customHeight="1">
      <c r="E749" s="11"/>
      <c r="G749" s="44"/>
      <c r="H749" s="11"/>
      <c r="I749" s="11"/>
      <c r="J749" s="11"/>
      <c r="K749" s="11"/>
      <c r="M749" s="104"/>
      <c r="N749" s="11"/>
      <c r="O749" s="11"/>
      <c r="P749" s="44"/>
      <c r="Q749" s="11"/>
      <c r="R749" s="11"/>
      <c r="S749" s="11"/>
      <c r="T749" s="11"/>
      <c r="U749" s="11"/>
    </row>
    <row r="750" spans="5:21" ht="15.75" customHeight="1">
      <c r="E750" s="11"/>
      <c r="G750" s="44"/>
      <c r="H750" s="11"/>
      <c r="I750" s="11"/>
      <c r="J750" s="11"/>
      <c r="K750" s="11"/>
      <c r="M750" s="104"/>
      <c r="N750" s="11"/>
      <c r="O750" s="11"/>
      <c r="P750" s="44"/>
      <c r="Q750" s="11"/>
      <c r="R750" s="11"/>
      <c r="S750" s="11"/>
      <c r="T750" s="11"/>
      <c r="U750" s="11"/>
    </row>
    <row r="751" spans="5:21" ht="15.75" customHeight="1">
      <c r="E751" s="11"/>
      <c r="G751" s="44"/>
      <c r="H751" s="11"/>
      <c r="I751" s="11"/>
      <c r="J751" s="11"/>
      <c r="K751" s="11"/>
      <c r="M751" s="104"/>
      <c r="N751" s="11"/>
      <c r="O751" s="11"/>
      <c r="P751" s="44"/>
      <c r="Q751" s="11"/>
      <c r="R751" s="11"/>
      <c r="S751" s="11"/>
      <c r="T751" s="11"/>
      <c r="U751" s="11"/>
    </row>
    <row r="752" spans="5:21" ht="15.75" customHeight="1">
      <c r="E752" s="11"/>
      <c r="G752" s="44"/>
      <c r="H752" s="11"/>
      <c r="I752" s="11"/>
      <c r="J752" s="11"/>
      <c r="K752" s="11"/>
      <c r="M752" s="104"/>
      <c r="N752" s="11"/>
      <c r="O752" s="11"/>
      <c r="P752" s="44"/>
      <c r="Q752" s="11"/>
      <c r="R752" s="11"/>
      <c r="S752" s="11"/>
      <c r="T752" s="11"/>
      <c r="U752" s="11"/>
    </row>
    <row r="753" spans="5:21" ht="15.75" customHeight="1">
      <c r="E753" s="11"/>
      <c r="G753" s="44"/>
      <c r="H753" s="11"/>
      <c r="I753" s="11"/>
      <c r="J753" s="11"/>
      <c r="K753" s="11"/>
      <c r="M753" s="104"/>
      <c r="N753" s="11"/>
      <c r="O753" s="11"/>
      <c r="P753" s="44"/>
      <c r="Q753" s="11"/>
      <c r="R753" s="11"/>
      <c r="S753" s="11"/>
      <c r="T753" s="11"/>
      <c r="U753" s="11"/>
    </row>
    <row r="754" spans="5:21" ht="15.75" customHeight="1">
      <c r="E754" s="11"/>
      <c r="G754" s="44"/>
      <c r="H754" s="11"/>
      <c r="I754" s="11"/>
      <c r="J754" s="11"/>
      <c r="K754" s="11"/>
      <c r="M754" s="104"/>
      <c r="N754" s="11"/>
      <c r="O754" s="11"/>
      <c r="P754" s="44"/>
      <c r="Q754" s="11"/>
      <c r="R754" s="11"/>
      <c r="S754" s="11"/>
      <c r="T754" s="11"/>
      <c r="U754" s="11"/>
    </row>
    <row r="755" spans="5:21" ht="15.75" customHeight="1">
      <c r="E755" s="11"/>
      <c r="G755" s="44"/>
      <c r="H755" s="11"/>
      <c r="I755" s="11"/>
      <c r="J755" s="11"/>
      <c r="K755" s="11"/>
      <c r="M755" s="104"/>
      <c r="N755" s="11"/>
      <c r="O755" s="11"/>
      <c r="P755" s="44"/>
      <c r="Q755" s="11"/>
      <c r="R755" s="11"/>
      <c r="S755" s="11"/>
      <c r="T755" s="11"/>
      <c r="U755" s="11"/>
    </row>
    <row r="756" spans="5:21" ht="15.75" customHeight="1">
      <c r="E756" s="11"/>
      <c r="G756" s="44"/>
      <c r="H756" s="11"/>
      <c r="I756" s="11"/>
      <c r="J756" s="11"/>
      <c r="K756" s="11"/>
      <c r="M756" s="104"/>
      <c r="N756" s="11"/>
      <c r="O756" s="11"/>
      <c r="P756" s="44"/>
      <c r="Q756" s="11"/>
      <c r="R756" s="11"/>
      <c r="S756" s="11"/>
      <c r="T756" s="11"/>
      <c r="U756" s="11"/>
    </row>
    <row r="757" spans="5:21" ht="15.75" customHeight="1">
      <c r="E757" s="11"/>
      <c r="G757" s="44"/>
      <c r="H757" s="11"/>
      <c r="I757" s="11"/>
      <c r="J757" s="11"/>
      <c r="K757" s="11"/>
      <c r="M757" s="104"/>
      <c r="N757" s="11"/>
      <c r="O757" s="11"/>
      <c r="P757" s="44"/>
      <c r="Q757" s="11"/>
      <c r="R757" s="11"/>
      <c r="S757" s="11"/>
      <c r="T757" s="11"/>
      <c r="U757" s="11"/>
    </row>
    <row r="758" spans="5:21" ht="15.75" customHeight="1">
      <c r="E758" s="11"/>
      <c r="G758" s="44"/>
      <c r="H758" s="11"/>
      <c r="I758" s="11"/>
      <c r="J758" s="11"/>
      <c r="K758" s="11"/>
      <c r="M758" s="104"/>
      <c r="N758" s="11"/>
      <c r="O758" s="11"/>
      <c r="P758" s="44"/>
      <c r="Q758" s="11"/>
      <c r="R758" s="11"/>
      <c r="S758" s="11"/>
      <c r="T758" s="11"/>
      <c r="U758" s="11"/>
    </row>
    <row r="759" spans="5:21" ht="15.75" customHeight="1">
      <c r="E759" s="11"/>
      <c r="G759" s="44"/>
      <c r="H759" s="11"/>
      <c r="I759" s="11"/>
      <c r="J759" s="11"/>
      <c r="K759" s="11"/>
      <c r="M759" s="104"/>
      <c r="N759" s="11"/>
      <c r="O759" s="11"/>
      <c r="P759" s="44"/>
      <c r="Q759" s="11"/>
      <c r="R759" s="11"/>
      <c r="S759" s="11"/>
      <c r="T759" s="11"/>
      <c r="U759" s="11"/>
    </row>
    <row r="760" spans="5:21" ht="15.75" customHeight="1">
      <c r="E760" s="11"/>
      <c r="G760" s="44"/>
      <c r="H760" s="11"/>
      <c r="I760" s="11"/>
      <c r="J760" s="11"/>
      <c r="K760" s="11"/>
      <c r="M760" s="104"/>
      <c r="N760" s="11"/>
      <c r="O760" s="11"/>
      <c r="P760" s="44"/>
      <c r="Q760" s="11"/>
      <c r="R760" s="11"/>
      <c r="S760" s="11"/>
      <c r="T760" s="11"/>
      <c r="U760" s="11"/>
    </row>
    <row r="761" spans="5:21" ht="15.75" customHeight="1">
      <c r="E761" s="11"/>
      <c r="G761" s="44"/>
      <c r="H761" s="11"/>
      <c r="I761" s="11"/>
      <c r="J761" s="11"/>
      <c r="K761" s="11"/>
      <c r="M761" s="104"/>
      <c r="N761" s="11"/>
      <c r="O761" s="11"/>
      <c r="P761" s="44"/>
      <c r="Q761" s="11"/>
      <c r="R761" s="11"/>
      <c r="S761" s="11"/>
      <c r="T761" s="11"/>
      <c r="U761" s="11"/>
    </row>
    <row r="762" spans="5:21" ht="15.75" customHeight="1">
      <c r="E762" s="11"/>
      <c r="G762" s="44"/>
      <c r="H762" s="11"/>
      <c r="I762" s="11"/>
      <c r="J762" s="11"/>
      <c r="K762" s="11"/>
      <c r="M762" s="104"/>
      <c r="N762" s="11"/>
      <c r="O762" s="11"/>
      <c r="P762" s="44"/>
      <c r="Q762" s="11"/>
      <c r="R762" s="11"/>
      <c r="S762" s="11"/>
      <c r="T762" s="11"/>
      <c r="U762" s="11"/>
    </row>
    <row r="763" spans="5:21" ht="15.75" customHeight="1">
      <c r="E763" s="11"/>
      <c r="G763" s="44"/>
      <c r="H763" s="11"/>
      <c r="I763" s="11"/>
      <c r="J763" s="11"/>
      <c r="K763" s="11"/>
      <c r="M763" s="104"/>
      <c r="N763" s="11"/>
      <c r="O763" s="11"/>
      <c r="P763" s="44"/>
      <c r="Q763" s="11"/>
      <c r="R763" s="11"/>
      <c r="S763" s="11"/>
      <c r="T763" s="11"/>
      <c r="U763" s="11"/>
    </row>
    <row r="764" spans="5:21" ht="15.75" customHeight="1">
      <c r="E764" s="11"/>
      <c r="G764" s="44"/>
      <c r="H764" s="11"/>
      <c r="I764" s="11"/>
      <c r="J764" s="11"/>
      <c r="K764" s="11"/>
      <c r="M764" s="104"/>
      <c r="N764" s="11"/>
      <c r="O764" s="11"/>
      <c r="P764" s="44"/>
      <c r="Q764" s="11"/>
      <c r="R764" s="11"/>
      <c r="S764" s="11"/>
      <c r="T764" s="11"/>
      <c r="U764" s="11"/>
    </row>
    <row r="765" spans="5:21" ht="15.75" customHeight="1">
      <c r="E765" s="11"/>
      <c r="G765" s="44"/>
      <c r="H765" s="11"/>
      <c r="I765" s="11"/>
      <c r="J765" s="11"/>
      <c r="K765" s="11"/>
      <c r="M765" s="104"/>
      <c r="N765" s="11"/>
      <c r="O765" s="11"/>
      <c r="P765" s="44"/>
      <c r="Q765" s="11"/>
      <c r="R765" s="11"/>
      <c r="S765" s="11"/>
      <c r="T765" s="11"/>
      <c r="U765" s="11"/>
    </row>
    <row r="766" spans="5:21" ht="15.75" customHeight="1">
      <c r="E766" s="11"/>
      <c r="G766" s="44"/>
      <c r="H766" s="11"/>
      <c r="I766" s="11"/>
      <c r="J766" s="11"/>
      <c r="K766" s="11"/>
      <c r="M766" s="104"/>
      <c r="N766" s="11"/>
      <c r="O766" s="11"/>
      <c r="P766" s="44"/>
      <c r="Q766" s="11"/>
      <c r="R766" s="11"/>
      <c r="S766" s="11"/>
      <c r="T766" s="11"/>
      <c r="U766" s="11"/>
    </row>
    <row r="767" spans="5:21" ht="15.75" customHeight="1">
      <c r="E767" s="11"/>
      <c r="G767" s="44"/>
      <c r="H767" s="11"/>
      <c r="I767" s="11"/>
      <c r="J767" s="11"/>
      <c r="K767" s="11"/>
      <c r="M767" s="104"/>
      <c r="N767" s="11"/>
      <c r="O767" s="11"/>
      <c r="P767" s="44"/>
      <c r="Q767" s="11"/>
      <c r="R767" s="11"/>
      <c r="S767" s="11"/>
      <c r="T767" s="11"/>
      <c r="U767" s="11"/>
    </row>
    <row r="768" spans="5:21" ht="15.75" customHeight="1">
      <c r="E768" s="11"/>
      <c r="G768" s="44"/>
      <c r="H768" s="11"/>
      <c r="I768" s="11"/>
      <c r="J768" s="11"/>
      <c r="K768" s="11"/>
      <c r="M768" s="104"/>
      <c r="N768" s="11"/>
      <c r="O768" s="11"/>
      <c r="P768" s="44"/>
      <c r="Q768" s="11"/>
      <c r="R768" s="11"/>
      <c r="S768" s="11"/>
      <c r="T768" s="11"/>
      <c r="U768" s="11"/>
    </row>
    <row r="769" spans="5:21" ht="15.75" customHeight="1">
      <c r="E769" s="11"/>
      <c r="G769" s="44"/>
      <c r="H769" s="11"/>
      <c r="I769" s="11"/>
      <c r="J769" s="11"/>
      <c r="K769" s="11"/>
      <c r="M769" s="104"/>
      <c r="N769" s="11"/>
      <c r="O769" s="11"/>
      <c r="P769" s="44"/>
      <c r="Q769" s="11"/>
      <c r="R769" s="11"/>
      <c r="S769" s="11"/>
      <c r="T769" s="11"/>
      <c r="U769" s="11"/>
    </row>
    <row r="770" spans="5:21" ht="15.75" customHeight="1">
      <c r="E770" s="11"/>
      <c r="G770" s="44"/>
      <c r="H770" s="11"/>
      <c r="I770" s="11"/>
      <c r="J770" s="11"/>
      <c r="K770" s="11"/>
      <c r="M770" s="104"/>
      <c r="N770" s="11"/>
      <c r="O770" s="11"/>
      <c r="P770" s="44"/>
      <c r="Q770" s="11"/>
      <c r="R770" s="11"/>
      <c r="S770" s="11"/>
      <c r="T770" s="11"/>
      <c r="U770" s="11"/>
    </row>
    <row r="771" spans="5:21" ht="15.75" customHeight="1">
      <c r="E771" s="11"/>
      <c r="G771" s="44"/>
      <c r="H771" s="11"/>
      <c r="I771" s="11"/>
      <c r="J771" s="11"/>
      <c r="K771" s="11"/>
      <c r="M771" s="104"/>
      <c r="N771" s="11"/>
      <c r="O771" s="11"/>
      <c r="P771" s="44"/>
      <c r="Q771" s="11"/>
      <c r="R771" s="11"/>
      <c r="S771" s="11"/>
      <c r="T771" s="11"/>
      <c r="U771" s="11"/>
    </row>
    <row r="772" spans="5:21" ht="15.75" customHeight="1">
      <c r="E772" s="11"/>
      <c r="G772" s="44"/>
      <c r="H772" s="11"/>
      <c r="I772" s="11"/>
      <c r="J772" s="11"/>
      <c r="K772" s="11"/>
      <c r="M772" s="104"/>
      <c r="N772" s="11"/>
      <c r="O772" s="11"/>
      <c r="P772" s="44"/>
      <c r="Q772" s="11"/>
      <c r="R772" s="11"/>
      <c r="S772" s="11"/>
      <c r="T772" s="11"/>
      <c r="U772" s="11"/>
    </row>
    <row r="773" spans="5:21" ht="15.75" customHeight="1">
      <c r="E773" s="11"/>
      <c r="G773" s="44"/>
      <c r="H773" s="11"/>
      <c r="I773" s="11"/>
      <c r="J773" s="11"/>
      <c r="K773" s="11"/>
      <c r="M773" s="104"/>
      <c r="N773" s="11"/>
      <c r="O773" s="11"/>
      <c r="P773" s="44"/>
      <c r="Q773" s="11"/>
      <c r="R773" s="11"/>
      <c r="S773" s="11"/>
      <c r="T773" s="11"/>
      <c r="U773" s="11"/>
    </row>
    <row r="774" spans="5:21" ht="15.75" customHeight="1">
      <c r="E774" s="11"/>
      <c r="G774" s="44"/>
      <c r="H774" s="11"/>
      <c r="I774" s="11"/>
      <c r="J774" s="11"/>
      <c r="K774" s="11"/>
      <c r="M774" s="104"/>
      <c r="N774" s="11"/>
      <c r="O774" s="11"/>
      <c r="P774" s="44"/>
      <c r="Q774" s="11"/>
      <c r="R774" s="11"/>
      <c r="S774" s="11"/>
      <c r="T774" s="11"/>
      <c r="U774" s="11"/>
    </row>
    <row r="775" spans="5:21" ht="15.75" customHeight="1">
      <c r="E775" s="11"/>
      <c r="G775" s="44"/>
      <c r="H775" s="11"/>
      <c r="I775" s="11"/>
      <c r="J775" s="11"/>
      <c r="K775" s="11"/>
      <c r="M775" s="104"/>
      <c r="N775" s="11"/>
      <c r="O775" s="11"/>
      <c r="P775" s="44"/>
      <c r="Q775" s="11"/>
      <c r="R775" s="11"/>
      <c r="S775" s="11"/>
      <c r="T775" s="11"/>
      <c r="U775" s="11"/>
    </row>
    <row r="776" spans="5:21" ht="15.75" customHeight="1">
      <c r="E776" s="11"/>
      <c r="G776" s="44"/>
      <c r="H776" s="11"/>
      <c r="I776" s="11"/>
      <c r="J776" s="11"/>
      <c r="K776" s="11"/>
      <c r="M776" s="104"/>
      <c r="N776" s="11"/>
      <c r="O776" s="11"/>
      <c r="P776" s="44"/>
      <c r="Q776" s="11"/>
      <c r="R776" s="11"/>
      <c r="S776" s="11"/>
      <c r="T776" s="11"/>
      <c r="U776" s="11"/>
    </row>
    <row r="777" spans="5:21" ht="15.75" customHeight="1">
      <c r="E777" s="11"/>
      <c r="G777" s="44"/>
      <c r="H777" s="11"/>
      <c r="I777" s="11"/>
      <c r="J777" s="11"/>
      <c r="K777" s="11"/>
      <c r="M777" s="104"/>
      <c r="N777" s="11"/>
      <c r="O777" s="11"/>
      <c r="P777" s="44"/>
      <c r="Q777" s="11"/>
      <c r="R777" s="11"/>
      <c r="S777" s="11"/>
      <c r="T777" s="11"/>
      <c r="U777" s="11"/>
    </row>
    <row r="778" spans="5:21" ht="15.75" customHeight="1">
      <c r="E778" s="11"/>
      <c r="G778" s="44"/>
      <c r="H778" s="11"/>
      <c r="I778" s="11"/>
      <c r="J778" s="11"/>
      <c r="K778" s="11"/>
      <c r="M778" s="104"/>
      <c r="N778" s="11"/>
      <c r="O778" s="11"/>
      <c r="P778" s="44"/>
      <c r="Q778" s="11"/>
      <c r="R778" s="11"/>
      <c r="S778" s="11"/>
      <c r="T778" s="11"/>
      <c r="U778" s="11"/>
    </row>
    <row r="779" spans="5:21" ht="15.75" customHeight="1">
      <c r="E779" s="11"/>
      <c r="G779" s="44"/>
      <c r="H779" s="11"/>
      <c r="I779" s="11"/>
      <c r="J779" s="11"/>
      <c r="K779" s="11"/>
      <c r="M779" s="104"/>
      <c r="N779" s="11"/>
      <c r="O779" s="11"/>
      <c r="P779" s="44"/>
      <c r="Q779" s="11"/>
      <c r="R779" s="11"/>
      <c r="S779" s="11"/>
      <c r="T779" s="11"/>
      <c r="U779" s="11"/>
    </row>
    <row r="780" spans="5:21" ht="15.75" customHeight="1">
      <c r="E780" s="11"/>
      <c r="G780" s="44"/>
      <c r="H780" s="11"/>
      <c r="I780" s="11"/>
      <c r="J780" s="11"/>
      <c r="K780" s="11"/>
      <c r="M780" s="104"/>
      <c r="N780" s="11"/>
      <c r="O780" s="11"/>
      <c r="P780" s="44"/>
      <c r="Q780" s="11"/>
      <c r="R780" s="11"/>
      <c r="S780" s="11"/>
      <c r="T780" s="11"/>
      <c r="U780" s="11"/>
    </row>
    <row r="781" spans="5:21" ht="15.75" customHeight="1">
      <c r="E781" s="11"/>
      <c r="G781" s="44"/>
      <c r="H781" s="11"/>
      <c r="I781" s="11"/>
      <c r="J781" s="11"/>
      <c r="K781" s="11"/>
      <c r="M781" s="104"/>
      <c r="N781" s="11"/>
      <c r="O781" s="11"/>
      <c r="P781" s="44"/>
      <c r="Q781" s="11"/>
      <c r="R781" s="11"/>
      <c r="S781" s="11"/>
      <c r="T781" s="11"/>
      <c r="U781" s="11"/>
    </row>
    <row r="782" spans="5:21" ht="15.75" customHeight="1">
      <c r="E782" s="11"/>
      <c r="G782" s="44"/>
      <c r="H782" s="11"/>
      <c r="I782" s="11"/>
      <c r="J782" s="11"/>
      <c r="K782" s="11"/>
      <c r="M782" s="104"/>
      <c r="N782" s="11"/>
      <c r="O782" s="11"/>
      <c r="P782" s="44"/>
      <c r="Q782" s="11"/>
      <c r="R782" s="11"/>
      <c r="S782" s="11"/>
      <c r="T782" s="11"/>
      <c r="U782" s="11"/>
    </row>
    <row r="783" spans="5:21" ht="15.75" customHeight="1">
      <c r="E783" s="11"/>
      <c r="G783" s="44"/>
      <c r="H783" s="11"/>
      <c r="I783" s="11"/>
      <c r="J783" s="11"/>
      <c r="K783" s="11"/>
      <c r="M783" s="104"/>
      <c r="N783" s="11"/>
      <c r="O783" s="11"/>
      <c r="P783" s="44"/>
      <c r="Q783" s="11"/>
      <c r="R783" s="11"/>
      <c r="S783" s="11"/>
      <c r="T783" s="11"/>
      <c r="U783" s="11"/>
    </row>
    <row r="784" spans="5:21" ht="15.75" customHeight="1">
      <c r="E784" s="11"/>
      <c r="G784" s="44"/>
      <c r="H784" s="11"/>
      <c r="I784" s="11"/>
      <c r="J784" s="11"/>
      <c r="K784" s="11"/>
      <c r="M784" s="104"/>
      <c r="N784" s="11"/>
      <c r="O784" s="11"/>
      <c r="P784" s="44"/>
      <c r="Q784" s="11"/>
      <c r="R784" s="11"/>
      <c r="S784" s="11"/>
      <c r="T784" s="11"/>
      <c r="U784" s="11"/>
    </row>
    <row r="785" spans="5:21" ht="15.75" customHeight="1">
      <c r="E785" s="11"/>
      <c r="G785" s="44"/>
      <c r="H785" s="11"/>
      <c r="I785" s="11"/>
      <c r="J785" s="11"/>
      <c r="K785" s="11"/>
      <c r="M785" s="104"/>
      <c r="N785" s="11"/>
      <c r="O785" s="11"/>
      <c r="P785" s="44"/>
      <c r="Q785" s="11"/>
      <c r="R785" s="11"/>
      <c r="S785" s="11"/>
      <c r="T785" s="11"/>
      <c r="U785" s="11"/>
    </row>
    <row r="786" spans="5:21" ht="15.75" customHeight="1">
      <c r="E786" s="11"/>
      <c r="G786" s="44"/>
      <c r="H786" s="11"/>
      <c r="I786" s="11"/>
      <c r="J786" s="11"/>
      <c r="K786" s="11"/>
      <c r="M786" s="104"/>
      <c r="N786" s="11"/>
      <c r="O786" s="11"/>
      <c r="P786" s="44"/>
      <c r="Q786" s="11"/>
      <c r="R786" s="11"/>
      <c r="S786" s="11"/>
      <c r="T786" s="11"/>
      <c r="U786" s="11"/>
    </row>
    <row r="787" spans="5:21" ht="15.75" customHeight="1">
      <c r="E787" s="11"/>
      <c r="G787" s="44"/>
      <c r="H787" s="11"/>
      <c r="I787" s="11"/>
      <c r="J787" s="11"/>
      <c r="K787" s="11"/>
      <c r="M787" s="104"/>
      <c r="N787" s="11"/>
      <c r="O787" s="11"/>
      <c r="P787" s="44"/>
      <c r="Q787" s="11"/>
      <c r="R787" s="11"/>
      <c r="S787" s="11"/>
      <c r="T787" s="11"/>
      <c r="U787" s="11"/>
    </row>
    <row r="788" spans="5:21" ht="15.75" customHeight="1">
      <c r="E788" s="11"/>
      <c r="G788" s="44"/>
      <c r="H788" s="11"/>
      <c r="I788" s="11"/>
      <c r="J788" s="11"/>
      <c r="K788" s="11"/>
      <c r="M788" s="104"/>
      <c r="N788" s="11"/>
      <c r="O788" s="11"/>
      <c r="P788" s="44"/>
      <c r="Q788" s="11"/>
      <c r="R788" s="11"/>
      <c r="S788" s="11"/>
      <c r="T788" s="11"/>
      <c r="U788" s="11"/>
    </row>
    <row r="789" spans="5:21" ht="15.75" customHeight="1">
      <c r="E789" s="11"/>
      <c r="G789" s="44"/>
      <c r="H789" s="11"/>
      <c r="I789" s="11"/>
      <c r="J789" s="11"/>
      <c r="K789" s="11"/>
      <c r="M789" s="104"/>
      <c r="N789" s="11"/>
      <c r="O789" s="11"/>
      <c r="P789" s="44"/>
      <c r="Q789" s="11"/>
      <c r="R789" s="11"/>
      <c r="S789" s="11"/>
      <c r="T789" s="11"/>
      <c r="U789" s="11"/>
    </row>
    <row r="790" spans="5:21" ht="15.75" customHeight="1">
      <c r="E790" s="11"/>
      <c r="G790" s="44"/>
      <c r="H790" s="11"/>
      <c r="I790" s="11"/>
      <c r="J790" s="11"/>
      <c r="K790" s="11"/>
      <c r="M790" s="104"/>
      <c r="N790" s="11"/>
      <c r="O790" s="11"/>
      <c r="P790" s="44"/>
      <c r="Q790" s="11"/>
      <c r="R790" s="11"/>
      <c r="S790" s="11"/>
      <c r="T790" s="11"/>
      <c r="U790" s="11"/>
    </row>
    <row r="791" spans="5:21" ht="15.75" customHeight="1">
      <c r="E791" s="11"/>
      <c r="G791" s="44"/>
      <c r="H791" s="11"/>
      <c r="I791" s="11"/>
      <c r="J791" s="11"/>
      <c r="K791" s="11"/>
      <c r="M791" s="104"/>
      <c r="N791" s="11"/>
      <c r="O791" s="11"/>
      <c r="P791" s="44"/>
      <c r="Q791" s="11"/>
      <c r="R791" s="11"/>
      <c r="S791" s="11"/>
      <c r="T791" s="11"/>
      <c r="U791" s="11"/>
    </row>
    <row r="792" spans="5:21" ht="15.75" customHeight="1">
      <c r="E792" s="11"/>
      <c r="G792" s="44"/>
      <c r="H792" s="11"/>
      <c r="I792" s="11"/>
      <c r="J792" s="11"/>
      <c r="K792" s="11"/>
      <c r="M792" s="104"/>
      <c r="N792" s="11"/>
      <c r="O792" s="11"/>
      <c r="P792" s="44"/>
      <c r="Q792" s="11"/>
      <c r="R792" s="11"/>
      <c r="S792" s="11"/>
      <c r="T792" s="11"/>
      <c r="U792" s="11"/>
    </row>
    <row r="793" spans="5:21" ht="15.75" customHeight="1">
      <c r="E793" s="11"/>
      <c r="G793" s="44"/>
      <c r="H793" s="11"/>
      <c r="I793" s="11"/>
      <c r="J793" s="11"/>
      <c r="K793" s="11"/>
      <c r="M793" s="104"/>
      <c r="N793" s="11"/>
      <c r="O793" s="11"/>
      <c r="P793" s="44"/>
      <c r="Q793" s="11"/>
      <c r="R793" s="11"/>
      <c r="S793" s="11"/>
      <c r="T793" s="11"/>
      <c r="U793" s="11"/>
    </row>
    <row r="794" spans="5:21" ht="15.75" customHeight="1">
      <c r="E794" s="11"/>
      <c r="G794" s="44"/>
      <c r="H794" s="11"/>
      <c r="I794" s="11"/>
      <c r="J794" s="11"/>
      <c r="K794" s="11"/>
      <c r="M794" s="104"/>
      <c r="N794" s="11"/>
      <c r="O794" s="11"/>
      <c r="P794" s="44"/>
      <c r="Q794" s="11"/>
      <c r="R794" s="11"/>
      <c r="S794" s="11"/>
      <c r="T794" s="11"/>
      <c r="U794" s="11"/>
    </row>
    <row r="795" spans="5:21" ht="15.75" customHeight="1">
      <c r="E795" s="11"/>
      <c r="G795" s="44"/>
      <c r="H795" s="11"/>
      <c r="I795" s="11"/>
      <c r="J795" s="11"/>
      <c r="K795" s="11"/>
      <c r="M795" s="104"/>
      <c r="N795" s="11"/>
      <c r="O795" s="11"/>
      <c r="P795" s="44"/>
      <c r="Q795" s="11"/>
      <c r="R795" s="11"/>
      <c r="S795" s="11"/>
      <c r="T795" s="11"/>
      <c r="U795" s="11"/>
    </row>
    <row r="796" spans="5:21" ht="15.75" customHeight="1">
      <c r="E796" s="11"/>
      <c r="G796" s="44"/>
      <c r="H796" s="11"/>
      <c r="I796" s="11"/>
      <c r="J796" s="11"/>
      <c r="K796" s="11"/>
      <c r="M796" s="104"/>
      <c r="N796" s="11"/>
      <c r="O796" s="11"/>
      <c r="P796" s="44"/>
      <c r="Q796" s="11"/>
      <c r="R796" s="11"/>
      <c r="S796" s="11"/>
      <c r="T796" s="11"/>
      <c r="U796" s="11"/>
    </row>
    <row r="797" spans="5:21" ht="15.75" customHeight="1">
      <c r="E797" s="11"/>
      <c r="G797" s="44"/>
      <c r="H797" s="11"/>
      <c r="I797" s="11"/>
      <c r="J797" s="11"/>
      <c r="K797" s="11"/>
      <c r="M797" s="104"/>
      <c r="N797" s="11"/>
      <c r="O797" s="11"/>
      <c r="P797" s="44"/>
      <c r="Q797" s="11"/>
      <c r="R797" s="11"/>
      <c r="S797" s="11"/>
      <c r="T797" s="11"/>
      <c r="U797" s="11"/>
    </row>
    <row r="798" spans="5:21" ht="15.75" customHeight="1">
      <c r="E798" s="11"/>
      <c r="G798" s="44"/>
      <c r="H798" s="11"/>
      <c r="I798" s="11"/>
      <c r="J798" s="11"/>
      <c r="K798" s="11"/>
      <c r="M798" s="104"/>
      <c r="N798" s="11"/>
      <c r="O798" s="11"/>
      <c r="P798" s="44"/>
      <c r="Q798" s="11"/>
      <c r="R798" s="11"/>
      <c r="S798" s="11"/>
      <c r="T798" s="11"/>
      <c r="U798" s="11"/>
    </row>
    <row r="799" spans="5:21" ht="15.75" customHeight="1">
      <c r="E799" s="11"/>
      <c r="G799" s="44"/>
      <c r="H799" s="11"/>
      <c r="I799" s="11"/>
      <c r="J799" s="11"/>
      <c r="K799" s="11"/>
      <c r="M799" s="104"/>
      <c r="N799" s="11"/>
      <c r="O799" s="11"/>
      <c r="P799" s="44"/>
      <c r="Q799" s="11"/>
      <c r="R799" s="11"/>
      <c r="S799" s="11"/>
      <c r="T799" s="11"/>
      <c r="U799" s="11"/>
    </row>
    <row r="800" spans="5:21" ht="15.75" customHeight="1">
      <c r="E800" s="11"/>
      <c r="G800" s="44"/>
      <c r="H800" s="11"/>
      <c r="I800" s="11"/>
      <c r="J800" s="11"/>
      <c r="K800" s="11"/>
      <c r="M800" s="104"/>
      <c r="N800" s="11"/>
      <c r="O800" s="11"/>
      <c r="P800" s="44"/>
      <c r="Q800" s="11"/>
      <c r="R800" s="11"/>
      <c r="S800" s="11"/>
      <c r="T800" s="11"/>
      <c r="U800" s="11"/>
    </row>
    <row r="801" spans="5:21" ht="15.75" customHeight="1">
      <c r="E801" s="11"/>
      <c r="G801" s="44"/>
      <c r="H801" s="11"/>
      <c r="I801" s="11"/>
      <c r="J801" s="11"/>
      <c r="K801" s="11"/>
      <c r="M801" s="104"/>
      <c r="N801" s="11"/>
      <c r="O801" s="11"/>
      <c r="P801" s="44"/>
      <c r="Q801" s="11"/>
      <c r="R801" s="11"/>
      <c r="S801" s="11"/>
      <c r="T801" s="11"/>
      <c r="U801" s="11"/>
    </row>
    <row r="802" spans="5:21" ht="15.75" customHeight="1">
      <c r="E802" s="11"/>
      <c r="G802" s="44"/>
      <c r="H802" s="11"/>
      <c r="I802" s="11"/>
      <c r="J802" s="11"/>
      <c r="K802" s="11"/>
      <c r="M802" s="104"/>
      <c r="N802" s="11"/>
      <c r="O802" s="11"/>
      <c r="P802" s="44"/>
      <c r="Q802" s="11"/>
      <c r="R802" s="11"/>
      <c r="S802" s="11"/>
      <c r="T802" s="11"/>
      <c r="U802" s="11"/>
    </row>
    <row r="803" spans="5:21" ht="15.75" customHeight="1">
      <c r="E803" s="11"/>
      <c r="G803" s="44"/>
      <c r="H803" s="11"/>
      <c r="I803" s="11"/>
      <c r="J803" s="11"/>
      <c r="K803" s="11"/>
      <c r="M803" s="104"/>
      <c r="N803" s="11"/>
      <c r="O803" s="11"/>
      <c r="P803" s="44"/>
      <c r="Q803" s="11"/>
      <c r="R803" s="11"/>
      <c r="S803" s="11"/>
      <c r="T803" s="11"/>
      <c r="U803" s="11"/>
    </row>
    <row r="804" spans="5:21" ht="15.75" customHeight="1">
      <c r="E804" s="11"/>
      <c r="G804" s="44"/>
      <c r="H804" s="11"/>
      <c r="I804" s="11"/>
      <c r="J804" s="11"/>
      <c r="K804" s="11"/>
      <c r="M804" s="104"/>
      <c r="N804" s="11"/>
      <c r="O804" s="11"/>
      <c r="P804" s="44"/>
      <c r="Q804" s="11"/>
      <c r="R804" s="11"/>
      <c r="S804" s="11"/>
      <c r="T804" s="11"/>
      <c r="U804" s="11"/>
    </row>
    <row r="805" spans="5:21" ht="15.75" customHeight="1">
      <c r="E805" s="11"/>
      <c r="G805" s="44"/>
      <c r="H805" s="11"/>
      <c r="I805" s="11"/>
      <c r="J805" s="11"/>
      <c r="K805" s="11"/>
      <c r="M805" s="104"/>
      <c r="N805" s="11"/>
      <c r="O805" s="11"/>
      <c r="P805" s="44"/>
      <c r="Q805" s="11"/>
      <c r="R805" s="11"/>
      <c r="S805" s="11"/>
      <c r="T805" s="11"/>
      <c r="U805" s="11"/>
    </row>
    <row r="806" spans="5:21" ht="15.75" customHeight="1">
      <c r="E806" s="11"/>
      <c r="G806" s="44"/>
      <c r="H806" s="11"/>
      <c r="I806" s="11"/>
      <c r="J806" s="11"/>
      <c r="K806" s="11"/>
      <c r="M806" s="104"/>
      <c r="N806" s="11"/>
      <c r="O806" s="11"/>
      <c r="P806" s="44"/>
      <c r="Q806" s="11"/>
      <c r="R806" s="11"/>
      <c r="S806" s="11"/>
      <c r="T806" s="11"/>
      <c r="U806" s="11"/>
    </row>
    <row r="807" spans="5:21" ht="15.75" customHeight="1">
      <c r="E807" s="11"/>
      <c r="G807" s="44"/>
      <c r="H807" s="11"/>
      <c r="I807" s="11"/>
      <c r="J807" s="11"/>
      <c r="K807" s="11"/>
      <c r="M807" s="104"/>
      <c r="N807" s="11"/>
      <c r="O807" s="11"/>
      <c r="P807" s="44"/>
      <c r="Q807" s="11"/>
      <c r="R807" s="11"/>
      <c r="S807" s="11"/>
      <c r="T807" s="11"/>
      <c r="U807" s="11"/>
    </row>
    <row r="808" spans="5:21" ht="15.75" customHeight="1">
      <c r="E808" s="11"/>
      <c r="G808" s="44"/>
      <c r="H808" s="11"/>
      <c r="I808" s="11"/>
      <c r="J808" s="11"/>
      <c r="K808" s="11"/>
      <c r="M808" s="104"/>
      <c r="N808" s="11"/>
      <c r="O808" s="11"/>
      <c r="P808" s="44"/>
      <c r="Q808" s="11"/>
      <c r="R808" s="11"/>
      <c r="S808" s="11"/>
      <c r="T808" s="11"/>
      <c r="U808" s="11"/>
    </row>
    <row r="809" spans="5:21" ht="15.75" customHeight="1">
      <c r="E809" s="11"/>
      <c r="G809" s="44"/>
      <c r="H809" s="11"/>
      <c r="I809" s="11"/>
      <c r="J809" s="11"/>
      <c r="K809" s="11"/>
      <c r="M809" s="104"/>
      <c r="N809" s="11"/>
      <c r="O809" s="11"/>
      <c r="P809" s="44"/>
      <c r="Q809" s="11"/>
      <c r="R809" s="11"/>
      <c r="S809" s="11"/>
      <c r="T809" s="11"/>
      <c r="U809" s="11"/>
    </row>
    <row r="810" spans="5:21" ht="15.75" customHeight="1">
      <c r="E810" s="11"/>
      <c r="G810" s="44"/>
      <c r="H810" s="11"/>
      <c r="I810" s="11"/>
      <c r="J810" s="11"/>
      <c r="K810" s="11"/>
      <c r="M810" s="104"/>
      <c r="N810" s="11"/>
      <c r="O810" s="11"/>
      <c r="P810" s="44"/>
      <c r="Q810" s="11"/>
      <c r="R810" s="11"/>
      <c r="S810" s="11"/>
      <c r="T810" s="11"/>
      <c r="U810" s="11"/>
    </row>
    <row r="811" spans="5:21" ht="15.75" customHeight="1">
      <c r="E811" s="11"/>
      <c r="G811" s="44"/>
      <c r="H811" s="11"/>
      <c r="I811" s="11"/>
      <c r="J811" s="11"/>
      <c r="K811" s="11"/>
      <c r="M811" s="104"/>
      <c r="N811" s="11"/>
      <c r="O811" s="11"/>
      <c r="P811" s="44"/>
      <c r="Q811" s="11"/>
      <c r="R811" s="11"/>
      <c r="S811" s="11"/>
      <c r="T811" s="11"/>
      <c r="U811" s="11"/>
    </row>
    <row r="812" spans="5:21" ht="15.75" customHeight="1">
      <c r="E812" s="11"/>
      <c r="G812" s="44"/>
      <c r="H812" s="11"/>
      <c r="I812" s="11"/>
      <c r="J812" s="11"/>
      <c r="K812" s="11"/>
      <c r="M812" s="104"/>
      <c r="N812" s="11"/>
      <c r="O812" s="11"/>
      <c r="P812" s="44"/>
      <c r="Q812" s="11"/>
      <c r="R812" s="11"/>
      <c r="S812" s="11"/>
      <c r="T812" s="11"/>
      <c r="U812" s="11"/>
    </row>
    <row r="813" spans="5:21" ht="15.75" customHeight="1">
      <c r="E813" s="11"/>
      <c r="G813" s="44"/>
      <c r="H813" s="11"/>
      <c r="I813" s="11"/>
      <c r="J813" s="11"/>
      <c r="K813" s="11"/>
      <c r="M813" s="104"/>
      <c r="N813" s="11"/>
      <c r="O813" s="11"/>
      <c r="P813" s="44"/>
      <c r="Q813" s="11"/>
      <c r="R813" s="11"/>
      <c r="S813" s="11"/>
      <c r="T813" s="11"/>
      <c r="U813" s="11"/>
    </row>
    <row r="814" spans="5:21" ht="15.75" customHeight="1">
      <c r="E814" s="11"/>
      <c r="G814" s="44"/>
      <c r="H814" s="11"/>
      <c r="I814" s="11"/>
      <c r="J814" s="11"/>
      <c r="K814" s="11"/>
      <c r="M814" s="104"/>
      <c r="N814" s="11"/>
      <c r="O814" s="11"/>
      <c r="P814" s="44"/>
      <c r="Q814" s="11"/>
      <c r="R814" s="11"/>
      <c r="S814" s="11"/>
      <c r="T814" s="11"/>
      <c r="U814" s="11"/>
    </row>
    <row r="815" spans="5:21" ht="15.75" customHeight="1">
      <c r="E815" s="11"/>
      <c r="G815" s="44"/>
      <c r="H815" s="11"/>
      <c r="I815" s="11"/>
      <c r="J815" s="11"/>
      <c r="K815" s="11"/>
      <c r="M815" s="104"/>
      <c r="N815" s="11"/>
      <c r="O815" s="11"/>
      <c r="P815" s="44"/>
      <c r="Q815" s="11"/>
      <c r="R815" s="11"/>
      <c r="S815" s="11"/>
      <c r="T815" s="11"/>
      <c r="U815" s="11"/>
    </row>
    <row r="816" spans="5:21" ht="15.75" customHeight="1">
      <c r="E816" s="11"/>
      <c r="G816" s="44"/>
      <c r="H816" s="11"/>
      <c r="I816" s="11"/>
      <c r="J816" s="11"/>
      <c r="K816" s="11"/>
      <c r="M816" s="104"/>
      <c r="N816" s="11"/>
      <c r="O816" s="11"/>
      <c r="P816" s="44"/>
      <c r="Q816" s="11"/>
      <c r="R816" s="11"/>
      <c r="S816" s="11"/>
      <c r="T816" s="11"/>
      <c r="U816" s="11"/>
    </row>
    <row r="817" spans="5:21" ht="15.75" customHeight="1">
      <c r="E817" s="11"/>
      <c r="G817" s="44"/>
      <c r="H817" s="11"/>
      <c r="I817" s="11"/>
      <c r="J817" s="11"/>
      <c r="K817" s="11"/>
      <c r="M817" s="104"/>
      <c r="N817" s="11"/>
      <c r="O817" s="11"/>
      <c r="P817" s="44"/>
      <c r="Q817" s="11"/>
      <c r="R817" s="11"/>
      <c r="S817" s="11"/>
      <c r="T817" s="11"/>
      <c r="U817" s="11"/>
    </row>
    <row r="818" spans="5:21" ht="15.75" customHeight="1">
      <c r="E818" s="11"/>
      <c r="G818" s="44"/>
      <c r="H818" s="11"/>
      <c r="I818" s="11"/>
      <c r="J818" s="11"/>
      <c r="K818" s="11"/>
      <c r="M818" s="104"/>
      <c r="N818" s="11"/>
      <c r="O818" s="11"/>
      <c r="P818" s="44"/>
      <c r="Q818" s="11"/>
      <c r="R818" s="11"/>
      <c r="S818" s="11"/>
      <c r="T818" s="11"/>
      <c r="U818" s="11"/>
    </row>
    <row r="819" spans="5:21" ht="15.75" customHeight="1">
      <c r="E819" s="11"/>
      <c r="G819" s="44"/>
      <c r="H819" s="11"/>
      <c r="I819" s="11"/>
      <c r="J819" s="11"/>
      <c r="K819" s="11"/>
      <c r="M819" s="104"/>
      <c r="N819" s="11"/>
      <c r="O819" s="11"/>
      <c r="P819" s="44"/>
      <c r="Q819" s="11"/>
      <c r="R819" s="11"/>
      <c r="S819" s="11"/>
      <c r="T819" s="11"/>
      <c r="U819" s="11"/>
    </row>
    <row r="820" spans="5:21" ht="15.75" customHeight="1">
      <c r="E820" s="11"/>
      <c r="G820" s="44"/>
      <c r="H820" s="11"/>
      <c r="I820" s="11"/>
      <c r="J820" s="11"/>
      <c r="K820" s="11"/>
      <c r="M820" s="104"/>
      <c r="N820" s="11"/>
      <c r="O820" s="11"/>
      <c r="P820" s="44"/>
      <c r="Q820" s="11"/>
      <c r="R820" s="11"/>
      <c r="S820" s="11"/>
      <c r="T820" s="11"/>
      <c r="U820" s="11"/>
    </row>
    <row r="821" spans="5:21" ht="15.75" customHeight="1">
      <c r="E821" s="11"/>
      <c r="G821" s="44"/>
      <c r="H821" s="11"/>
      <c r="I821" s="11"/>
      <c r="J821" s="11"/>
      <c r="K821" s="11"/>
      <c r="M821" s="104"/>
      <c r="N821" s="11"/>
      <c r="O821" s="11"/>
      <c r="P821" s="44"/>
      <c r="Q821" s="11"/>
      <c r="R821" s="11"/>
      <c r="S821" s="11"/>
      <c r="T821" s="11"/>
      <c r="U821" s="11"/>
    </row>
    <row r="822" spans="5:21" ht="15.75" customHeight="1">
      <c r="E822" s="11"/>
      <c r="G822" s="44"/>
      <c r="H822" s="11"/>
      <c r="I822" s="11"/>
      <c r="J822" s="11"/>
      <c r="K822" s="11"/>
      <c r="M822" s="104"/>
      <c r="N822" s="11"/>
      <c r="O822" s="11"/>
      <c r="P822" s="44"/>
      <c r="Q822" s="11"/>
      <c r="R822" s="11"/>
      <c r="S822" s="11"/>
      <c r="T822" s="11"/>
      <c r="U822" s="11"/>
    </row>
    <row r="823" spans="5:21" ht="15.75" customHeight="1">
      <c r="E823" s="11"/>
      <c r="G823" s="44"/>
      <c r="H823" s="11"/>
      <c r="I823" s="11"/>
      <c r="J823" s="11"/>
      <c r="K823" s="11"/>
      <c r="M823" s="104"/>
      <c r="N823" s="11"/>
      <c r="O823" s="11"/>
      <c r="P823" s="44"/>
      <c r="Q823" s="11"/>
      <c r="R823" s="11"/>
      <c r="S823" s="11"/>
      <c r="T823" s="11"/>
      <c r="U823" s="11"/>
    </row>
    <row r="824" spans="5:21" ht="15.75" customHeight="1">
      <c r="E824" s="11"/>
      <c r="G824" s="44"/>
      <c r="H824" s="11"/>
      <c r="I824" s="11"/>
      <c r="J824" s="11"/>
      <c r="K824" s="11"/>
      <c r="M824" s="104"/>
      <c r="N824" s="11"/>
      <c r="O824" s="11"/>
      <c r="P824" s="44"/>
      <c r="Q824" s="11"/>
      <c r="R824" s="11"/>
      <c r="S824" s="11"/>
      <c r="T824" s="11"/>
      <c r="U824" s="11"/>
    </row>
    <row r="825" spans="5:21" ht="15.75" customHeight="1">
      <c r="E825" s="11"/>
      <c r="G825" s="44"/>
      <c r="H825" s="11"/>
      <c r="I825" s="11"/>
      <c r="J825" s="11"/>
      <c r="K825" s="11"/>
      <c r="M825" s="104"/>
      <c r="N825" s="11"/>
      <c r="O825" s="11"/>
      <c r="P825" s="44"/>
      <c r="Q825" s="11"/>
      <c r="R825" s="11"/>
      <c r="S825" s="11"/>
      <c r="T825" s="11"/>
      <c r="U825" s="11"/>
    </row>
    <row r="826" spans="5:21" ht="15.75" customHeight="1">
      <c r="E826" s="11"/>
      <c r="G826" s="44"/>
      <c r="H826" s="11"/>
      <c r="I826" s="11"/>
      <c r="J826" s="11"/>
      <c r="K826" s="11"/>
      <c r="M826" s="104"/>
      <c r="N826" s="11"/>
      <c r="O826" s="11"/>
      <c r="P826" s="44"/>
      <c r="Q826" s="11"/>
      <c r="R826" s="11"/>
      <c r="S826" s="11"/>
      <c r="T826" s="11"/>
      <c r="U826" s="11"/>
    </row>
    <row r="827" spans="5:21" ht="15.75" customHeight="1">
      <c r="E827" s="11"/>
      <c r="G827" s="44"/>
      <c r="H827" s="11"/>
      <c r="I827" s="11"/>
      <c r="J827" s="11"/>
      <c r="K827" s="11"/>
      <c r="M827" s="104"/>
      <c r="N827" s="11"/>
      <c r="O827" s="11"/>
      <c r="P827" s="44"/>
      <c r="Q827" s="11"/>
      <c r="R827" s="11"/>
      <c r="S827" s="11"/>
      <c r="T827" s="11"/>
      <c r="U827" s="11"/>
    </row>
    <row r="828" spans="5:21" ht="15.75" customHeight="1">
      <c r="E828" s="11"/>
      <c r="G828" s="44"/>
      <c r="H828" s="11"/>
      <c r="I828" s="11"/>
      <c r="J828" s="11"/>
      <c r="K828" s="11"/>
      <c r="M828" s="104"/>
      <c r="N828" s="11"/>
      <c r="O828" s="11"/>
      <c r="P828" s="44"/>
      <c r="Q828" s="11"/>
      <c r="R828" s="11"/>
      <c r="S828" s="11"/>
      <c r="T828" s="11"/>
      <c r="U828" s="11"/>
    </row>
    <row r="829" spans="5:21" ht="15.75" customHeight="1">
      <c r="E829" s="11"/>
      <c r="G829" s="44"/>
      <c r="H829" s="11"/>
      <c r="I829" s="11"/>
      <c r="J829" s="11"/>
      <c r="K829" s="11"/>
      <c r="M829" s="104"/>
      <c r="N829" s="11"/>
      <c r="O829" s="11"/>
      <c r="P829" s="44"/>
      <c r="Q829" s="11"/>
      <c r="R829" s="11"/>
      <c r="S829" s="11"/>
      <c r="T829" s="11"/>
      <c r="U829" s="11"/>
    </row>
    <row r="830" spans="5:21" ht="15.75" customHeight="1">
      <c r="E830" s="11"/>
      <c r="G830" s="44"/>
      <c r="H830" s="11"/>
      <c r="I830" s="11"/>
      <c r="J830" s="11"/>
      <c r="K830" s="11"/>
      <c r="M830" s="104"/>
      <c r="N830" s="11"/>
      <c r="O830" s="11"/>
      <c r="P830" s="44"/>
      <c r="Q830" s="11"/>
      <c r="R830" s="11"/>
      <c r="S830" s="11"/>
      <c r="T830" s="11"/>
      <c r="U830" s="11"/>
    </row>
    <row r="831" spans="5:21" ht="15.75" customHeight="1">
      <c r="E831" s="11"/>
      <c r="G831" s="44"/>
      <c r="H831" s="11"/>
      <c r="I831" s="11"/>
      <c r="J831" s="11"/>
      <c r="K831" s="11"/>
      <c r="M831" s="104"/>
      <c r="N831" s="11"/>
      <c r="O831" s="11"/>
      <c r="P831" s="44"/>
      <c r="Q831" s="11"/>
      <c r="R831" s="11"/>
      <c r="S831" s="11"/>
      <c r="T831" s="11"/>
      <c r="U831" s="11"/>
    </row>
    <row r="832" spans="5:21" ht="15.75" customHeight="1">
      <c r="E832" s="11"/>
      <c r="G832" s="44"/>
      <c r="H832" s="11"/>
      <c r="I832" s="11"/>
      <c r="J832" s="11"/>
      <c r="K832" s="11"/>
      <c r="M832" s="104"/>
      <c r="N832" s="11"/>
      <c r="O832" s="11"/>
      <c r="P832" s="44"/>
      <c r="Q832" s="11"/>
      <c r="R832" s="11"/>
      <c r="S832" s="11"/>
      <c r="T832" s="11"/>
      <c r="U832" s="11"/>
    </row>
    <row r="833" spans="5:21" ht="15.75" customHeight="1">
      <c r="E833" s="11"/>
      <c r="G833" s="44"/>
      <c r="H833" s="11"/>
      <c r="I833" s="11"/>
      <c r="J833" s="11"/>
      <c r="K833" s="11"/>
      <c r="M833" s="104"/>
      <c r="N833" s="11"/>
      <c r="O833" s="11"/>
      <c r="P833" s="44"/>
      <c r="Q833" s="11"/>
      <c r="R833" s="11"/>
      <c r="S833" s="11"/>
      <c r="T833" s="11"/>
      <c r="U833" s="11"/>
    </row>
    <row r="834" spans="5:21" ht="15.75" customHeight="1">
      <c r="E834" s="11"/>
      <c r="G834" s="44"/>
      <c r="H834" s="11"/>
      <c r="I834" s="11"/>
      <c r="J834" s="11"/>
      <c r="K834" s="11"/>
      <c r="M834" s="104"/>
      <c r="N834" s="11"/>
      <c r="O834" s="11"/>
      <c r="P834" s="44"/>
      <c r="Q834" s="11"/>
      <c r="R834" s="11"/>
      <c r="S834" s="11"/>
      <c r="T834" s="11"/>
      <c r="U834" s="11"/>
    </row>
    <row r="835" spans="5:21" ht="15.75" customHeight="1">
      <c r="E835" s="11"/>
      <c r="G835" s="44"/>
      <c r="H835" s="11"/>
      <c r="I835" s="11"/>
      <c r="J835" s="11"/>
      <c r="K835" s="11"/>
      <c r="M835" s="104"/>
      <c r="N835" s="11"/>
      <c r="O835" s="11"/>
      <c r="P835" s="44"/>
      <c r="Q835" s="11"/>
      <c r="R835" s="11"/>
      <c r="S835" s="11"/>
      <c r="T835" s="11"/>
      <c r="U835" s="11"/>
    </row>
    <row r="836" spans="5:21" ht="15.75" customHeight="1">
      <c r="E836" s="11"/>
      <c r="G836" s="44"/>
      <c r="H836" s="11"/>
      <c r="I836" s="11"/>
      <c r="J836" s="11"/>
      <c r="K836" s="11"/>
      <c r="M836" s="104"/>
      <c r="N836" s="11"/>
      <c r="O836" s="11"/>
      <c r="P836" s="44"/>
      <c r="Q836" s="11"/>
      <c r="R836" s="11"/>
      <c r="S836" s="11"/>
      <c r="T836" s="11"/>
      <c r="U836" s="11"/>
    </row>
    <row r="837" spans="5:21" ht="15.75" customHeight="1">
      <c r="E837" s="11"/>
      <c r="G837" s="44"/>
      <c r="H837" s="11"/>
      <c r="I837" s="11"/>
      <c r="J837" s="11"/>
      <c r="K837" s="11"/>
      <c r="M837" s="104"/>
      <c r="N837" s="11"/>
      <c r="O837" s="11"/>
      <c r="P837" s="44"/>
      <c r="Q837" s="11"/>
      <c r="R837" s="11"/>
      <c r="S837" s="11"/>
      <c r="T837" s="11"/>
      <c r="U837" s="11"/>
    </row>
    <row r="838" spans="5:21" ht="15.75" customHeight="1">
      <c r="E838" s="11"/>
      <c r="G838" s="44"/>
      <c r="H838" s="11"/>
      <c r="I838" s="11"/>
      <c r="J838" s="11"/>
      <c r="K838" s="11"/>
      <c r="M838" s="104"/>
      <c r="N838" s="11"/>
      <c r="O838" s="11"/>
      <c r="P838" s="44"/>
      <c r="Q838" s="11"/>
      <c r="R838" s="11"/>
      <c r="S838" s="11"/>
      <c r="T838" s="11"/>
      <c r="U838" s="11"/>
    </row>
    <row r="839" spans="5:21" ht="15.75" customHeight="1">
      <c r="E839" s="11"/>
      <c r="G839" s="44"/>
      <c r="H839" s="11"/>
      <c r="I839" s="11"/>
      <c r="J839" s="11"/>
      <c r="K839" s="11"/>
      <c r="M839" s="104"/>
      <c r="N839" s="11"/>
      <c r="O839" s="11"/>
      <c r="P839" s="44"/>
      <c r="Q839" s="11"/>
      <c r="R839" s="11"/>
      <c r="S839" s="11"/>
      <c r="T839" s="11"/>
      <c r="U839" s="11"/>
    </row>
    <row r="840" spans="5:21" ht="15.75" customHeight="1">
      <c r="E840" s="11"/>
      <c r="G840" s="44"/>
      <c r="H840" s="11"/>
      <c r="I840" s="11"/>
      <c r="J840" s="11"/>
      <c r="K840" s="11"/>
      <c r="M840" s="104"/>
      <c r="N840" s="11"/>
      <c r="O840" s="11"/>
      <c r="P840" s="44"/>
      <c r="Q840" s="11"/>
      <c r="R840" s="11"/>
      <c r="S840" s="11"/>
      <c r="T840" s="11"/>
      <c r="U840" s="11"/>
    </row>
    <row r="841" spans="5:21" ht="15.75" customHeight="1">
      <c r="E841" s="11"/>
      <c r="G841" s="44"/>
      <c r="H841" s="11"/>
      <c r="I841" s="11"/>
      <c r="J841" s="11"/>
      <c r="K841" s="11"/>
      <c r="M841" s="104"/>
      <c r="N841" s="11"/>
      <c r="O841" s="11"/>
      <c r="P841" s="44"/>
      <c r="Q841" s="11"/>
      <c r="R841" s="11"/>
      <c r="S841" s="11"/>
      <c r="T841" s="11"/>
      <c r="U841" s="11"/>
    </row>
    <row r="842" spans="5:21" ht="15.75" customHeight="1">
      <c r="E842" s="11"/>
      <c r="G842" s="44"/>
      <c r="H842" s="11"/>
      <c r="I842" s="11"/>
      <c r="J842" s="11"/>
      <c r="K842" s="11"/>
      <c r="M842" s="104"/>
      <c r="N842" s="11"/>
      <c r="O842" s="11"/>
      <c r="P842" s="44"/>
      <c r="Q842" s="11"/>
      <c r="R842" s="11"/>
      <c r="S842" s="11"/>
      <c r="T842" s="11"/>
      <c r="U842" s="11"/>
    </row>
    <row r="843" spans="5:21" ht="15.75" customHeight="1">
      <c r="E843" s="11"/>
      <c r="G843" s="44"/>
      <c r="H843" s="11"/>
      <c r="I843" s="11"/>
      <c r="J843" s="11"/>
      <c r="K843" s="11"/>
      <c r="M843" s="104"/>
      <c r="N843" s="11"/>
      <c r="O843" s="11"/>
      <c r="P843" s="44"/>
      <c r="Q843" s="11"/>
      <c r="R843" s="11"/>
      <c r="S843" s="11"/>
      <c r="T843" s="11"/>
      <c r="U843" s="11"/>
    </row>
    <row r="844" spans="5:21" ht="15.75" customHeight="1">
      <c r="E844" s="11"/>
      <c r="G844" s="44"/>
      <c r="H844" s="11"/>
      <c r="I844" s="11"/>
      <c r="J844" s="11"/>
      <c r="K844" s="11"/>
      <c r="M844" s="104"/>
      <c r="N844" s="11"/>
      <c r="O844" s="11"/>
      <c r="P844" s="44"/>
      <c r="Q844" s="11"/>
      <c r="R844" s="11"/>
      <c r="S844" s="11"/>
      <c r="T844" s="11"/>
      <c r="U844" s="11"/>
    </row>
    <row r="845" spans="5:21" ht="15.75" customHeight="1">
      <c r="E845" s="11"/>
      <c r="G845" s="44"/>
      <c r="H845" s="11"/>
      <c r="I845" s="11"/>
      <c r="J845" s="11"/>
      <c r="K845" s="11"/>
      <c r="M845" s="104"/>
      <c r="N845" s="11"/>
      <c r="O845" s="11"/>
      <c r="P845" s="44"/>
      <c r="Q845" s="11"/>
      <c r="R845" s="11"/>
      <c r="S845" s="11"/>
      <c r="T845" s="11"/>
      <c r="U845" s="11"/>
    </row>
    <row r="846" spans="5:21" ht="15.75" customHeight="1">
      <c r="E846" s="11"/>
      <c r="G846" s="44"/>
      <c r="H846" s="11"/>
      <c r="I846" s="11"/>
      <c r="J846" s="11"/>
      <c r="K846" s="11"/>
      <c r="M846" s="104"/>
      <c r="N846" s="11"/>
      <c r="O846" s="11"/>
      <c r="P846" s="44"/>
      <c r="Q846" s="11"/>
      <c r="R846" s="11"/>
      <c r="S846" s="11"/>
      <c r="T846" s="11"/>
      <c r="U846" s="11"/>
    </row>
    <row r="847" spans="5:21" ht="15.75" customHeight="1">
      <c r="E847" s="11"/>
      <c r="G847" s="44"/>
      <c r="H847" s="11"/>
      <c r="I847" s="11"/>
      <c r="J847" s="11"/>
      <c r="K847" s="11"/>
      <c r="M847" s="104"/>
      <c r="N847" s="11"/>
      <c r="O847" s="11"/>
      <c r="P847" s="44"/>
      <c r="Q847" s="11"/>
      <c r="R847" s="11"/>
      <c r="S847" s="11"/>
      <c r="T847" s="11"/>
      <c r="U847" s="11"/>
    </row>
    <row r="848" spans="5:21" ht="15.75" customHeight="1">
      <c r="E848" s="11"/>
      <c r="G848" s="44"/>
      <c r="H848" s="11"/>
      <c r="I848" s="11"/>
      <c r="J848" s="11"/>
      <c r="K848" s="11"/>
      <c r="M848" s="104"/>
      <c r="N848" s="11"/>
      <c r="O848" s="11"/>
      <c r="P848" s="44"/>
      <c r="Q848" s="11"/>
      <c r="R848" s="11"/>
      <c r="S848" s="11"/>
      <c r="T848" s="11"/>
      <c r="U848" s="11"/>
    </row>
    <row r="849" spans="5:21" ht="15.75" customHeight="1">
      <c r="E849" s="11"/>
      <c r="G849" s="44"/>
      <c r="H849" s="11"/>
      <c r="I849" s="11"/>
      <c r="J849" s="11"/>
      <c r="K849" s="11"/>
      <c r="M849" s="104"/>
      <c r="N849" s="11"/>
      <c r="O849" s="11"/>
      <c r="P849" s="44"/>
      <c r="Q849" s="11"/>
      <c r="R849" s="11"/>
      <c r="S849" s="11"/>
      <c r="T849" s="11"/>
      <c r="U849" s="11"/>
    </row>
    <row r="850" spans="5:21" ht="15.75" customHeight="1">
      <c r="E850" s="11"/>
      <c r="G850" s="44"/>
      <c r="H850" s="11"/>
      <c r="I850" s="11"/>
      <c r="J850" s="11"/>
      <c r="K850" s="11"/>
      <c r="M850" s="104"/>
      <c r="N850" s="11"/>
      <c r="O850" s="11"/>
      <c r="P850" s="44"/>
      <c r="Q850" s="11"/>
      <c r="R850" s="11"/>
      <c r="S850" s="11"/>
      <c r="T850" s="11"/>
      <c r="U850" s="11"/>
    </row>
    <row r="851" spans="5:21" ht="15.75" customHeight="1">
      <c r="E851" s="11"/>
      <c r="G851" s="44"/>
      <c r="H851" s="11"/>
      <c r="I851" s="11"/>
      <c r="J851" s="11"/>
      <c r="K851" s="11"/>
      <c r="M851" s="104"/>
      <c r="N851" s="11"/>
      <c r="O851" s="11"/>
      <c r="P851" s="44"/>
      <c r="Q851" s="11"/>
      <c r="R851" s="11"/>
      <c r="S851" s="11"/>
      <c r="T851" s="11"/>
      <c r="U851" s="11"/>
    </row>
    <row r="852" spans="5:21" ht="15.75" customHeight="1">
      <c r="E852" s="11"/>
      <c r="G852" s="44"/>
      <c r="H852" s="11"/>
      <c r="I852" s="11"/>
      <c r="J852" s="11"/>
      <c r="K852" s="11"/>
      <c r="M852" s="104"/>
      <c r="N852" s="11"/>
      <c r="O852" s="11"/>
      <c r="P852" s="44"/>
      <c r="Q852" s="11"/>
      <c r="R852" s="11"/>
      <c r="S852" s="11"/>
      <c r="T852" s="11"/>
      <c r="U852" s="11"/>
    </row>
    <row r="853" spans="5:21" ht="15.75" customHeight="1">
      <c r="E853" s="11"/>
      <c r="G853" s="44"/>
      <c r="H853" s="11"/>
      <c r="I853" s="11"/>
      <c r="J853" s="11"/>
      <c r="K853" s="11"/>
      <c r="M853" s="104"/>
      <c r="N853" s="11"/>
      <c r="O853" s="11"/>
      <c r="P853" s="44"/>
      <c r="Q853" s="11"/>
      <c r="R853" s="11"/>
      <c r="S853" s="11"/>
      <c r="T853" s="11"/>
      <c r="U853" s="11"/>
    </row>
    <row r="854" spans="5:21" ht="15.75" customHeight="1">
      <c r="E854" s="11"/>
      <c r="G854" s="44"/>
      <c r="H854" s="11"/>
      <c r="I854" s="11"/>
      <c r="J854" s="11"/>
      <c r="K854" s="11"/>
      <c r="M854" s="104"/>
      <c r="N854" s="11"/>
      <c r="O854" s="11"/>
      <c r="P854" s="44"/>
      <c r="Q854" s="11"/>
      <c r="R854" s="11"/>
      <c r="S854" s="11"/>
      <c r="T854" s="11"/>
      <c r="U854" s="11"/>
    </row>
    <row r="855" spans="5:21" ht="15.75" customHeight="1">
      <c r="E855" s="11"/>
      <c r="G855" s="44"/>
      <c r="H855" s="11"/>
      <c r="I855" s="11"/>
      <c r="J855" s="11"/>
      <c r="K855" s="11"/>
      <c r="M855" s="104"/>
      <c r="N855" s="11"/>
      <c r="O855" s="11"/>
      <c r="P855" s="44"/>
      <c r="Q855" s="11"/>
      <c r="R855" s="11"/>
      <c r="S855" s="11"/>
      <c r="T855" s="11"/>
      <c r="U855" s="11"/>
    </row>
    <row r="856" spans="5:21" ht="15.75" customHeight="1">
      <c r="E856" s="11"/>
      <c r="G856" s="44"/>
      <c r="H856" s="11"/>
      <c r="I856" s="11"/>
      <c r="J856" s="11"/>
      <c r="K856" s="11"/>
      <c r="M856" s="104"/>
      <c r="N856" s="11"/>
      <c r="O856" s="11"/>
      <c r="P856" s="44"/>
      <c r="Q856" s="11"/>
      <c r="R856" s="11"/>
      <c r="S856" s="11"/>
      <c r="T856" s="11"/>
      <c r="U856" s="11"/>
    </row>
    <row r="857" spans="5:21" ht="15.75" customHeight="1">
      <c r="E857" s="11"/>
      <c r="G857" s="44"/>
      <c r="H857" s="11"/>
      <c r="I857" s="11"/>
      <c r="J857" s="11"/>
      <c r="K857" s="11"/>
      <c r="M857" s="104"/>
      <c r="N857" s="11"/>
      <c r="O857" s="11"/>
      <c r="P857" s="44"/>
      <c r="Q857" s="11"/>
      <c r="R857" s="11"/>
      <c r="S857" s="11"/>
      <c r="T857" s="11"/>
      <c r="U857" s="11"/>
    </row>
    <row r="858" spans="5:21" ht="15.75" customHeight="1">
      <c r="E858" s="11"/>
      <c r="G858" s="44"/>
      <c r="H858" s="11"/>
      <c r="I858" s="11"/>
      <c r="J858" s="11"/>
      <c r="K858" s="11"/>
      <c r="M858" s="104"/>
      <c r="N858" s="11"/>
      <c r="O858" s="11"/>
      <c r="P858" s="44"/>
      <c r="Q858" s="11"/>
      <c r="R858" s="11"/>
      <c r="S858" s="11"/>
      <c r="T858" s="11"/>
      <c r="U858" s="11"/>
    </row>
    <row r="859" spans="5:21" ht="15.75" customHeight="1">
      <c r="E859" s="11"/>
      <c r="G859" s="44"/>
      <c r="H859" s="11"/>
      <c r="I859" s="11"/>
      <c r="J859" s="11"/>
      <c r="K859" s="11"/>
      <c r="M859" s="104"/>
      <c r="N859" s="11"/>
      <c r="O859" s="11"/>
      <c r="P859" s="44"/>
      <c r="Q859" s="11"/>
      <c r="R859" s="11"/>
      <c r="S859" s="11"/>
      <c r="T859" s="11"/>
      <c r="U859" s="11"/>
    </row>
    <row r="860" spans="5:21" ht="15.75" customHeight="1">
      <c r="E860" s="11"/>
      <c r="G860" s="44"/>
      <c r="H860" s="11"/>
      <c r="I860" s="11"/>
      <c r="J860" s="11"/>
      <c r="K860" s="11"/>
      <c r="M860" s="104"/>
      <c r="N860" s="11"/>
      <c r="O860" s="11"/>
      <c r="P860" s="44"/>
      <c r="Q860" s="11"/>
      <c r="R860" s="11"/>
      <c r="S860" s="11"/>
      <c r="T860" s="11"/>
      <c r="U860" s="11"/>
    </row>
    <row r="861" spans="5:21" ht="15.75" customHeight="1">
      <c r="E861" s="11"/>
      <c r="G861" s="44"/>
      <c r="H861" s="11"/>
      <c r="I861" s="11"/>
      <c r="J861" s="11"/>
      <c r="K861" s="11"/>
      <c r="M861" s="104"/>
      <c r="N861" s="11"/>
      <c r="O861" s="11"/>
      <c r="P861" s="44"/>
      <c r="Q861" s="11"/>
      <c r="R861" s="11"/>
      <c r="S861" s="11"/>
      <c r="T861" s="11"/>
      <c r="U861" s="11"/>
    </row>
    <row r="862" spans="5:21" ht="15.75" customHeight="1">
      <c r="E862" s="11"/>
      <c r="G862" s="44"/>
      <c r="H862" s="11"/>
      <c r="I862" s="11"/>
      <c r="J862" s="11"/>
      <c r="K862" s="11"/>
      <c r="M862" s="104"/>
      <c r="N862" s="11"/>
      <c r="O862" s="11"/>
      <c r="P862" s="44"/>
      <c r="Q862" s="11"/>
      <c r="R862" s="11"/>
      <c r="S862" s="11"/>
      <c r="T862" s="11"/>
      <c r="U862" s="11"/>
    </row>
    <row r="863" spans="5:21" ht="15.75" customHeight="1">
      <c r="E863" s="11"/>
      <c r="G863" s="44"/>
      <c r="H863" s="11"/>
      <c r="I863" s="11"/>
      <c r="J863" s="11"/>
      <c r="K863" s="11"/>
      <c r="M863" s="104"/>
      <c r="N863" s="11"/>
      <c r="O863" s="11"/>
      <c r="P863" s="44"/>
      <c r="Q863" s="11"/>
      <c r="R863" s="11"/>
      <c r="S863" s="11"/>
      <c r="T863" s="11"/>
      <c r="U863" s="11"/>
    </row>
    <row r="864" spans="5:21" ht="15.75" customHeight="1">
      <c r="E864" s="11"/>
      <c r="G864" s="44"/>
      <c r="H864" s="11"/>
      <c r="I864" s="11"/>
      <c r="J864" s="11"/>
      <c r="K864" s="11"/>
      <c r="M864" s="104"/>
      <c r="N864" s="11"/>
      <c r="O864" s="11"/>
      <c r="P864" s="44"/>
      <c r="Q864" s="11"/>
      <c r="R864" s="11"/>
      <c r="S864" s="11"/>
      <c r="T864" s="11"/>
      <c r="U864" s="11"/>
    </row>
    <row r="865" spans="5:21" ht="15.75" customHeight="1">
      <c r="E865" s="11"/>
      <c r="G865" s="44"/>
      <c r="H865" s="11"/>
      <c r="I865" s="11"/>
      <c r="J865" s="11"/>
      <c r="K865" s="11"/>
      <c r="M865" s="104"/>
      <c r="N865" s="11"/>
      <c r="O865" s="11"/>
      <c r="P865" s="44"/>
      <c r="Q865" s="11"/>
      <c r="R865" s="11"/>
      <c r="S865" s="11"/>
      <c r="T865" s="11"/>
      <c r="U865" s="11"/>
    </row>
    <row r="866" spans="5:21" ht="15.75" customHeight="1">
      <c r="E866" s="11"/>
      <c r="G866" s="44"/>
      <c r="H866" s="11"/>
      <c r="I866" s="11"/>
      <c r="J866" s="11"/>
      <c r="K866" s="11"/>
      <c r="M866" s="104"/>
      <c r="N866" s="11"/>
      <c r="O866" s="11"/>
      <c r="P866" s="44"/>
      <c r="Q866" s="11"/>
      <c r="R866" s="11"/>
      <c r="S866" s="11"/>
      <c r="T866" s="11"/>
      <c r="U866" s="11"/>
    </row>
    <row r="867" spans="5:21" ht="15.75" customHeight="1">
      <c r="E867" s="11"/>
      <c r="G867" s="44"/>
      <c r="H867" s="11"/>
      <c r="I867" s="11"/>
      <c r="J867" s="11"/>
      <c r="K867" s="11"/>
      <c r="M867" s="104"/>
      <c r="N867" s="11"/>
      <c r="O867" s="11"/>
      <c r="P867" s="44"/>
      <c r="Q867" s="11"/>
      <c r="R867" s="11"/>
      <c r="S867" s="11"/>
      <c r="T867" s="11"/>
      <c r="U867" s="11"/>
    </row>
    <row r="868" spans="5:21" ht="15.75" customHeight="1">
      <c r="E868" s="11"/>
      <c r="G868" s="44"/>
      <c r="H868" s="11"/>
      <c r="I868" s="11"/>
      <c r="J868" s="11"/>
      <c r="K868" s="11"/>
      <c r="M868" s="104"/>
      <c r="N868" s="11"/>
      <c r="O868" s="11"/>
      <c r="P868" s="44"/>
      <c r="Q868" s="11"/>
      <c r="R868" s="11"/>
      <c r="S868" s="11"/>
      <c r="T868" s="11"/>
      <c r="U868" s="11"/>
    </row>
    <row r="869" spans="5:21" ht="15.75" customHeight="1">
      <c r="E869" s="11"/>
      <c r="G869" s="44"/>
      <c r="H869" s="11"/>
      <c r="I869" s="11"/>
      <c r="J869" s="11"/>
      <c r="K869" s="11"/>
      <c r="M869" s="104"/>
      <c r="N869" s="11"/>
      <c r="O869" s="11"/>
      <c r="P869" s="44"/>
      <c r="Q869" s="11"/>
      <c r="R869" s="11"/>
      <c r="S869" s="11"/>
      <c r="T869" s="11"/>
      <c r="U869" s="11"/>
    </row>
    <row r="870" spans="5:21" ht="15.75" customHeight="1">
      <c r="E870" s="11"/>
      <c r="G870" s="44"/>
      <c r="H870" s="11"/>
      <c r="I870" s="11"/>
      <c r="J870" s="11"/>
      <c r="K870" s="11"/>
      <c r="M870" s="104"/>
      <c r="N870" s="11"/>
      <c r="O870" s="11"/>
      <c r="P870" s="44"/>
      <c r="Q870" s="11"/>
      <c r="R870" s="11"/>
      <c r="S870" s="11"/>
      <c r="T870" s="11"/>
      <c r="U870" s="11"/>
    </row>
    <row r="871" spans="5:21" ht="15.75" customHeight="1">
      <c r="E871" s="11"/>
      <c r="G871" s="44"/>
      <c r="H871" s="11"/>
      <c r="I871" s="11"/>
      <c r="J871" s="11"/>
      <c r="K871" s="11"/>
      <c r="M871" s="104"/>
      <c r="N871" s="11"/>
      <c r="O871" s="11"/>
      <c r="P871" s="44"/>
      <c r="Q871" s="11"/>
      <c r="R871" s="11"/>
      <c r="S871" s="11"/>
      <c r="T871" s="11"/>
      <c r="U871" s="11"/>
    </row>
    <row r="872" spans="5:21" ht="15.75" customHeight="1">
      <c r="E872" s="11"/>
      <c r="G872" s="44"/>
      <c r="H872" s="11"/>
      <c r="I872" s="11"/>
      <c r="J872" s="11"/>
      <c r="K872" s="11"/>
      <c r="M872" s="104"/>
      <c r="N872" s="11"/>
      <c r="O872" s="11"/>
      <c r="P872" s="44"/>
      <c r="Q872" s="11"/>
      <c r="R872" s="11"/>
      <c r="S872" s="11"/>
      <c r="T872" s="11"/>
      <c r="U872" s="11"/>
    </row>
    <row r="873" spans="5:21" ht="15.75" customHeight="1">
      <c r="E873" s="11"/>
      <c r="G873" s="44"/>
      <c r="H873" s="11"/>
      <c r="I873" s="11"/>
      <c r="J873" s="11"/>
      <c r="K873" s="11"/>
      <c r="M873" s="104"/>
      <c r="N873" s="11"/>
      <c r="O873" s="11"/>
      <c r="P873" s="44"/>
      <c r="Q873" s="11"/>
      <c r="R873" s="11"/>
      <c r="S873" s="11"/>
      <c r="T873" s="11"/>
      <c r="U873" s="11"/>
    </row>
    <row r="874" spans="5:21" ht="15.75" customHeight="1">
      <c r="E874" s="11"/>
      <c r="G874" s="44"/>
      <c r="H874" s="11"/>
      <c r="I874" s="11"/>
      <c r="J874" s="11"/>
      <c r="K874" s="11"/>
      <c r="M874" s="104"/>
      <c r="N874" s="11"/>
      <c r="O874" s="11"/>
      <c r="P874" s="44"/>
      <c r="Q874" s="11"/>
      <c r="R874" s="11"/>
      <c r="S874" s="11"/>
      <c r="T874" s="11"/>
      <c r="U874" s="11"/>
    </row>
    <row r="875" spans="5:21" ht="15.75" customHeight="1">
      <c r="E875" s="11"/>
      <c r="G875" s="44"/>
      <c r="H875" s="11"/>
      <c r="I875" s="11"/>
      <c r="J875" s="11"/>
      <c r="K875" s="11"/>
      <c r="M875" s="104"/>
      <c r="N875" s="11"/>
      <c r="O875" s="11"/>
      <c r="P875" s="44"/>
      <c r="Q875" s="11"/>
      <c r="R875" s="11"/>
      <c r="S875" s="11"/>
      <c r="T875" s="11"/>
      <c r="U875" s="11"/>
    </row>
    <row r="876" spans="5:21" ht="15.75" customHeight="1">
      <c r="E876" s="11"/>
      <c r="G876" s="44"/>
      <c r="H876" s="11"/>
      <c r="I876" s="11"/>
      <c r="J876" s="11"/>
      <c r="K876" s="11"/>
      <c r="M876" s="104"/>
      <c r="N876" s="11"/>
      <c r="O876" s="11"/>
      <c r="P876" s="44"/>
      <c r="Q876" s="11"/>
      <c r="R876" s="11"/>
      <c r="S876" s="11"/>
      <c r="T876" s="11"/>
      <c r="U876" s="11"/>
    </row>
    <row r="877" spans="5:21" ht="15.75" customHeight="1">
      <c r="E877" s="11"/>
      <c r="G877" s="44"/>
      <c r="H877" s="11"/>
      <c r="I877" s="11"/>
      <c r="J877" s="11"/>
      <c r="K877" s="11"/>
      <c r="M877" s="104"/>
      <c r="N877" s="11"/>
      <c r="O877" s="11"/>
      <c r="P877" s="44"/>
      <c r="Q877" s="11"/>
      <c r="R877" s="11"/>
      <c r="S877" s="11"/>
      <c r="T877" s="11"/>
      <c r="U877" s="11"/>
    </row>
    <row r="878" spans="5:21" ht="15.75" customHeight="1">
      <c r="E878" s="11"/>
      <c r="G878" s="44"/>
      <c r="H878" s="11"/>
      <c r="I878" s="11"/>
      <c r="J878" s="11"/>
      <c r="K878" s="11"/>
      <c r="M878" s="104"/>
      <c r="N878" s="11"/>
      <c r="O878" s="11"/>
      <c r="P878" s="44"/>
      <c r="Q878" s="11"/>
      <c r="R878" s="11"/>
      <c r="S878" s="11"/>
      <c r="T878" s="11"/>
      <c r="U878" s="11"/>
    </row>
    <row r="879" spans="5:21" ht="15.75" customHeight="1">
      <c r="E879" s="11"/>
      <c r="G879" s="44"/>
      <c r="H879" s="11"/>
      <c r="I879" s="11"/>
      <c r="J879" s="11"/>
      <c r="K879" s="11"/>
      <c r="M879" s="104"/>
      <c r="N879" s="11"/>
      <c r="O879" s="11"/>
      <c r="P879" s="44"/>
      <c r="Q879" s="11"/>
      <c r="R879" s="11"/>
      <c r="S879" s="11"/>
      <c r="T879" s="11"/>
      <c r="U879" s="11"/>
    </row>
    <row r="880" spans="5:21" ht="15.75" customHeight="1">
      <c r="E880" s="11"/>
      <c r="G880" s="44"/>
      <c r="H880" s="11"/>
      <c r="I880" s="11"/>
      <c r="J880" s="11"/>
      <c r="K880" s="11"/>
      <c r="M880" s="104"/>
      <c r="N880" s="11"/>
      <c r="O880" s="11"/>
      <c r="P880" s="44"/>
      <c r="Q880" s="11"/>
      <c r="R880" s="11"/>
      <c r="S880" s="11"/>
      <c r="T880" s="11"/>
      <c r="U880" s="11"/>
    </row>
    <row r="881" spans="5:21" ht="15.75" customHeight="1">
      <c r="E881" s="11"/>
      <c r="G881" s="44"/>
      <c r="H881" s="11"/>
      <c r="I881" s="11"/>
      <c r="J881" s="11"/>
      <c r="K881" s="11"/>
      <c r="M881" s="104"/>
      <c r="N881" s="11"/>
      <c r="O881" s="11"/>
      <c r="P881" s="44"/>
      <c r="Q881" s="11"/>
      <c r="R881" s="11"/>
      <c r="S881" s="11"/>
      <c r="T881" s="11"/>
      <c r="U881" s="11"/>
    </row>
    <row r="882" spans="5:21" ht="15.75" customHeight="1">
      <c r="E882" s="11"/>
      <c r="G882" s="44"/>
      <c r="H882" s="11"/>
      <c r="I882" s="11"/>
      <c r="J882" s="11"/>
      <c r="K882" s="11"/>
      <c r="M882" s="104"/>
      <c r="N882" s="11"/>
      <c r="O882" s="11"/>
      <c r="P882" s="44"/>
      <c r="Q882" s="11"/>
      <c r="R882" s="11"/>
      <c r="S882" s="11"/>
      <c r="T882" s="11"/>
      <c r="U882" s="11"/>
    </row>
    <row r="883" spans="5:21" ht="15.75" customHeight="1">
      <c r="E883" s="11"/>
      <c r="G883" s="44"/>
      <c r="H883" s="11"/>
      <c r="I883" s="11"/>
      <c r="J883" s="11"/>
      <c r="K883" s="11"/>
      <c r="M883" s="104"/>
      <c r="N883" s="11"/>
      <c r="O883" s="11"/>
      <c r="P883" s="44"/>
      <c r="Q883" s="11"/>
      <c r="R883" s="11"/>
      <c r="S883" s="11"/>
      <c r="T883" s="11"/>
      <c r="U883" s="11"/>
    </row>
    <row r="884" spans="5:21" ht="15.75" customHeight="1">
      <c r="E884" s="11"/>
      <c r="G884" s="44"/>
      <c r="H884" s="11"/>
      <c r="I884" s="11"/>
      <c r="J884" s="11"/>
      <c r="K884" s="11"/>
      <c r="M884" s="104"/>
      <c r="N884" s="11"/>
      <c r="O884" s="11"/>
      <c r="P884" s="44"/>
      <c r="Q884" s="11"/>
      <c r="R884" s="11"/>
      <c r="S884" s="11"/>
      <c r="T884" s="11"/>
      <c r="U884" s="11"/>
    </row>
    <row r="885" spans="5:21" ht="15.75" customHeight="1">
      <c r="E885" s="11"/>
      <c r="G885" s="44"/>
      <c r="H885" s="11"/>
      <c r="I885" s="11"/>
      <c r="J885" s="11"/>
      <c r="K885" s="11"/>
      <c r="M885" s="104"/>
      <c r="N885" s="11"/>
      <c r="O885" s="11"/>
      <c r="P885" s="44"/>
      <c r="Q885" s="11"/>
      <c r="R885" s="11"/>
      <c r="S885" s="11"/>
      <c r="T885" s="11"/>
      <c r="U885" s="11"/>
    </row>
    <row r="886" spans="5:21" ht="15.75" customHeight="1">
      <c r="E886" s="11"/>
      <c r="G886" s="44"/>
      <c r="H886" s="11"/>
      <c r="I886" s="11"/>
      <c r="J886" s="11"/>
      <c r="K886" s="11"/>
      <c r="M886" s="104"/>
      <c r="N886" s="11"/>
      <c r="O886" s="11"/>
      <c r="P886" s="44"/>
      <c r="Q886" s="11"/>
      <c r="R886" s="11"/>
      <c r="S886" s="11"/>
      <c r="T886" s="11"/>
      <c r="U886" s="11"/>
    </row>
    <row r="887" spans="5:21" ht="15.75" customHeight="1">
      <c r="E887" s="11"/>
      <c r="G887" s="44"/>
      <c r="H887" s="11"/>
      <c r="I887" s="11"/>
      <c r="J887" s="11"/>
      <c r="K887" s="11"/>
      <c r="M887" s="104"/>
      <c r="N887" s="11"/>
      <c r="O887" s="11"/>
      <c r="P887" s="44"/>
      <c r="Q887" s="11"/>
      <c r="R887" s="11"/>
      <c r="S887" s="11"/>
      <c r="T887" s="11"/>
      <c r="U887" s="11"/>
    </row>
    <row r="888" spans="5:21" ht="15.75" customHeight="1">
      <c r="E888" s="11"/>
      <c r="G888" s="44"/>
      <c r="H888" s="11"/>
      <c r="I888" s="11"/>
      <c r="J888" s="11"/>
      <c r="K888" s="11"/>
      <c r="M888" s="104"/>
      <c r="N888" s="11"/>
      <c r="O888" s="11"/>
      <c r="P888" s="44"/>
      <c r="Q888" s="11"/>
      <c r="R888" s="11"/>
      <c r="S888" s="11"/>
      <c r="T888" s="11"/>
      <c r="U888" s="11"/>
    </row>
    <row r="889" spans="5:21" ht="15.75" customHeight="1">
      <c r="E889" s="11"/>
      <c r="G889" s="44"/>
      <c r="H889" s="11"/>
      <c r="I889" s="11"/>
      <c r="J889" s="11"/>
      <c r="K889" s="11"/>
      <c r="M889" s="104"/>
      <c r="N889" s="11"/>
      <c r="O889" s="11"/>
      <c r="P889" s="44"/>
      <c r="Q889" s="11"/>
      <c r="R889" s="11"/>
      <c r="S889" s="11"/>
      <c r="T889" s="11"/>
      <c r="U889" s="11"/>
    </row>
    <row r="890" spans="5:21" ht="15.75" customHeight="1">
      <c r="E890" s="11"/>
      <c r="G890" s="44"/>
      <c r="H890" s="11"/>
      <c r="I890" s="11"/>
      <c r="J890" s="11"/>
      <c r="K890" s="11"/>
      <c r="M890" s="104"/>
      <c r="N890" s="11"/>
      <c r="O890" s="11"/>
      <c r="P890" s="44"/>
      <c r="Q890" s="11"/>
      <c r="R890" s="11"/>
      <c r="S890" s="11"/>
      <c r="T890" s="11"/>
      <c r="U890" s="11"/>
    </row>
    <row r="891" spans="5:21" ht="15.75" customHeight="1">
      <c r="E891" s="11"/>
      <c r="G891" s="44"/>
      <c r="H891" s="11"/>
      <c r="I891" s="11"/>
      <c r="J891" s="11"/>
      <c r="K891" s="11"/>
      <c r="M891" s="104"/>
      <c r="N891" s="11"/>
      <c r="O891" s="11"/>
      <c r="P891" s="44"/>
      <c r="Q891" s="11"/>
      <c r="R891" s="11"/>
      <c r="S891" s="11"/>
      <c r="T891" s="11"/>
      <c r="U891" s="11"/>
    </row>
    <row r="892" spans="5:21" ht="15.75" customHeight="1">
      <c r="E892" s="11"/>
      <c r="G892" s="44"/>
      <c r="H892" s="11"/>
      <c r="I892" s="11"/>
      <c r="J892" s="11"/>
      <c r="K892" s="11"/>
      <c r="M892" s="104"/>
      <c r="N892" s="11"/>
      <c r="O892" s="11"/>
      <c r="P892" s="44"/>
      <c r="Q892" s="11"/>
      <c r="R892" s="11"/>
      <c r="S892" s="11"/>
      <c r="T892" s="11"/>
      <c r="U892" s="11"/>
    </row>
    <row r="893" spans="5:21" ht="15.75" customHeight="1">
      <c r="E893" s="11"/>
      <c r="G893" s="44"/>
      <c r="H893" s="11"/>
      <c r="I893" s="11"/>
      <c r="J893" s="11"/>
      <c r="K893" s="11"/>
      <c r="M893" s="104"/>
      <c r="N893" s="11"/>
      <c r="O893" s="11"/>
      <c r="P893" s="44"/>
      <c r="Q893" s="11"/>
      <c r="R893" s="11"/>
      <c r="S893" s="11"/>
      <c r="T893" s="11"/>
      <c r="U893" s="11"/>
    </row>
    <row r="894" spans="5:21" ht="15.75" customHeight="1">
      <c r="E894" s="11"/>
      <c r="G894" s="44"/>
      <c r="H894" s="11"/>
      <c r="I894" s="11"/>
      <c r="J894" s="11"/>
      <c r="K894" s="11"/>
      <c r="M894" s="104"/>
      <c r="N894" s="11"/>
      <c r="O894" s="11"/>
      <c r="P894" s="44"/>
      <c r="Q894" s="11"/>
      <c r="R894" s="11"/>
      <c r="S894" s="11"/>
      <c r="T894" s="11"/>
      <c r="U894" s="11"/>
    </row>
    <row r="895" spans="5:21" ht="15.75" customHeight="1">
      <c r="E895" s="11"/>
      <c r="G895" s="44"/>
      <c r="H895" s="11"/>
      <c r="I895" s="11"/>
      <c r="J895" s="11"/>
      <c r="K895" s="11"/>
      <c r="M895" s="104"/>
      <c r="N895" s="11"/>
      <c r="O895" s="11"/>
      <c r="P895" s="44"/>
      <c r="Q895" s="11"/>
      <c r="R895" s="11"/>
      <c r="S895" s="11"/>
      <c r="T895" s="11"/>
      <c r="U895" s="11"/>
    </row>
    <row r="896" spans="5:21" ht="15.75" customHeight="1">
      <c r="E896" s="11"/>
      <c r="G896" s="44"/>
      <c r="H896" s="11"/>
      <c r="I896" s="11"/>
      <c r="J896" s="11"/>
      <c r="K896" s="11"/>
      <c r="M896" s="104"/>
      <c r="N896" s="11"/>
      <c r="O896" s="11"/>
      <c r="P896" s="44"/>
      <c r="Q896" s="11"/>
      <c r="R896" s="11"/>
      <c r="S896" s="11"/>
      <c r="T896" s="11"/>
      <c r="U896" s="11"/>
    </row>
    <row r="897" spans="5:21" ht="15.75" customHeight="1">
      <c r="E897" s="11"/>
      <c r="G897" s="44"/>
      <c r="H897" s="11"/>
      <c r="I897" s="11"/>
      <c r="J897" s="11"/>
      <c r="K897" s="11"/>
      <c r="M897" s="104"/>
      <c r="N897" s="11"/>
      <c r="O897" s="11"/>
      <c r="P897" s="44"/>
      <c r="Q897" s="11"/>
      <c r="R897" s="11"/>
      <c r="S897" s="11"/>
      <c r="T897" s="11"/>
      <c r="U897" s="11"/>
    </row>
    <row r="898" spans="5:21" ht="15.75" customHeight="1">
      <c r="E898" s="11"/>
      <c r="G898" s="44"/>
      <c r="H898" s="11"/>
      <c r="I898" s="11"/>
      <c r="J898" s="11"/>
      <c r="K898" s="11"/>
      <c r="M898" s="104"/>
      <c r="N898" s="11"/>
      <c r="O898" s="11"/>
      <c r="P898" s="44"/>
      <c r="Q898" s="11"/>
      <c r="R898" s="11"/>
      <c r="S898" s="11"/>
      <c r="T898" s="11"/>
      <c r="U898" s="11"/>
    </row>
    <row r="899" spans="5:21" ht="15.75" customHeight="1">
      <c r="E899" s="11"/>
      <c r="G899" s="44"/>
      <c r="H899" s="11"/>
      <c r="I899" s="11"/>
      <c r="J899" s="11"/>
      <c r="K899" s="11"/>
      <c r="M899" s="104"/>
      <c r="N899" s="11"/>
      <c r="O899" s="11"/>
      <c r="P899" s="44"/>
      <c r="Q899" s="11"/>
      <c r="R899" s="11"/>
      <c r="S899" s="11"/>
      <c r="T899" s="11"/>
      <c r="U899" s="11"/>
    </row>
    <row r="900" spans="5:21" ht="15.75" customHeight="1">
      <c r="E900" s="11"/>
      <c r="G900" s="44"/>
      <c r="H900" s="11"/>
      <c r="I900" s="11"/>
      <c r="J900" s="11"/>
      <c r="K900" s="11"/>
      <c r="M900" s="104"/>
      <c r="N900" s="11"/>
      <c r="O900" s="11"/>
      <c r="P900" s="44"/>
      <c r="Q900" s="11"/>
      <c r="R900" s="11"/>
      <c r="S900" s="11"/>
      <c r="T900" s="11"/>
      <c r="U900" s="11"/>
    </row>
    <row r="901" spans="5:21" ht="15.75" customHeight="1">
      <c r="E901" s="11"/>
      <c r="G901" s="44"/>
      <c r="H901" s="11"/>
      <c r="I901" s="11"/>
      <c r="J901" s="11"/>
      <c r="K901" s="11"/>
      <c r="M901" s="104"/>
      <c r="N901" s="11"/>
      <c r="O901" s="11"/>
      <c r="P901" s="44"/>
      <c r="Q901" s="11"/>
      <c r="R901" s="11"/>
      <c r="S901" s="11"/>
      <c r="T901" s="11"/>
      <c r="U901" s="11"/>
    </row>
    <row r="902" spans="5:21" ht="15.75" customHeight="1">
      <c r="E902" s="11"/>
      <c r="G902" s="44"/>
      <c r="H902" s="11"/>
      <c r="I902" s="11"/>
      <c r="J902" s="11"/>
      <c r="K902" s="11"/>
      <c r="M902" s="104"/>
      <c r="N902" s="11"/>
      <c r="O902" s="11"/>
      <c r="P902" s="44"/>
      <c r="Q902" s="11"/>
      <c r="R902" s="11"/>
      <c r="S902" s="11"/>
      <c r="T902" s="11"/>
      <c r="U902" s="11"/>
    </row>
    <row r="903" spans="5:21" ht="15.75" customHeight="1">
      <c r="E903" s="11"/>
      <c r="G903" s="44"/>
      <c r="H903" s="11"/>
      <c r="I903" s="11"/>
      <c r="J903" s="11"/>
      <c r="K903" s="11"/>
      <c r="M903" s="104"/>
      <c r="N903" s="11"/>
      <c r="O903" s="11"/>
      <c r="P903" s="44"/>
      <c r="Q903" s="11"/>
      <c r="R903" s="11"/>
      <c r="S903" s="11"/>
      <c r="T903" s="11"/>
      <c r="U903" s="11"/>
    </row>
    <row r="904" spans="5:21" ht="15.75" customHeight="1">
      <c r="E904" s="11"/>
      <c r="G904" s="44"/>
      <c r="H904" s="11"/>
      <c r="I904" s="11"/>
      <c r="J904" s="11"/>
      <c r="K904" s="11"/>
      <c r="M904" s="104"/>
      <c r="N904" s="11"/>
      <c r="O904" s="11"/>
      <c r="P904" s="44"/>
      <c r="Q904" s="11"/>
      <c r="R904" s="11"/>
      <c r="S904" s="11"/>
      <c r="T904" s="11"/>
      <c r="U904" s="11"/>
    </row>
    <row r="905" spans="5:21" ht="15.75" customHeight="1">
      <c r="E905" s="11"/>
      <c r="G905" s="44"/>
      <c r="H905" s="11"/>
      <c r="I905" s="11"/>
      <c r="J905" s="11"/>
      <c r="K905" s="11"/>
      <c r="M905" s="104"/>
      <c r="N905" s="11"/>
      <c r="O905" s="11"/>
      <c r="P905" s="44"/>
      <c r="Q905" s="11"/>
      <c r="R905" s="11"/>
      <c r="S905" s="11"/>
      <c r="T905" s="11"/>
      <c r="U905" s="11"/>
    </row>
    <row r="906" spans="5:21" ht="15.75" customHeight="1">
      <c r="E906" s="11"/>
      <c r="G906" s="44"/>
      <c r="H906" s="11"/>
      <c r="I906" s="11"/>
      <c r="J906" s="11"/>
      <c r="K906" s="11"/>
      <c r="M906" s="104"/>
      <c r="N906" s="11"/>
      <c r="O906" s="11"/>
      <c r="P906" s="44"/>
      <c r="Q906" s="11"/>
      <c r="R906" s="11"/>
      <c r="S906" s="11"/>
      <c r="T906" s="11"/>
      <c r="U906" s="11"/>
    </row>
    <row r="907" spans="5:21" ht="15.75" customHeight="1">
      <c r="E907" s="11"/>
      <c r="G907" s="44"/>
      <c r="H907" s="11"/>
      <c r="I907" s="11"/>
      <c r="J907" s="11"/>
      <c r="K907" s="11"/>
      <c r="M907" s="104"/>
      <c r="N907" s="11"/>
      <c r="O907" s="11"/>
      <c r="P907" s="44"/>
      <c r="Q907" s="11"/>
      <c r="R907" s="11"/>
      <c r="S907" s="11"/>
      <c r="T907" s="11"/>
      <c r="U907" s="11"/>
    </row>
    <row r="908" spans="5:21" ht="15.75" customHeight="1">
      <c r="E908" s="11"/>
      <c r="G908" s="44"/>
      <c r="H908" s="11"/>
      <c r="I908" s="11"/>
      <c r="J908" s="11"/>
      <c r="K908" s="11"/>
      <c r="M908" s="104"/>
      <c r="N908" s="11"/>
      <c r="O908" s="11"/>
      <c r="P908" s="44"/>
      <c r="Q908" s="11"/>
      <c r="R908" s="11"/>
      <c r="S908" s="11"/>
      <c r="T908" s="11"/>
      <c r="U908" s="11"/>
    </row>
    <row r="909" spans="5:21" ht="15.75" customHeight="1">
      <c r="E909" s="11"/>
      <c r="G909" s="44"/>
      <c r="H909" s="11"/>
      <c r="I909" s="11"/>
      <c r="J909" s="11"/>
      <c r="K909" s="11"/>
      <c r="M909" s="104"/>
      <c r="N909" s="11"/>
      <c r="O909" s="11"/>
      <c r="P909" s="44"/>
      <c r="Q909" s="11"/>
      <c r="R909" s="11"/>
      <c r="S909" s="11"/>
      <c r="T909" s="11"/>
      <c r="U909" s="11"/>
    </row>
    <row r="910" spans="5:21" ht="15.75" customHeight="1">
      <c r="E910" s="11"/>
      <c r="G910" s="44"/>
      <c r="H910" s="11"/>
      <c r="I910" s="11"/>
      <c r="J910" s="11"/>
      <c r="K910" s="11"/>
      <c r="M910" s="104"/>
      <c r="N910" s="11"/>
      <c r="O910" s="11"/>
      <c r="P910" s="44"/>
      <c r="Q910" s="11"/>
      <c r="R910" s="11"/>
      <c r="S910" s="11"/>
      <c r="T910" s="11"/>
      <c r="U910" s="11"/>
    </row>
    <row r="911" spans="5:21" ht="15.75" customHeight="1">
      <c r="E911" s="11"/>
      <c r="G911" s="44"/>
      <c r="H911" s="11"/>
      <c r="I911" s="11"/>
      <c r="J911" s="11"/>
      <c r="K911" s="11"/>
      <c r="M911" s="104"/>
      <c r="N911" s="11"/>
      <c r="O911" s="11"/>
      <c r="P911" s="44"/>
      <c r="Q911" s="11"/>
      <c r="R911" s="11"/>
      <c r="S911" s="11"/>
      <c r="T911" s="11"/>
      <c r="U911" s="11"/>
    </row>
    <row r="912" spans="5:21" ht="15.75" customHeight="1">
      <c r="E912" s="11"/>
      <c r="G912" s="44"/>
      <c r="H912" s="11"/>
      <c r="I912" s="11"/>
      <c r="J912" s="11"/>
      <c r="K912" s="11"/>
      <c r="M912" s="104"/>
      <c r="N912" s="11"/>
      <c r="O912" s="11"/>
      <c r="P912" s="44"/>
      <c r="Q912" s="11"/>
      <c r="R912" s="11"/>
      <c r="S912" s="11"/>
      <c r="T912" s="11"/>
      <c r="U912" s="11"/>
    </row>
    <row r="913" spans="5:21" ht="15.75" customHeight="1">
      <c r="E913" s="11"/>
      <c r="G913" s="44"/>
      <c r="H913" s="11"/>
      <c r="I913" s="11"/>
      <c r="J913" s="11"/>
      <c r="K913" s="11"/>
      <c r="M913" s="104"/>
      <c r="N913" s="11"/>
      <c r="O913" s="11"/>
      <c r="P913" s="44"/>
      <c r="Q913" s="11"/>
      <c r="R913" s="11"/>
      <c r="S913" s="11"/>
      <c r="T913" s="11"/>
      <c r="U913" s="11"/>
    </row>
    <row r="914" spans="5:21" ht="15.75" customHeight="1">
      <c r="E914" s="11"/>
      <c r="G914" s="44"/>
      <c r="H914" s="11"/>
      <c r="I914" s="11"/>
      <c r="J914" s="11"/>
      <c r="K914" s="11"/>
      <c r="M914" s="104"/>
      <c r="N914" s="11"/>
      <c r="O914" s="11"/>
      <c r="P914" s="44"/>
      <c r="Q914" s="11"/>
      <c r="R914" s="11"/>
      <c r="S914" s="11"/>
      <c r="T914" s="11"/>
      <c r="U914" s="11"/>
    </row>
    <row r="915" spans="5:21" ht="15.75" customHeight="1">
      <c r="E915" s="11"/>
      <c r="G915" s="44"/>
      <c r="H915" s="11"/>
      <c r="I915" s="11"/>
      <c r="J915" s="11"/>
      <c r="K915" s="11"/>
      <c r="M915" s="104"/>
      <c r="N915" s="11"/>
      <c r="O915" s="11"/>
      <c r="P915" s="44"/>
      <c r="Q915" s="11"/>
      <c r="R915" s="11"/>
      <c r="S915" s="11"/>
      <c r="T915" s="11"/>
      <c r="U915" s="11"/>
    </row>
    <row r="916" spans="5:21" ht="15.75" customHeight="1">
      <c r="E916" s="11"/>
      <c r="G916" s="44"/>
      <c r="H916" s="11"/>
      <c r="I916" s="11"/>
      <c r="J916" s="11"/>
      <c r="K916" s="11"/>
      <c r="M916" s="104"/>
      <c r="N916" s="11"/>
      <c r="O916" s="11"/>
      <c r="P916" s="44"/>
      <c r="Q916" s="11"/>
      <c r="R916" s="11"/>
      <c r="S916" s="11"/>
      <c r="T916" s="11"/>
      <c r="U916" s="11"/>
    </row>
    <row r="917" spans="5:21" ht="15.75" customHeight="1">
      <c r="E917" s="11"/>
      <c r="G917" s="44"/>
      <c r="H917" s="11"/>
      <c r="I917" s="11"/>
      <c r="J917" s="11"/>
      <c r="K917" s="11"/>
      <c r="M917" s="104"/>
      <c r="N917" s="11"/>
      <c r="O917" s="11"/>
      <c r="P917" s="44"/>
      <c r="Q917" s="11"/>
      <c r="R917" s="11"/>
      <c r="S917" s="11"/>
      <c r="T917" s="11"/>
      <c r="U917" s="11"/>
    </row>
    <row r="918" spans="5:21" ht="15.75" customHeight="1">
      <c r="E918" s="11"/>
      <c r="G918" s="44"/>
      <c r="H918" s="11"/>
      <c r="I918" s="11"/>
      <c r="J918" s="11"/>
      <c r="K918" s="11"/>
      <c r="M918" s="104"/>
      <c r="N918" s="11"/>
      <c r="O918" s="11"/>
      <c r="P918" s="44"/>
      <c r="Q918" s="11"/>
      <c r="R918" s="11"/>
      <c r="S918" s="11"/>
      <c r="T918" s="11"/>
      <c r="U918" s="11"/>
    </row>
    <row r="919" spans="5:21" ht="15.75" customHeight="1">
      <c r="E919" s="11"/>
      <c r="G919" s="44"/>
      <c r="H919" s="11"/>
      <c r="I919" s="11"/>
      <c r="J919" s="11"/>
      <c r="K919" s="11"/>
      <c r="M919" s="104"/>
      <c r="N919" s="11"/>
      <c r="O919" s="11"/>
      <c r="P919" s="44"/>
      <c r="Q919" s="11"/>
      <c r="R919" s="11"/>
      <c r="S919" s="11"/>
      <c r="T919" s="11"/>
      <c r="U919" s="11"/>
    </row>
    <row r="920" spans="5:21" ht="15.75" customHeight="1">
      <c r="E920" s="11"/>
      <c r="G920" s="44"/>
      <c r="H920" s="11"/>
      <c r="I920" s="11"/>
      <c r="J920" s="11"/>
      <c r="K920" s="11"/>
      <c r="M920" s="104"/>
      <c r="N920" s="11"/>
      <c r="O920" s="11"/>
      <c r="P920" s="44"/>
      <c r="Q920" s="11"/>
      <c r="R920" s="11"/>
      <c r="S920" s="11"/>
      <c r="T920" s="11"/>
      <c r="U920" s="11"/>
    </row>
    <row r="921" spans="5:21" ht="15.75" customHeight="1">
      <c r="E921" s="11"/>
      <c r="G921" s="44"/>
      <c r="H921" s="11"/>
      <c r="I921" s="11"/>
      <c r="J921" s="11"/>
      <c r="K921" s="11"/>
      <c r="M921" s="104"/>
      <c r="N921" s="11"/>
      <c r="O921" s="11"/>
      <c r="P921" s="44"/>
      <c r="Q921" s="11"/>
      <c r="R921" s="11"/>
      <c r="S921" s="11"/>
      <c r="T921" s="11"/>
      <c r="U921" s="11"/>
    </row>
    <row r="922" spans="5:21" ht="15.75" customHeight="1">
      <c r="E922" s="11"/>
      <c r="G922" s="44"/>
      <c r="H922" s="11"/>
      <c r="I922" s="11"/>
      <c r="J922" s="11"/>
      <c r="K922" s="11"/>
      <c r="M922" s="104"/>
      <c r="N922" s="11"/>
      <c r="O922" s="11"/>
      <c r="P922" s="44"/>
      <c r="Q922" s="11"/>
      <c r="R922" s="11"/>
      <c r="S922" s="11"/>
      <c r="T922" s="11"/>
      <c r="U922" s="11"/>
    </row>
    <row r="923" spans="5:21" ht="15.75" customHeight="1">
      <c r="E923" s="11"/>
      <c r="G923" s="44"/>
      <c r="H923" s="11"/>
      <c r="I923" s="11"/>
      <c r="J923" s="11"/>
      <c r="K923" s="11"/>
      <c r="M923" s="104"/>
      <c r="N923" s="11"/>
      <c r="O923" s="11"/>
      <c r="P923" s="44"/>
      <c r="Q923" s="11"/>
      <c r="R923" s="11"/>
      <c r="S923" s="11"/>
      <c r="T923" s="11"/>
      <c r="U923" s="11"/>
    </row>
    <row r="924" spans="5:21" ht="15.75" customHeight="1">
      <c r="E924" s="11"/>
      <c r="G924" s="44"/>
      <c r="H924" s="11"/>
      <c r="I924" s="11"/>
      <c r="J924" s="11"/>
      <c r="K924" s="11"/>
      <c r="M924" s="104"/>
      <c r="N924" s="11"/>
      <c r="O924" s="11"/>
      <c r="P924" s="44"/>
      <c r="Q924" s="11"/>
      <c r="R924" s="11"/>
      <c r="S924" s="11"/>
      <c r="T924" s="11"/>
      <c r="U924" s="11"/>
    </row>
    <row r="925" spans="5:21" ht="15.75" customHeight="1">
      <c r="E925" s="11"/>
      <c r="G925" s="44"/>
      <c r="H925" s="11"/>
      <c r="I925" s="11"/>
      <c r="J925" s="11"/>
      <c r="K925" s="11"/>
      <c r="M925" s="104"/>
      <c r="N925" s="11"/>
      <c r="O925" s="11"/>
      <c r="P925" s="44"/>
      <c r="Q925" s="11"/>
      <c r="R925" s="11"/>
      <c r="S925" s="11"/>
      <c r="T925" s="11"/>
      <c r="U925" s="11"/>
    </row>
    <row r="926" spans="5:21" ht="15.75" customHeight="1">
      <c r="E926" s="11"/>
      <c r="G926" s="44"/>
      <c r="H926" s="11"/>
      <c r="I926" s="11"/>
      <c r="J926" s="11"/>
      <c r="K926" s="11"/>
      <c r="M926" s="104"/>
      <c r="N926" s="11"/>
      <c r="O926" s="11"/>
      <c r="P926" s="44"/>
      <c r="Q926" s="11"/>
      <c r="R926" s="11"/>
      <c r="S926" s="11"/>
      <c r="T926" s="11"/>
      <c r="U926" s="11"/>
    </row>
    <row r="927" spans="5:21" ht="15.75" customHeight="1">
      <c r="E927" s="11"/>
      <c r="G927" s="44"/>
      <c r="H927" s="11"/>
      <c r="I927" s="11"/>
      <c r="J927" s="11"/>
      <c r="K927" s="11"/>
      <c r="M927" s="104"/>
      <c r="N927" s="11"/>
      <c r="O927" s="11"/>
      <c r="P927" s="44"/>
      <c r="Q927" s="11"/>
      <c r="R927" s="11"/>
      <c r="S927" s="11"/>
      <c r="T927" s="11"/>
      <c r="U927" s="11"/>
    </row>
    <row r="928" spans="5:21" ht="15.75" customHeight="1">
      <c r="E928" s="11"/>
      <c r="G928" s="44"/>
      <c r="H928" s="11"/>
      <c r="I928" s="11"/>
      <c r="J928" s="11"/>
      <c r="K928" s="11"/>
      <c r="M928" s="104"/>
      <c r="N928" s="11"/>
      <c r="O928" s="11"/>
      <c r="P928" s="44"/>
      <c r="Q928" s="11"/>
      <c r="R928" s="11"/>
      <c r="S928" s="11"/>
      <c r="T928" s="11"/>
      <c r="U928" s="11"/>
    </row>
    <row r="929" spans="5:21" ht="15.75" customHeight="1">
      <c r="E929" s="11"/>
      <c r="G929" s="44"/>
      <c r="H929" s="11"/>
      <c r="I929" s="11"/>
      <c r="J929" s="11"/>
      <c r="K929" s="11"/>
      <c r="M929" s="104"/>
      <c r="N929" s="11"/>
      <c r="O929" s="11"/>
      <c r="P929" s="44"/>
      <c r="Q929" s="11"/>
      <c r="R929" s="11"/>
      <c r="S929" s="11"/>
      <c r="T929" s="11"/>
      <c r="U929" s="11"/>
    </row>
    <row r="930" spans="5:21" ht="15.75" customHeight="1">
      <c r="E930" s="11"/>
      <c r="G930" s="44"/>
      <c r="H930" s="11"/>
      <c r="I930" s="11"/>
      <c r="J930" s="11"/>
      <c r="K930" s="11"/>
      <c r="M930" s="104"/>
      <c r="N930" s="11"/>
      <c r="O930" s="11"/>
      <c r="P930" s="44"/>
      <c r="Q930" s="11"/>
      <c r="R930" s="11"/>
      <c r="S930" s="11"/>
      <c r="T930" s="11"/>
      <c r="U930" s="11"/>
    </row>
    <row r="931" spans="5:21" ht="15.75" customHeight="1">
      <c r="E931" s="11"/>
      <c r="G931" s="44"/>
      <c r="H931" s="11"/>
      <c r="I931" s="11"/>
      <c r="J931" s="11"/>
      <c r="K931" s="11"/>
      <c r="M931" s="104"/>
      <c r="N931" s="11"/>
      <c r="O931" s="11"/>
      <c r="P931" s="44"/>
      <c r="Q931" s="11"/>
      <c r="R931" s="11"/>
      <c r="S931" s="11"/>
      <c r="T931" s="11"/>
      <c r="U931" s="11"/>
    </row>
    <row r="932" spans="5:21" ht="15.75" customHeight="1">
      <c r="E932" s="11"/>
      <c r="G932" s="44"/>
      <c r="H932" s="11"/>
      <c r="I932" s="11"/>
      <c r="J932" s="11"/>
      <c r="K932" s="11"/>
      <c r="M932" s="104"/>
      <c r="N932" s="11"/>
      <c r="O932" s="11"/>
      <c r="P932" s="44"/>
      <c r="Q932" s="11"/>
      <c r="R932" s="11"/>
      <c r="S932" s="11"/>
      <c r="T932" s="11"/>
      <c r="U932" s="11"/>
    </row>
    <row r="933" spans="5:21" ht="15.75" customHeight="1">
      <c r="E933" s="11"/>
      <c r="G933" s="44"/>
      <c r="H933" s="11"/>
      <c r="I933" s="11"/>
      <c r="J933" s="11"/>
      <c r="K933" s="11"/>
      <c r="M933" s="104"/>
      <c r="N933" s="11"/>
      <c r="O933" s="11"/>
      <c r="P933" s="44"/>
      <c r="Q933" s="11"/>
      <c r="R933" s="11"/>
      <c r="S933" s="11"/>
      <c r="T933" s="11"/>
      <c r="U933" s="11"/>
    </row>
    <row r="934" spans="5:21" ht="15.75" customHeight="1">
      <c r="E934" s="11"/>
      <c r="G934" s="44"/>
      <c r="H934" s="11"/>
      <c r="I934" s="11"/>
      <c r="J934" s="11"/>
      <c r="K934" s="11"/>
      <c r="M934" s="104"/>
      <c r="N934" s="11"/>
      <c r="O934" s="11"/>
      <c r="P934" s="44"/>
      <c r="Q934" s="11"/>
      <c r="R934" s="11"/>
      <c r="S934" s="11"/>
      <c r="T934" s="11"/>
      <c r="U934" s="11"/>
    </row>
    <row r="935" spans="5:21" ht="15.75" customHeight="1">
      <c r="E935" s="11"/>
      <c r="G935" s="44"/>
      <c r="H935" s="11"/>
      <c r="I935" s="11"/>
      <c r="J935" s="11"/>
      <c r="K935" s="11"/>
      <c r="M935" s="104"/>
      <c r="N935" s="11"/>
      <c r="O935" s="11"/>
      <c r="P935" s="44"/>
      <c r="Q935" s="11"/>
      <c r="R935" s="11"/>
      <c r="S935" s="11"/>
      <c r="T935" s="11"/>
      <c r="U935" s="11"/>
    </row>
    <row r="936" spans="5:21" ht="15.75" customHeight="1">
      <c r="E936" s="11"/>
      <c r="G936" s="44"/>
      <c r="H936" s="11"/>
      <c r="I936" s="11"/>
      <c r="J936" s="11"/>
      <c r="K936" s="11"/>
      <c r="M936" s="104"/>
      <c r="N936" s="11"/>
      <c r="O936" s="11"/>
      <c r="P936" s="44"/>
      <c r="Q936" s="11"/>
      <c r="R936" s="11"/>
      <c r="S936" s="11"/>
      <c r="T936" s="11"/>
      <c r="U936" s="11"/>
    </row>
    <row r="937" spans="5:21" ht="15.75" customHeight="1">
      <c r="E937" s="11"/>
      <c r="G937" s="44"/>
      <c r="H937" s="11"/>
      <c r="I937" s="11"/>
      <c r="J937" s="11"/>
      <c r="K937" s="11"/>
      <c r="M937" s="104"/>
      <c r="N937" s="11"/>
      <c r="O937" s="11"/>
      <c r="P937" s="44"/>
      <c r="Q937" s="11"/>
      <c r="R937" s="11"/>
      <c r="S937" s="11"/>
      <c r="T937" s="11"/>
      <c r="U937" s="11"/>
    </row>
    <row r="938" spans="5:21" ht="15.75" customHeight="1">
      <c r="E938" s="11"/>
      <c r="G938" s="44"/>
      <c r="H938" s="11"/>
      <c r="I938" s="11"/>
      <c r="J938" s="11"/>
      <c r="K938" s="11"/>
      <c r="M938" s="104"/>
      <c r="N938" s="11"/>
      <c r="O938" s="11"/>
      <c r="P938" s="44"/>
      <c r="Q938" s="11"/>
      <c r="R938" s="11"/>
      <c r="S938" s="11"/>
      <c r="T938" s="11"/>
      <c r="U938" s="11"/>
    </row>
    <row r="939" spans="5:21" ht="15.75" customHeight="1">
      <c r="E939" s="11"/>
      <c r="G939" s="44"/>
      <c r="H939" s="11"/>
      <c r="I939" s="11"/>
      <c r="J939" s="11"/>
      <c r="K939" s="11"/>
      <c r="M939" s="104"/>
      <c r="N939" s="11"/>
      <c r="O939" s="11"/>
      <c r="P939" s="44"/>
      <c r="Q939" s="11"/>
      <c r="R939" s="11"/>
      <c r="S939" s="11"/>
      <c r="T939" s="11"/>
      <c r="U939" s="11"/>
    </row>
    <row r="940" spans="5:21" ht="15.75" customHeight="1">
      <c r="E940" s="11"/>
      <c r="G940" s="44"/>
      <c r="H940" s="11"/>
      <c r="I940" s="11"/>
      <c r="J940" s="11"/>
      <c r="K940" s="11"/>
      <c r="M940" s="104"/>
      <c r="N940" s="11"/>
      <c r="O940" s="11"/>
      <c r="P940" s="44"/>
      <c r="Q940" s="11"/>
      <c r="R940" s="11"/>
      <c r="S940" s="11"/>
      <c r="T940" s="11"/>
      <c r="U940" s="11"/>
    </row>
    <row r="941" spans="5:21" ht="15.75" customHeight="1">
      <c r="E941" s="11"/>
      <c r="G941" s="44"/>
      <c r="H941" s="11"/>
      <c r="I941" s="11"/>
      <c r="J941" s="11"/>
      <c r="K941" s="11"/>
      <c r="M941" s="104"/>
      <c r="N941" s="11"/>
      <c r="O941" s="11"/>
      <c r="P941" s="44"/>
      <c r="Q941" s="11"/>
      <c r="R941" s="11"/>
      <c r="S941" s="11"/>
      <c r="T941" s="11"/>
      <c r="U941" s="11"/>
    </row>
    <row r="942" spans="5:21" ht="15.75" customHeight="1">
      <c r="E942" s="11"/>
      <c r="G942" s="44"/>
      <c r="H942" s="11"/>
      <c r="I942" s="11"/>
      <c r="J942" s="11"/>
      <c r="K942" s="11"/>
      <c r="M942" s="104"/>
      <c r="N942" s="11"/>
      <c r="O942" s="11"/>
      <c r="P942" s="44"/>
      <c r="Q942" s="11"/>
      <c r="R942" s="11"/>
      <c r="S942" s="11"/>
      <c r="T942" s="11"/>
      <c r="U942" s="11"/>
    </row>
    <row r="943" spans="5:21" ht="15.75" customHeight="1">
      <c r="E943" s="11"/>
      <c r="G943" s="44"/>
      <c r="H943" s="11"/>
      <c r="I943" s="11"/>
      <c r="J943" s="11"/>
      <c r="K943" s="11"/>
      <c r="M943" s="104"/>
      <c r="N943" s="11"/>
      <c r="O943" s="11"/>
      <c r="P943" s="44"/>
      <c r="Q943" s="11"/>
      <c r="R943" s="11"/>
      <c r="S943" s="11"/>
      <c r="T943" s="11"/>
      <c r="U943" s="11"/>
    </row>
    <row r="944" spans="5:21" ht="15.75" customHeight="1">
      <c r="E944" s="11"/>
      <c r="G944" s="44"/>
      <c r="H944" s="11"/>
      <c r="I944" s="11"/>
      <c r="J944" s="11"/>
      <c r="K944" s="11"/>
      <c r="M944" s="104"/>
      <c r="N944" s="11"/>
      <c r="O944" s="11"/>
      <c r="P944" s="44"/>
      <c r="Q944" s="11"/>
      <c r="R944" s="11"/>
      <c r="S944" s="11"/>
      <c r="T944" s="11"/>
      <c r="U944" s="11"/>
    </row>
    <row r="945" spans="5:21" ht="15.75" customHeight="1">
      <c r="E945" s="11"/>
      <c r="G945" s="44"/>
      <c r="H945" s="11"/>
      <c r="I945" s="11"/>
      <c r="J945" s="11"/>
      <c r="K945" s="11"/>
      <c r="M945" s="104"/>
      <c r="N945" s="11"/>
      <c r="O945" s="11"/>
      <c r="P945" s="44"/>
      <c r="Q945" s="11"/>
      <c r="R945" s="11"/>
      <c r="S945" s="11"/>
      <c r="T945" s="11"/>
      <c r="U945" s="11"/>
    </row>
    <row r="946" spans="5:21" ht="15.75" customHeight="1">
      <c r="E946" s="11"/>
      <c r="G946" s="44"/>
      <c r="H946" s="11"/>
      <c r="I946" s="11"/>
      <c r="J946" s="11"/>
      <c r="K946" s="11"/>
      <c r="M946" s="104"/>
      <c r="N946" s="11"/>
      <c r="O946" s="11"/>
      <c r="P946" s="44"/>
      <c r="Q946" s="11"/>
      <c r="R946" s="11"/>
      <c r="S946" s="11"/>
      <c r="T946" s="11"/>
      <c r="U946" s="11"/>
    </row>
    <row r="947" spans="5:21" ht="15.75" customHeight="1">
      <c r="E947" s="11"/>
      <c r="G947" s="44"/>
      <c r="H947" s="11"/>
      <c r="I947" s="11"/>
      <c r="J947" s="11"/>
      <c r="K947" s="11"/>
      <c r="M947" s="104"/>
      <c r="N947" s="11"/>
      <c r="O947" s="11"/>
      <c r="P947" s="44"/>
      <c r="Q947" s="11"/>
      <c r="R947" s="11"/>
      <c r="S947" s="11"/>
      <c r="T947" s="11"/>
      <c r="U947" s="11"/>
    </row>
    <row r="948" spans="5:21" ht="15.75" customHeight="1">
      <c r="E948" s="11"/>
      <c r="G948" s="44"/>
      <c r="H948" s="11"/>
      <c r="I948" s="11"/>
      <c r="J948" s="11"/>
      <c r="K948" s="11"/>
      <c r="M948" s="104"/>
      <c r="N948" s="11"/>
      <c r="O948" s="11"/>
      <c r="P948" s="44"/>
      <c r="Q948" s="11"/>
      <c r="R948" s="11"/>
      <c r="S948" s="11"/>
      <c r="T948" s="11"/>
      <c r="U948" s="11"/>
    </row>
    <row r="949" spans="5:21" ht="15.75" customHeight="1">
      <c r="E949" s="11"/>
      <c r="G949" s="44"/>
      <c r="H949" s="11"/>
      <c r="I949" s="11"/>
      <c r="J949" s="11"/>
      <c r="K949" s="11"/>
      <c r="M949" s="104"/>
      <c r="N949" s="11"/>
      <c r="O949" s="11"/>
      <c r="P949" s="44"/>
      <c r="Q949" s="11"/>
      <c r="R949" s="11"/>
      <c r="S949" s="11"/>
      <c r="T949" s="11"/>
      <c r="U949" s="11"/>
    </row>
    <row r="950" spans="5:21" ht="15.75" customHeight="1">
      <c r="E950" s="11"/>
      <c r="G950" s="44"/>
      <c r="H950" s="11"/>
      <c r="I950" s="11"/>
      <c r="J950" s="11"/>
      <c r="K950" s="11"/>
      <c r="M950" s="104"/>
      <c r="N950" s="11"/>
      <c r="O950" s="11"/>
      <c r="P950" s="44"/>
      <c r="Q950" s="11"/>
      <c r="R950" s="11"/>
      <c r="S950" s="11"/>
      <c r="T950" s="11"/>
      <c r="U950" s="11"/>
    </row>
    <row r="951" spans="5:21" ht="15.75" customHeight="1">
      <c r="E951" s="11"/>
      <c r="G951" s="44"/>
      <c r="H951" s="11"/>
      <c r="I951" s="11"/>
      <c r="J951" s="11"/>
      <c r="K951" s="11"/>
      <c r="M951" s="104"/>
      <c r="N951" s="11"/>
      <c r="O951" s="11"/>
      <c r="P951" s="44"/>
      <c r="Q951" s="11"/>
      <c r="R951" s="11"/>
      <c r="S951" s="11"/>
      <c r="T951" s="11"/>
      <c r="U951" s="11"/>
    </row>
    <row r="952" spans="5:21" ht="15.75" customHeight="1">
      <c r="E952" s="11"/>
      <c r="G952" s="44"/>
      <c r="H952" s="11"/>
      <c r="I952" s="11"/>
      <c r="J952" s="11"/>
      <c r="K952" s="11"/>
      <c r="M952" s="104"/>
      <c r="N952" s="11"/>
      <c r="O952" s="11"/>
      <c r="P952" s="44"/>
      <c r="Q952" s="11"/>
      <c r="R952" s="11"/>
      <c r="S952" s="11"/>
      <c r="T952" s="11"/>
      <c r="U952" s="11"/>
    </row>
    <row r="953" spans="5:21" ht="15.75" customHeight="1">
      <c r="E953" s="11"/>
      <c r="G953" s="44"/>
      <c r="H953" s="11"/>
      <c r="I953" s="11"/>
      <c r="J953" s="11"/>
      <c r="K953" s="11"/>
      <c r="M953" s="104"/>
      <c r="N953" s="11"/>
      <c r="O953" s="11"/>
      <c r="P953" s="44"/>
      <c r="Q953" s="11"/>
      <c r="R953" s="11"/>
      <c r="S953" s="11"/>
      <c r="T953" s="11"/>
      <c r="U953" s="11"/>
    </row>
    <row r="954" spans="5:21" ht="15.75" customHeight="1">
      <c r="E954" s="11"/>
      <c r="G954" s="44"/>
      <c r="H954" s="11"/>
      <c r="I954" s="11"/>
      <c r="J954" s="11"/>
      <c r="K954" s="11"/>
      <c r="M954" s="104"/>
      <c r="N954" s="11"/>
      <c r="O954" s="11"/>
      <c r="P954" s="44"/>
      <c r="Q954" s="11"/>
      <c r="R954" s="11"/>
      <c r="S954" s="11"/>
      <c r="T954" s="11"/>
      <c r="U954" s="11"/>
    </row>
    <row r="955" spans="5:21" ht="15.75" customHeight="1">
      <c r="E955" s="11"/>
      <c r="G955" s="44"/>
      <c r="H955" s="11"/>
      <c r="I955" s="11"/>
      <c r="J955" s="11"/>
      <c r="K955" s="11"/>
      <c r="M955" s="104"/>
      <c r="N955" s="11"/>
      <c r="O955" s="11"/>
      <c r="P955" s="44"/>
      <c r="Q955" s="11"/>
      <c r="R955" s="11"/>
      <c r="S955" s="11"/>
      <c r="T955" s="11"/>
      <c r="U955" s="11"/>
    </row>
    <row r="956" spans="5:21" ht="15.75" customHeight="1">
      <c r="E956" s="11"/>
      <c r="G956" s="44"/>
      <c r="H956" s="11"/>
      <c r="I956" s="11"/>
      <c r="J956" s="11"/>
      <c r="K956" s="11"/>
      <c r="M956" s="104"/>
      <c r="N956" s="11"/>
      <c r="O956" s="11"/>
      <c r="P956" s="44"/>
      <c r="Q956" s="11"/>
      <c r="R956" s="11"/>
      <c r="S956" s="11"/>
      <c r="T956" s="11"/>
      <c r="U956" s="11"/>
    </row>
    <row r="957" spans="5:21" ht="15.75" customHeight="1">
      <c r="E957" s="11"/>
      <c r="G957" s="44"/>
      <c r="H957" s="11"/>
      <c r="I957" s="11"/>
      <c r="J957" s="11"/>
      <c r="K957" s="11"/>
      <c r="M957" s="104"/>
      <c r="N957" s="11"/>
      <c r="O957" s="11"/>
      <c r="P957" s="44"/>
      <c r="Q957" s="11"/>
      <c r="R957" s="11"/>
      <c r="S957" s="11"/>
      <c r="T957" s="11"/>
      <c r="U957" s="11"/>
    </row>
    <row r="958" spans="5:21" ht="15.75" customHeight="1">
      <c r="E958" s="11"/>
      <c r="G958" s="44"/>
      <c r="H958" s="11"/>
      <c r="I958" s="11"/>
      <c r="J958" s="11"/>
      <c r="K958" s="11"/>
      <c r="M958" s="104"/>
      <c r="N958" s="11"/>
      <c r="O958" s="11"/>
      <c r="P958" s="44"/>
      <c r="Q958" s="11"/>
      <c r="R958" s="11"/>
      <c r="S958" s="11"/>
      <c r="T958" s="11"/>
      <c r="U958" s="11"/>
    </row>
    <row r="959" spans="5:21" ht="15.75" customHeight="1">
      <c r="E959" s="11"/>
      <c r="G959" s="44"/>
      <c r="H959" s="11"/>
      <c r="I959" s="11"/>
      <c r="J959" s="11"/>
      <c r="K959" s="11"/>
      <c r="M959" s="104"/>
      <c r="N959" s="11"/>
      <c r="O959" s="11"/>
      <c r="P959" s="44"/>
      <c r="Q959" s="11"/>
      <c r="R959" s="11"/>
      <c r="S959" s="11"/>
      <c r="T959" s="11"/>
      <c r="U959" s="11"/>
    </row>
    <row r="960" spans="5:21" ht="15.75" customHeight="1">
      <c r="E960" s="11"/>
      <c r="G960" s="44"/>
      <c r="H960" s="11"/>
      <c r="I960" s="11"/>
      <c r="J960" s="11"/>
      <c r="K960" s="11"/>
      <c r="M960" s="104"/>
      <c r="N960" s="11"/>
      <c r="O960" s="11"/>
      <c r="P960" s="44"/>
      <c r="Q960" s="11"/>
      <c r="R960" s="11"/>
      <c r="S960" s="11"/>
      <c r="T960" s="11"/>
      <c r="U960" s="11"/>
    </row>
    <row r="961" spans="5:21" ht="15.75" customHeight="1">
      <c r="E961" s="11"/>
      <c r="G961" s="44"/>
      <c r="H961" s="11"/>
      <c r="I961" s="11"/>
      <c r="J961" s="11"/>
      <c r="K961" s="11"/>
      <c r="M961" s="104"/>
      <c r="N961" s="11"/>
      <c r="O961" s="11"/>
      <c r="P961" s="44"/>
      <c r="Q961" s="11"/>
      <c r="R961" s="11"/>
      <c r="S961" s="11"/>
      <c r="T961" s="11"/>
      <c r="U961" s="11"/>
    </row>
    <row r="962" spans="5:21" ht="15.75" customHeight="1">
      <c r="E962" s="11"/>
      <c r="G962" s="44"/>
      <c r="H962" s="11"/>
      <c r="I962" s="11"/>
      <c r="J962" s="11"/>
      <c r="K962" s="11"/>
      <c r="M962" s="104"/>
      <c r="N962" s="11"/>
      <c r="O962" s="11"/>
      <c r="P962" s="44"/>
      <c r="Q962" s="11"/>
      <c r="R962" s="11"/>
      <c r="S962" s="11"/>
      <c r="T962" s="11"/>
      <c r="U962" s="11"/>
    </row>
    <row r="963" spans="5:21" ht="15.75" customHeight="1">
      <c r="E963" s="11"/>
      <c r="G963" s="44"/>
      <c r="H963" s="11"/>
      <c r="I963" s="11"/>
      <c r="J963" s="11"/>
      <c r="K963" s="11"/>
      <c r="M963" s="104"/>
      <c r="N963" s="11"/>
      <c r="O963" s="11"/>
      <c r="P963" s="44"/>
      <c r="Q963" s="11"/>
      <c r="R963" s="11"/>
      <c r="S963" s="11"/>
      <c r="T963" s="11"/>
      <c r="U963" s="11"/>
    </row>
    <row r="964" spans="5:21" ht="15.75" customHeight="1">
      <c r="E964" s="11"/>
      <c r="G964" s="44"/>
      <c r="H964" s="11"/>
      <c r="I964" s="11"/>
      <c r="J964" s="11"/>
      <c r="K964" s="11"/>
      <c r="M964" s="104"/>
      <c r="N964" s="11"/>
      <c r="O964" s="11"/>
      <c r="P964" s="44"/>
      <c r="Q964" s="11"/>
      <c r="R964" s="11"/>
      <c r="S964" s="11"/>
      <c r="T964" s="11"/>
      <c r="U964" s="11"/>
    </row>
    <row r="965" spans="5:21" ht="15.75" customHeight="1">
      <c r="E965" s="11"/>
      <c r="G965" s="44"/>
      <c r="H965" s="11"/>
      <c r="I965" s="11"/>
      <c r="J965" s="11"/>
      <c r="K965" s="11"/>
      <c r="M965" s="104"/>
      <c r="N965" s="11"/>
      <c r="O965" s="11"/>
      <c r="P965" s="44"/>
      <c r="Q965" s="11"/>
      <c r="R965" s="11"/>
      <c r="S965" s="11"/>
      <c r="T965" s="11"/>
      <c r="U965" s="11"/>
    </row>
    <row r="966" spans="5:21" ht="15.75" customHeight="1">
      <c r="E966" s="11"/>
      <c r="G966" s="44"/>
      <c r="H966" s="11"/>
      <c r="I966" s="11"/>
      <c r="J966" s="11"/>
      <c r="K966" s="11"/>
      <c r="M966" s="104"/>
      <c r="N966" s="11"/>
      <c r="O966" s="11"/>
      <c r="P966" s="44"/>
      <c r="Q966" s="11"/>
      <c r="R966" s="11"/>
      <c r="S966" s="11"/>
      <c r="T966" s="11"/>
      <c r="U966" s="11"/>
    </row>
    <row r="967" spans="5:21" ht="15.75" customHeight="1">
      <c r="E967" s="11"/>
      <c r="G967" s="44"/>
      <c r="H967" s="11"/>
      <c r="I967" s="11"/>
      <c r="J967" s="11"/>
      <c r="K967" s="11"/>
      <c r="M967" s="104"/>
      <c r="N967" s="11"/>
      <c r="O967" s="11"/>
      <c r="P967" s="44"/>
      <c r="Q967" s="11"/>
      <c r="R967" s="11"/>
      <c r="S967" s="11"/>
      <c r="T967" s="11"/>
      <c r="U967" s="11"/>
    </row>
    <row r="968" spans="5:21" ht="15.75" customHeight="1">
      <c r="E968" s="11"/>
      <c r="G968" s="44"/>
      <c r="H968" s="11"/>
      <c r="I968" s="11"/>
      <c r="J968" s="11"/>
      <c r="K968" s="11"/>
      <c r="M968" s="104"/>
      <c r="N968" s="11"/>
      <c r="O968" s="11"/>
      <c r="P968" s="44"/>
      <c r="Q968" s="11"/>
      <c r="R968" s="11"/>
      <c r="S968" s="11"/>
      <c r="T968" s="11"/>
      <c r="U968" s="11"/>
    </row>
    <row r="969" spans="5:21" ht="15.75" customHeight="1">
      <c r="E969" s="11"/>
      <c r="G969" s="44"/>
      <c r="H969" s="11"/>
      <c r="I969" s="11"/>
      <c r="J969" s="11"/>
      <c r="K969" s="11"/>
      <c r="M969" s="104"/>
      <c r="N969" s="11"/>
      <c r="O969" s="11"/>
      <c r="P969" s="44"/>
      <c r="Q969" s="11"/>
      <c r="R969" s="11"/>
      <c r="S969" s="11"/>
      <c r="T969" s="11"/>
      <c r="U969" s="11"/>
    </row>
    <row r="970" spans="5:21" ht="15.75" customHeight="1">
      <c r="E970" s="11"/>
      <c r="G970" s="44"/>
      <c r="H970" s="11"/>
      <c r="I970" s="11"/>
      <c r="J970" s="11"/>
      <c r="K970" s="11"/>
      <c r="M970" s="104"/>
      <c r="N970" s="11"/>
      <c r="O970" s="11"/>
      <c r="P970" s="44"/>
      <c r="Q970" s="11"/>
      <c r="R970" s="11"/>
      <c r="S970" s="11"/>
      <c r="T970" s="11"/>
      <c r="U970" s="11"/>
    </row>
    <row r="971" spans="5:21" ht="15.75" customHeight="1">
      <c r="E971" s="11"/>
      <c r="G971" s="44"/>
      <c r="H971" s="11"/>
      <c r="I971" s="11"/>
      <c r="J971" s="11"/>
      <c r="K971" s="11"/>
      <c r="M971" s="104"/>
      <c r="N971" s="11"/>
      <c r="O971" s="11"/>
      <c r="P971" s="44"/>
      <c r="Q971" s="11"/>
      <c r="R971" s="11"/>
      <c r="S971" s="11"/>
      <c r="T971" s="11"/>
      <c r="U971" s="11"/>
    </row>
    <row r="972" spans="5:21" ht="15.75" customHeight="1">
      <c r="E972" s="11"/>
      <c r="G972" s="44"/>
      <c r="H972" s="11"/>
      <c r="I972" s="11"/>
      <c r="J972" s="11"/>
      <c r="K972" s="11"/>
      <c r="M972" s="104"/>
      <c r="N972" s="11"/>
      <c r="O972" s="11"/>
      <c r="P972" s="44"/>
      <c r="Q972" s="11"/>
      <c r="R972" s="11"/>
      <c r="S972" s="11"/>
      <c r="T972" s="11"/>
      <c r="U972" s="11"/>
    </row>
    <row r="973" spans="5:21" ht="15.75" customHeight="1">
      <c r="E973" s="11"/>
      <c r="G973" s="44"/>
      <c r="H973" s="11"/>
      <c r="I973" s="11"/>
      <c r="J973" s="11"/>
      <c r="K973" s="11"/>
      <c r="M973" s="104"/>
      <c r="N973" s="11"/>
      <c r="O973" s="11"/>
      <c r="P973" s="44"/>
      <c r="Q973" s="11"/>
      <c r="R973" s="11"/>
      <c r="S973" s="11"/>
      <c r="T973" s="11"/>
      <c r="U973" s="11"/>
    </row>
    <row r="974" spans="5:21" ht="15.75" customHeight="1">
      <c r="E974" s="11"/>
      <c r="G974" s="44"/>
      <c r="H974" s="11"/>
      <c r="I974" s="11"/>
      <c r="J974" s="11"/>
      <c r="K974" s="11"/>
      <c r="M974" s="104"/>
      <c r="N974" s="11"/>
      <c r="O974" s="11"/>
      <c r="P974" s="44"/>
      <c r="Q974" s="11"/>
      <c r="R974" s="11"/>
      <c r="S974" s="11"/>
      <c r="T974" s="11"/>
      <c r="U974" s="11"/>
    </row>
    <row r="975" spans="5:21" ht="15.75" customHeight="1">
      <c r="E975" s="11"/>
      <c r="G975" s="44"/>
      <c r="H975" s="11"/>
      <c r="I975" s="11"/>
      <c r="J975" s="11"/>
      <c r="K975" s="11"/>
      <c r="M975" s="104"/>
      <c r="N975" s="11"/>
      <c r="O975" s="11"/>
      <c r="P975" s="44"/>
      <c r="Q975" s="11"/>
      <c r="R975" s="11"/>
      <c r="S975" s="11"/>
      <c r="T975" s="11"/>
      <c r="U975" s="11"/>
    </row>
    <row r="976" spans="5:21" ht="15.75" customHeight="1">
      <c r="E976" s="11"/>
      <c r="G976" s="44"/>
      <c r="H976" s="11"/>
      <c r="I976" s="11"/>
      <c r="J976" s="11"/>
      <c r="K976" s="11"/>
      <c r="M976" s="104"/>
      <c r="N976" s="11"/>
      <c r="O976" s="11"/>
      <c r="P976" s="44"/>
      <c r="Q976" s="11"/>
      <c r="R976" s="11"/>
      <c r="S976" s="11"/>
      <c r="T976" s="11"/>
      <c r="U976" s="11"/>
    </row>
    <row r="977" spans="5:21" ht="15.75" customHeight="1">
      <c r="E977" s="11"/>
      <c r="G977" s="44"/>
      <c r="H977" s="11"/>
      <c r="I977" s="11"/>
      <c r="J977" s="11"/>
      <c r="K977" s="11"/>
      <c r="M977" s="104"/>
      <c r="N977" s="11"/>
      <c r="O977" s="11"/>
      <c r="P977" s="44"/>
      <c r="Q977" s="11"/>
      <c r="R977" s="11"/>
      <c r="S977" s="11"/>
      <c r="T977" s="11"/>
      <c r="U977" s="11"/>
    </row>
    <row r="978" spans="5:21" ht="15.75" customHeight="1">
      <c r="E978" s="11"/>
      <c r="G978" s="44"/>
      <c r="H978" s="11"/>
      <c r="I978" s="11"/>
      <c r="J978" s="11"/>
      <c r="K978" s="11"/>
      <c r="M978" s="104"/>
      <c r="N978" s="11"/>
      <c r="O978" s="11"/>
      <c r="P978" s="44"/>
      <c r="Q978" s="11"/>
      <c r="R978" s="11"/>
      <c r="S978" s="11"/>
      <c r="T978" s="11"/>
      <c r="U978" s="11"/>
    </row>
    <row r="979" spans="5:21" ht="15.75" customHeight="1">
      <c r="E979" s="11"/>
      <c r="G979" s="44"/>
      <c r="H979" s="11"/>
      <c r="I979" s="11"/>
      <c r="J979" s="11"/>
      <c r="K979" s="11"/>
      <c r="M979" s="104"/>
      <c r="N979" s="11"/>
      <c r="O979" s="11"/>
      <c r="P979" s="44"/>
      <c r="Q979" s="11"/>
      <c r="R979" s="11"/>
      <c r="S979" s="11"/>
      <c r="T979" s="11"/>
      <c r="U979" s="11"/>
    </row>
    <row r="980" spans="5:21" ht="15.75" customHeight="1">
      <c r="E980" s="11"/>
      <c r="G980" s="44"/>
      <c r="H980" s="11"/>
      <c r="I980" s="11"/>
      <c r="J980" s="11"/>
      <c r="K980" s="11"/>
      <c r="M980" s="104"/>
      <c r="N980" s="11"/>
      <c r="O980" s="11"/>
      <c r="P980" s="44"/>
      <c r="Q980" s="11"/>
      <c r="R980" s="11"/>
      <c r="S980" s="11"/>
      <c r="T980" s="11"/>
      <c r="U980" s="11"/>
    </row>
    <row r="981" spans="5:21" ht="15.75" customHeight="1">
      <c r="E981" s="11"/>
      <c r="G981" s="44"/>
      <c r="H981" s="11"/>
      <c r="I981" s="11"/>
      <c r="J981" s="11"/>
      <c r="K981" s="11"/>
      <c r="M981" s="104"/>
      <c r="N981" s="11"/>
      <c r="O981" s="11"/>
      <c r="P981" s="44"/>
      <c r="Q981" s="11"/>
      <c r="R981" s="11"/>
      <c r="S981" s="11"/>
      <c r="T981" s="11"/>
      <c r="U981" s="11"/>
    </row>
    <row r="982" spans="5:21" ht="15.75" customHeight="1">
      <c r="E982" s="11"/>
      <c r="G982" s="44"/>
      <c r="H982" s="11"/>
      <c r="I982" s="11"/>
      <c r="J982" s="11"/>
      <c r="K982" s="11"/>
      <c r="M982" s="104"/>
      <c r="N982" s="11"/>
      <c r="O982" s="11"/>
      <c r="P982" s="44"/>
      <c r="Q982" s="11"/>
      <c r="R982" s="11"/>
      <c r="S982" s="11"/>
      <c r="T982" s="11"/>
      <c r="U982" s="11"/>
    </row>
    <row r="983" spans="5:21" ht="15.75" customHeight="1">
      <c r="E983" s="11"/>
      <c r="G983" s="44"/>
      <c r="H983" s="11"/>
      <c r="I983" s="11"/>
      <c r="J983" s="11"/>
      <c r="K983" s="11"/>
      <c r="M983" s="104"/>
      <c r="N983" s="11"/>
      <c r="O983" s="11"/>
      <c r="P983" s="44"/>
      <c r="Q983" s="11"/>
      <c r="R983" s="11"/>
      <c r="S983" s="11"/>
      <c r="T983" s="11"/>
      <c r="U983" s="11"/>
    </row>
    <row r="984" spans="5:21" ht="15.75" customHeight="1">
      <c r="E984" s="11"/>
      <c r="G984" s="44"/>
      <c r="H984" s="11"/>
      <c r="I984" s="11"/>
      <c r="J984" s="11"/>
      <c r="K984" s="11"/>
      <c r="M984" s="104"/>
      <c r="N984" s="11"/>
      <c r="O984" s="11"/>
      <c r="P984" s="44"/>
      <c r="Q984" s="11"/>
      <c r="R984" s="11"/>
      <c r="S984" s="11"/>
      <c r="T984" s="11"/>
      <c r="U984" s="11"/>
    </row>
    <row r="985" spans="5:21" ht="15.75" customHeight="1">
      <c r="E985" s="11"/>
      <c r="G985" s="44"/>
      <c r="H985" s="11"/>
      <c r="I985" s="11"/>
      <c r="J985" s="11"/>
      <c r="K985" s="11"/>
      <c r="M985" s="104"/>
      <c r="N985" s="11"/>
      <c r="O985" s="11"/>
      <c r="P985" s="44"/>
      <c r="Q985" s="11"/>
      <c r="R985" s="11"/>
      <c r="S985" s="11"/>
      <c r="T985" s="11"/>
      <c r="U985" s="11"/>
    </row>
    <row r="986" spans="5:21" ht="15.75" customHeight="1">
      <c r="E986" s="11"/>
      <c r="G986" s="44"/>
      <c r="H986" s="11"/>
      <c r="I986" s="11"/>
      <c r="J986" s="11"/>
      <c r="K986" s="11"/>
      <c r="M986" s="104"/>
      <c r="N986" s="11"/>
      <c r="O986" s="11"/>
      <c r="P986" s="44"/>
      <c r="Q986" s="11"/>
      <c r="R986" s="11"/>
      <c r="S986" s="11"/>
      <c r="T986" s="11"/>
      <c r="U986" s="11"/>
    </row>
    <row r="987" spans="5:21" ht="15.75" customHeight="1">
      <c r="E987" s="11"/>
      <c r="G987" s="44"/>
      <c r="H987" s="11"/>
      <c r="I987" s="11"/>
      <c r="J987" s="11"/>
      <c r="K987" s="11"/>
      <c r="M987" s="104"/>
      <c r="N987" s="11"/>
      <c r="O987" s="11"/>
      <c r="P987" s="44"/>
      <c r="Q987" s="11"/>
      <c r="R987" s="11"/>
      <c r="S987" s="11"/>
      <c r="T987" s="11"/>
      <c r="U987" s="11"/>
    </row>
    <row r="988" spans="5:21" ht="15.75" customHeight="1">
      <c r="E988" s="11"/>
      <c r="G988" s="44"/>
      <c r="H988" s="11"/>
      <c r="I988" s="11"/>
      <c r="J988" s="11"/>
      <c r="K988" s="11"/>
      <c r="M988" s="104"/>
      <c r="N988" s="11"/>
      <c r="O988" s="11"/>
      <c r="P988" s="44"/>
      <c r="Q988" s="11"/>
      <c r="R988" s="11"/>
      <c r="S988" s="11"/>
      <c r="T988" s="11"/>
      <c r="U988" s="11"/>
    </row>
    <row r="989" spans="5:21" ht="15.75" customHeight="1">
      <c r="E989" s="11"/>
      <c r="G989" s="44"/>
      <c r="H989" s="11"/>
      <c r="I989" s="11"/>
      <c r="J989" s="11"/>
      <c r="K989" s="11"/>
      <c r="M989" s="104"/>
      <c r="N989" s="11"/>
      <c r="O989" s="11"/>
      <c r="P989" s="44"/>
      <c r="Q989" s="11"/>
      <c r="R989" s="11"/>
      <c r="S989" s="11"/>
      <c r="T989" s="11"/>
      <c r="U989" s="11"/>
    </row>
    <row r="990" spans="5:21" ht="15.75" customHeight="1">
      <c r="E990" s="11"/>
      <c r="G990" s="44"/>
      <c r="H990" s="11"/>
      <c r="I990" s="11"/>
      <c r="J990" s="11"/>
      <c r="K990" s="11"/>
      <c r="M990" s="104"/>
      <c r="N990" s="11"/>
      <c r="O990" s="11"/>
      <c r="P990" s="44"/>
      <c r="Q990" s="11"/>
      <c r="R990" s="11"/>
      <c r="S990" s="11"/>
      <c r="T990" s="11"/>
      <c r="U990" s="11"/>
    </row>
    <row r="991" spans="5:21" ht="15.75" customHeight="1">
      <c r="E991" s="11"/>
      <c r="G991" s="44"/>
      <c r="H991" s="11"/>
      <c r="I991" s="11"/>
      <c r="J991" s="11"/>
      <c r="K991" s="11"/>
      <c r="M991" s="104"/>
      <c r="N991" s="11"/>
      <c r="O991" s="11"/>
      <c r="P991" s="44"/>
      <c r="Q991" s="11"/>
      <c r="R991" s="11"/>
      <c r="S991" s="11"/>
      <c r="T991" s="11"/>
      <c r="U991" s="11"/>
    </row>
    <row r="992" spans="5:21" ht="15.75" customHeight="1">
      <c r="E992" s="11"/>
      <c r="G992" s="44"/>
      <c r="H992" s="11"/>
      <c r="I992" s="11"/>
      <c r="J992" s="11"/>
      <c r="K992" s="11"/>
      <c r="M992" s="104"/>
      <c r="N992" s="11"/>
      <c r="O992" s="11"/>
      <c r="P992" s="44"/>
      <c r="Q992" s="11"/>
      <c r="R992" s="11"/>
      <c r="S992" s="11"/>
      <c r="T992" s="11"/>
      <c r="U992" s="11"/>
    </row>
    <row r="993" spans="5:21" ht="15.75" customHeight="1">
      <c r="E993" s="11"/>
      <c r="G993" s="44"/>
      <c r="H993" s="11"/>
      <c r="I993" s="11"/>
      <c r="J993" s="11"/>
      <c r="K993" s="11"/>
      <c r="M993" s="104"/>
      <c r="N993" s="11"/>
      <c r="O993" s="11"/>
      <c r="P993" s="44"/>
      <c r="Q993" s="11"/>
      <c r="R993" s="11"/>
      <c r="S993" s="11"/>
      <c r="T993" s="11"/>
      <c r="U993" s="11"/>
    </row>
    <row r="994" spans="5:21" ht="15.75" customHeight="1">
      <c r="E994" s="11"/>
      <c r="G994" s="44"/>
      <c r="H994" s="11"/>
      <c r="I994" s="11"/>
      <c r="J994" s="11"/>
      <c r="K994" s="11"/>
      <c r="M994" s="104"/>
      <c r="N994" s="11"/>
      <c r="O994" s="11"/>
      <c r="P994" s="44"/>
      <c r="Q994" s="11"/>
      <c r="R994" s="11"/>
      <c r="S994" s="11"/>
      <c r="T994" s="11"/>
      <c r="U994" s="11"/>
    </row>
    <row r="995" spans="5:21" ht="15.75" customHeight="1">
      <c r="E995" s="11"/>
      <c r="G995" s="44"/>
      <c r="H995" s="11"/>
      <c r="I995" s="11"/>
      <c r="J995" s="11"/>
      <c r="K995" s="11"/>
      <c r="M995" s="104"/>
      <c r="N995" s="11"/>
      <c r="O995" s="11"/>
      <c r="P995" s="44"/>
      <c r="Q995" s="11"/>
      <c r="R995" s="11"/>
      <c r="S995" s="11"/>
      <c r="T995" s="11"/>
      <c r="U995" s="11"/>
    </row>
    <row r="996" spans="5:21" ht="15.75" customHeight="1">
      <c r="E996" s="11"/>
      <c r="G996" s="44"/>
      <c r="H996" s="11"/>
      <c r="I996" s="11"/>
      <c r="J996" s="11"/>
      <c r="K996" s="11"/>
      <c r="M996" s="104"/>
      <c r="N996" s="11"/>
      <c r="O996" s="11"/>
      <c r="P996" s="44"/>
      <c r="Q996" s="11"/>
      <c r="R996" s="11"/>
      <c r="S996" s="11"/>
      <c r="T996" s="11"/>
      <c r="U996" s="11"/>
    </row>
    <row r="997" spans="5:21" ht="15.75" customHeight="1">
      <c r="E997" s="11"/>
      <c r="G997" s="44"/>
      <c r="H997" s="11"/>
      <c r="I997" s="11"/>
      <c r="J997" s="11"/>
      <c r="K997" s="11"/>
      <c r="M997" s="104"/>
      <c r="N997" s="11"/>
      <c r="O997" s="11"/>
      <c r="P997" s="44"/>
      <c r="Q997" s="11"/>
      <c r="R997" s="11"/>
      <c r="S997" s="11"/>
      <c r="T997" s="11"/>
      <c r="U997" s="11"/>
    </row>
    <row r="998" spans="5:21" ht="15.75" customHeight="1">
      <c r="E998" s="11"/>
      <c r="G998" s="44"/>
      <c r="H998" s="11"/>
      <c r="I998" s="11"/>
      <c r="J998" s="11"/>
      <c r="K998" s="11"/>
      <c r="M998" s="104"/>
      <c r="N998" s="11"/>
      <c r="O998" s="11"/>
      <c r="P998" s="44"/>
      <c r="Q998" s="11"/>
      <c r="R998" s="11"/>
      <c r="S998" s="11"/>
      <c r="T998" s="11"/>
      <c r="U998" s="11"/>
    </row>
    <row r="999" spans="5:21" ht="15.75" customHeight="1">
      <c r="E999" s="11"/>
      <c r="G999" s="44"/>
      <c r="H999" s="11"/>
      <c r="I999" s="11"/>
      <c r="J999" s="11"/>
      <c r="K999" s="11"/>
      <c r="M999" s="104"/>
      <c r="N999" s="11"/>
      <c r="O999" s="11"/>
      <c r="P999" s="44"/>
      <c r="Q999" s="11"/>
      <c r="R999" s="11"/>
      <c r="S999" s="11"/>
      <c r="T999" s="11"/>
      <c r="U999" s="11"/>
    </row>
    <row r="1000" spans="5:21" ht="15.75" customHeight="1">
      <c r="E1000" s="11"/>
      <c r="G1000" s="44"/>
      <c r="H1000" s="11"/>
      <c r="I1000" s="11"/>
      <c r="J1000" s="11"/>
      <c r="K1000" s="11"/>
      <c r="M1000" s="104"/>
      <c r="N1000" s="11"/>
      <c r="O1000" s="11"/>
      <c r="P1000" s="44"/>
      <c r="Q1000" s="11"/>
      <c r="R1000" s="11"/>
      <c r="S1000" s="11"/>
      <c r="T1000" s="11"/>
      <c r="U1000" s="11"/>
    </row>
    <row r="1001" spans="5:21" ht="15.75" customHeight="1">
      <c r="E1001" s="11"/>
      <c r="G1001" s="44"/>
      <c r="H1001" s="11"/>
      <c r="I1001" s="11"/>
      <c r="J1001" s="11"/>
      <c r="K1001" s="11"/>
      <c r="M1001" s="104"/>
      <c r="N1001" s="11"/>
      <c r="O1001" s="11"/>
      <c r="P1001" s="44"/>
      <c r="Q1001" s="11"/>
      <c r="R1001" s="11"/>
      <c r="S1001" s="11"/>
      <c r="T1001" s="11"/>
      <c r="U1001" s="11"/>
    </row>
    <row r="1002" spans="5:21" ht="15.75" customHeight="1">
      <c r="E1002" s="11"/>
      <c r="G1002" s="44"/>
      <c r="H1002" s="11"/>
      <c r="I1002" s="11"/>
      <c r="J1002" s="11"/>
      <c r="K1002" s="11"/>
      <c r="M1002" s="104"/>
      <c r="N1002" s="11"/>
      <c r="O1002" s="11"/>
      <c r="P1002" s="44"/>
      <c r="Q1002" s="11"/>
      <c r="R1002" s="11"/>
      <c r="S1002" s="11"/>
      <c r="T1002" s="11"/>
      <c r="U1002" s="11"/>
    </row>
  </sheetData>
  <conditionalFormatting sqref="D4:D36">
    <cfRule type="expression" dxfId="31" priority="1">
      <formula>D4=D$39</formula>
    </cfRule>
    <cfRule type="expression" dxfId="30" priority="2">
      <formula>D4=D$38</formula>
    </cfRule>
  </conditionalFormatting>
  <conditionalFormatting sqref="L4:L36">
    <cfRule type="cellIs" dxfId="29" priority="9" operator="equal">
      <formula>MAX(L4:L36)</formula>
    </cfRule>
    <cfRule type="cellIs" dxfId="28" priority="10" operator="equal">
      <formula>MIN(L4:L36)</formula>
    </cfRule>
  </conditionalFormatting>
  <conditionalFormatting sqref="T4:U36">
    <cfRule type="expression" dxfId="27" priority="7">
      <formula>T4=T$39</formula>
    </cfRule>
    <cfRule type="expression" dxfId="26" priority="8">
      <formula>T4=T$38</formula>
    </cfRule>
  </conditionalFormatting>
  <conditionalFormatting sqref="U4:U36">
    <cfRule type="expression" dxfId="25" priority="5">
      <formula>U4=U$39</formula>
    </cfRule>
    <cfRule type="expression" dxfId="24" priority="6">
      <formula>U4=U$38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J4" sqref="J4"/>
    </sheetView>
  </sheetViews>
  <sheetFormatPr baseColWidth="10" defaultColWidth="12.625" defaultRowHeight="15" customHeight="1"/>
  <cols>
    <col min="1" max="11" width="20.625" customWidth="1"/>
    <col min="12" max="26" width="9.375" customWidth="1"/>
  </cols>
  <sheetData>
    <row r="1" spans="1:11" ht="22.5">
      <c r="A1" s="118" t="s">
        <v>469</v>
      </c>
    </row>
    <row r="2" spans="1:11" ht="17.25">
      <c r="A2" s="129" t="s">
        <v>483</v>
      </c>
    </row>
    <row r="3" spans="1:11" ht="75">
      <c r="A3" s="122" t="s">
        <v>0</v>
      </c>
      <c r="B3" s="123" t="s">
        <v>1</v>
      </c>
      <c r="C3" s="124" t="s">
        <v>2</v>
      </c>
      <c r="D3" s="126" t="s">
        <v>414</v>
      </c>
      <c r="E3" s="126" t="s">
        <v>415</v>
      </c>
      <c r="F3" s="127" t="s">
        <v>416</v>
      </c>
      <c r="G3" s="137" t="s">
        <v>417</v>
      </c>
      <c r="H3" s="137" t="s">
        <v>418</v>
      </c>
      <c r="I3" s="137" t="s">
        <v>419</v>
      </c>
      <c r="J3" s="126" t="s">
        <v>420</v>
      </c>
      <c r="K3" s="144" t="s">
        <v>421</v>
      </c>
    </row>
    <row r="4" spans="1:11">
      <c r="A4" s="120">
        <v>1</v>
      </c>
      <c r="B4" s="3" t="s">
        <v>13</v>
      </c>
      <c r="C4" s="4">
        <v>17623</v>
      </c>
      <c r="D4" s="88">
        <v>18.0565487</v>
      </c>
      <c r="E4" s="89">
        <f t="shared" ref="E4:E36" si="0">D$39*100/D4</f>
        <v>74.285134013456286</v>
      </c>
      <c r="F4" s="92">
        <f t="shared" ref="F4:F36" si="1">(E4-E$40)/E$41</f>
        <v>0.69838860904124567</v>
      </c>
      <c r="G4" s="27">
        <v>16131.966700000001</v>
      </c>
      <c r="H4" s="25">
        <f t="shared" ref="H4:H36" si="2">G4*100/G$38</f>
        <v>1.6640174639756651</v>
      </c>
      <c r="I4" s="26">
        <f t="shared" ref="I4:I36" si="3">(H4-H$40)/H$41</f>
        <v>-0.17499924729213368</v>
      </c>
      <c r="J4" s="7">
        <f t="shared" ref="J4:J36" si="4">((2*F4)+I4)/3</f>
        <v>0.4072593235967859</v>
      </c>
      <c r="K4" s="141">
        <f t="shared" ref="K4:K36" si="5">(J4-J$40)/J$41</f>
        <v>0.49529483243707334</v>
      </c>
    </row>
    <row r="5" spans="1:11">
      <c r="A5" s="120">
        <v>2</v>
      </c>
      <c r="B5" s="3" t="s">
        <v>14</v>
      </c>
      <c r="C5" s="4">
        <v>13474</v>
      </c>
      <c r="D5" s="88">
        <v>18.352912799999999</v>
      </c>
      <c r="E5" s="89">
        <f t="shared" si="0"/>
        <v>73.085572552821162</v>
      </c>
      <c r="F5" s="92">
        <f t="shared" si="1"/>
        <v>0.65418129008201653</v>
      </c>
      <c r="G5" s="27">
        <v>9603.2950700000001</v>
      </c>
      <c r="H5" s="25">
        <f t="shared" si="2"/>
        <v>0.99058292180775487</v>
      </c>
      <c r="I5" s="26">
        <f t="shared" si="3"/>
        <v>-0.21404721630740245</v>
      </c>
      <c r="J5" s="7">
        <f t="shared" si="4"/>
        <v>0.36477178795221016</v>
      </c>
      <c r="K5" s="141">
        <f t="shared" si="5"/>
        <v>0.44362294764904286</v>
      </c>
    </row>
    <row r="6" spans="1:11">
      <c r="A6" s="120">
        <v>3</v>
      </c>
      <c r="B6" s="3" t="s">
        <v>15</v>
      </c>
      <c r="C6" s="4">
        <v>7382</v>
      </c>
      <c r="D6" s="88">
        <v>52.528792199999998</v>
      </c>
      <c r="E6" s="89">
        <f t="shared" si="0"/>
        <v>25.535198580103657</v>
      </c>
      <c r="F6" s="92">
        <f t="shared" si="1"/>
        <v>-1.0981879030142472</v>
      </c>
      <c r="G6" s="27">
        <v>1865.7696000000001</v>
      </c>
      <c r="H6" s="25">
        <f t="shared" si="2"/>
        <v>0.19245472395841798</v>
      </c>
      <c r="I6" s="26">
        <f t="shared" si="3"/>
        <v>-0.26032533717644252</v>
      </c>
      <c r="J6" s="7">
        <f t="shared" si="4"/>
        <v>-0.81890038106831231</v>
      </c>
      <c r="K6" s="141">
        <f t="shared" si="5"/>
        <v>-0.99591857944903373</v>
      </c>
    </row>
    <row r="7" spans="1:11">
      <c r="A7" s="120">
        <v>4</v>
      </c>
      <c r="B7" s="3" t="s">
        <v>16</v>
      </c>
      <c r="C7" s="4">
        <v>11991</v>
      </c>
      <c r="D7" s="88">
        <v>56.522357900000003</v>
      </c>
      <c r="E7" s="89">
        <f t="shared" si="0"/>
        <v>23.73101883635325</v>
      </c>
      <c r="F7" s="92">
        <f t="shared" si="1"/>
        <v>-1.1646771593042298</v>
      </c>
      <c r="G7" s="27">
        <v>2895.1111000000001</v>
      </c>
      <c r="H7" s="25">
        <f t="shared" si="2"/>
        <v>0.29863162502993496</v>
      </c>
      <c r="I7" s="26">
        <f t="shared" si="3"/>
        <v>-0.25416884818817187</v>
      </c>
      <c r="J7" s="7">
        <f t="shared" si="4"/>
        <v>-0.86117438893221043</v>
      </c>
      <c r="K7" s="141">
        <f t="shared" si="5"/>
        <v>-1.0473307790678767</v>
      </c>
    </row>
    <row r="8" spans="1:11">
      <c r="A8" s="120">
        <v>5</v>
      </c>
      <c r="B8" s="3" t="s">
        <v>17</v>
      </c>
      <c r="C8" s="4">
        <v>30470</v>
      </c>
      <c r="D8" s="88">
        <v>38.467723800000002</v>
      </c>
      <c r="E8" s="89">
        <f t="shared" si="0"/>
        <v>34.86905404057206</v>
      </c>
      <c r="F8" s="92">
        <f t="shared" si="1"/>
        <v>-0.75420825795145985</v>
      </c>
      <c r="G8" s="27">
        <v>8350.1592400000009</v>
      </c>
      <c r="H8" s="25">
        <f t="shared" si="2"/>
        <v>0.8613215648615099</v>
      </c>
      <c r="I8" s="26">
        <f t="shared" si="3"/>
        <v>-0.22154221863481513</v>
      </c>
      <c r="J8" s="7">
        <f t="shared" si="4"/>
        <v>-0.57665291151257825</v>
      </c>
      <c r="K8" s="141">
        <f t="shared" si="5"/>
        <v>-0.7013055088819754</v>
      </c>
    </row>
    <row r="9" spans="1:11">
      <c r="A9" s="120">
        <v>6</v>
      </c>
      <c r="B9" s="3" t="s">
        <v>18</v>
      </c>
      <c r="C9" s="4">
        <v>67446</v>
      </c>
      <c r="D9" s="88">
        <v>14.3790561</v>
      </c>
      <c r="E9" s="89">
        <f t="shared" si="0"/>
        <v>93.283810193911123</v>
      </c>
      <c r="F9" s="92">
        <f t="shared" si="1"/>
        <v>1.3985449288914924</v>
      </c>
      <c r="G9" s="27">
        <v>69422.881399999998</v>
      </c>
      <c r="H9" s="25">
        <f t="shared" si="2"/>
        <v>7.1609921590720464</v>
      </c>
      <c r="I9" s="26">
        <f t="shared" si="3"/>
        <v>0.14373358289631483</v>
      </c>
      <c r="J9" s="7">
        <f t="shared" si="4"/>
        <v>0.98027448022643326</v>
      </c>
      <c r="K9" s="141">
        <f t="shared" si="5"/>
        <v>1.1921762284975768</v>
      </c>
    </row>
    <row r="10" spans="1:11">
      <c r="A10" s="120">
        <v>7</v>
      </c>
      <c r="B10" s="3" t="s">
        <v>19</v>
      </c>
      <c r="C10" s="4">
        <v>23591</v>
      </c>
      <c r="D10" s="88">
        <v>18.167448700000001</v>
      </c>
      <c r="E10" s="89">
        <f t="shared" si="0"/>
        <v>73.831673458915546</v>
      </c>
      <c r="F10" s="92">
        <f t="shared" si="1"/>
        <v>0.68167727241711173</v>
      </c>
      <c r="G10" s="27">
        <v>5949.5802299999996</v>
      </c>
      <c r="H10" s="25">
        <f t="shared" si="2"/>
        <v>0.61370108122305711</v>
      </c>
      <c r="I10" s="26">
        <f t="shared" si="3"/>
        <v>-0.23590007580907532</v>
      </c>
      <c r="J10" s="7">
        <f t="shared" si="4"/>
        <v>0.37581815634171606</v>
      </c>
      <c r="K10" s="141">
        <f t="shared" si="5"/>
        <v>0.45705716232140081</v>
      </c>
    </row>
    <row r="11" spans="1:11">
      <c r="A11" s="120">
        <v>8</v>
      </c>
      <c r="B11" s="3" t="s">
        <v>20</v>
      </c>
      <c r="C11" s="4">
        <v>23656</v>
      </c>
      <c r="D11" s="88">
        <v>16.121235899999999</v>
      </c>
      <c r="E11" s="89">
        <f t="shared" si="0"/>
        <v>83.202872802078417</v>
      </c>
      <c r="F11" s="92">
        <f t="shared" si="1"/>
        <v>1.0270331478671078</v>
      </c>
      <c r="G11" s="27">
        <v>19646.936399999999</v>
      </c>
      <c r="H11" s="25">
        <f t="shared" si="2"/>
        <v>2.0265876995158427</v>
      </c>
      <c r="I11" s="26">
        <f t="shared" si="3"/>
        <v>-0.15397622213269424</v>
      </c>
      <c r="J11" s="7">
        <f t="shared" si="4"/>
        <v>0.63336335786717379</v>
      </c>
      <c r="K11" s="141">
        <f t="shared" si="5"/>
        <v>0.77027481025134148</v>
      </c>
    </row>
    <row r="12" spans="1:11">
      <c r="A12" s="120">
        <v>9</v>
      </c>
      <c r="B12" s="3" t="s">
        <v>21</v>
      </c>
      <c r="C12" s="4">
        <v>18216</v>
      </c>
      <c r="D12" s="88">
        <v>16.1004015</v>
      </c>
      <c r="E12" s="89">
        <f t="shared" si="0"/>
        <v>83.310539802376979</v>
      </c>
      <c r="F12" s="92">
        <f t="shared" si="1"/>
        <v>1.031000989098904</v>
      </c>
      <c r="G12" s="27">
        <v>12782.984200000001</v>
      </c>
      <c r="H12" s="25">
        <f t="shared" si="2"/>
        <v>1.3185688605794728</v>
      </c>
      <c r="I12" s="26">
        <f t="shared" si="3"/>
        <v>-0.19502950341525829</v>
      </c>
      <c r="J12" s="7">
        <f t="shared" si="4"/>
        <v>0.62232415826084997</v>
      </c>
      <c r="K12" s="141">
        <f t="shared" si="5"/>
        <v>0.75684931400741284</v>
      </c>
    </row>
    <row r="13" spans="1:11">
      <c r="A13" s="120">
        <v>10</v>
      </c>
      <c r="B13" s="3" t="s">
        <v>22</v>
      </c>
      <c r="C13" s="4">
        <v>18615</v>
      </c>
      <c r="D13" s="88">
        <v>31.220598899999999</v>
      </c>
      <c r="E13" s="89">
        <f t="shared" si="0"/>
        <v>42.963081659525756</v>
      </c>
      <c r="F13" s="92">
        <f t="shared" si="1"/>
        <v>-0.45591986476946694</v>
      </c>
      <c r="G13" s="27">
        <v>22068.4012</v>
      </c>
      <c r="H13" s="25">
        <f t="shared" si="2"/>
        <v>2.2763625589942187</v>
      </c>
      <c r="I13" s="26">
        <f t="shared" si="3"/>
        <v>-0.13949344709964145</v>
      </c>
      <c r="J13" s="7">
        <f t="shared" si="4"/>
        <v>-0.35044439221285845</v>
      </c>
      <c r="K13" s="141">
        <f t="shared" si="5"/>
        <v>-0.42619845995577255</v>
      </c>
    </row>
    <row r="14" spans="1:11">
      <c r="A14" s="120">
        <v>11</v>
      </c>
      <c r="B14" s="3" t="s">
        <v>23</v>
      </c>
      <c r="C14" s="4">
        <v>24425</v>
      </c>
      <c r="D14" s="88">
        <v>17.794138</v>
      </c>
      <c r="E14" s="89">
        <f t="shared" si="0"/>
        <v>75.380619167952943</v>
      </c>
      <c r="F14" s="92">
        <f t="shared" si="1"/>
        <v>0.738760414262708</v>
      </c>
      <c r="G14" s="27">
        <v>2456.00245</v>
      </c>
      <c r="H14" s="25">
        <f t="shared" si="2"/>
        <v>0.25333742899227657</v>
      </c>
      <c r="I14" s="26">
        <f t="shared" si="3"/>
        <v>-0.25679515594743291</v>
      </c>
      <c r="J14" s="7">
        <f t="shared" si="4"/>
        <v>0.40690855752599436</v>
      </c>
      <c r="K14" s="141">
        <f t="shared" si="5"/>
        <v>0.49486824276265423</v>
      </c>
    </row>
    <row r="15" spans="1:11">
      <c r="A15" s="120">
        <v>12</v>
      </c>
      <c r="B15" s="3" t="s">
        <v>24</v>
      </c>
      <c r="C15" s="4">
        <v>13796</v>
      </c>
      <c r="D15" s="88">
        <v>38.065501599999997</v>
      </c>
      <c r="E15" s="89">
        <f t="shared" si="0"/>
        <v>35.237500719023757</v>
      </c>
      <c r="F15" s="92">
        <f t="shared" si="1"/>
        <v>-0.74062992923026305</v>
      </c>
      <c r="G15" s="27">
        <v>4960.4180699999997</v>
      </c>
      <c r="H15" s="25">
        <f t="shared" si="2"/>
        <v>0.5116686917721236</v>
      </c>
      <c r="I15" s="26">
        <f t="shared" si="3"/>
        <v>-0.24181625226329784</v>
      </c>
      <c r="J15" s="7">
        <f t="shared" si="4"/>
        <v>-0.57435870357460794</v>
      </c>
      <c r="K15" s="141">
        <f t="shared" si="5"/>
        <v>-0.69851537181113488</v>
      </c>
    </row>
    <row r="16" spans="1:11">
      <c r="A16" s="120">
        <v>13</v>
      </c>
      <c r="B16" s="3" t="s">
        <v>25</v>
      </c>
      <c r="C16" s="4">
        <v>13824</v>
      </c>
      <c r="D16" s="88">
        <v>19.358032099999999</v>
      </c>
      <c r="E16" s="89">
        <f t="shared" si="0"/>
        <v>69.290779820537651</v>
      </c>
      <c r="F16" s="92">
        <f t="shared" si="1"/>
        <v>0.51433217171220824</v>
      </c>
      <c r="G16" s="27">
        <v>11137.0723</v>
      </c>
      <c r="H16" s="25">
        <f t="shared" si="2"/>
        <v>1.1487925278670224</v>
      </c>
      <c r="I16" s="26">
        <f t="shared" si="3"/>
        <v>-0.20487369845452727</v>
      </c>
      <c r="J16" s="7">
        <f t="shared" si="4"/>
        <v>0.27459688165662971</v>
      </c>
      <c r="K16" s="141">
        <f t="shared" si="5"/>
        <v>0.3339553169383514</v>
      </c>
    </row>
    <row r="17" spans="1:11">
      <c r="A17" s="120">
        <v>14</v>
      </c>
      <c r="B17" s="3" t="s">
        <v>26</v>
      </c>
      <c r="C17" s="4">
        <v>6669</v>
      </c>
      <c r="D17" s="88">
        <v>26.767446100000001</v>
      </c>
      <c r="E17" s="89">
        <f t="shared" si="0"/>
        <v>50.110613279613553</v>
      </c>
      <c r="F17" s="92">
        <f t="shared" si="1"/>
        <v>-0.19251259430489204</v>
      </c>
      <c r="G17" s="27">
        <v>3702.7330000000002</v>
      </c>
      <c r="H17" s="25">
        <f t="shared" si="2"/>
        <v>0.38193807928198903</v>
      </c>
      <c r="I17" s="26">
        <f t="shared" si="3"/>
        <v>-0.24933846358399894</v>
      </c>
      <c r="J17" s="7">
        <f t="shared" si="4"/>
        <v>-0.21145455073126099</v>
      </c>
      <c r="K17" s="141">
        <f t="shared" si="5"/>
        <v>-0.25716377797697432</v>
      </c>
    </row>
    <row r="18" spans="1:11">
      <c r="A18" s="120">
        <v>15</v>
      </c>
      <c r="B18" s="3" t="s">
        <v>27</v>
      </c>
      <c r="C18" s="4">
        <v>27076</v>
      </c>
      <c r="D18" s="88">
        <v>13.413331400000001</v>
      </c>
      <c r="E18" s="89">
        <f t="shared" si="0"/>
        <v>99.999999999999986</v>
      </c>
      <c r="F18" s="92">
        <f t="shared" si="1"/>
        <v>1.6460560024727438</v>
      </c>
      <c r="G18" s="27">
        <v>86654.710999999996</v>
      </c>
      <c r="H18" s="25">
        <f t="shared" si="2"/>
        <v>8.9384608288191014</v>
      </c>
      <c r="I18" s="26">
        <f t="shared" si="3"/>
        <v>0.24679711349345576</v>
      </c>
      <c r="J18" s="7">
        <f t="shared" si="4"/>
        <v>1.1796363728129811</v>
      </c>
      <c r="K18" s="141">
        <f t="shared" si="5"/>
        <v>1.4346333300586309</v>
      </c>
    </row>
    <row r="19" spans="1:11">
      <c r="A19" s="120">
        <v>16</v>
      </c>
      <c r="B19" s="3" t="s">
        <v>28</v>
      </c>
      <c r="C19" s="4">
        <v>28639</v>
      </c>
      <c r="D19" s="88">
        <v>14.256281400000001</v>
      </c>
      <c r="E19" s="89">
        <f t="shared" si="0"/>
        <v>94.087167779951358</v>
      </c>
      <c r="F19" s="92">
        <f t="shared" si="1"/>
        <v>1.428150985946371</v>
      </c>
      <c r="G19" s="27">
        <v>32585.576300000001</v>
      </c>
      <c r="H19" s="25">
        <f t="shared" si="2"/>
        <v>3.361212494748798</v>
      </c>
      <c r="I19" s="26">
        <f t="shared" si="3"/>
        <v>-7.659024860733861E-2</v>
      </c>
      <c r="J19" s="7">
        <f t="shared" si="4"/>
        <v>0.9265705744284678</v>
      </c>
      <c r="K19" s="141">
        <f t="shared" si="5"/>
        <v>1.1268633787179736</v>
      </c>
    </row>
    <row r="20" spans="1:11">
      <c r="A20" s="120">
        <v>17</v>
      </c>
      <c r="B20" s="3" t="s">
        <v>29</v>
      </c>
      <c r="C20" s="4">
        <v>747082</v>
      </c>
      <c r="D20" s="88">
        <v>16.0211066</v>
      </c>
      <c r="E20" s="89">
        <f t="shared" si="0"/>
        <v>83.722877170045166</v>
      </c>
      <c r="F20" s="92">
        <f t="shared" si="1"/>
        <v>1.046196817015604</v>
      </c>
      <c r="G20" s="27">
        <v>969458.978</v>
      </c>
      <c r="H20" s="25">
        <f t="shared" si="2"/>
        <v>100</v>
      </c>
      <c r="I20" s="26">
        <f t="shared" si="3"/>
        <v>5.5268472703985081</v>
      </c>
      <c r="J20" s="7">
        <f t="shared" si="4"/>
        <v>2.539746968143239</v>
      </c>
      <c r="K20" s="141">
        <f t="shared" si="5"/>
        <v>3.0887532246272147</v>
      </c>
    </row>
    <row r="21" spans="1:11">
      <c r="A21" s="120">
        <v>18</v>
      </c>
      <c r="B21" s="3" t="s">
        <v>30</v>
      </c>
      <c r="C21" s="4">
        <v>8464</v>
      </c>
      <c r="D21" s="88">
        <v>30.930363700000001</v>
      </c>
      <c r="E21" s="89">
        <f t="shared" si="0"/>
        <v>43.366225919936397</v>
      </c>
      <c r="F21" s="92">
        <f t="shared" si="1"/>
        <v>-0.4410628295183347</v>
      </c>
      <c r="G21" s="27">
        <v>9016.7118900000005</v>
      </c>
      <c r="H21" s="25">
        <f t="shared" si="2"/>
        <v>0.93007668138795663</v>
      </c>
      <c r="I21" s="26">
        <f t="shared" si="3"/>
        <v>-0.21755556886908856</v>
      </c>
      <c r="J21" s="7">
        <f t="shared" si="4"/>
        <v>-0.3665604093019193</v>
      </c>
      <c r="K21" s="141">
        <f t="shared" si="5"/>
        <v>-0.44579820763787181</v>
      </c>
    </row>
    <row r="22" spans="1:11">
      <c r="A22" s="120">
        <v>19</v>
      </c>
      <c r="B22" s="3" t="s">
        <v>31</v>
      </c>
      <c r="C22" s="4">
        <v>14508</v>
      </c>
      <c r="D22" s="88">
        <v>42.982397499999998</v>
      </c>
      <c r="E22" s="89">
        <f t="shared" si="0"/>
        <v>31.206568688961568</v>
      </c>
      <c r="F22" s="92">
        <f t="shared" si="1"/>
        <v>-0.88918146560721822</v>
      </c>
      <c r="G22" s="27">
        <v>14430.6209</v>
      </c>
      <c r="H22" s="25">
        <f t="shared" si="2"/>
        <v>1.4885231069570848</v>
      </c>
      <c r="I22" s="26">
        <f t="shared" si="3"/>
        <v>-0.18517499235141729</v>
      </c>
      <c r="J22" s="7">
        <f t="shared" si="4"/>
        <v>-0.65451264118861785</v>
      </c>
      <c r="K22" s="141">
        <f t="shared" si="5"/>
        <v>-0.79599584383344801</v>
      </c>
    </row>
    <row r="23" spans="1:11" ht="15.75" customHeight="1">
      <c r="A23" s="120">
        <v>20</v>
      </c>
      <c r="B23" s="3" t="s">
        <v>32</v>
      </c>
      <c r="C23" s="4">
        <v>37230</v>
      </c>
      <c r="D23" s="88">
        <v>15.2197455</v>
      </c>
      <c r="E23" s="89">
        <f t="shared" si="0"/>
        <v>88.131114938814179</v>
      </c>
      <c r="F23" s="92">
        <f t="shared" si="1"/>
        <v>1.2086531641784348</v>
      </c>
      <c r="G23" s="27">
        <v>63105.3891</v>
      </c>
      <c r="H23" s="25">
        <f t="shared" si="2"/>
        <v>6.5093408315416106</v>
      </c>
      <c r="I23" s="26">
        <f t="shared" si="3"/>
        <v>0.10594867693611125</v>
      </c>
      <c r="J23" s="7">
        <f t="shared" si="4"/>
        <v>0.84108500176432699</v>
      </c>
      <c r="K23" s="141">
        <f t="shared" si="5"/>
        <v>1.0228987548647137</v>
      </c>
    </row>
    <row r="24" spans="1:11" ht="15.75" customHeight="1">
      <c r="A24" s="120">
        <v>21</v>
      </c>
      <c r="B24" s="3" t="s">
        <v>33</v>
      </c>
      <c r="C24" s="4">
        <v>9853</v>
      </c>
      <c r="D24" s="88">
        <v>15.4159997</v>
      </c>
      <c r="E24" s="89">
        <f t="shared" si="0"/>
        <v>87.009157116161589</v>
      </c>
      <c r="F24" s="92">
        <f t="shared" si="1"/>
        <v>1.1673057643557159</v>
      </c>
      <c r="G24" s="27">
        <v>21448.048900000002</v>
      </c>
      <c r="H24" s="25">
        <f t="shared" si="2"/>
        <v>2.2123730231729311</v>
      </c>
      <c r="I24" s="26">
        <f t="shared" si="3"/>
        <v>-0.14320377268526915</v>
      </c>
      <c r="J24" s="7">
        <f t="shared" si="4"/>
        <v>0.73046925200872082</v>
      </c>
      <c r="K24" s="141">
        <f t="shared" si="5"/>
        <v>0.88837167085288793</v>
      </c>
    </row>
    <row r="25" spans="1:11" ht="15.75" customHeight="1">
      <c r="A25" s="120">
        <v>22</v>
      </c>
      <c r="B25" s="3" t="s">
        <v>34</v>
      </c>
      <c r="C25" s="4">
        <v>4569</v>
      </c>
      <c r="D25" s="88">
        <v>36.889836099999997</v>
      </c>
      <c r="E25" s="89">
        <f t="shared" si="0"/>
        <v>36.360506898538375</v>
      </c>
      <c r="F25" s="92">
        <f t="shared" si="1"/>
        <v>-0.69924389441658807</v>
      </c>
      <c r="G25" s="27">
        <v>5443.83385</v>
      </c>
      <c r="H25" s="25">
        <f t="shared" si="2"/>
        <v>0.56153318227354643</v>
      </c>
      <c r="I25" s="26">
        <f t="shared" si="3"/>
        <v>-0.23892494366811703</v>
      </c>
      <c r="J25" s="7">
        <f t="shared" si="4"/>
        <v>-0.54580424416709772</v>
      </c>
      <c r="K25" s="141">
        <f t="shared" si="5"/>
        <v>-0.66378841685116352</v>
      </c>
    </row>
    <row r="26" spans="1:11" ht="15.75" customHeight="1">
      <c r="A26" s="120">
        <v>23</v>
      </c>
      <c r="B26" s="3" t="s">
        <v>35</v>
      </c>
      <c r="C26" s="4">
        <v>6383</v>
      </c>
      <c r="D26" s="88">
        <v>52.3455376</v>
      </c>
      <c r="E26" s="89">
        <f t="shared" si="0"/>
        <v>25.624593833572547</v>
      </c>
      <c r="F26" s="92">
        <f t="shared" si="1"/>
        <v>-1.0948934286473833</v>
      </c>
      <c r="G26" s="27">
        <v>4962.5576899999996</v>
      </c>
      <c r="H26" s="25">
        <f t="shared" si="2"/>
        <v>0.51188939425139857</v>
      </c>
      <c r="I26" s="26">
        <f t="shared" si="3"/>
        <v>-0.24180345520132268</v>
      </c>
      <c r="J26" s="7">
        <f t="shared" si="4"/>
        <v>-0.81053010416536309</v>
      </c>
      <c r="K26" s="141">
        <f t="shared" si="5"/>
        <v>-0.98573893553202241</v>
      </c>
    </row>
    <row r="27" spans="1:11" ht="15.75" customHeight="1">
      <c r="A27" s="120">
        <v>24</v>
      </c>
      <c r="B27" s="3" t="s">
        <v>36</v>
      </c>
      <c r="C27" s="4">
        <v>5557</v>
      </c>
      <c r="D27" s="88">
        <v>24.641465400000001</v>
      </c>
      <c r="E27" s="89">
        <f t="shared" si="0"/>
        <v>54.433984271081535</v>
      </c>
      <c r="F27" s="92">
        <f t="shared" si="1"/>
        <v>-3.3183834028023794E-2</v>
      </c>
      <c r="G27" s="27">
        <v>13610.8974</v>
      </c>
      <c r="H27" s="25">
        <f t="shared" si="2"/>
        <v>1.4039683688400479</v>
      </c>
      <c r="I27" s="26">
        <f t="shared" si="3"/>
        <v>-0.1900777565955255</v>
      </c>
      <c r="J27" s="7">
        <f t="shared" si="4"/>
        <v>-8.5481808217191035E-2</v>
      </c>
      <c r="K27" s="141">
        <f t="shared" si="5"/>
        <v>-0.10396004566188856</v>
      </c>
    </row>
    <row r="28" spans="1:11" ht="15.75" customHeight="1">
      <c r="A28" s="120">
        <v>25</v>
      </c>
      <c r="B28" s="3" t="s">
        <v>37</v>
      </c>
      <c r="C28" s="4">
        <v>12267</v>
      </c>
      <c r="D28" s="88">
        <v>16.988055599999999</v>
      </c>
      <c r="E28" s="89">
        <f t="shared" si="0"/>
        <v>78.957425828062398</v>
      </c>
      <c r="F28" s="92">
        <f t="shared" si="1"/>
        <v>0.87057611363940712</v>
      </c>
      <c r="G28" s="27">
        <v>21224.763900000002</v>
      </c>
      <c r="H28" s="25">
        <f t="shared" si="2"/>
        <v>2.1893411048486882</v>
      </c>
      <c r="I28" s="26">
        <f t="shared" si="3"/>
        <v>-0.14453923972292965</v>
      </c>
      <c r="J28" s="7">
        <f t="shared" si="4"/>
        <v>0.53220432918529481</v>
      </c>
      <c r="K28" s="141">
        <f t="shared" si="5"/>
        <v>0.64724866632420031</v>
      </c>
    </row>
    <row r="29" spans="1:11" ht="15.75" customHeight="1">
      <c r="A29" s="120">
        <v>26</v>
      </c>
      <c r="B29" s="3" t="s">
        <v>38</v>
      </c>
      <c r="C29" s="4">
        <v>8067</v>
      </c>
      <c r="D29" s="88">
        <v>47.360191899999997</v>
      </c>
      <c r="E29" s="89">
        <f t="shared" si="0"/>
        <v>28.321953230936973</v>
      </c>
      <c r="F29" s="92">
        <f t="shared" si="1"/>
        <v>-0.99548791159798733</v>
      </c>
      <c r="G29" s="27">
        <v>4852.6648299999997</v>
      </c>
      <c r="H29" s="25">
        <f t="shared" si="2"/>
        <v>0.50055391100829016</v>
      </c>
      <c r="I29" s="26">
        <f t="shared" si="3"/>
        <v>-0.24246072412760186</v>
      </c>
      <c r="J29" s="7">
        <f t="shared" si="4"/>
        <v>-0.74447884910785878</v>
      </c>
      <c r="K29" s="141">
        <f t="shared" si="5"/>
        <v>-0.90540966273100276</v>
      </c>
    </row>
    <row r="30" spans="1:11" ht="15.75" customHeight="1">
      <c r="A30" s="120">
        <v>27</v>
      </c>
      <c r="B30" s="3" t="s">
        <v>39</v>
      </c>
      <c r="C30" s="4">
        <v>10098</v>
      </c>
      <c r="D30" s="88">
        <v>69.128099599999999</v>
      </c>
      <c r="E30" s="89">
        <f t="shared" si="0"/>
        <v>19.403587654823944</v>
      </c>
      <c r="F30" s="92">
        <f t="shared" si="1"/>
        <v>-1.3241555493607851</v>
      </c>
      <c r="G30" s="27">
        <v>1342.6951200000001</v>
      </c>
      <c r="H30" s="25">
        <f t="shared" si="2"/>
        <v>0.13849942601697171</v>
      </c>
      <c r="I30" s="26">
        <f t="shared" si="3"/>
        <v>-0.26345384435910779</v>
      </c>
      <c r="J30" s="7">
        <f t="shared" si="4"/>
        <v>-0.97058831436022597</v>
      </c>
      <c r="K30" s="141">
        <f t="shared" si="5"/>
        <v>-1.1803962455194326</v>
      </c>
    </row>
    <row r="31" spans="1:11" ht="15.75" customHeight="1">
      <c r="A31" s="120">
        <v>28</v>
      </c>
      <c r="B31" s="3" t="s">
        <v>40</v>
      </c>
      <c r="C31" s="4">
        <v>28587</v>
      </c>
      <c r="D31" s="88">
        <v>63.482272199999997</v>
      </c>
      <c r="E31" s="89">
        <f t="shared" si="0"/>
        <v>21.129255357687086</v>
      </c>
      <c r="F31" s="92">
        <f t="shared" si="1"/>
        <v>-1.2605596894890285</v>
      </c>
      <c r="G31" s="27">
        <v>2387.0055600000001</v>
      </c>
      <c r="H31" s="25">
        <f t="shared" si="2"/>
        <v>0.24622037798075869</v>
      </c>
      <c r="I31" s="26">
        <f t="shared" si="3"/>
        <v>-0.25720782617739052</v>
      </c>
      <c r="J31" s="7">
        <f t="shared" si="4"/>
        <v>-0.92610906838514928</v>
      </c>
      <c r="K31" s="141">
        <f t="shared" si="5"/>
        <v>-1.1263021108840656</v>
      </c>
    </row>
    <row r="32" spans="1:11" ht="15.75" customHeight="1">
      <c r="A32" s="120">
        <v>29</v>
      </c>
      <c r="B32" s="3" t="s">
        <v>41</v>
      </c>
      <c r="C32" s="4">
        <v>45962</v>
      </c>
      <c r="D32" s="88">
        <v>17.325769099999999</v>
      </c>
      <c r="E32" s="89">
        <f t="shared" si="0"/>
        <v>77.418389467051142</v>
      </c>
      <c r="F32" s="92">
        <f t="shared" si="1"/>
        <v>0.8138581600090421</v>
      </c>
      <c r="G32" s="27">
        <v>46230.413800000002</v>
      </c>
      <c r="H32" s="25">
        <f t="shared" si="2"/>
        <v>4.7686817956313776</v>
      </c>
      <c r="I32" s="26">
        <f t="shared" si="3"/>
        <v>5.0194910325117668E-3</v>
      </c>
      <c r="J32" s="7">
        <f t="shared" si="4"/>
        <v>0.54424527035019865</v>
      </c>
      <c r="K32" s="141">
        <f t="shared" si="5"/>
        <v>0.6618924463216358</v>
      </c>
    </row>
    <row r="33" spans="1:11" ht="15.75" customHeight="1">
      <c r="A33" s="120">
        <v>30</v>
      </c>
      <c r="B33" s="3" t="s">
        <v>42</v>
      </c>
      <c r="C33" s="4">
        <v>3196</v>
      </c>
      <c r="D33" s="88">
        <v>76.002105499999999</v>
      </c>
      <c r="E33" s="89">
        <f t="shared" si="0"/>
        <v>17.648631326404502</v>
      </c>
      <c r="F33" s="92">
        <f t="shared" si="1"/>
        <v>-1.3888307800312327</v>
      </c>
      <c r="G33" s="27">
        <v>1194.09475</v>
      </c>
      <c r="H33" s="25">
        <f t="shared" si="2"/>
        <v>0.12317125088298475</v>
      </c>
      <c r="I33" s="26">
        <f t="shared" si="3"/>
        <v>-0.26434262280781307</v>
      </c>
      <c r="J33" s="7">
        <f t="shared" si="4"/>
        <v>-1.0140013942900927</v>
      </c>
      <c r="K33" s="141">
        <f t="shared" si="5"/>
        <v>-1.2331937455485031</v>
      </c>
    </row>
    <row r="34" spans="1:11" ht="15.75" customHeight="1">
      <c r="A34" s="120">
        <v>31</v>
      </c>
      <c r="B34" s="3" t="s">
        <v>43</v>
      </c>
      <c r="C34" s="4">
        <v>4423</v>
      </c>
      <c r="D34" s="88">
        <v>42.424842300000002</v>
      </c>
      <c r="E34" s="89">
        <f t="shared" si="0"/>
        <v>31.616691242244169</v>
      </c>
      <c r="F34" s="92">
        <f t="shared" si="1"/>
        <v>-0.87406726002433954</v>
      </c>
      <c r="G34" s="27">
        <v>2604.4567400000001</v>
      </c>
      <c r="H34" s="25">
        <f t="shared" si="2"/>
        <v>0.26865053592809163</v>
      </c>
      <c r="I34" s="26">
        <f t="shared" si="3"/>
        <v>-0.25590725120284957</v>
      </c>
      <c r="J34" s="7">
        <f t="shared" si="4"/>
        <v>-0.66801392375050961</v>
      </c>
      <c r="K34" s="141">
        <f t="shared" si="5"/>
        <v>-0.812415640991483</v>
      </c>
    </row>
    <row r="35" spans="1:11" ht="15.75" customHeight="1">
      <c r="A35" s="120">
        <v>32</v>
      </c>
      <c r="B35" s="3" t="s">
        <v>44</v>
      </c>
      <c r="C35" s="4">
        <v>7367</v>
      </c>
      <c r="D35" s="88">
        <v>25.4767498</v>
      </c>
      <c r="E35" s="89">
        <f t="shared" si="0"/>
        <v>52.649303797770933</v>
      </c>
      <c r="F35" s="92">
        <f t="shared" si="1"/>
        <v>-9.8954485647805873E-2</v>
      </c>
      <c r="G35" s="27">
        <v>4578.1024799999996</v>
      </c>
      <c r="H35" s="25">
        <f t="shared" si="2"/>
        <v>0.4722327178241883</v>
      </c>
      <c r="I35" s="26">
        <f t="shared" si="3"/>
        <v>-0.24410288086991594</v>
      </c>
      <c r="J35" s="7">
        <f t="shared" si="4"/>
        <v>-0.1473372840551759</v>
      </c>
      <c r="K35" s="141">
        <f t="shared" si="5"/>
        <v>-0.17918655556696947</v>
      </c>
    </row>
    <row r="36" spans="1:11" ht="15.75" customHeight="1">
      <c r="A36" s="120">
        <v>33</v>
      </c>
      <c r="B36" s="3" t="s">
        <v>45</v>
      </c>
      <c r="C36" s="4">
        <v>8222</v>
      </c>
      <c r="D36" s="88">
        <v>79.6937061</v>
      </c>
      <c r="E36" s="89">
        <f t="shared" si="0"/>
        <v>16.8311050601272</v>
      </c>
      <c r="F36" s="92">
        <f t="shared" si="1"/>
        <v>-1.4189589940468226</v>
      </c>
      <c r="G36" s="27">
        <v>1803.90968</v>
      </c>
      <c r="H36" s="25">
        <f t="shared" si="2"/>
        <v>0.18607385365819987</v>
      </c>
      <c r="I36" s="26">
        <f t="shared" si="3"/>
        <v>-0.26069532120632505</v>
      </c>
      <c r="J36" s="7">
        <f t="shared" si="4"/>
        <v>-1.0328711030999902</v>
      </c>
      <c r="K36" s="141">
        <f t="shared" si="5"/>
        <v>-1.2561424387314928</v>
      </c>
    </row>
    <row r="37" spans="1:11" ht="15.75" customHeight="1">
      <c r="D37" s="12"/>
      <c r="E37" s="12"/>
      <c r="F37" s="95"/>
      <c r="G37" s="11"/>
      <c r="H37" s="11"/>
      <c r="I37" s="11"/>
      <c r="J37" s="12"/>
      <c r="K37" s="11"/>
    </row>
    <row r="38" spans="1:11" ht="15.75" customHeight="1">
      <c r="B38" s="45" t="s">
        <v>46</v>
      </c>
      <c r="D38" s="178">
        <f>MAX(D4:D36)</f>
        <v>79.6937061</v>
      </c>
      <c r="E38" s="176"/>
      <c r="F38" s="218"/>
      <c r="G38" s="174">
        <f>MAX(G4:G36)</f>
        <v>969458.978</v>
      </c>
      <c r="H38" s="173"/>
      <c r="I38" s="174">
        <f>MAX(I4:I36)</f>
        <v>5.5268472703985081</v>
      </c>
      <c r="J38" s="176"/>
      <c r="K38" s="173"/>
    </row>
    <row r="39" spans="1:11" ht="15.75" customHeight="1">
      <c r="B39" s="47" t="s">
        <v>47</v>
      </c>
      <c r="D39" s="178">
        <f>MIN(D4:D36)</f>
        <v>13.413331400000001</v>
      </c>
      <c r="E39" s="176"/>
      <c r="F39" s="218"/>
      <c r="G39" s="174">
        <f>MIN(G4:G36)</f>
        <v>1194.09475</v>
      </c>
      <c r="H39" s="173"/>
      <c r="I39" s="174">
        <f>MIN(I4:I36)</f>
        <v>-0.26434262280781307</v>
      </c>
      <c r="J39" s="176"/>
      <c r="K39" s="173"/>
    </row>
    <row r="40" spans="1:11" ht="15.75" customHeight="1">
      <c r="B40" s="48" t="s">
        <v>79</v>
      </c>
      <c r="D40" s="176"/>
      <c r="E40" s="178">
        <f t="shared" ref="E40:F40" si="6">AVERAGE(E4:E36)</f>
        <v>55.334424500285245</v>
      </c>
      <c r="F40" s="178">
        <f t="shared" si="6"/>
        <v>1.3457248783335231E-16</v>
      </c>
      <c r="G40" s="173"/>
      <c r="H40" s="174">
        <f t="shared" ref="H40:K40" si="7">AVERAGE(H4:H36)</f>
        <v>4.6821139476576787</v>
      </c>
      <c r="I40" s="174">
        <f t="shared" si="7"/>
        <v>-6.8968400014593058E-17</v>
      </c>
      <c r="J40" s="178">
        <f t="shared" si="7"/>
        <v>7.4014868308343765E-17</v>
      </c>
      <c r="K40" s="174">
        <f t="shared" si="7"/>
        <v>0</v>
      </c>
    </row>
    <row r="41" spans="1:11" ht="15.75" customHeight="1">
      <c r="B41" s="48" t="s">
        <v>80</v>
      </c>
      <c r="D41" s="176"/>
      <c r="E41" s="176">
        <f t="shared" ref="E41:F41" si="8">STDEVA(E4:E36)</f>
        <v>27.134906365650423</v>
      </c>
      <c r="F41" s="176">
        <f t="shared" si="8"/>
        <v>0.99999999999999933</v>
      </c>
      <c r="G41" s="173"/>
      <c r="H41" s="173">
        <f t="shared" ref="H41:K41" si="9">STDEVA(H4:H36)</f>
        <v>17.246339800786554</v>
      </c>
      <c r="I41" s="173">
        <f t="shared" si="9"/>
        <v>1</v>
      </c>
      <c r="J41" s="176">
        <f t="shared" si="9"/>
        <v>0.82225635505399242</v>
      </c>
      <c r="K41" s="173">
        <f t="shared" si="9"/>
        <v>1</v>
      </c>
    </row>
    <row r="42" spans="1:11" ht="15.75" customHeight="1">
      <c r="D42" s="12"/>
      <c r="E42" s="12"/>
      <c r="F42" s="95"/>
      <c r="G42" s="11"/>
      <c r="H42" s="11"/>
      <c r="I42" s="11"/>
      <c r="J42" s="12"/>
      <c r="K42" s="11"/>
    </row>
    <row r="43" spans="1:11" ht="15.75" customHeight="1">
      <c r="D43" s="12"/>
      <c r="E43" s="12"/>
      <c r="F43" s="95"/>
      <c r="G43" s="11"/>
      <c r="H43" s="11"/>
      <c r="I43" s="11"/>
      <c r="J43" s="12"/>
      <c r="K43" s="11"/>
    </row>
    <row r="44" spans="1:11" ht="15.75" customHeight="1">
      <c r="D44" s="12"/>
      <c r="E44" s="12"/>
      <c r="F44" s="95"/>
      <c r="G44" s="11"/>
      <c r="H44" s="11"/>
      <c r="I44" s="11"/>
      <c r="J44" s="12"/>
      <c r="K44" s="11"/>
    </row>
    <row r="45" spans="1:11" ht="15.75" customHeight="1">
      <c r="D45" s="12"/>
      <c r="E45" s="12"/>
      <c r="F45" s="95"/>
      <c r="G45" s="11"/>
      <c r="H45" s="11"/>
      <c r="I45" s="11"/>
      <c r="J45" s="12"/>
      <c r="K45" s="11"/>
    </row>
    <row r="46" spans="1:11" ht="15.75" customHeight="1">
      <c r="D46" s="12"/>
      <c r="E46" s="12"/>
      <c r="F46" s="95"/>
      <c r="G46" s="11"/>
      <c r="H46" s="11"/>
      <c r="I46" s="11"/>
      <c r="J46" s="12"/>
      <c r="K46" s="11"/>
    </row>
    <row r="47" spans="1:11" ht="15.75" customHeight="1">
      <c r="D47" s="12"/>
      <c r="E47" s="12"/>
      <c r="F47" s="95"/>
      <c r="G47" s="11"/>
      <c r="H47" s="11"/>
      <c r="I47" s="11"/>
      <c r="J47" s="12"/>
      <c r="K47" s="11"/>
    </row>
    <row r="48" spans="1:11" ht="15.75" customHeight="1">
      <c r="D48" s="12"/>
      <c r="E48" s="12"/>
      <c r="F48" s="95"/>
      <c r="G48" s="11"/>
      <c r="H48" s="11"/>
      <c r="I48" s="11"/>
      <c r="J48" s="12"/>
      <c r="K48" s="11"/>
    </row>
    <row r="49" spans="4:11" ht="15.75" customHeight="1">
      <c r="D49" s="12"/>
      <c r="E49" s="12"/>
      <c r="F49" s="95"/>
      <c r="G49" s="11"/>
      <c r="H49" s="11"/>
      <c r="I49" s="11"/>
      <c r="J49" s="12"/>
      <c r="K49" s="11"/>
    </row>
    <row r="50" spans="4:11" ht="15.75" customHeight="1">
      <c r="D50" s="12"/>
      <c r="E50" s="12"/>
      <c r="F50" s="95"/>
      <c r="G50" s="11"/>
      <c r="H50" s="11"/>
      <c r="I50" s="11"/>
      <c r="J50" s="12"/>
      <c r="K50" s="11"/>
    </row>
    <row r="51" spans="4:11" ht="15.75" customHeight="1">
      <c r="D51" s="12"/>
      <c r="E51" s="12"/>
      <c r="F51" s="95"/>
      <c r="G51" s="11"/>
      <c r="H51" s="11"/>
      <c r="I51" s="11"/>
      <c r="J51" s="12"/>
      <c r="K51" s="11"/>
    </row>
    <row r="52" spans="4:11" ht="15.75" customHeight="1">
      <c r="D52" s="12"/>
      <c r="E52" s="12"/>
      <c r="F52" s="95"/>
      <c r="G52" s="11"/>
      <c r="H52" s="11"/>
      <c r="I52" s="11"/>
      <c r="J52" s="12"/>
      <c r="K52" s="11"/>
    </row>
    <row r="53" spans="4:11" ht="15.75" customHeight="1">
      <c r="D53" s="12"/>
      <c r="E53" s="12"/>
      <c r="F53" s="95"/>
      <c r="G53" s="11"/>
      <c r="H53" s="11"/>
      <c r="I53" s="11"/>
      <c r="J53" s="12"/>
      <c r="K53" s="11"/>
    </row>
    <row r="54" spans="4:11" ht="15.75" customHeight="1">
      <c r="D54" s="12"/>
      <c r="E54" s="12"/>
      <c r="F54" s="95"/>
      <c r="G54" s="11"/>
      <c r="H54" s="11"/>
      <c r="I54" s="11"/>
      <c r="J54" s="12"/>
      <c r="K54" s="11"/>
    </row>
    <row r="55" spans="4:11" ht="15.75" customHeight="1">
      <c r="D55" s="12"/>
      <c r="E55" s="12"/>
      <c r="F55" s="95"/>
      <c r="G55" s="11"/>
      <c r="H55" s="11"/>
      <c r="I55" s="11"/>
      <c r="J55" s="12"/>
      <c r="K55" s="11"/>
    </row>
    <row r="56" spans="4:11" ht="15.75" customHeight="1">
      <c r="D56" s="12"/>
      <c r="E56" s="12"/>
      <c r="F56" s="95"/>
      <c r="G56" s="11"/>
      <c r="H56" s="11"/>
      <c r="I56" s="11"/>
      <c r="J56" s="12"/>
      <c r="K56" s="11"/>
    </row>
    <row r="57" spans="4:11" ht="15.75" customHeight="1">
      <c r="D57" s="12"/>
      <c r="E57" s="12"/>
      <c r="F57" s="95"/>
      <c r="G57" s="11"/>
      <c r="H57" s="11"/>
      <c r="I57" s="11"/>
      <c r="J57" s="12"/>
      <c r="K57" s="11"/>
    </row>
    <row r="58" spans="4:11" ht="15.75" customHeight="1">
      <c r="D58" s="12"/>
      <c r="E58" s="12"/>
      <c r="F58" s="95"/>
      <c r="G58" s="11"/>
      <c r="H58" s="11"/>
      <c r="I58" s="11"/>
      <c r="J58" s="12"/>
      <c r="K58" s="11"/>
    </row>
    <row r="59" spans="4:11" ht="15.75" customHeight="1">
      <c r="D59" s="12"/>
      <c r="E59" s="12"/>
      <c r="F59" s="95"/>
      <c r="G59" s="11"/>
      <c r="H59" s="11"/>
      <c r="I59" s="11"/>
      <c r="J59" s="12"/>
      <c r="K59" s="11"/>
    </row>
    <row r="60" spans="4:11" ht="15.75" customHeight="1">
      <c r="D60" s="12"/>
      <c r="E60" s="12"/>
      <c r="F60" s="95"/>
      <c r="G60" s="11"/>
      <c r="H60" s="11"/>
      <c r="I60" s="11"/>
      <c r="J60" s="12"/>
      <c r="K60" s="11"/>
    </row>
    <row r="61" spans="4:11" ht="15.75" customHeight="1">
      <c r="D61" s="12"/>
      <c r="E61" s="12"/>
      <c r="F61" s="95"/>
      <c r="G61" s="11"/>
      <c r="H61" s="11"/>
      <c r="I61" s="11"/>
      <c r="J61" s="12"/>
      <c r="K61" s="11"/>
    </row>
    <row r="62" spans="4:11" ht="15.75" customHeight="1">
      <c r="D62" s="12"/>
      <c r="E62" s="12"/>
      <c r="F62" s="95"/>
      <c r="G62" s="11"/>
      <c r="H62" s="11"/>
      <c r="I62" s="11"/>
      <c r="J62" s="12"/>
      <c r="K62" s="11"/>
    </row>
    <row r="63" spans="4:11" ht="15.75" customHeight="1">
      <c r="D63" s="12"/>
      <c r="E63" s="12"/>
      <c r="F63" s="95"/>
      <c r="G63" s="11"/>
      <c r="H63" s="11"/>
      <c r="I63" s="11"/>
      <c r="J63" s="12"/>
      <c r="K63" s="11"/>
    </row>
    <row r="64" spans="4:11" ht="15.75" customHeight="1">
      <c r="D64" s="12"/>
      <c r="E64" s="12"/>
      <c r="F64" s="95"/>
      <c r="G64" s="11"/>
      <c r="H64" s="11"/>
      <c r="I64" s="11"/>
      <c r="J64" s="12"/>
      <c r="K64" s="11"/>
    </row>
    <row r="65" spans="4:11" ht="15.75" customHeight="1">
      <c r="D65" s="12"/>
      <c r="E65" s="12"/>
      <c r="F65" s="95"/>
      <c r="G65" s="11"/>
      <c r="H65" s="11"/>
      <c r="I65" s="11"/>
      <c r="J65" s="12"/>
      <c r="K65" s="11"/>
    </row>
    <row r="66" spans="4:11" ht="15.75" customHeight="1">
      <c r="D66" s="12"/>
      <c r="E66" s="12"/>
      <c r="F66" s="95"/>
      <c r="G66" s="11"/>
      <c r="H66" s="11"/>
      <c r="I66" s="11"/>
      <c r="J66" s="12"/>
      <c r="K66" s="11"/>
    </row>
    <row r="67" spans="4:11" ht="15.75" customHeight="1">
      <c r="D67" s="12"/>
      <c r="E67" s="12"/>
      <c r="F67" s="95"/>
      <c r="G67" s="11"/>
      <c r="H67" s="11"/>
      <c r="I67" s="11"/>
      <c r="J67" s="12"/>
      <c r="K67" s="11"/>
    </row>
    <row r="68" spans="4:11" ht="15.75" customHeight="1">
      <c r="D68" s="12"/>
      <c r="E68" s="12"/>
      <c r="F68" s="95"/>
      <c r="G68" s="11"/>
      <c r="H68" s="11"/>
      <c r="I68" s="11"/>
      <c r="J68" s="12"/>
      <c r="K68" s="11"/>
    </row>
    <row r="69" spans="4:11" ht="15.75" customHeight="1">
      <c r="D69" s="12"/>
      <c r="E69" s="12"/>
      <c r="F69" s="95"/>
      <c r="G69" s="11"/>
      <c r="H69" s="11"/>
      <c r="I69" s="11"/>
      <c r="J69" s="12"/>
      <c r="K69" s="11"/>
    </row>
    <row r="70" spans="4:11" ht="15.75" customHeight="1">
      <c r="D70" s="12"/>
      <c r="E70" s="12"/>
      <c r="F70" s="95"/>
      <c r="G70" s="11"/>
      <c r="H70" s="11"/>
      <c r="I70" s="11"/>
      <c r="J70" s="12"/>
      <c r="K70" s="11"/>
    </row>
    <row r="71" spans="4:11" ht="15.75" customHeight="1">
      <c r="D71" s="12"/>
      <c r="E71" s="12"/>
      <c r="F71" s="95"/>
      <c r="G71" s="11"/>
      <c r="H71" s="11"/>
      <c r="I71" s="11"/>
      <c r="J71" s="12"/>
      <c r="K71" s="11"/>
    </row>
    <row r="72" spans="4:11" ht="15.75" customHeight="1">
      <c r="D72" s="12"/>
      <c r="E72" s="12"/>
      <c r="F72" s="95"/>
      <c r="G72" s="11"/>
      <c r="H72" s="11"/>
      <c r="I72" s="11"/>
      <c r="J72" s="12"/>
      <c r="K72" s="11"/>
    </row>
    <row r="73" spans="4:11" ht="15.75" customHeight="1">
      <c r="D73" s="12"/>
      <c r="E73" s="12"/>
      <c r="F73" s="95"/>
      <c r="G73" s="11"/>
      <c r="H73" s="11"/>
      <c r="I73" s="11"/>
      <c r="J73" s="12"/>
      <c r="K73" s="11"/>
    </row>
    <row r="74" spans="4:11" ht="15.75" customHeight="1">
      <c r="D74" s="12"/>
      <c r="E74" s="12"/>
      <c r="F74" s="95"/>
      <c r="G74" s="11"/>
      <c r="H74" s="11"/>
      <c r="I74" s="11"/>
      <c r="J74" s="12"/>
      <c r="K74" s="11"/>
    </row>
    <row r="75" spans="4:11" ht="15.75" customHeight="1">
      <c r="D75" s="12"/>
      <c r="E75" s="12"/>
      <c r="F75" s="95"/>
      <c r="G75" s="11"/>
      <c r="H75" s="11"/>
      <c r="I75" s="11"/>
      <c r="J75" s="12"/>
      <c r="K75" s="11"/>
    </row>
    <row r="76" spans="4:11" ht="15.75" customHeight="1">
      <c r="D76" s="12"/>
      <c r="E76" s="12"/>
      <c r="F76" s="95"/>
      <c r="G76" s="11"/>
      <c r="H76" s="11"/>
      <c r="I76" s="11"/>
      <c r="J76" s="12"/>
      <c r="K76" s="11"/>
    </row>
    <row r="77" spans="4:11" ht="15.75" customHeight="1">
      <c r="D77" s="12"/>
      <c r="E77" s="12"/>
      <c r="F77" s="95"/>
      <c r="G77" s="11"/>
      <c r="H77" s="11"/>
      <c r="I77" s="11"/>
      <c r="J77" s="12"/>
      <c r="K77" s="11"/>
    </row>
    <row r="78" spans="4:11" ht="15.75" customHeight="1">
      <c r="D78" s="12"/>
      <c r="E78" s="12"/>
      <c r="F78" s="95"/>
      <c r="G78" s="11"/>
      <c r="H78" s="11"/>
      <c r="I78" s="11"/>
      <c r="J78" s="12"/>
      <c r="K78" s="11"/>
    </row>
    <row r="79" spans="4:11" ht="15.75" customHeight="1">
      <c r="D79" s="12"/>
      <c r="E79" s="12"/>
      <c r="F79" s="95"/>
      <c r="G79" s="11"/>
      <c r="H79" s="11"/>
      <c r="I79" s="11"/>
      <c r="J79" s="12"/>
      <c r="K79" s="11"/>
    </row>
    <row r="80" spans="4:11" ht="15.75" customHeight="1">
      <c r="D80" s="12"/>
      <c r="E80" s="12"/>
      <c r="F80" s="95"/>
      <c r="G80" s="11"/>
      <c r="H80" s="11"/>
      <c r="I80" s="11"/>
      <c r="J80" s="12"/>
      <c r="K80" s="11"/>
    </row>
    <row r="81" spans="4:11" ht="15.75" customHeight="1">
      <c r="D81" s="12"/>
      <c r="E81" s="12"/>
      <c r="F81" s="95"/>
      <c r="G81" s="11"/>
      <c r="H81" s="11"/>
      <c r="I81" s="11"/>
      <c r="J81" s="12"/>
      <c r="K81" s="11"/>
    </row>
    <row r="82" spans="4:11" ht="15.75" customHeight="1">
      <c r="D82" s="12"/>
      <c r="E82" s="12"/>
      <c r="F82" s="95"/>
      <c r="G82" s="11"/>
      <c r="H82" s="11"/>
      <c r="I82" s="11"/>
      <c r="J82" s="12"/>
      <c r="K82" s="11"/>
    </row>
    <row r="83" spans="4:11" ht="15.75" customHeight="1">
      <c r="D83" s="12"/>
      <c r="E83" s="12"/>
      <c r="F83" s="95"/>
      <c r="G83" s="11"/>
      <c r="H83" s="11"/>
      <c r="I83" s="11"/>
      <c r="J83" s="12"/>
      <c r="K83" s="11"/>
    </row>
    <row r="84" spans="4:11" ht="15.75" customHeight="1">
      <c r="D84" s="12"/>
      <c r="E84" s="12"/>
      <c r="F84" s="95"/>
      <c r="G84" s="11"/>
      <c r="H84" s="11"/>
      <c r="I84" s="11"/>
      <c r="J84" s="12"/>
      <c r="K84" s="11"/>
    </row>
    <row r="85" spans="4:11" ht="15.75" customHeight="1">
      <c r="D85" s="12"/>
      <c r="E85" s="12"/>
      <c r="F85" s="95"/>
      <c r="G85" s="11"/>
      <c r="H85" s="11"/>
      <c r="I85" s="11"/>
      <c r="J85" s="12"/>
      <c r="K85" s="11"/>
    </row>
    <row r="86" spans="4:11" ht="15.75" customHeight="1">
      <c r="D86" s="12"/>
      <c r="E86" s="12"/>
      <c r="F86" s="95"/>
      <c r="G86" s="11"/>
      <c r="H86" s="11"/>
      <c r="I86" s="11"/>
      <c r="J86" s="12"/>
      <c r="K86" s="11"/>
    </row>
    <row r="87" spans="4:11" ht="15.75" customHeight="1">
      <c r="D87" s="12"/>
      <c r="E87" s="12"/>
      <c r="F87" s="95"/>
      <c r="G87" s="11"/>
      <c r="H87" s="11"/>
      <c r="I87" s="11"/>
      <c r="J87" s="12"/>
      <c r="K87" s="11"/>
    </row>
    <row r="88" spans="4:11" ht="15.75" customHeight="1">
      <c r="D88" s="12"/>
      <c r="E88" s="12"/>
      <c r="F88" s="95"/>
      <c r="G88" s="11"/>
      <c r="H88" s="11"/>
      <c r="I88" s="11"/>
      <c r="J88" s="12"/>
      <c r="K88" s="11"/>
    </row>
    <row r="89" spans="4:11" ht="15.75" customHeight="1">
      <c r="D89" s="12"/>
      <c r="E89" s="12"/>
      <c r="F89" s="95"/>
      <c r="G89" s="11"/>
      <c r="H89" s="11"/>
      <c r="I89" s="11"/>
      <c r="J89" s="12"/>
      <c r="K89" s="11"/>
    </row>
    <row r="90" spans="4:11" ht="15.75" customHeight="1">
      <c r="D90" s="12"/>
      <c r="E90" s="12"/>
      <c r="F90" s="95"/>
      <c r="G90" s="11"/>
      <c r="H90" s="11"/>
      <c r="I90" s="11"/>
      <c r="J90" s="12"/>
      <c r="K90" s="11"/>
    </row>
    <row r="91" spans="4:11" ht="15.75" customHeight="1">
      <c r="D91" s="12"/>
      <c r="E91" s="12"/>
      <c r="F91" s="95"/>
      <c r="G91" s="11"/>
      <c r="H91" s="11"/>
      <c r="I91" s="11"/>
      <c r="J91" s="12"/>
      <c r="K91" s="11"/>
    </row>
    <row r="92" spans="4:11" ht="15.75" customHeight="1">
      <c r="D92" s="12"/>
      <c r="E92" s="12"/>
      <c r="F92" s="95"/>
      <c r="G92" s="11"/>
      <c r="H92" s="11"/>
      <c r="I92" s="11"/>
      <c r="J92" s="12"/>
      <c r="K92" s="11"/>
    </row>
    <row r="93" spans="4:11" ht="15.75" customHeight="1">
      <c r="D93" s="12"/>
      <c r="E93" s="12"/>
      <c r="F93" s="95"/>
      <c r="G93" s="11"/>
      <c r="H93" s="11"/>
      <c r="I93" s="11"/>
      <c r="J93" s="12"/>
      <c r="K93" s="11"/>
    </row>
    <row r="94" spans="4:11" ht="15.75" customHeight="1">
      <c r="D94" s="12"/>
      <c r="E94" s="12"/>
      <c r="F94" s="95"/>
      <c r="G94" s="11"/>
      <c r="H94" s="11"/>
      <c r="I94" s="11"/>
      <c r="J94" s="12"/>
      <c r="K94" s="11"/>
    </row>
    <row r="95" spans="4:11" ht="15.75" customHeight="1">
      <c r="D95" s="12"/>
      <c r="E95" s="12"/>
      <c r="F95" s="95"/>
      <c r="G95" s="11"/>
      <c r="H95" s="11"/>
      <c r="I95" s="11"/>
      <c r="J95" s="12"/>
      <c r="K95" s="11"/>
    </row>
    <row r="96" spans="4:11" ht="15.75" customHeight="1">
      <c r="D96" s="12"/>
      <c r="E96" s="12"/>
      <c r="F96" s="95"/>
      <c r="G96" s="11"/>
      <c r="H96" s="11"/>
      <c r="I96" s="11"/>
      <c r="J96" s="12"/>
      <c r="K96" s="11"/>
    </row>
    <row r="97" spans="4:11" ht="15.75" customHeight="1">
      <c r="D97" s="12"/>
      <c r="E97" s="12"/>
      <c r="F97" s="95"/>
      <c r="G97" s="11"/>
      <c r="H97" s="11"/>
      <c r="I97" s="11"/>
      <c r="J97" s="12"/>
      <c r="K97" s="11"/>
    </row>
    <row r="98" spans="4:11" ht="15.75" customHeight="1">
      <c r="D98" s="12"/>
      <c r="E98" s="12"/>
      <c r="F98" s="95"/>
      <c r="G98" s="11"/>
      <c r="H98" s="11"/>
      <c r="I98" s="11"/>
      <c r="J98" s="12"/>
      <c r="K98" s="11"/>
    </row>
    <row r="99" spans="4:11" ht="15.75" customHeight="1">
      <c r="D99" s="12"/>
      <c r="E99" s="12"/>
      <c r="F99" s="95"/>
      <c r="G99" s="11"/>
      <c r="H99" s="11"/>
      <c r="I99" s="11"/>
      <c r="J99" s="12"/>
      <c r="K99" s="11"/>
    </row>
    <row r="100" spans="4:11" ht="15.75" customHeight="1">
      <c r="D100" s="12"/>
      <c r="E100" s="12"/>
      <c r="F100" s="95"/>
      <c r="G100" s="11"/>
      <c r="H100" s="11"/>
      <c r="I100" s="11"/>
      <c r="J100" s="12"/>
      <c r="K100" s="11"/>
    </row>
    <row r="101" spans="4:11" ht="15.75" customHeight="1">
      <c r="D101" s="12"/>
      <c r="E101" s="12"/>
      <c r="F101" s="95"/>
      <c r="G101" s="11"/>
      <c r="H101" s="11"/>
      <c r="I101" s="11"/>
      <c r="J101" s="12"/>
      <c r="K101" s="11"/>
    </row>
    <row r="102" spans="4:11" ht="15.75" customHeight="1">
      <c r="D102" s="12"/>
      <c r="E102" s="12"/>
      <c r="F102" s="95"/>
      <c r="G102" s="11"/>
      <c r="H102" s="11"/>
      <c r="I102" s="11"/>
      <c r="J102" s="12"/>
      <c r="K102" s="11"/>
    </row>
    <row r="103" spans="4:11" ht="15.75" customHeight="1">
      <c r="D103" s="12"/>
      <c r="E103" s="12"/>
      <c r="F103" s="95"/>
      <c r="G103" s="11"/>
      <c r="H103" s="11"/>
      <c r="I103" s="11"/>
      <c r="J103" s="12"/>
      <c r="K103" s="11"/>
    </row>
    <row r="104" spans="4:11" ht="15.75" customHeight="1">
      <c r="D104" s="12"/>
      <c r="E104" s="12"/>
      <c r="F104" s="95"/>
      <c r="G104" s="11"/>
      <c r="H104" s="11"/>
      <c r="I104" s="11"/>
      <c r="J104" s="12"/>
      <c r="K104" s="11"/>
    </row>
    <row r="105" spans="4:11" ht="15.75" customHeight="1">
      <c r="D105" s="12"/>
      <c r="E105" s="12"/>
      <c r="F105" s="95"/>
      <c r="G105" s="11"/>
      <c r="H105" s="11"/>
      <c r="I105" s="11"/>
      <c r="J105" s="12"/>
      <c r="K105" s="11"/>
    </row>
    <row r="106" spans="4:11" ht="15.75" customHeight="1">
      <c r="D106" s="12"/>
      <c r="E106" s="12"/>
      <c r="F106" s="95"/>
      <c r="G106" s="11"/>
      <c r="H106" s="11"/>
      <c r="I106" s="11"/>
      <c r="J106" s="12"/>
      <c r="K106" s="11"/>
    </row>
    <row r="107" spans="4:11" ht="15.75" customHeight="1">
      <c r="D107" s="12"/>
      <c r="E107" s="12"/>
      <c r="F107" s="95"/>
      <c r="G107" s="11"/>
      <c r="H107" s="11"/>
      <c r="I107" s="11"/>
      <c r="J107" s="12"/>
      <c r="K107" s="11"/>
    </row>
    <row r="108" spans="4:11" ht="15.75" customHeight="1">
      <c r="D108" s="12"/>
      <c r="E108" s="12"/>
      <c r="F108" s="95"/>
      <c r="G108" s="11"/>
      <c r="H108" s="11"/>
      <c r="I108" s="11"/>
      <c r="J108" s="12"/>
      <c r="K108" s="11"/>
    </row>
    <row r="109" spans="4:11" ht="15.75" customHeight="1">
      <c r="D109" s="12"/>
      <c r="E109" s="12"/>
      <c r="F109" s="95"/>
      <c r="G109" s="11"/>
      <c r="H109" s="11"/>
      <c r="I109" s="11"/>
      <c r="J109" s="12"/>
      <c r="K109" s="11"/>
    </row>
    <row r="110" spans="4:11" ht="15.75" customHeight="1">
      <c r="D110" s="12"/>
      <c r="E110" s="12"/>
      <c r="F110" s="95"/>
      <c r="G110" s="11"/>
      <c r="H110" s="11"/>
      <c r="I110" s="11"/>
      <c r="J110" s="12"/>
      <c r="K110" s="11"/>
    </row>
    <row r="111" spans="4:11" ht="15.75" customHeight="1">
      <c r="D111" s="12"/>
      <c r="E111" s="12"/>
      <c r="F111" s="95"/>
      <c r="G111" s="11"/>
      <c r="H111" s="11"/>
      <c r="I111" s="11"/>
      <c r="J111" s="12"/>
      <c r="K111" s="11"/>
    </row>
    <row r="112" spans="4:11" ht="15.75" customHeight="1">
      <c r="D112" s="12"/>
      <c r="E112" s="12"/>
      <c r="F112" s="95"/>
      <c r="G112" s="11"/>
      <c r="H112" s="11"/>
      <c r="I112" s="11"/>
      <c r="J112" s="12"/>
      <c r="K112" s="11"/>
    </row>
    <row r="113" spans="4:11" ht="15.75" customHeight="1">
      <c r="D113" s="12"/>
      <c r="E113" s="12"/>
      <c r="F113" s="95"/>
      <c r="G113" s="11"/>
      <c r="H113" s="11"/>
      <c r="I113" s="11"/>
      <c r="J113" s="12"/>
      <c r="K113" s="11"/>
    </row>
    <row r="114" spans="4:11" ht="15.75" customHeight="1">
      <c r="D114" s="12"/>
      <c r="E114" s="12"/>
      <c r="F114" s="95"/>
      <c r="G114" s="11"/>
      <c r="H114" s="11"/>
      <c r="I114" s="11"/>
      <c r="J114" s="12"/>
      <c r="K114" s="11"/>
    </row>
    <row r="115" spans="4:11" ht="15.75" customHeight="1">
      <c r="D115" s="12"/>
      <c r="E115" s="12"/>
      <c r="F115" s="95"/>
      <c r="G115" s="11"/>
      <c r="H115" s="11"/>
      <c r="I115" s="11"/>
      <c r="J115" s="12"/>
      <c r="K115" s="11"/>
    </row>
    <row r="116" spans="4:11" ht="15.75" customHeight="1">
      <c r="D116" s="12"/>
      <c r="E116" s="12"/>
      <c r="F116" s="95"/>
      <c r="G116" s="11"/>
      <c r="H116" s="11"/>
      <c r="I116" s="11"/>
      <c r="J116" s="12"/>
      <c r="K116" s="11"/>
    </row>
    <row r="117" spans="4:11" ht="15.75" customHeight="1">
      <c r="D117" s="12"/>
      <c r="E117" s="12"/>
      <c r="F117" s="95"/>
      <c r="G117" s="11"/>
      <c r="H117" s="11"/>
      <c r="I117" s="11"/>
      <c r="J117" s="12"/>
      <c r="K117" s="11"/>
    </row>
    <row r="118" spans="4:11" ht="15.75" customHeight="1">
      <c r="D118" s="12"/>
      <c r="E118" s="12"/>
      <c r="F118" s="95"/>
      <c r="G118" s="11"/>
      <c r="H118" s="11"/>
      <c r="I118" s="11"/>
      <c r="J118" s="12"/>
      <c r="K118" s="11"/>
    </row>
    <row r="119" spans="4:11" ht="15.75" customHeight="1">
      <c r="D119" s="12"/>
      <c r="E119" s="12"/>
      <c r="F119" s="95"/>
      <c r="G119" s="11"/>
      <c r="H119" s="11"/>
      <c r="I119" s="11"/>
      <c r="J119" s="12"/>
      <c r="K119" s="11"/>
    </row>
    <row r="120" spans="4:11" ht="15.75" customHeight="1">
      <c r="D120" s="12"/>
      <c r="E120" s="12"/>
      <c r="F120" s="95"/>
      <c r="G120" s="11"/>
      <c r="H120" s="11"/>
      <c r="I120" s="11"/>
      <c r="J120" s="12"/>
      <c r="K120" s="11"/>
    </row>
    <row r="121" spans="4:11" ht="15.75" customHeight="1">
      <c r="D121" s="12"/>
      <c r="E121" s="12"/>
      <c r="F121" s="95"/>
      <c r="G121" s="11"/>
      <c r="H121" s="11"/>
      <c r="I121" s="11"/>
      <c r="J121" s="12"/>
      <c r="K121" s="11"/>
    </row>
    <row r="122" spans="4:11" ht="15.75" customHeight="1">
      <c r="D122" s="12"/>
      <c r="E122" s="12"/>
      <c r="F122" s="95"/>
      <c r="G122" s="11"/>
      <c r="H122" s="11"/>
      <c r="I122" s="11"/>
      <c r="J122" s="12"/>
      <c r="K122" s="11"/>
    </row>
    <row r="123" spans="4:11" ht="15.75" customHeight="1">
      <c r="D123" s="12"/>
      <c r="E123" s="12"/>
      <c r="F123" s="95"/>
      <c r="G123" s="11"/>
      <c r="H123" s="11"/>
      <c r="I123" s="11"/>
      <c r="J123" s="12"/>
      <c r="K123" s="11"/>
    </row>
    <row r="124" spans="4:11" ht="15.75" customHeight="1">
      <c r="D124" s="12"/>
      <c r="E124" s="12"/>
      <c r="F124" s="95"/>
      <c r="G124" s="11"/>
      <c r="H124" s="11"/>
      <c r="I124" s="11"/>
      <c r="J124" s="12"/>
      <c r="K124" s="11"/>
    </row>
    <row r="125" spans="4:11" ht="15.75" customHeight="1">
      <c r="D125" s="12"/>
      <c r="E125" s="12"/>
      <c r="F125" s="95"/>
      <c r="G125" s="11"/>
      <c r="H125" s="11"/>
      <c r="I125" s="11"/>
      <c r="J125" s="12"/>
      <c r="K125" s="11"/>
    </row>
    <row r="126" spans="4:11" ht="15.75" customHeight="1">
      <c r="D126" s="12"/>
      <c r="E126" s="12"/>
      <c r="F126" s="95"/>
      <c r="G126" s="11"/>
      <c r="H126" s="11"/>
      <c r="I126" s="11"/>
      <c r="J126" s="12"/>
      <c r="K126" s="11"/>
    </row>
    <row r="127" spans="4:11" ht="15.75" customHeight="1">
      <c r="D127" s="12"/>
      <c r="E127" s="12"/>
      <c r="F127" s="95"/>
      <c r="G127" s="11"/>
      <c r="H127" s="11"/>
      <c r="I127" s="11"/>
      <c r="J127" s="12"/>
      <c r="K127" s="11"/>
    </row>
    <row r="128" spans="4:11" ht="15.75" customHeight="1">
      <c r="D128" s="12"/>
      <c r="E128" s="12"/>
      <c r="F128" s="95"/>
      <c r="G128" s="11"/>
      <c r="H128" s="11"/>
      <c r="I128" s="11"/>
      <c r="J128" s="12"/>
      <c r="K128" s="11"/>
    </row>
    <row r="129" spans="4:11" ht="15.75" customHeight="1">
      <c r="D129" s="12"/>
      <c r="E129" s="12"/>
      <c r="F129" s="95"/>
      <c r="G129" s="11"/>
      <c r="H129" s="11"/>
      <c r="I129" s="11"/>
      <c r="J129" s="12"/>
      <c r="K129" s="11"/>
    </row>
    <row r="130" spans="4:11" ht="15.75" customHeight="1">
      <c r="D130" s="12"/>
      <c r="E130" s="12"/>
      <c r="F130" s="95"/>
      <c r="G130" s="11"/>
      <c r="H130" s="11"/>
      <c r="I130" s="11"/>
      <c r="J130" s="12"/>
      <c r="K130" s="11"/>
    </row>
    <row r="131" spans="4:11" ht="15.75" customHeight="1">
      <c r="D131" s="12"/>
      <c r="E131" s="12"/>
      <c r="F131" s="95"/>
      <c r="G131" s="11"/>
      <c r="H131" s="11"/>
      <c r="I131" s="11"/>
      <c r="J131" s="12"/>
      <c r="K131" s="11"/>
    </row>
    <row r="132" spans="4:11" ht="15.75" customHeight="1">
      <c r="D132" s="12"/>
      <c r="E132" s="12"/>
      <c r="F132" s="95"/>
      <c r="G132" s="11"/>
      <c r="H132" s="11"/>
      <c r="I132" s="11"/>
      <c r="J132" s="12"/>
      <c r="K132" s="11"/>
    </row>
    <row r="133" spans="4:11" ht="15.75" customHeight="1">
      <c r="D133" s="12"/>
      <c r="E133" s="12"/>
      <c r="F133" s="95"/>
      <c r="G133" s="11"/>
      <c r="H133" s="11"/>
      <c r="I133" s="11"/>
      <c r="J133" s="12"/>
      <c r="K133" s="11"/>
    </row>
    <row r="134" spans="4:11" ht="15.75" customHeight="1">
      <c r="D134" s="12"/>
      <c r="E134" s="12"/>
      <c r="F134" s="95"/>
      <c r="G134" s="11"/>
      <c r="H134" s="11"/>
      <c r="I134" s="11"/>
      <c r="J134" s="12"/>
      <c r="K134" s="11"/>
    </row>
    <row r="135" spans="4:11" ht="15.75" customHeight="1">
      <c r="D135" s="12"/>
      <c r="E135" s="12"/>
      <c r="F135" s="95"/>
      <c r="G135" s="11"/>
      <c r="H135" s="11"/>
      <c r="I135" s="11"/>
      <c r="J135" s="12"/>
      <c r="K135" s="11"/>
    </row>
    <row r="136" spans="4:11" ht="15.75" customHeight="1">
      <c r="D136" s="12"/>
      <c r="E136" s="12"/>
      <c r="F136" s="95"/>
      <c r="G136" s="11"/>
      <c r="H136" s="11"/>
      <c r="I136" s="11"/>
      <c r="J136" s="12"/>
      <c r="K136" s="11"/>
    </row>
    <row r="137" spans="4:11" ht="15.75" customHeight="1">
      <c r="D137" s="12"/>
      <c r="E137" s="12"/>
      <c r="F137" s="95"/>
      <c r="G137" s="11"/>
      <c r="H137" s="11"/>
      <c r="I137" s="11"/>
      <c r="J137" s="12"/>
      <c r="K137" s="11"/>
    </row>
    <row r="138" spans="4:11" ht="15.75" customHeight="1">
      <c r="D138" s="12"/>
      <c r="E138" s="12"/>
      <c r="F138" s="95"/>
      <c r="G138" s="11"/>
      <c r="H138" s="11"/>
      <c r="I138" s="11"/>
      <c r="J138" s="12"/>
      <c r="K138" s="11"/>
    </row>
    <row r="139" spans="4:11" ht="15.75" customHeight="1">
      <c r="D139" s="12"/>
      <c r="E139" s="12"/>
      <c r="F139" s="95"/>
      <c r="G139" s="11"/>
      <c r="H139" s="11"/>
      <c r="I139" s="11"/>
      <c r="J139" s="12"/>
      <c r="K139" s="11"/>
    </row>
    <row r="140" spans="4:11" ht="15.75" customHeight="1">
      <c r="D140" s="12"/>
      <c r="E140" s="12"/>
      <c r="F140" s="95"/>
      <c r="G140" s="11"/>
      <c r="H140" s="11"/>
      <c r="I140" s="11"/>
      <c r="J140" s="12"/>
      <c r="K140" s="11"/>
    </row>
    <row r="141" spans="4:11" ht="15.75" customHeight="1">
      <c r="D141" s="12"/>
      <c r="E141" s="12"/>
      <c r="F141" s="95"/>
      <c r="G141" s="11"/>
      <c r="H141" s="11"/>
      <c r="I141" s="11"/>
      <c r="J141" s="12"/>
      <c r="K141" s="11"/>
    </row>
    <row r="142" spans="4:11" ht="15.75" customHeight="1">
      <c r="D142" s="12"/>
      <c r="E142" s="12"/>
      <c r="F142" s="95"/>
      <c r="G142" s="11"/>
      <c r="H142" s="11"/>
      <c r="I142" s="11"/>
      <c r="J142" s="12"/>
      <c r="K142" s="11"/>
    </row>
    <row r="143" spans="4:11" ht="15.75" customHeight="1">
      <c r="D143" s="12"/>
      <c r="E143" s="12"/>
      <c r="F143" s="95"/>
      <c r="G143" s="11"/>
      <c r="H143" s="11"/>
      <c r="I143" s="11"/>
      <c r="J143" s="12"/>
      <c r="K143" s="11"/>
    </row>
    <row r="144" spans="4:11" ht="15.75" customHeight="1">
      <c r="D144" s="12"/>
      <c r="E144" s="12"/>
      <c r="F144" s="95"/>
      <c r="G144" s="11"/>
      <c r="H144" s="11"/>
      <c r="I144" s="11"/>
      <c r="J144" s="12"/>
      <c r="K144" s="11"/>
    </row>
    <row r="145" spans="4:11" ht="15.75" customHeight="1">
      <c r="D145" s="12"/>
      <c r="E145" s="12"/>
      <c r="F145" s="95"/>
      <c r="G145" s="11"/>
      <c r="H145" s="11"/>
      <c r="I145" s="11"/>
      <c r="J145" s="12"/>
      <c r="K145" s="11"/>
    </row>
    <row r="146" spans="4:11" ht="15.75" customHeight="1">
      <c r="D146" s="12"/>
      <c r="E146" s="12"/>
      <c r="F146" s="95"/>
      <c r="G146" s="11"/>
      <c r="H146" s="11"/>
      <c r="I146" s="11"/>
      <c r="J146" s="12"/>
      <c r="K146" s="11"/>
    </row>
    <row r="147" spans="4:11" ht="15.75" customHeight="1">
      <c r="D147" s="12"/>
      <c r="E147" s="12"/>
      <c r="F147" s="95"/>
      <c r="G147" s="11"/>
      <c r="H147" s="11"/>
      <c r="I147" s="11"/>
      <c r="J147" s="12"/>
      <c r="K147" s="11"/>
    </row>
    <row r="148" spans="4:11" ht="15.75" customHeight="1">
      <c r="D148" s="12"/>
      <c r="E148" s="12"/>
      <c r="F148" s="95"/>
      <c r="G148" s="11"/>
      <c r="H148" s="11"/>
      <c r="I148" s="11"/>
      <c r="J148" s="12"/>
      <c r="K148" s="11"/>
    </row>
    <row r="149" spans="4:11" ht="15.75" customHeight="1">
      <c r="D149" s="12"/>
      <c r="E149" s="12"/>
      <c r="F149" s="95"/>
      <c r="G149" s="11"/>
      <c r="H149" s="11"/>
      <c r="I149" s="11"/>
      <c r="J149" s="12"/>
      <c r="K149" s="11"/>
    </row>
    <row r="150" spans="4:11" ht="15.75" customHeight="1">
      <c r="D150" s="12"/>
      <c r="E150" s="12"/>
      <c r="F150" s="95"/>
      <c r="G150" s="11"/>
      <c r="H150" s="11"/>
      <c r="I150" s="11"/>
      <c r="J150" s="12"/>
      <c r="K150" s="11"/>
    </row>
    <row r="151" spans="4:11" ht="15.75" customHeight="1">
      <c r="D151" s="12"/>
      <c r="E151" s="12"/>
      <c r="F151" s="95"/>
      <c r="G151" s="11"/>
      <c r="H151" s="11"/>
      <c r="I151" s="11"/>
      <c r="J151" s="12"/>
      <c r="K151" s="11"/>
    </row>
    <row r="152" spans="4:11" ht="15.75" customHeight="1">
      <c r="D152" s="12"/>
      <c r="E152" s="12"/>
      <c r="F152" s="95"/>
      <c r="G152" s="11"/>
      <c r="H152" s="11"/>
      <c r="I152" s="11"/>
      <c r="J152" s="12"/>
      <c r="K152" s="11"/>
    </row>
    <row r="153" spans="4:11" ht="15.75" customHeight="1">
      <c r="D153" s="12"/>
      <c r="E153" s="12"/>
      <c r="F153" s="95"/>
      <c r="G153" s="11"/>
      <c r="H153" s="11"/>
      <c r="I153" s="11"/>
      <c r="J153" s="12"/>
      <c r="K153" s="11"/>
    </row>
    <row r="154" spans="4:11" ht="15.75" customHeight="1">
      <c r="D154" s="12"/>
      <c r="E154" s="12"/>
      <c r="F154" s="95"/>
      <c r="G154" s="11"/>
      <c r="H154" s="11"/>
      <c r="I154" s="11"/>
      <c r="J154" s="12"/>
      <c r="K154" s="11"/>
    </row>
    <row r="155" spans="4:11" ht="15.75" customHeight="1">
      <c r="D155" s="12"/>
      <c r="E155" s="12"/>
      <c r="F155" s="95"/>
      <c r="G155" s="11"/>
      <c r="H155" s="11"/>
      <c r="I155" s="11"/>
      <c r="J155" s="12"/>
      <c r="K155" s="11"/>
    </row>
    <row r="156" spans="4:11" ht="15.75" customHeight="1">
      <c r="D156" s="12"/>
      <c r="E156" s="12"/>
      <c r="F156" s="95"/>
      <c r="G156" s="11"/>
      <c r="H156" s="11"/>
      <c r="I156" s="11"/>
      <c r="J156" s="12"/>
      <c r="K156" s="11"/>
    </row>
    <row r="157" spans="4:11" ht="15.75" customHeight="1">
      <c r="D157" s="12"/>
      <c r="E157" s="12"/>
      <c r="F157" s="95"/>
      <c r="G157" s="11"/>
      <c r="H157" s="11"/>
      <c r="I157" s="11"/>
      <c r="J157" s="12"/>
      <c r="K157" s="11"/>
    </row>
    <row r="158" spans="4:11" ht="15.75" customHeight="1">
      <c r="D158" s="12"/>
      <c r="E158" s="12"/>
      <c r="F158" s="95"/>
      <c r="G158" s="11"/>
      <c r="H158" s="11"/>
      <c r="I158" s="11"/>
      <c r="J158" s="12"/>
      <c r="K158" s="11"/>
    </row>
    <row r="159" spans="4:11" ht="15.75" customHeight="1">
      <c r="D159" s="12"/>
      <c r="E159" s="12"/>
      <c r="F159" s="95"/>
      <c r="G159" s="11"/>
      <c r="H159" s="11"/>
      <c r="I159" s="11"/>
      <c r="J159" s="12"/>
      <c r="K159" s="11"/>
    </row>
    <row r="160" spans="4:11" ht="15.75" customHeight="1">
      <c r="D160" s="12"/>
      <c r="E160" s="12"/>
      <c r="F160" s="95"/>
      <c r="G160" s="11"/>
      <c r="H160" s="11"/>
      <c r="I160" s="11"/>
      <c r="J160" s="12"/>
      <c r="K160" s="11"/>
    </row>
    <row r="161" spans="4:11" ht="15.75" customHeight="1">
      <c r="D161" s="12"/>
      <c r="E161" s="12"/>
      <c r="F161" s="95"/>
      <c r="G161" s="11"/>
      <c r="H161" s="11"/>
      <c r="I161" s="11"/>
      <c r="J161" s="12"/>
      <c r="K161" s="11"/>
    </row>
    <row r="162" spans="4:11" ht="15.75" customHeight="1">
      <c r="D162" s="12"/>
      <c r="E162" s="12"/>
      <c r="F162" s="95"/>
      <c r="G162" s="11"/>
      <c r="H162" s="11"/>
      <c r="I162" s="11"/>
      <c r="J162" s="12"/>
      <c r="K162" s="11"/>
    </row>
    <row r="163" spans="4:11" ht="15.75" customHeight="1">
      <c r="D163" s="12"/>
      <c r="E163" s="12"/>
      <c r="F163" s="95"/>
      <c r="G163" s="11"/>
      <c r="H163" s="11"/>
      <c r="I163" s="11"/>
      <c r="J163" s="12"/>
      <c r="K163" s="11"/>
    </row>
    <row r="164" spans="4:11" ht="15.75" customHeight="1">
      <c r="D164" s="12"/>
      <c r="E164" s="12"/>
      <c r="F164" s="95"/>
      <c r="G164" s="11"/>
      <c r="H164" s="11"/>
      <c r="I164" s="11"/>
      <c r="J164" s="12"/>
      <c r="K164" s="11"/>
    </row>
    <row r="165" spans="4:11" ht="15.75" customHeight="1">
      <c r="D165" s="12"/>
      <c r="E165" s="12"/>
      <c r="F165" s="95"/>
      <c r="G165" s="11"/>
      <c r="H165" s="11"/>
      <c r="I165" s="11"/>
      <c r="J165" s="12"/>
      <c r="K165" s="11"/>
    </row>
    <row r="166" spans="4:11" ht="15.75" customHeight="1">
      <c r="D166" s="12"/>
      <c r="E166" s="12"/>
      <c r="F166" s="95"/>
      <c r="G166" s="11"/>
      <c r="H166" s="11"/>
      <c r="I166" s="11"/>
      <c r="J166" s="12"/>
      <c r="K166" s="11"/>
    </row>
    <row r="167" spans="4:11" ht="15.75" customHeight="1">
      <c r="D167" s="12"/>
      <c r="E167" s="12"/>
      <c r="F167" s="95"/>
      <c r="G167" s="11"/>
      <c r="H167" s="11"/>
      <c r="I167" s="11"/>
      <c r="J167" s="12"/>
      <c r="K167" s="11"/>
    </row>
    <row r="168" spans="4:11" ht="15.75" customHeight="1">
      <c r="D168" s="12"/>
      <c r="E168" s="12"/>
      <c r="F168" s="95"/>
      <c r="G168" s="11"/>
      <c r="H168" s="11"/>
      <c r="I168" s="11"/>
      <c r="J168" s="12"/>
      <c r="K168" s="11"/>
    </row>
    <row r="169" spans="4:11" ht="15.75" customHeight="1">
      <c r="D169" s="12"/>
      <c r="E169" s="12"/>
      <c r="F169" s="95"/>
      <c r="G169" s="11"/>
      <c r="H169" s="11"/>
      <c r="I169" s="11"/>
      <c r="J169" s="12"/>
      <c r="K169" s="11"/>
    </row>
    <row r="170" spans="4:11" ht="15.75" customHeight="1">
      <c r="D170" s="12"/>
      <c r="E170" s="12"/>
      <c r="F170" s="95"/>
      <c r="G170" s="11"/>
      <c r="H170" s="11"/>
      <c r="I170" s="11"/>
      <c r="J170" s="12"/>
      <c r="K170" s="11"/>
    </row>
    <row r="171" spans="4:11" ht="15.75" customHeight="1">
      <c r="D171" s="12"/>
      <c r="E171" s="12"/>
      <c r="F171" s="95"/>
      <c r="G171" s="11"/>
      <c r="H171" s="11"/>
      <c r="I171" s="11"/>
      <c r="J171" s="12"/>
      <c r="K171" s="11"/>
    </row>
    <row r="172" spans="4:11" ht="15.75" customHeight="1">
      <c r="D172" s="12"/>
      <c r="E172" s="12"/>
      <c r="F172" s="95"/>
      <c r="G172" s="11"/>
      <c r="H172" s="11"/>
      <c r="I172" s="11"/>
      <c r="J172" s="12"/>
      <c r="K172" s="11"/>
    </row>
    <row r="173" spans="4:11" ht="15.75" customHeight="1">
      <c r="D173" s="12"/>
      <c r="E173" s="12"/>
      <c r="F173" s="95"/>
      <c r="G173" s="11"/>
      <c r="H173" s="11"/>
      <c r="I173" s="11"/>
      <c r="J173" s="12"/>
      <c r="K173" s="11"/>
    </row>
    <row r="174" spans="4:11" ht="15.75" customHeight="1">
      <c r="D174" s="12"/>
      <c r="E174" s="12"/>
      <c r="F174" s="95"/>
      <c r="G174" s="11"/>
      <c r="H174" s="11"/>
      <c r="I174" s="11"/>
      <c r="J174" s="12"/>
      <c r="K174" s="11"/>
    </row>
    <row r="175" spans="4:11" ht="15.75" customHeight="1">
      <c r="D175" s="12"/>
      <c r="E175" s="12"/>
      <c r="F175" s="95"/>
      <c r="G175" s="11"/>
      <c r="H175" s="11"/>
      <c r="I175" s="11"/>
      <c r="J175" s="12"/>
      <c r="K175" s="11"/>
    </row>
    <row r="176" spans="4:11" ht="15.75" customHeight="1">
      <c r="D176" s="12"/>
      <c r="E176" s="12"/>
      <c r="F176" s="95"/>
      <c r="G176" s="11"/>
      <c r="H176" s="11"/>
      <c r="I176" s="11"/>
      <c r="J176" s="12"/>
      <c r="K176" s="11"/>
    </row>
    <row r="177" spans="4:11" ht="15.75" customHeight="1">
      <c r="D177" s="12"/>
      <c r="E177" s="12"/>
      <c r="F177" s="95"/>
      <c r="G177" s="11"/>
      <c r="H177" s="11"/>
      <c r="I177" s="11"/>
      <c r="J177" s="12"/>
      <c r="K177" s="11"/>
    </row>
    <row r="178" spans="4:11" ht="15.75" customHeight="1">
      <c r="D178" s="12"/>
      <c r="E178" s="12"/>
      <c r="F178" s="95"/>
      <c r="G178" s="11"/>
      <c r="H178" s="11"/>
      <c r="I178" s="11"/>
      <c r="J178" s="12"/>
      <c r="K178" s="11"/>
    </row>
    <row r="179" spans="4:11" ht="15.75" customHeight="1">
      <c r="D179" s="12"/>
      <c r="E179" s="12"/>
      <c r="F179" s="95"/>
      <c r="G179" s="11"/>
      <c r="H179" s="11"/>
      <c r="I179" s="11"/>
      <c r="J179" s="12"/>
      <c r="K179" s="11"/>
    </row>
    <row r="180" spans="4:11" ht="15.75" customHeight="1">
      <c r="D180" s="12"/>
      <c r="E180" s="12"/>
      <c r="F180" s="95"/>
      <c r="G180" s="11"/>
      <c r="H180" s="11"/>
      <c r="I180" s="11"/>
      <c r="J180" s="12"/>
      <c r="K180" s="11"/>
    </row>
    <row r="181" spans="4:11" ht="15.75" customHeight="1">
      <c r="D181" s="12"/>
      <c r="E181" s="12"/>
      <c r="F181" s="95"/>
      <c r="G181" s="11"/>
      <c r="H181" s="11"/>
      <c r="I181" s="11"/>
      <c r="J181" s="12"/>
      <c r="K181" s="11"/>
    </row>
    <row r="182" spans="4:11" ht="15.75" customHeight="1">
      <c r="D182" s="12"/>
      <c r="E182" s="12"/>
      <c r="F182" s="95"/>
      <c r="G182" s="11"/>
      <c r="H182" s="11"/>
      <c r="I182" s="11"/>
      <c r="J182" s="12"/>
      <c r="K182" s="11"/>
    </row>
    <row r="183" spans="4:11" ht="15.75" customHeight="1">
      <c r="D183" s="12"/>
      <c r="E183" s="12"/>
      <c r="F183" s="95"/>
      <c r="G183" s="11"/>
      <c r="H183" s="11"/>
      <c r="I183" s="11"/>
      <c r="J183" s="12"/>
      <c r="K183" s="11"/>
    </row>
    <row r="184" spans="4:11" ht="15.75" customHeight="1">
      <c r="D184" s="12"/>
      <c r="E184" s="12"/>
      <c r="F184" s="95"/>
      <c r="G184" s="11"/>
      <c r="H184" s="11"/>
      <c r="I184" s="11"/>
      <c r="J184" s="12"/>
      <c r="K184" s="11"/>
    </row>
    <row r="185" spans="4:11" ht="15.75" customHeight="1">
      <c r="D185" s="12"/>
      <c r="E185" s="12"/>
      <c r="F185" s="95"/>
      <c r="G185" s="11"/>
      <c r="H185" s="11"/>
      <c r="I185" s="11"/>
      <c r="J185" s="12"/>
      <c r="K185" s="11"/>
    </row>
    <row r="186" spans="4:11" ht="15.75" customHeight="1">
      <c r="D186" s="12"/>
      <c r="E186" s="12"/>
      <c r="F186" s="95"/>
      <c r="G186" s="11"/>
      <c r="H186" s="11"/>
      <c r="I186" s="11"/>
      <c r="J186" s="12"/>
      <c r="K186" s="11"/>
    </row>
    <row r="187" spans="4:11" ht="15.75" customHeight="1">
      <c r="D187" s="12"/>
      <c r="E187" s="12"/>
      <c r="F187" s="95"/>
      <c r="G187" s="11"/>
      <c r="H187" s="11"/>
      <c r="I187" s="11"/>
      <c r="J187" s="12"/>
      <c r="K187" s="11"/>
    </row>
    <row r="188" spans="4:11" ht="15.75" customHeight="1">
      <c r="D188" s="12"/>
      <c r="E188" s="12"/>
      <c r="F188" s="95"/>
      <c r="G188" s="11"/>
      <c r="H188" s="11"/>
      <c r="I188" s="11"/>
      <c r="J188" s="12"/>
      <c r="K188" s="11"/>
    </row>
    <row r="189" spans="4:11" ht="15.75" customHeight="1">
      <c r="D189" s="12"/>
      <c r="E189" s="12"/>
      <c r="F189" s="95"/>
      <c r="G189" s="11"/>
      <c r="H189" s="11"/>
      <c r="I189" s="11"/>
      <c r="J189" s="12"/>
      <c r="K189" s="11"/>
    </row>
    <row r="190" spans="4:11" ht="15.75" customHeight="1">
      <c r="D190" s="12"/>
      <c r="E190" s="12"/>
      <c r="F190" s="95"/>
      <c r="G190" s="11"/>
      <c r="H190" s="11"/>
      <c r="I190" s="11"/>
      <c r="J190" s="12"/>
      <c r="K190" s="11"/>
    </row>
    <row r="191" spans="4:11" ht="15.75" customHeight="1">
      <c r="D191" s="12"/>
      <c r="E191" s="12"/>
      <c r="F191" s="95"/>
      <c r="G191" s="11"/>
      <c r="H191" s="11"/>
      <c r="I191" s="11"/>
      <c r="J191" s="12"/>
      <c r="K191" s="11"/>
    </row>
    <row r="192" spans="4:11" ht="15.75" customHeight="1">
      <c r="D192" s="12"/>
      <c r="E192" s="12"/>
      <c r="F192" s="95"/>
      <c r="G192" s="11"/>
      <c r="H192" s="11"/>
      <c r="I192" s="11"/>
      <c r="J192" s="12"/>
      <c r="K192" s="11"/>
    </row>
    <row r="193" spans="4:11" ht="15.75" customHeight="1">
      <c r="D193" s="12"/>
      <c r="E193" s="12"/>
      <c r="F193" s="95"/>
      <c r="G193" s="11"/>
      <c r="H193" s="11"/>
      <c r="I193" s="11"/>
      <c r="J193" s="12"/>
      <c r="K193" s="11"/>
    </row>
    <row r="194" spans="4:11" ht="15.75" customHeight="1">
      <c r="D194" s="12"/>
      <c r="E194" s="12"/>
      <c r="F194" s="95"/>
      <c r="G194" s="11"/>
      <c r="H194" s="11"/>
      <c r="I194" s="11"/>
      <c r="J194" s="12"/>
      <c r="K194" s="11"/>
    </row>
    <row r="195" spans="4:11" ht="15.75" customHeight="1">
      <c r="D195" s="12"/>
      <c r="E195" s="12"/>
      <c r="F195" s="95"/>
      <c r="G195" s="11"/>
      <c r="H195" s="11"/>
      <c r="I195" s="11"/>
      <c r="J195" s="12"/>
      <c r="K195" s="11"/>
    </row>
    <row r="196" spans="4:11" ht="15.75" customHeight="1">
      <c r="D196" s="12"/>
      <c r="E196" s="12"/>
      <c r="F196" s="95"/>
      <c r="G196" s="11"/>
      <c r="H196" s="11"/>
      <c r="I196" s="11"/>
      <c r="J196" s="12"/>
      <c r="K196" s="11"/>
    </row>
    <row r="197" spans="4:11" ht="15.75" customHeight="1">
      <c r="D197" s="12"/>
      <c r="E197" s="12"/>
      <c r="F197" s="95"/>
      <c r="G197" s="11"/>
      <c r="H197" s="11"/>
      <c r="I197" s="11"/>
      <c r="J197" s="12"/>
      <c r="K197" s="11"/>
    </row>
    <row r="198" spans="4:11" ht="15.75" customHeight="1">
      <c r="D198" s="12"/>
      <c r="E198" s="12"/>
      <c r="F198" s="95"/>
      <c r="G198" s="11"/>
      <c r="H198" s="11"/>
      <c r="I198" s="11"/>
      <c r="J198" s="12"/>
      <c r="K198" s="11"/>
    </row>
    <row r="199" spans="4:11" ht="15.75" customHeight="1">
      <c r="D199" s="12"/>
      <c r="E199" s="12"/>
      <c r="F199" s="95"/>
      <c r="G199" s="11"/>
      <c r="H199" s="11"/>
      <c r="I199" s="11"/>
      <c r="J199" s="12"/>
      <c r="K199" s="11"/>
    </row>
    <row r="200" spans="4:11" ht="15.75" customHeight="1">
      <c r="D200" s="12"/>
      <c r="E200" s="12"/>
      <c r="F200" s="95"/>
      <c r="G200" s="11"/>
      <c r="H200" s="11"/>
      <c r="I200" s="11"/>
      <c r="J200" s="12"/>
      <c r="K200" s="11"/>
    </row>
    <row r="201" spans="4:11" ht="15.75" customHeight="1">
      <c r="D201" s="12"/>
      <c r="E201" s="12"/>
      <c r="F201" s="95"/>
      <c r="G201" s="11"/>
      <c r="H201" s="11"/>
      <c r="I201" s="11"/>
      <c r="J201" s="12"/>
      <c r="K201" s="11"/>
    </row>
    <row r="202" spans="4:11" ht="15.75" customHeight="1">
      <c r="D202" s="12"/>
      <c r="E202" s="12"/>
      <c r="F202" s="95"/>
      <c r="G202" s="11"/>
      <c r="H202" s="11"/>
      <c r="I202" s="11"/>
      <c r="J202" s="12"/>
      <c r="K202" s="11"/>
    </row>
    <row r="203" spans="4:11" ht="15.75" customHeight="1">
      <c r="D203" s="12"/>
      <c r="E203" s="12"/>
      <c r="F203" s="95"/>
      <c r="G203" s="11"/>
      <c r="H203" s="11"/>
      <c r="I203" s="11"/>
      <c r="J203" s="12"/>
      <c r="K203" s="11"/>
    </row>
    <row r="204" spans="4:11" ht="15.75" customHeight="1">
      <c r="D204" s="12"/>
      <c r="E204" s="12"/>
      <c r="F204" s="95"/>
      <c r="G204" s="11"/>
      <c r="H204" s="11"/>
      <c r="I204" s="11"/>
      <c r="J204" s="12"/>
      <c r="K204" s="11"/>
    </row>
    <row r="205" spans="4:11" ht="15.75" customHeight="1">
      <c r="D205" s="12"/>
      <c r="E205" s="12"/>
      <c r="F205" s="95"/>
      <c r="G205" s="11"/>
      <c r="H205" s="11"/>
      <c r="I205" s="11"/>
      <c r="J205" s="12"/>
      <c r="K205" s="11"/>
    </row>
    <row r="206" spans="4:11" ht="15.75" customHeight="1">
      <c r="D206" s="12"/>
      <c r="E206" s="12"/>
      <c r="F206" s="95"/>
      <c r="G206" s="11"/>
      <c r="H206" s="11"/>
      <c r="I206" s="11"/>
      <c r="J206" s="12"/>
      <c r="K206" s="11"/>
    </row>
    <row r="207" spans="4:11" ht="15.75" customHeight="1">
      <c r="D207" s="12"/>
      <c r="E207" s="12"/>
      <c r="F207" s="95"/>
      <c r="G207" s="11"/>
      <c r="H207" s="11"/>
      <c r="I207" s="11"/>
      <c r="J207" s="12"/>
      <c r="K207" s="11"/>
    </row>
    <row r="208" spans="4:11" ht="15.75" customHeight="1">
      <c r="D208" s="12"/>
      <c r="E208" s="12"/>
      <c r="F208" s="95"/>
      <c r="G208" s="11"/>
      <c r="H208" s="11"/>
      <c r="I208" s="11"/>
      <c r="J208" s="12"/>
      <c r="K208" s="11"/>
    </row>
    <row r="209" spans="4:11" ht="15.75" customHeight="1">
      <c r="D209" s="12"/>
      <c r="E209" s="12"/>
      <c r="F209" s="95"/>
      <c r="G209" s="11"/>
      <c r="H209" s="11"/>
      <c r="I209" s="11"/>
      <c r="J209" s="12"/>
      <c r="K209" s="11"/>
    </row>
    <row r="210" spans="4:11" ht="15.75" customHeight="1">
      <c r="D210" s="12"/>
      <c r="E210" s="12"/>
      <c r="F210" s="95"/>
      <c r="G210" s="11"/>
      <c r="H210" s="11"/>
      <c r="I210" s="11"/>
      <c r="J210" s="12"/>
      <c r="K210" s="11"/>
    </row>
    <row r="211" spans="4:11" ht="15.75" customHeight="1">
      <c r="D211" s="12"/>
      <c r="E211" s="12"/>
      <c r="F211" s="95"/>
      <c r="G211" s="11"/>
      <c r="H211" s="11"/>
      <c r="I211" s="11"/>
      <c r="J211" s="12"/>
      <c r="K211" s="11"/>
    </row>
    <row r="212" spans="4:11" ht="15.75" customHeight="1">
      <c r="D212" s="12"/>
      <c r="E212" s="12"/>
      <c r="F212" s="95"/>
      <c r="G212" s="11"/>
      <c r="H212" s="11"/>
      <c r="I212" s="11"/>
      <c r="J212" s="12"/>
      <c r="K212" s="11"/>
    </row>
    <row r="213" spans="4:11" ht="15.75" customHeight="1">
      <c r="D213" s="12"/>
      <c r="E213" s="12"/>
      <c r="F213" s="95"/>
      <c r="G213" s="11"/>
      <c r="H213" s="11"/>
      <c r="I213" s="11"/>
      <c r="J213" s="12"/>
      <c r="K213" s="11"/>
    </row>
    <row r="214" spans="4:11" ht="15.75" customHeight="1">
      <c r="D214" s="12"/>
      <c r="E214" s="12"/>
      <c r="F214" s="95"/>
      <c r="G214" s="11"/>
      <c r="H214" s="11"/>
      <c r="I214" s="11"/>
      <c r="J214" s="12"/>
      <c r="K214" s="11"/>
    </row>
    <row r="215" spans="4:11" ht="15.75" customHeight="1">
      <c r="D215" s="12"/>
      <c r="E215" s="12"/>
      <c r="F215" s="95"/>
      <c r="G215" s="11"/>
      <c r="H215" s="11"/>
      <c r="I215" s="11"/>
      <c r="J215" s="12"/>
      <c r="K215" s="11"/>
    </row>
    <row r="216" spans="4:11" ht="15.75" customHeight="1">
      <c r="D216" s="12"/>
      <c r="E216" s="12"/>
      <c r="F216" s="95"/>
      <c r="G216" s="11"/>
      <c r="H216" s="11"/>
      <c r="I216" s="11"/>
      <c r="J216" s="12"/>
      <c r="K216" s="11"/>
    </row>
    <row r="217" spans="4:11" ht="15.75" customHeight="1">
      <c r="D217" s="12"/>
      <c r="E217" s="12"/>
      <c r="F217" s="95"/>
      <c r="G217" s="11"/>
      <c r="H217" s="11"/>
      <c r="I217" s="11"/>
      <c r="J217" s="12"/>
      <c r="K217" s="11"/>
    </row>
    <row r="218" spans="4:11" ht="15.75" customHeight="1">
      <c r="D218" s="12"/>
      <c r="E218" s="12"/>
      <c r="F218" s="95"/>
      <c r="G218" s="11"/>
      <c r="H218" s="11"/>
      <c r="I218" s="11"/>
      <c r="J218" s="12"/>
      <c r="K218" s="11"/>
    </row>
    <row r="219" spans="4:11" ht="15.75" customHeight="1">
      <c r="D219" s="12"/>
      <c r="E219" s="12"/>
      <c r="F219" s="95"/>
      <c r="G219" s="11"/>
      <c r="H219" s="11"/>
      <c r="I219" s="11"/>
      <c r="J219" s="12"/>
      <c r="K219" s="11"/>
    </row>
    <row r="220" spans="4:11" ht="15.75" customHeight="1">
      <c r="D220" s="12"/>
      <c r="E220" s="12"/>
      <c r="F220" s="95"/>
      <c r="G220" s="11"/>
      <c r="H220" s="11"/>
      <c r="I220" s="11"/>
      <c r="J220" s="12"/>
      <c r="K220" s="11"/>
    </row>
    <row r="221" spans="4:11" ht="15.75" customHeight="1">
      <c r="D221" s="12"/>
      <c r="E221" s="12"/>
      <c r="F221" s="95"/>
      <c r="G221" s="11"/>
      <c r="H221" s="11"/>
      <c r="I221" s="11"/>
      <c r="J221" s="12"/>
      <c r="K221" s="11"/>
    </row>
    <row r="222" spans="4:11" ht="15.75" customHeight="1">
      <c r="D222" s="12"/>
      <c r="E222" s="12"/>
      <c r="F222" s="95"/>
      <c r="G222" s="11"/>
      <c r="H222" s="11"/>
      <c r="I222" s="11"/>
      <c r="J222" s="12"/>
      <c r="K222" s="11"/>
    </row>
    <row r="223" spans="4:11" ht="15.75" customHeight="1">
      <c r="D223" s="12"/>
      <c r="E223" s="12"/>
      <c r="F223" s="95"/>
      <c r="G223" s="11"/>
      <c r="H223" s="11"/>
      <c r="I223" s="11"/>
      <c r="J223" s="12"/>
      <c r="K223" s="11"/>
    </row>
    <row r="224" spans="4:11" ht="15.75" customHeight="1">
      <c r="D224" s="12"/>
      <c r="E224" s="12"/>
      <c r="F224" s="95"/>
      <c r="G224" s="11"/>
      <c r="H224" s="11"/>
      <c r="I224" s="11"/>
      <c r="J224" s="12"/>
      <c r="K224" s="11"/>
    </row>
    <row r="225" spans="4:11" ht="15.75" customHeight="1">
      <c r="D225" s="12"/>
      <c r="E225" s="12"/>
      <c r="F225" s="95"/>
      <c r="G225" s="11"/>
      <c r="H225" s="11"/>
      <c r="I225" s="11"/>
      <c r="J225" s="12"/>
      <c r="K225" s="11"/>
    </row>
    <row r="226" spans="4:11" ht="15.75" customHeight="1">
      <c r="D226" s="12"/>
      <c r="E226" s="12"/>
      <c r="F226" s="95"/>
      <c r="G226" s="11"/>
      <c r="H226" s="11"/>
      <c r="I226" s="11"/>
      <c r="J226" s="12"/>
      <c r="K226" s="11"/>
    </row>
    <row r="227" spans="4:11" ht="15.75" customHeight="1">
      <c r="D227" s="12"/>
      <c r="E227" s="12"/>
      <c r="F227" s="95"/>
      <c r="G227" s="11"/>
      <c r="H227" s="11"/>
      <c r="I227" s="11"/>
      <c r="J227" s="12"/>
      <c r="K227" s="11"/>
    </row>
    <row r="228" spans="4:11" ht="15.75" customHeight="1">
      <c r="D228" s="12"/>
      <c r="E228" s="12"/>
      <c r="F228" s="95"/>
      <c r="G228" s="11"/>
      <c r="H228" s="11"/>
      <c r="I228" s="11"/>
      <c r="J228" s="12"/>
      <c r="K228" s="11"/>
    </row>
    <row r="229" spans="4:11" ht="15.75" customHeight="1">
      <c r="D229" s="12"/>
      <c r="E229" s="12"/>
      <c r="F229" s="95"/>
      <c r="G229" s="11"/>
      <c r="H229" s="11"/>
      <c r="I229" s="11"/>
      <c r="J229" s="12"/>
      <c r="K229" s="11"/>
    </row>
    <row r="230" spans="4:11" ht="15.75" customHeight="1">
      <c r="D230" s="12"/>
      <c r="E230" s="12"/>
      <c r="F230" s="95"/>
      <c r="G230" s="11"/>
      <c r="H230" s="11"/>
      <c r="I230" s="11"/>
      <c r="J230" s="12"/>
      <c r="K230" s="11"/>
    </row>
    <row r="231" spans="4:11" ht="15.75" customHeight="1">
      <c r="D231" s="12"/>
      <c r="E231" s="12"/>
      <c r="F231" s="95"/>
      <c r="G231" s="11"/>
      <c r="H231" s="11"/>
      <c r="I231" s="11"/>
      <c r="J231" s="12"/>
      <c r="K231" s="11"/>
    </row>
    <row r="232" spans="4:11" ht="15.75" customHeight="1">
      <c r="D232" s="12"/>
      <c r="E232" s="12"/>
      <c r="F232" s="95"/>
      <c r="G232" s="11"/>
      <c r="H232" s="11"/>
      <c r="I232" s="11"/>
      <c r="J232" s="12"/>
      <c r="K232" s="11"/>
    </row>
    <row r="233" spans="4:11" ht="15.75" customHeight="1">
      <c r="D233" s="12"/>
      <c r="E233" s="12"/>
      <c r="F233" s="95"/>
      <c r="G233" s="11"/>
      <c r="H233" s="11"/>
      <c r="I233" s="11"/>
      <c r="J233" s="12"/>
      <c r="K233" s="11"/>
    </row>
    <row r="234" spans="4:11" ht="15.75" customHeight="1">
      <c r="D234" s="12"/>
      <c r="E234" s="12"/>
      <c r="F234" s="95"/>
      <c r="G234" s="11"/>
      <c r="H234" s="11"/>
      <c r="I234" s="11"/>
      <c r="J234" s="12"/>
      <c r="K234" s="11"/>
    </row>
    <row r="235" spans="4:11" ht="15.75" customHeight="1">
      <c r="D235" s="12"/>
      <c r="E235" s="12"/>
      <c r="F235" s="95"/>
      <c r="G235" s="11"/>
      <c r="H235" s="11"/>
      <c r="I235" s="11"/>
      <c r="J235" s="12"/>
      <c r="K235" s="11"/>
    </row>
    <row r="236" spans="4:11" ht="15.75" customHeight="1">
      <c r="D236" s="12"/>
      <c r="E236" s="12"/>
      <c r="F236" s="95"/>
      <c r="G236" s="11"/>
      <c r="H236" s="11"/>
      <c r="I236" s="11"/>
      <c r="J236" s="12"/>
      <c r="K236" s="11"/>
    </row>
    <row r="237" spans="4:11" ht="15.75" customHeight="1">
      <c r="D237" s="12"/>
      <c r="E237" s="12"/>
      <c r="F237" s="95"/>
      <c r="G237" s="11"/>
      <c r="H237" s="11"/>
      <c r="I237" s="11"/>
      <c r="J237" s="12"/>
      <c r="K237" s="11"/>
    </row>
    <row r="238" spans="4:11" ht="15.75" customHeight="1">
      <c r="D238" s="12"/>
      <c r="E238" s="12"/>
      <c r="F238" s="95"/>
      <c r="G238" s="11"/>
      <c r="H238" s="11"/>
      <c r="I238" s="11"/>
      <c r="J238" s="12"/>
      <c r="K238" s="11"/>
    </row>
    <row r="239" spans="4:11" ht="15.75" customHeight="1">
      <c r="D239" s="12"/>
      <c r="E239" s="12"/>
      <c r="F239" s="95"/>
      <c r="G239" s="11"/>
      <c r="H239" s="11"/>
      <c r="I239" s="11"/>
      <c r="J239" s="12"/>
      <c r="K239" s="11"/>
    </row>
    <row r="240" spans="4:11" ht="15.75" customHeight="1">
      <c r="D240" s="12"/>
      <c r="E240" s="12"/>
      <c r="F240" s="95"/>
      <c r="G240" s="11"/>
      <c r="H240" s="11"/>
      <c r="I240" s="11"/>
      <c r="J240" s="12"/>
      <c r="K240" s="11"/>
    </row>
    <row r="241" spans="4:11" ht="15.75" customHeight="1">
      <c r="D241" s="12"/>
      <c r="E241" s="12"/>
      <c r="F241" s="95"/>
      <c r="G241" s="11"/>
      <c r="H241" s="11"/>
      <c r="I241" s="11"/>
      <c r="J241" s="12"/>
      <c r="K241" s="11"/>
    </row>
    <row r="242" spans="4:11" ht="15.75" customHeight="1">
      <c r="D242" s="12"/>
      <c r="E242" s="12"/>
      <c r="F242" s="95"/>
      <c r="G242" s="11"/>
      <c r="H242" s="11"/>
      <c r="I242" s="11"/>
      <c r="J242" s="12"/>
      <c r="K242" s="11"/>
    </row>
    <row r="243" spans="4:11" ht="15.75" customHeight="1">
      <c r="D243" s="12"/>
      <c r="E243" s="12"/>
      <c r="F243" s="95"/>
      <c r="G243" s="11"/>
      <c r="H243" s="11"/>
      <c r="I243" s="11"/>
      <c r="J243" s="12"/>
      <c r="K243" s="11"/>
    </row>
    <row r="244" spans="4:11" ht="15.75" customHeight="1">
      <c r="D244" s="12"/>
      <c r="E244" s="12"/>
      <c r="F244" s="95"/>
      <c r="G244" s="11"/>
      <c r="H244" s="11"/>
      <c r="I244" s="11"/>
      <c r="J244" s="12"/>
      <c r="K244" s="11"/>
    </row>
    <row r="245" spans="4:11" ht="15.75" customHeight="1">
      <c r="D245" s="12"/>
      <c r="E245" s="12"/>
      <c r="F245" s="95"/>
      <c r="G245" s="11"/>
      <c r="H245" s="11"/>
      <c r="I245" s="11"/>
      <c r="J245" s="12"/>
      <c r="K245" s="11"/>
    </row>
    <row r="246" spans="4:11" ht="15.75" customHeight="1">
      <c r="D246" s="12"/>
      <c r="E246" s="12"/>
      <c r="F246" s="95"/>
      <c r="G246" s="11"/>
      <c r="H246" s="11"/>
      <c r="I246" s="11"/>
      <c r="J246" s="12"/>
      <c r="K246" s="11"/>
    </row>
    <row r="247" spans="4:11" ht="15.75" customHeight="1">
      <c r="D247" s="12"/>
      <c r="E247" s="12"/>
      <c r="F247" s="95"/>
      <c r="G247" s="11"/>
      <c r="H247" s="11"/>
      <c r="I247" s="11"/>
      <c r="J247" s="12"/>
      <c r="K247" s="11"/>
    </row>
    <row r="248" spans="4:11" ht="15.75" customHeight="1">
      <c r="D248" s="12"/>
      <c r="E248" s="12"/>
      <c r="F248" s="95"/>
      <c r="G248" s="11"/>
      <c r="H248" s="11"/>
      <c r="I248" s="11"/>
      <c r="J248" s="12"/>
      <c r="K248" s="11"/>
    </row>
    <row r="249" spans="4:11" ht="15.75" customHeight="1">
      <c r="D249" s="12"/>
      <c r="E249" s="12"/>
      <c r="F249" s="95"/>
      <c r="G249" s="11"/>
      <c r="H249" s="11"/>
      <c r="I249" s="11"/>
      <c r="J249" s="12"/>
      <c r="K249" s="11"/>
    </row>
    <row r="250" spans="4:11" ht="15.75" customHeight="1">
      <c r="D250" s="12"/>
      <c r="E250" s="12"/>
      <c r="F250" s="95"/>
      <c r="G250" s="11"/>
      <c r="H250" s="11"/>
      <c r="I250" s="11"/>
      <c r="J250" s="12"/>
      <c r="K250" s="11"/>
    </row>
    <row r="251" spans="4:11" ht="15.75" customHeight="1">
      <c r="D251" s="12"/>
      <c r="E251" s="12"/>
      <c r="F251" s="95"/>
      <c r="G251" s="11"/>
      <c r="H251" s="11"/>
      <c r="I251" s="11"/>
      <c r="J251" s="12"/>
      <c r="K251" s="11"/>
    </row>
    <row r="252" spans="4:11" ht="15.75" customHeight="1">
      <c r="D252" s="12"/>
      <c r="E252" s="12"/>
      <c r="F252" s="95"/>
      <c r="G252" s="11"/>
      <c r="H252" s="11"/>
      <c r="I252" s="11"/>
      <c r="J252" s="12"/>
      <c r="K252" s="11"/>
    </row>
    <row r="253" spans="4:11" ht="15.75" customHeight="1">
      <c r="D253" s="12"/>
      <c r="E253" s="12"/>
      <c r="F253" s="95"/>
      <c r="G253" s="11"/>
      <c r="H253" s="11"/>
      <c r="I253" s="11"/>
      <c r="J253" s="12"/>
      <c r="K253" s="11"/>
    </row>
    <row r="254" spans="4:11" ht="15.75" customHeight="1">
      <c r="D254" s="12"/>
      <c r="E254" s="12"/>
      <c r="F254" s="95"/>
      <c r="G254" s="11"/>
      <c r="H254" s="11"/>
      <c r="I254" s="11"/>
      <c r="J254" s="12"/>
      <c r="K254" s="11"/>
    </row>
    <row r="255" spans="4:11" ht="15.75" customHeight="1">
      <c r="D255" s="12"/>
      <c r="E255" s="12"/>
      <c r="F255" s="95"/>
      <c r="G255" s="11"/>
      <c r="H255" s="11"/>
      <c r="I255" s="11"/>
      <c r="J255" s="12"/>
      <c r="K255" s="11"/>
    </row>
    <row r="256" spans="4:11" ht="15.75" customHeight="1">
      <c r="D256" s="12"/>
      <c r="E256" s="12"/>
      <c r="F256" s="95"/>
      <c r="G256" s="11"/>
      <c r="H256" s="11"/>
      <c r="I256" s="11"/>
      <c r="J256" s="12"/>
      <c r="K256" s="11"/>
    </row>
    <row r="257" spans="4:11" ht="15.75" customHeight="1">
      <c r="D257" s="12"/>
      <c r="E257" s="12"/>
      <c r="F257" s="95"/>
      <c r="G257" s="11"/>
      <c r="H257" s="11"/>
      <c r="I257" s="11"/>
      <c r="J257" s="12"/>
      <c r="K257" s="11"/>
    </row>
    <row r="258" spans="4:11" ht="15.75" customHeight="1">
      <c r="D258" s="12"/>
      <c r="E258" s="12"/>
      <c r="F258" s="95"/>
      <c r="G258" s="11"/>
      <c r="H258" s="11"/>
      <c r="I258" s="11"/>
      <c r="J258" s="12"/>
      <c r="K258" s="11"/>
    </row>
    <row r="259" spans="4:11" ht="15.75" customHeight="1">
      <c r="D259" s="12"/>
      <c r="E259" s="12"/>
      <c r="F259" s="95"/>
      <c r="G259" s="11"/>
      <c r="H259" s="11"/>
      <c r="I259" s="11"/>
      <c r="J259" s="12"/>
      <c r="K259" s="11"/>
    </row>
    <row r="260" spans="4:11" ht="15.75" customHeight="1">
      <c r="D260" s="12"/>
      <c r="E260" s="12"/>
      <c r="F260" s="95"/>
      <c r="G260" s="11"/>
      <c r="H260" s="11"/>
      <c r="I260" s="11"/>
      <c r="J260" s="12"/>
      <c r="K260" s="11"/>
    </row>
    <row r="261" spans="4:11" ht="15.75" customHeight="1">
      <c r="D261" s="12"/>
      <c r="E261" s="12"/>
      <c r="F261" s="95"/>
      <c r="G261" s="11"/>
      <c r="H261" s="11"/>
      <c r="I261" s="11"/>
      <c r="J261" s="12"/>
      <c r="K261" s="11"/>
    </row>
    <row r="262" spans="4:11" ht="15.75" customHeight="1">
      <c r="D262" s="12"/>
      <c r="E262" s="12"/>
      <c r="F262" s="95"/>
      <c r="G262" s="11"/>
      <c r="H262" s="11"/>
      <c r="I262" s="11"/>
      <c r="J262" s="12"/>
      <c r="K262" s="11"/>
    </row>
    <row r="263" spans="4:11" ht="15.75" customHeight="1">
      <c r="D263" s="12"/>
      <c r="E263" s="12"/>
      <c r="F263" s="95"/>
      <c r="G263" s="11"/>
      <c r="H263" s="11"/>
      <c r="I263" s="11"/>
      <c r="J263" s="12"/>
      <c r="K263" s="11"/>
    </row>
    <row r="264" spans="4:11" ht="15.75" customHeight="1">
      <c r="D264" s="12"/>
      <c r="E264" s="12"/>
      <c r="F264" s="95"/>
      <c r="G264" s="11"/>
      <c r="H264" s="11"/>
      <c r="I264" s="11"/>
      <c r="J264" s="12"/>
      <c r="K264" s="11"/>
    </row>
    <row r="265" spans="4:11" ht="15.75" customHeight="1">
      <c r="D265" s="12"/>
      <c r="E265" s="12"/>
      <c r="F265" s="95"/>
      <c r="G265" s="11"/>
      <c r="H265" s="11"/>
      <c r="I265" s="11"/>
      <c r="J265" s="12"/>
      <c r="K265" s="11"/>
    </row>
    <row r="266" spans="4:11" ht="15.75" customHeight="1">
      <c r="D266" s="12"/>
      <c r="E266" s="12"/>
      <c r="F266" s="95"/>
      <c r="G266" s="11"/>
      <c r="H266" s="11"/>
      <c r="I266" s="11"/>
      <c r="J266" s="12"/>
      <c r="K266" s="11"/>
    </row>
    <row r="267" spans="4:11" ht="15.75" customHeight="1">
      <c r="D267" s="12"/>
      <c r="E267" s="12"/>
      <c r="F267" s="95"/>
      <c r="G267" s="11"/>
      <c r="H267" s="11"/>
      <c r="I267" s="11"/>
      <c r="J267" s="12"/>
      <c r="K267" s="11"/>
    </row>
    <row r="268" spans="4:11" ht="15.75" customHeight="1">
      <c r="D268" s="12"/>
      <c r="E268" s="12"/>
      <c r="F268" s="95"/>
      <c r="G268" s="11"/>
      <c r="H268" s="11"/>
      <c r="I268" s="11"/>
      <c r="J268" s="12"/>
      <c r="K268" s="11"/>
    </row>
    <row r="269" spans="4:11" ht="15.75" customHeight="1">
      <c r="D269" s="12"/>
      <c r="E269" s="12"/>
      <c r="F269" s="95"/>
      <c r="G269" s="11"/>
      <c r="H269" s="11"/>
      <c r="I269" s="11"/>
      <c r="J269" s="12"/>
      <c r="K269" s="11"/>
    </row>
    <row r="270" spans="4:11" ht="15.75" customHeight="1">
      <c r="D270" s="12"/>
      <c r="E270" s="12"/>
      <c r="F270" s="95"/>
      <c r="G270" s="11"/>
      <c r="H270" s="11"/>
      <c r="I270" s="11"/>
      <c r="J270" s="12"/>
      <c r="K270" s="11"/>
    </row>
    <row r="271" spans="4:11" ht="15.75" customHeight="1">
      <c r="D271" s="12"/>
      <c r="E271" s="12"/>
      <c r="F271" s="95"/>
      <c r="G271" s="11"/>
      <c r="H271" s="11"/>
      <c r="I271" s="11"/>
      <c r="J271" s="12"/>
      <c r="K271" s="11"/>
    </row>
    <row r="272" spans="4:11" ht="15.75" customHeight="1">
      <c r="D272" s="12"/>
      <c r="E272" s="12"/>
      <c r="F272" s="95"/>
      <c r="G272" s="11"/>
      <c r="H272" s="11"/>
      <c r="I272" s="11"/>
      <c r="J272" s="12"/>
      <c r="K272" s="11"/>
    </row>
    <row r="273" spans="4:11" ht="15.75" customHeight="1">
      <c r="D273" s="12"/>
      <c r="E273" s="12"/>
      <c r="F273" s="95"/>
      <c r="G273" s="11"/>
      <c r="H273" s="11"/>
      <c r="I273" s="11"/>
      <c r="J273" s="12"/>
      <c r="K273" s="11"/>
    </row>
    <row r="274" spans="4:11" ht="15.75" customHeight="1">
      <c r="D274" s="12"/>
      <c r="E274" s="12"/>
      <c r="F274" s="95"/>
      <c r="G274" s="11"/>
      <c r="H274" s="11"/>
      <c r="I274" s="11"/>
      <c r="J274" s="12"/>
      <c r="K274" s="11"/>
    </row>
    <row r="275" spans="4:11" ht="15.75" customHeight="1">
      <c r="D275" s="12"/>
      <c r="E275" s="12"/>
      <c r="F275" s="95"/>
      <c r="G275" s="11"/>
      <c r="H275" s="11"/>
      <c r="I275" s="11"/>
      <c r="J275" s="12"/>
      <c r="K275" s="11"/>
    </row>
    <row r="276" spans="4:11" ht="15.75" customHeight="1">
      <c r="D276" s="12"/>
      <c r="E276" s="12"/>
      <c r="F276" s="95"/>
      <c r="G276" s="11"/>
      <c r="H276" s="11"/>
      <c r="I276" s="11"/>
      <c r="J276" s="12"/>
      <c r="K276" s="11"/>
    </row>
    <row r="277" spans="4:11" ht="15.75" customHeight="1">
      <c r="D277" s="12"/>
      <c r="E277" s="12"/>
      <c r="F277" s="95"/>
      <c r="G277" s="11"/>
      <c r="H277" s="11"/>
      <c r="I277" s="11"/>
      <c r="J277" s="12"/>
      <c r="K277" s="11"/>
    </row>
    <row r="278" spans="4:11" ht="15.75" customHeight="1">
      <c r="D278" s="12"/>
      <c r="E278" s="12"/>
      <c r="F278" s="95"/>
      <c r="G278" s="11"/>
      <c r="H278" s="11"/>
      <c r="I278" s="11"/>
      <c r="J278" s="12"/>
      <c r="K278" s="11"/>
    </row>
    <row r="279" spans="4:11" ht="15.75" customHeight="1">
      <c r="D279" s="12"/>
      <c r="E279" s="12"/>
      <c r="F279" s="95"/>
      <c r="G279" s="11"/>
      <c r="H279" s="11"/>
      <c r="I279" s="11"/>
      <c r="J279" s="12"/>
      <c r="K279" s="11"/>
    </row>
    <row r="280" spans="4:11" ht="15.75" customHeight="1">
      <c r="D280" s="12"/>
      <c r="E280" s="12"/>
      <c r="F280" s="95"/>
      <c r="G280" s="11"/>
      <c r="H280" s="11"/>
      <c r="I280" s="11"/>
      <c r="J280" s="12"/>
      <c r="K280" s="11"/>
    </row>
    <row r="281" spans="4:11" ht="15.75" customHeight="1">
      <c r="D281" s="12"/>
      <c r="E281" s="12"/>
      <c r="F281" s="95"/>
      <c r="G281" s="11"/>
      <c r="H281" s="11"/>
      <c r="I281" s="11"/>
      <c r="J281" s="12"/>
      <c r="K281" s="11"/>
    </row>
    <row r="282" spans="4:11" ht="15.75" customHeight="1">
      <c r="D282" s="12"/>
      <c r="E282" s="12"/>
      <c r="F282" s="95"/>
      <c r="G282" s="11"/>
      <c r="H282" s="11"/>
      <c r="I282" s="11"/>
      <c r="J282" s="12"/>
      <c r="K282" s="11"/>
    </row>
    <row r="283" spans="4:11" ht="15.75" customHeight="1">
      <c r="D283" s="12"/>
      <c r="E283" s="12"/>
      <c r="F283" s="95"/>
      <c r="G283" s="11"/>
      <c r="H283" s="11"/>
      <c r="I283" s="11"/>
      <c r="J283" s="12"/>
      <c r="K283" s="11"/>
    </row>
    <row r="284" spans="4:11" ht="15.75" customHeight="1">
      <c r="D284" s="12"/>
      <c r="E284" s="12"/>
      <c r="F284" s="95"/>
      <c r="G284" s="11"/>
      <c r="H284" s="11"/>
      <c r="I284" s="11"/>
      <c r="J284" s="12"/>
      <c r="K284" s="11"/>
    </row>
    <row r="285" spans="4:11" ht="15.75" customHeight="1">
      <c r="D285" s="12"/>
      <c r="E285" s="12"/>
      <c r="F285" s="95"/>
      <c r="G285" s="11"/>
      <c r="H285" s="11"/>
      <c r="I285" s="11"/>
      <c r="J285" s="12"/>
      <c r="K285" s="11"/>
    </row>
    <row r="286" spans="4:11" ht="15.75" customHeight="1">
      <c r="D286" s="12"/>
      <c r="E286" s="12"/>
      <c r="F286" s="95"/>
      <c r="G286" s="11"/>
      <c r="H286" s="11"/>
      <c r="I286" s="11"/>
      <c r="J286" s="12"/>
      <c r="K286" s="11"/>
    </row>
    <row r="287" spans="4:11" ht="15.75" customHeight="1">
      <c r="D287" s="12"/>
      <c r="E287" s="12"/>
      <c r="F287" s="95"/>
      <c r="G287" s="11"/>
      <c r="H287" s="11"/>
      <c r="I287" s="11"/>
      <c r="J287" s="12"/>
      <c r="K287" s="11"/>
    </row>
    <row r="288" spans="4:11" ht="15.75" customHeight="1">
      <c r="D288" s="12"/>
      <c r="E288" s="12"/>
      <c r="F288" s="95"/>
      <c r="G288" s="11"/>
      <c r="H288" s="11"/>
      <c r="I288" s="11"/>
      <c r="J288" s="12"/>
      <c r="K288" s="11"/>
    </row>
    <row r="289" spans="4:11" ht="15.75" customHeight="1">
      <c r="D289" s="12"/>
      <c r="E289" s="12"/>
      <c r="F289" s="95"/>
      <c r="G289" s="11"/>
      <c r="H289" s="11"/>
      <c r="I289" s="11"/>
      <c r="J289" s="12"/>
      <c r="K289" s="11"/>
    </row>
    <row r="290" spans="4:11" ht="15.75" customHeight="1">
      <c r="D290" s="12"/>
      <c r="E290" s="12"/>
      <c r="F290" s="95"/>
      <c r="G290" s="11"/>
      <c r="H290" s="11"/>
      <c r="I290" s="11"/>
      <c r="J290" s="12"/>
      <c r="K290" s="11"/>
    </row>
    <row r="291" spans="4:11" ht="15.75" customHeight="1">
      <c r="D291" s="12"/>
      <c r="E291" s="12"/>
      <c r="F291" s="95"/>
      <c r="G291" s="11"/>
      <c r="H291" s="11"/>
      <c r="I291" s="11"/>
      <c r="J291" s="12"/>
      <c r="K291" s="11"/>
    </row>
    <row r="292" spans="4:11" ht="15.75" customHeight="1">
      <c r="D292" s="12"/>
      <c r="E292" s="12"/>
      <c r="F292" s="95"/>
      <c r="G292" s="11"/>
      <c r="H292" s="11"/>
      <c r="I292" s="11"/>
      <c r="J292" s="12"/>
      <c r="K292" s="11"/>
    </row>
    <row r="293" spans="4:11" ht="15.75" customHeight="1">
      <c r="D293" s="12"/>
      <c r="E293" s="12"/>
      <c r="F293" s="95"/>
      <c r="G293" s="11"/>
      <c r="H293" s="11"/>
      <c r="I293" s="11"/>
      <c r="J293" s="12"/>
      <c r="K293" s="11"/>
    </row>
    <row r="294" spans="4:11" ht="15.75" customHeight="1">
      <c r="D294" s="12"/>
      <c r="E294" s="12"/>
      <c r="F294" s="95"/>
      <c r="G294" s="11"/>
      <c r="H294" s="11"/>
      <c r="I294" s="11"/>
      <c r="J294" s="12"/>
      <c r="K294" s="11"/>
    </row>
    <row r="295" spans="4:11" ht="15.75" customHeight="1">
      <c r="D295" s="12"/>
      <c r="E295" s="12"/>
      <c r="F295" s="95"/>
      <c r="G295" s="11"/>
      <c r="H295" s="11"/>
      <c r="I295" s="11"/>
      <c r="J295" s="12"/>
      <c r="K295" s="11"/>
    </row>
    <row r="296" spans="4:11" ht="15.75" customHeight="1">
      <c r="D296" s="12"/>
      <c r="E296" s="12"/>
      <c r="F296" s="95"/>
      <c r="G296" s="11"/>
      <c r="H296" s="11"/>
      <c r="I296" s="11"/>
      <c r="J296" s="12"/>
      <c r="K296" s="11"/>
    </row>
    <row r="297" spans="4:11" ht="15.75" customHeight="1">
      <c r="D297" s="12"/>
      <c r="E297" s="12"/>
      <c r="F297" s="95"/>
      <c r="G297" s="11"/>
      <c r="H297" s="11"/>
      <c r="I297" s="11"/>
      <c r="J297" s="12"/>
      <c r="K297" s="11"/>
    </row>
    <row r="298" spans="4:11" ht="15.75" customHeight="1">
      <c r="D298" s="12"/>
      <c r="E298" s="12"/>
      <c r="F298" s="95"/>
      <c r="G298" s="11"/>
      <c r="H298" s="11"/>
      <c r="I298" s="11"/>
      <c r="J298" s="12"/>
      <c r="K298" s="11"/>
    </row>
    <row r="299" spans="4:11" ht="15.75" customHeight="1">
      <c r="D299" s="12"/>
      <c r="E299" s="12"/>
      <c r="F299" s="95"/>
      <c r="G299" s="11"/>
      <c r="H299" s="11"/>
      <c r="I299" s="11"/>
      <c r="J299" s="12"/>
      <c r="K299" s="11"/>
    </row>
    <row r="300" spans="4:11" ht="15.75" customHeight="1">
      <c r="D300" s="12"/>
      <c r="E300" s="12"/>
      <c r="F300" s="95"/>
      <c r="G300" s="11"/>
      <c r="H300" s="11"/>
      <c r="I300" s="11"/>
      <c r="J300" s="12"/>
      <c r="K300" s="11"/>
    </row>
    <row r="301" spans="4:11" ht="15.75" customHeight="1">
      <c r="D301" s="12"/>
      <c r="E301" s="12"/>
      <c r="F301" s="95"/>
      <c r="G301" s="11"/>
      <c r="H301" s="11"/>
      <c r="I301" s="11"/>
      <c r="J301" s="12"/>
      <c r="K301" s="11"/>
    </row>
    <row r="302" spans="4:11" ht="15.75" customHeight="1">
      <c r="D302" s="12"/>
      <c r="E302" s="12"/>
      <c r="F302" s="95"/>
      <c r="G302" s="11"/>
      <c r="H302" s="11"/>
      <c r="I302" s="11"/>
      <c r="J302" s="12"/>
      <c r="K302" s="11"/>
    </row>
    <row r="303" spans="4:11" ht="15.75" customHeight="1">
      <c r="D303" s="12"/>
      <c r="E303" s="12"/>
      <c r="F303" s="95"/>
      <c r="G303" s="11"/>
      <c r="H303" s="11"/>
      <c r="I303" s="11"/>
      <c r="J303" s="12"/>
      <c r="K303" s="11"/>
    </row>
    <row r="304" spans="4:11" ht="15.75" customHeight="1">
      <c r="D304" s="12"/>
      <c r="E304" s="12"/>
      <c r="F304" s="95"/>
      <c r="G304" s="11"/>
      <c r="H304" s="11"/>
      <c r="I304" s="11"/>
      <c r="J304" s="12"/>
      <c r="K304" s="11"/>
    </row>
    <row r="305" spans="4:11" ht="15.75" customHeight="1">
      <c r="D305" s="12"/>
      <c r="E305" s="12"/>
      <c r="F305" s="95"/>
      <c r="G305" s="11"/>
      <c r="H305" s="11"/>
      <c r="I305" s="11"/>
      <c r="J305" s="12"/>
      <c r="K305" s="11"/>
    </row>
    <row r="306" spans="4:11" ht="15.75" customHeight="1">
      <c r="D306" s="12"/>
      <c r="E306" s="12"/>
      <c r="F306" s="95"/>
      <c r="G306" s="11"/>
      <c r="H306" s="11"/>
      <c r="I306" s="11"/>
      <c r="J306" s="12"/>
      <c r="K306" s="11"/>
    </row>
    <row r="307" spans="4:11" ht="15.75" customHeight="1">
      <c r="D307" s="12"/>
      <c r="E307" s="12"/>
      <c r="F307" s="95"/>
      <c r="G307" s="11"/>
      <c r="H307" s="11"/>
      <c r="I307" s="11"/>
      <c r="J307" s="12"/>
      <c r="K307" s="11"/>
    </row>
    <row r="308" spans="4:11" ht="15.75" customHeight="1">
      <c r="D308" s="12"/>
      <c r="E308" s="12"/>
      <c r="F308" s="95"/>
      <c r="G308" s="11"/>
      <c r="H308" s="11"/>
      <c r="I308" s="11"/>
      <c r="J308" s="12"/>
      <c r="K308" s="11"/>
    </row>
    <row r="309" spans="4:11" ht="15.75" customHeight="1">
      <c r="D309" s="12"/>
      <c r="E309" s="12"/>
      <c r="F309" s="95"/>
      <c r="G309" s="11"/>
      <c r="H309" s="11"/>
      <c r="I309" s="11"/>
      <c r="J309" s="12"/>
      <c r="K309" s="11"/>
    </row>
    <row r="310" spans="4:11" ht="15.75" customHeight="1">
      <c r="D310" s="12"/>
      <c r="E310" s="12"/>
      <c r="F310" s="95"/>
      <c r="G310" s="11"/>
      <c r="H310" s="11"/>
      <c r="I310" s="11"/>
      <c r="J310" s="12"/>
      <c r="K310" s="11"/>
    </row>
    <row r="311" spans="4:11" ht="15.75" customHeight="1">
      <c r="D311" s="12"/>
      <c r="E311" s="12"/>
      <c r="F311" s="95"/>
      <c r="G311" s="11"/>
      <c r="H311" s="11"/>
      <c r="I311" s="11"/>
      <c r="J311" s="12"/>
      <c r="K311" s="11"/>
    </row>
    <row r="312" spans="4:11" ht="15.75" customHeight="1">
      <c r="D312" s="12"/>
      <c r="E312" s="12"/>
      <c r="F312" s="95"/>
      <c r="G312" s="11"/>
      <c r="H312" s="11"/>
      <c r="I312" s="11"/>
      <c r="J312" s="12"/>
      <c r="K312" s="11"/>
    </row>
    <row r="313" spans="4:11" ht="15.75" customHeight="1">
      <c r="D313" s="12"/>
      <c r="E313" s="12"/>
      <c r="F313" s="95"/>
      <c r="G313" s="11"/>
      <c r="H313" s="11"/>
      <c r="I313" s="11"/>
      <c r="J313" s="12"/>
      <c r="K313" s="11"/>
    </row>
    <row r="314" spans="4:11" ht="15.75" customHeight="1">
      <c r="D314" s="12"/>
      <c r="E314" s="12"/>
      <c r="F314" s="95"/>
      <c r="G314" s="11"/>
      <c r="H314" s="11"/>
      <c r="I314" s="11"/>
      <c r="J314" s="12"/>
      <c r="K314" s="11"/>
    </row>
    <row r="315" spans="4:11" ht="15.75" customHeight="1">
      <c r="D315" s="12"/>
      <c r="E315" s="12"/>
      <c r="F315" s="95"/>
      <c r="G315" s="11"/>
      <c r="H315" s="11"/>
      <c r="I315" s="11"/>
      <c r="J315" s="12"/>
      <c r="K315" s="11"/>
    </row>
    <row r="316" spans="4:11" ht="15.75" customHeight="1">
      <c r="D316" s="12"/>
      <c r="E316" s="12"/>
      <c r="F316" s="95"/>
      <c r="G316" s="11"/>
      <c r="H316" s="11"/>
      <c r="I316" s="11"/>
      <c r="J316" s="12"/>
      <c r="K316" s="11"/>
    </row>
    <row r="317" spans="4:11" ht="15.75" customHeight="1">
      <c r="D317" s="12"/>
      <c r="E317" s="12"/>
      <c r="F317" s="95"/>
      <c r="G317" s="11"/>
      <c r="H317" s="11"/>
      <c r="I317" s="11"/>
      <c r="J317" s="12"/>
      <c r="K317" s="11"/>
    </row>
    <row r="318" spans="4:11" ht="15.75" customHeight="1">
      <c r="D318" s="12"/>
      <c r="E318" s="12"/>
      <c r="F318" s="95"/>
      <c r="G318" s="11"/>
      <c r="H318" s="11"/>
      <c r="I318" s="11"/>
      <c r="J318" s="12"/>
      <c r="K318" s="11"/>
    </row>
    <row r="319" spans="4:11" ht="15.75" customHeight="1">
      <c r="D319" s="12"/>
      <c r="E319" s="12"/>
      <c r="F319" s="95"/>
      <c r="G319" s="11"/>
      <c r="H319" s="11"/>
      <c r="I319" s="11"/>
      <c r="J319" s="12"/>
      <c r="K319" s="11"/>
    </row>
    <row r="320" spans="4:11" ht="15.75" customHeight="1">
      <c r="D320" s="12"/>
      <c r="E320" s="12"/>
      <c r="F320" s="95"/>
      <c r="G320" s="11"/>
      <c r="H320" s="11"/>
      <c r="I320" s="11"/>
      <c r="J320" s="12"/>
      <c r="K320" s="11"/>
    </row>
    <row r="321" spans="4:11" ht="15.75" customHeight="1">
      <c r="D321" s="12"/>
      <c r="E321" s="12"/>
      <c r="F321" s="95"/>
      <c r="G321" s="11"/>
      <c r="H321" s="11"/>
      <c r="I321" s="11"/>
      <c r="J321" s="12"/>
      <c r="K321" s="11"/>
    </row>
    <row r="322" spans="4:11" ht="15.75" customHeight="1">
      <c r="D322" s="12"/>
      <c r="E322" s="12"/>
      <c r="F322" s="95"/>
      <c r="G322" s="11"/>
      <c r="H322" s="11"/>
      <c r="I322" s="11"/>
      <c r="J322" s="12"/>
      <c r="K322" s="11"/>
    </row>
    <row r="323" spans="4:11" ht="15.75" customHeight="1">
      <c r="D323" s="12"/>
      <c r="E323" s="12"/>
      <c r="F323" s="95"/>
      <c r="G323" s="11"/>
      <c r="H323" s="11"/>
      <c r="I323" s="11"/>
      <c r="J323" s="12"/>
      <c r="K323" s="11"/>
    </row>
    <row r="324" spans="4:11" ht="15.75" customHeight="1">
      <c r="D324" s="12"/>
      <c r="E324" s="12"/>
      <c r="F324" s="95"/>
      <c r="G324" s="11"/>
      <c r="H324" s="11"/>
      <c r="I324" s="11"/>
      <c r="J324" s="12"/>
      <c r="K324" s="11"/>
    </row>
    <row r="325" spans="4:11" ht="15.75" customHeight="1">
      <c r="D325" s="12"/>
      <c r="E325" s="12"/>
      <c r="F325" s="95"/>
      <c r="G325" s="11"/>
      <c r="H325" s="11"/>
      <c r="I325" s="11"/>
      <c r="J325" s="12"/>
      <c r="K325" s="11"/>
    </row>
    <row r="326" spans="4:11" ht="15.75" customHeight="1">
      <c r="D326" s="12"/>
      <c r="E326" s="12"/>
      <c r="F326" s="95"/>
      <c r="G326" s="11"/>
      <c r="H326" s="11"/>
      <c r="I326" s="11"/>
      <c r="J326" s="12"/>
      <c r="K326" s="11"/>
    </row>
    <row r="327" spans="4:11" ht="15.75" customHeight="1">
      <c r="D327" s="12"/>
      <c r="E327" s="12"/>
      <c r="F327" s="95"/>
      <c r="G327" s="11"/>
      <c r="H327" s="11"/>
      <c r="I327" s="11"/>
      <c r="J327" s="12"/>
      <c r="K327" s="11"/>
    </row>
    <row r="328" spans="4:11" ht="15.75" customHeight="1">
      <c r="D328" s="12"/>
      <c r="E328" s="12"/>
      <c r="F328" s="95"/>
      <c r="G328" s="11"/>
      <c r="H328" s="11"/>
      <c r="I328" s="11"/>
      <c r="J328" s="12"/>
      <c r="K328" s="11"/>
    </row>
    <row r="329" spans="4:11" ht="15.75" customHeight="1">
      <c r="D329" s="12"/>
      <c r="E329" s="12"/>
      <c r="F329" s="95"/>
      <c r="G329" s="11"/>
      <c r="H329" s="11"/>
      <c r="I329" s="11"/>
      <c r="J329" s="12"/>
      <c r="K329" s="11"/>
    </row>
    <row r="330" spans="4:11" ht="15.75" customHeight="1">
      <c r="D330" s="12"/>
      <c r="E330" s="12"/>
      <c r="F330" s="95"/>
      <c r="G330" s="11"/>
      <c r="H330" s="11"/>
      <c r="I330" s="11"/>
      <c r="J330" s="12"/>
      <c r="K330" s="11"/>
    </row>
    <row r="331" spans="4:11" ht="15.75" customHeight="1">
      <c r="D331" s="12"/>
      <c r="E331" s="12"/>
      <c r="F331" s="95"/>
      <c r="G331" s="11"/>
      <c r="H331" s="11"/>
      <c r="I331" s="11"/>
      <c r="J331" s="12"/>
      <c r="K331" s="11"/>
    </row>
    <row r="332" spans="4:11" ht="15.75" customHeight="1">
      <c r="D332" s="12"/>
      <c r="E332" s="12"/>
      <c r="F332" s="95"/>
      <c r="G332" s="11"/>
      <c r="H332" s="11"/>
      <c r="I332" s="11"/>
      <c r="J332" s="12"/>
      <c r="K332" s="11"/>
    </row>
    <row r="333" spans="4:11" ht="15.75" customHeight="1">
      <c r="D333" s="12"/>
      <c r="E333" s="12"/>
      <c r="F333" s="95"/>
      <c r="G333" s="11"/>
      <c r="H333" s="11"/>
      <c r="I333" s="11"/>
      <c r="J333" s="12"/>
      <c r="K333" s="11"/>
    </row>
    <row r="334" spans="4:11" ht="15.75" customHeight="1">
      <c r="D334" s="12"/>
      <c r="E334" s="12"/>
      <c r="F334" s="95"/>
      <c r="G334" s="11"/>
      <c r="H334" s="11"/>
      <c r="I334" s="11"/>
      <c r="J334" s="12"/>
      <c r="K334" s="11"/>
    </row>
    <row r="335" spans="4:11" ht="15.75" customHeight="1">
      <c r="D335" s="12"/>
      <c r="E335" s="12"/>
      <c r="F335" s="95"/>
      <c r="G335" s="11"/>
      <c r="H335" s="11"/>
      <c r="I335" s="11"/>
      <c r="J335" s="12"/>
      <c r="K335" s="11"/>
    </row>
    <row r="336" spans="4:11" ht="15.75" customHeight="1">
      <c r="D336" s="12"/>
      <c r="E336" s="12"/>
      <c r="F336" s="95"/>
      <c r="G336" s="11"/>
      <c r="H336" s="11"/>
      <c r="I336" s="11"/>
      <c r="J336" s="12"/>
      <c r="K336" s="11"/>
    </row>
    <row r="337" spans="4:11" ht="15.75" customHeight="1">
      <c r="D337" s="12"/>
      <c r="E337" s="12"/>
      <c r="F337" s="95"/>
      <c r="G337" s="11"/>
      <c r="H337" s="11"/>
      <c r="I337" s="11"/>
      <c r="J337" s="12"/>
      <c r="K337" s="11"/>
    </row>
    <row r="338" spans="4:11" ht="15.75" customHeight="1">
      <c r="D338" s="12"/>
      <c r="E338" s="12"/>
      <c r="F338" s="95"/>
      <c r="G338" s="11"/>
      <c r="H338" s="11"/>
      <c r="I338" s="11"/>
      <c r="J338" s="12"/>
      <c r="K338" s="11"/>
    </row>
    <row r="339" spans="4:11" ht="15.75" customHeight="1">
      <c r="D339" s="12"/>
      <c r="E339" s="12"/>
      <c r="F339" s="95"/>
      <c r="G339" s="11"/>
      <c r="H339" s="11"/>
      <c r="I339" s="11"/>
      <c r="J339" s="12"/>
      <c r="K339" s="11"/>
    </row>
    <row r="340" spans="4:11" ht="15.75" customHeight="1">
      <c r="D340" s="12"/>
      <c r="E340" s="12"/>
      <c r="F340" s="95"/>
      <c r="G340" s="11"/>
      <c r="H340" s="11"/>
      <c r="I340" s="11"/>
      <c r="J340" s="12"/>
      <c r="K340" s="11"/>
    </row>
    <row r="341" spans="4:11" ht="15.75" customHeight="1">
      <c r="D341" s="12"/>
      <c r="E341" s="12"/>
      <c r="F341" s="95"/>
      <c r="G341" s="11"/>
      <c r="H341" s="11"/>
      <c r="I341" s="11"/>
      <c r="J341" s="12"/>
      <c r="K341" s="11"/>
    </row>
    <row r="342" spans="4:11" ht="15.75" customHeight="1">
      <c r="D342" s="12"/>
      <c r="E342" s="12"/>
      <c r="F342" s="95"/>
      <c r="G342" s="11"/>
      <c r="H342" s="11"/>
      <c r="I342" s="11"/>
      <c r="J342" s="12"/>
      <c r="K342" s="11"/>
    </row>
    <row r="343" spans="4:11" ht="15.75" customHeight="1">
      <c r="D343" s="12"/>
      <c r="E343" s="12"/>
      <c r="F343" s="95"/>
      <c r="G343" s="11"/>
      <c r="H343" s="11"/>
      <c r="I343" s="11"/>
      <c r="J343" s="12"/>
      <c r="K343" s="11"/>
    </row>
    <row r="344" spans="4:11" ht="15.75" customHeight="1">
      <c r="D344" s="12"/>
      <c r="E344" s="12"/>
      <c r="F344" s="95"/>
      <c r="G344" s="11"/>
      <c r="H344" s="11"/>
      <c r="I344" s="11"/>
      <c r="J344" s="12"/>
      <c r="K344" s="11"/>
    </row>
    <row r="345" spans="4:11" ht="15.75" customHeight="1">
      <c r="D345" s="12"/>
      <c r="E345" s="12"/>
      <c r="F345" s="95"/>
      <c r="G345" s="11"/>
      <c r="H345" s="11"/>
      <c r="I345" s="11"/>
      <c r="J345" s="12"/>
      <c r="K345" s="11"/>
    </row>
    <row r="346" spans="4:11" ht="15.75" customHeight="1">
      <c r="D346" s="12"/>
      <c r="E346" s="12"/>
      <c r="F346" s="95"/>
      <c r="G346" s="11"/>
      <c r="H346" s="11"/>
      <c r="I346" s="11"/>
      <c r="J346" s="12"/>
      <c r="K346" s="11"/>
    </row>
    <row r="347" spans="4:11" ht="15.75" customHeight="1">
      <c r="D347" s="12"/>
      <c r="E347" s="12"/>
      <c r="F347" s="95"/>
      <c r="G347" s="11"/>
      <c r="H347" s="11"/>
      <c r="I347" s="11"/>
      <c r="J347" s="12"/>
      <c r="K347" s="11"/>
    </row>
    <row r="348" spans="4:11" ht="15.75" customHeight="1">
      <c r="D348" s="12"/>
      <c r="E348" s="12"/>
      <c r="F348" s="95"/>
      <c r="G348" s="11"/>
      <c r="H348" s="11"/>
      <c r="I348" s="11"/>
      <c r="J348" s="12"/>
      <c r="K348" s="11"/>
    </row>
    <row r="349" spans="4:11" ht="15.75" customHeight="1">
      <c r="D349" s="12"/>
      <c r="E349" s="12"/>
      <c r="F349" s="95"/>
      <c r="G349" s="11"/>
      <c r="H349" s="11"/>
      <c r="I349" s="11"/>
      <c r="J349" s="12"/>
      <c r="K349" s="11"/>
    </row>
    <row r="350" spans="4:11" ht="15.75" customHeight="1">
      <c r="D350" s="12"/>
      <c r="E350" s="12"/>
      <c r="F350" s="95"/>
      <c r="G350" s="11"/>
      <c r="H350" s="11"/>
      <c r="I350" s="11"/>
      <c r="J350" s="12"/>
      <c r="K350" s="11"/>
    </row>
    <row r="351" spans="4:11" ht="15.75" customHeight="1">
      <c r="D351" s="12"/>
      <c r="E351" s="12"/>
      <c r="F351" s="95"/>
      <c r="G351" s="11"/>
      <c r="H351" s="11"/>
      <c r="I351" s="11"/>
      <c r="J351" s="12"/>
      <c r="K351" s="11"/>
    </row>
    <row r="352" spans="4:11" ht="15.75" customHeight="1">
      <c r="D352" s="12"/>
      <c r="E352" s="12"/>
      <c r="F352" s="95"/>
      <c r="G352" s="11"/>
      <c r="H352" s="11"/>
      <c r="I352" s="11"/>
      <c r="J352" s="12"/>
      <c r="K352" s="11"/>
    </row>
    <row r="353" spans="4:11" ht="15.75" customHeight="1">
      <c r="D353" s="12"/>
      <c r="E353" s="12"/>
      <c r="F353" s="95"/>
      <c r="G353" s="11"/>
      <c r="H353" s="11"/>
      <c r="I353" s="11"/>
      <c r="J353" s="12"/>
      <c r="K353" s="11"/>
    </row>
    <row r="354" spans="4:11" ht="15.75" customHeight="1">
      <c r="D354" s="12"/>
      <c r="E354" s="12"/>
      <c r="F354" s="95"/>
      <c r="G354" s="11"/>
      <c r="H354" s="11"/>
      <c r="I354" s="11"/>
      <c r="J354" s="12"/>
      <c r="K354" s="11"/>
    </row>
    <row r="355" spans="4:11" ht="15.75" customHeight="1">
      <c r="D355" s="12"/>
      <c r="E355" s="12"/>
      <c r="F355" s="95"/>
      <c r="G355" s="11"/>
      <c r="H355" s="11"/>
      <c r="I355" s="11"/>
      <c r="J355" s="12"/>
      <c r="K355" s="11"/>
    </row>
    <row r="356" spans="4:11" ht="15.75" customHeight="1">
      <c r="D356" s="12"/>
      <c r="E356" s="12"/>
      <c r="F356" s="95"/>
      <c r="G356" s="11"/>
      <c r="H356" s="11"/>
      <c r="I356" s="11"/>
      <c r="J356" s="12"/>
      <c r="K356" s="11"/>
    </row>
    <row r="357" spans="4:11" ht="15.75" customHeight="1">
      <c r="D357" s="12"/>
      <c r="E357" s="12"/>
      <c r="F357" s="95"/>
      <c r="G357" s="11"/>
      <c r="H357" s="11"/>
      <c r="I357" s="11"/>
      <c r="J357" s="12"/>
      <c r="K357" s="11"/>
    </row>
    <row r="358" spans="4:11" ht="15.75" customHeight="1">
      <c r="D358" s="12"/>
      <c r="E358" s="12"/>
      <c r="F358" s="95"/>
      <c r="G358" s="11"/>
      <c r="H358" s="11"/>
      <c r="I358" s="11"/>
      <c r="J358" s="12"/>
      <c r="K358" s="11"/>
    </row>
    <row r="359" spans="4:11" ht="15.75" customHeight="1">
      <c r="D359" s="12"/>
      <c r="E359" s="12"/>
      <c r="F359" s="95"/>
      <c r="G359" s="11"/>
      <c r="H359" s="11"/>
      <c r="I359" s="11"/>
      <c r="J359" s="12"/>
      <c r="K359" s="11"/>
    </row>
    <row r="360" spans="4:11" ht="15.75" customHeight="1">
      <c r="D360" s="12"/>
      <c r="E360" s="12"/>
      <c r="F360" s="95"/>
      <c r="G360" s="11"/>
      <c r="H360" s="11"/>
      <c r="I360" s="11"/>
      <c r="J360" s="12"/>
      <c r="K360" s="11"/>
    </row>
    <row r="361" spans="4:11" ht="15.75" customHeight="1">
      <c r="D361" s="12"/>
      <c r="E361" s="12"/>
      <c r="F361" s="95"/>
      <c r="G361" s="11"/>
      <c r="H361" s="11"/>
      <c r="I361" s="11"/>
      <c r="J361" s="12"/>
      <c r="K361" s="11"/>
    </row>
    <row r="362" spans="4:11" ht="15.75" customHeight="1">
      <c r="D362" s="12"/>
      <c r="E362" s="12"/>
      <c r="F362" s="95"/>
      <c r="G362" s="11"/>
      <c r="H362" s="11"/>
      <c r="I362" s="11"/>
      <c r="J362" s="12"/>
      <c r="K362" s="11"/>
    </row>
    <row r="363" spans="4:11" ht="15.75" customHeight="1">
      <c r="D363" s="12"/>
      <c r="E363" s="12"/>
      <c r="F363" s="95"/>
      <c r="G363" s="11"/>
      <c r="H363" s="11"/>
      <c r="I363" s="11"/>
      <c r="J363" s="12"/>
      <c r="K363" s="11"/>
    </row>
    <row r="364" spans="4:11" ht="15.75" customHeight="1">
      <c r="D364" s="12"/>
      <c r="E364" s="12"/>
      <c r="F364" s="95"/>
      <c r="G364" s="11"/>
      <c r="H364" s="11"/>
      <c r="I364" s="11"/>
      <c r="J364" s="12"/>
      <c r="K364" s="11"/>
    </row>
    <row r="365" spans="4:11" ht="15.75" customHeight="1">
      <c r="D365" s="12"/>
      <c r="E365" s="12"/>
      <c r="F365" s="95"/>
      <c r="G365" s="11"/>
      <c r="H365" s="11"/>
      <c r="I365" s="11"/>
      <c r="J365" s="12"/>
      <c r="K365" s="11"/>
    </row>
    <row r="366" spans="4:11" ht="15.75" customHeight="1">
      <c r="D366" s="12"/>
      <c r="E366" s="12"/>
      <c r="F366" s="95"/>
      <c r="G366" s="11"/>
      <c r="H366" s="11"/>
      <c r="I366" s="11"/>
      <c r="J366" s="12"/>
      <c r="K366" s="11"/>
    </row>
    <row r="367" spans="4:11" ht="15.75" customHeight="1">
      <c r="D367" s="12"/>
      <c r="E367" s="12"/>
      <c r="F367" s="95"/>
      <c r="G367" s="11"/>
      <c r="H367" s="11"/>
      <c r="I367" s="11"/>
      <c r="J367" s="12"/>
      <c r="K367" s="11"/>
    </row>
    <row r="368" spans="4:11" ht="15.75" customHeight="1">
      <c r="D368" s="12"/>
      <c r="E368" s="12"/>
      <c r="F368" s="95"/>
      <c r="G368" s="11"/>
      <c r="H368" s="11"/>
      <c r="I368" s="11"/>
      <c r="J368" s="12"/>
      <c r="K368" s="11"/>
    </row>
    <row r="369" spans="4:11" ht="15.75" customHeight="1">
      <c r="D369" s="12"/>
      <c r="E369" s="12"/>
      <c r="F369" s="95"/>
      <c r="G369" s="11"/>
      <c r="H369" s="11"/>
      <c r="I369" s="11"/>
      <c r="J369" s="12"/>
      <c r="K369" s="11"/>
    </row>
    <row r="370" spans="4:11" ht="15.75" customHeight="1">
      <c r="D370" s="12"/>
      <c r="E370" s="12"/>
      <c r="F370" s="95"/>
      <c r="G370" s="11"/>
      <c r="H370" s="11"/>
      <c r="I370" s="11"/>
      <c r="J370" s="12"/>
      <c r="K370" s="11"/>
    </row>
    <row r="371" spans="4:11" ht="15.75" customHeight="1">
      <c r="D371" s="12"/>
      <c r="E371" s="12"/>
      <c r="F371" s="95"/>
      <c r="G371" s="11"/>
      <c r="H371" s="11"/>
      <c r="I371" s="11"/>
      <c r="J371" s="12"/>
      <c r="K371" s="11"/>
    </row>
    <row r="372" spans="4:11" ht="15.75" customHeight="1">
      <c r="D372" s="12"/>
      <c r="E372" s="12"/>
      <c r="F372" s="95"/>
      <c r="G372" s="11"/>
      <c r="H372" s="11"/>
      <c r="I372" s="11"/>
      <c r="J372" s="12"/>
      <c r="K372" s="11"/>
    </row>
    <row r="373" spans="4:11" ht="15.75" customHeight="1">
      <c r="D373" s="12"/>
      <c r="E373" s="12"/>
      <c r="F373" s="95"/>
      <c r="G373" s="11"/>
      <c r="H373" s="11"/>
      <c r="I373" s="11"/>
      <c r="J373" s="12"/>
      <c r="K373" s="11"/>
    </row>
    <row r="374" spans="4:11" ht="15.75" customHeight="1">
      <c r="D374" s="12"/>
      <c r="E374" s="12"/>
      <c r="F374" s="95"/>
      <c r="G374" s="11"/>
      <c r="H374" s="11"/>
      <c r="I374" s="11"/>
      <c r="J374" s="12"/>
      <c r="K374" s="11"/>
    </row>
    <row r="375" spans="4:11" ht="15.75" customHeight="1">
      <c r="D375" s="12"/>
      <c r="E375" s="12"/>
      <c r="F375" s="95"/>
      <c r="G375" s="11"/>
      <c r="H375" s="11"/>
      <c r="I375" s="11"/>
      <c r="J375" s="12"/>
      <c r="K375" s="11"/>
    </row>
    <row r="376" spans="4:11" ht="15.75" customHeight="1">
      <c r="D376" s="12"/>
      <c r="E376" s="12"/>
      <c r="F376" s="95"/>
      <c r="G376" s="11"/>
      <c r="H376" s="11"/>
      <c r="I376" s="11"/>
      <c r="J376" s="12"/>
      <c r="K376" s="11"/>
    </row>
    <row r="377" spans="4:11" ht="15.75" customHeight="1">
      <c r="D377" s="12"/>
      <c r="E377" s="12"/>
      <c r="F377" s="95"/>
      <c r="G377" s="11"/>
      <c r="H377" s="11"/>
      <c r="I377" s="11"/>
      <c r="J377" s="12"/>
      <c r="K377" s="11"/>
    </row>
    <row r="378" spans="4:11" ht="15.75" customHeight="1">
      <c r="D378" s="12"/>
      <c r="E378" s="12"/>
      <c r="F378" s="95"/>
      <c r="G378" s="11"/>
      <c r="H378" s="11"/>
      <c r="I378" s="11"/>
      <c r="J378" s="12"/>
      <c r="K378" s="11"/>
    </row>
    <row r="379" spans="4:11" ht="15.75" customHeight="1">
      <c r="D379" s="12"/>
      <c r="E379" s="12"/>
      <c r="F379" s="95"/>
      <c r="G379" s="11"/>
      <c r="H379" s="11"/>
      <c r="I379" s="11"/>
      <c r="J379" s="12"/>
      <c r="K379" s="11"/>
    </row>
    <row r="380" spans="4:11" ht="15.75" customHeight="1">
      <c r="D380" s="12"/>
      <c r="E380" s="12"/>
      <c r="F380" s="95"/>
      <c r="G380" s="11"/>
      <c r="H380" s="11"/>
      <c r="I380" s="11"/>
      <c r="J380" s="12"/>
      <c r="K380" s="11"/>
    </row>
    <row r="381" spans="4:11" ht="15.75" customHeight="1">
      <c r="D381" s="12"/>
      <c r="E381" s="12"/>
      <c r="F381" s="95"/>
      <c r="G381" s="11"/>
      <c r="H381" s="11"/>
      <c r="I381" s="11"/>
      <c r="J381" s="12"/>
      <c r="K381" s="11"/>
    </row>
    <row r="382" spans="4:11" ht="15.75" customHeight="1">
      <c r="D382" s="12"/>
      <c r="E382" s="12"/>
      <c r="F382" s="95"/>
      <c r="G382" s="11"/>
      <c r="H382" s="11"/>
      <c r="I382" s="11"/>
      <c r="J382" s="12"/>
      <c r="K382" s="11"/>
    </row>
    <row r="383" spans="4:11" ht="15.75" customHeight="1">
      <c r="D383" s="12"/>
      <c r="E383" s="12"/>
      <c r="F383" s="95"/>
      <c r="G383" s="11"/>
      <c r="H383" s="11"/>
      <c r="I383" s="11"/>
      <c r="J383" s="12"/>
      <c r="K383" s="11"/>
    </row>
    <row r="384" spans="4:11" ht="15.75" customHeight="1">
      <c r="D384" s="12"/>
      <c r="E384" s="12"/>
      <c r="F384" s="95"/>
      <c r="G384" s="11"/>
      <c r="H384" s="11"/>
      <c r="I384" s="11"/>
      <c r="J384" s="12"/>
      <c r="K384" s="11"/>
    </row>
    <row r="385" spans="4:11" ht="15.75" customHeight="1">
      <c r="D385" s="12"/>
      <c r="E385" s="12"/>
      <c r="F385" s="95"/>
      <c r="G385" s="11"/>
      <c r="H385" s="11"/>
      <c r="I385" s="11"/>
      <c r="J385" s="12"/>
      <c r="K385" s="11"/>
    </row>
    <row r="386" spans="4:11" ht="15.75" customHeight="1">
      <c r="D386" s="12"/>
      <c r="E386" s="12"/>
      <c r="F386" s="95"/>
      <c r="G386" s="11"/>
      <c r="H386" s="11"/>
      <c r="I386" s="11"/>
      <c r="J386" s="12"/>
      <c r="K386" s="11"/>
    </row>
    <row r="387" spans="4:11" ht="15.75" customHeight="1">
      <c r="D387" s="12"/>
      <c r="E387" s="12"/>
      <c r="F387" s="95"/>
      <c r="G387" s="11"/>
      <c r="H387" s="11"/>
      <c r="I387" s="11"/>
      <c r="J387" s="12"/>
      <c r="K387" s="11"/>
    </row>
    <row r="388" spans="4:11" ht="15.75" customHeight="1">
      <c r="D388" s="12"/>
      <c r="E388" s="12"/>
      <c r="F388" s="95"/>
      <c r="G388" s="11"/>
      <c r="H388" s="11"/>
      <c r="I388" s="11"/>
      <c r="J388" s="12"/>
      <c r="K388" s="11"/>
    </row>
    <row r="389" spans="4:11" ht="15.75" customHeight="1">
      <c r="D389" s="12"/>
      <c r="E389" s="12"/>
      <c r="F389" s="95"/>
      <c r="G389" s="11"/>
      <c r="H389" s="11"/>
      <c r="I389" s="11"/>
      <c r="J389" s="12"/>
      <c r="K389" s="11"/>
    </row>
    <row r="390" spans="4:11" ht="15.75" customHeight="1">
      <c r="D390" s="12"/>
      <c r="E390" s="12"/>
      <c r="F390" s="95"/>
      <c r="G390" s="11"/>
      <c r="H390" s="11"/>
      <c r="I390" s="11"/>
      <c r="J390" s="12"/>
      <c r="K390" s="11"/>
    </row>
    <row r="391" spans="4:11" ht="15.75" customHeight="1">
      <c r="D391" s="12"/>
      <c r="E391" s="12"/>
      <c r="F391" s="95"/>
      <c r="G391" s="11"/>
      <c r="H391" s="11"/>
      <c r="I391" s="11"/>
      <c r="J391" s="12"/>
      <c r="K391" s="11"/>
    </row>
    <row r="392" spans="4:11" ht="15.75" customHeight="1">
      <c r="D392" s="12"/>
      <c r="E392" s="12"/>
      <c r="F392" s="95"/>
      <c r="G392" s="11"/>
      <c r="H392" s="11"/>
      <c r="I392" s="11"/>
      <c r="J392" s="12"/>
      <c r="K392" s="11"/>
    </row>
    <row r="393" spans="4:11" ht="15.75" customHeight="1">
      <c r="D393" s="12"/>
      <c r="E393" s="12"/>
      <c r="F393" s="95"/>
      <c r="G393" s="11"/>
      <c r="H393" s="11"/>
      <c r="I393" s="11"/>
      <c r="J393" s="12"/>
      <c r="K393" s="11"/>
    </row>
    <row r="394" spans="4:11" ht="15.75" customHeight="1">
      <c r="D394" s="12"/>
      <c r="E394" s="12"/>
      <c r="F394" s="95"/>
      <c r="G394" s="11"/>
      <c r="H394" s="11"/>
      <c r="I394" s="11"/>
      <c r="J394" s="12"/>
      <c r="K394" s="11"/>
    </row>
    <row r="395" spans="4:11" ht="15.75" customHeight="1">
      <c r="D395" s="12"/>
      <c r="E395" s="12"/>
      <c r="F395" s="95"/>
      <c r="G395" s="11"/>
      <c r="H395" s="11"/>
      <c r="I395" s="11"/>
      <c r="J395" s="12"/>
      <c r="K395" s="11"/>
    </row>
    <row r="396" spans="4:11" ht="15.75" customHeight="1">
      <c r="D396" s="12"/>
      <c r="E396" s="12"/>
      <c r="F396" s="95"/>
      <c r="G396" s="11"/>
      <c r="H396" s="11"/>
      <c r="I396" s="11"/>
      <c r="J396" s="12"/>
      <c r="K396" s="11"/>
    </row>
    <row r="397" spans="4:11" ht="15.75" customHeight="1">
      <c r="D397" s="12"/>
      <c r="E397" s="12"/>
      <c r="F397" s="95"/>
      <c r="G397" s="11"/>
      <c r="H397" s="11"/>
      <c r="I397" s="11"/>
      <c r="J397" s="12"/>
      <c r="K397" s="11"/>
    </row>
    <row r="398" spans="4:11" ht="15.75" customHeight="1">
      <c r="D398" s="12"/>
      <c r="E398" s="12"/>
      <c r="F398" s="95"/>
      <c r="G398" s="11"/>
      <c r="H398" s="11"/>
      <c r="I398" s="11"/>
      <c r="J398" s="12"/>
      <c r="K398" s="11"/>
    </row>
    <row r="399" spans="4:11" ht="15.75" customHeight="1">
      <c r="D399" s="12"/>
      <c r="E399" s="12"/>
      <c r="F399" s="95"/>
      <c r="G399" s="11"/>
      <c r="H399" s="11"/>
      <c r="I399" s="11"/>
      <c r="J399" s="12"/>
      <c r="K399" s="11"/>
    </row>
    <row r="400" spans="4:11" ht="15.75" customHeight="1">
      <c r="D400" s="12"/>
      <c r="E400" s="12"/>
      <c r="F400" s="95"/>
      <c r="G400" s="11"/>
      <c r="H400" s="11"/>
      <c r="I400" s="11"/>
      <c r="J400" s="12"/>
      <c r="K400" s="11"/>
    </row>
    <row r="401" spans="4:11" ht="15.75" customHeight="1">
      <c r="D401" s="12"/>
      <c r="E401" s="12"/>
      <c r="F401" s="95"/>
      <c r="G401" s="11"/>
      <c r="H401" s="11"/>
      <c r="I401" s="11"/>
      <c r="J401" s="12"/>
      <c r="K401" s="11"/>
    </row>
    <row r="402" spans="4:11" ht="15.75" customHeight="1">
      <c r="D402" s="12"/>
      <c r="E402" s="12"/>
      <c r="F402" s="95"/>
      <c r="G402" s="11"/>
      <c r="H402" s="11"/>
      <c r="I402" s="11"/>
      <c r="J402" s="12"/>
      <c r="K402" s="11"/>
    </row>
    <row r="403" spans="4:11" ht="15.75" customHeight="1">
      <c r="D403" s="12"/>
      <c r="E403" s="12"/>
      <c r="F403" s="95"/>
      <c r="G403" s="11"/>
      <c r="H403" s="11"/>
      <c r="I403" s="11"/>
      <c r="J403" s="12"/>
      <c r="K403" s="11"/>
    </row>
    <row r="404" spans="4:11" ht="15.75" customHeight="1">
      <c r="D404" s="12"/>
      <c r="E404" s="12"/>
      <c r="F404" s="95"/>
      <c r="G404" s="11"/>
      <c r="H404" s="11"/>
      <c r="I404" s="11"/>
      <c r="J404" s="12"/>
      <c r="K404" s="11"/>
    </row>
    <row r="405" spans="4:11" ht="15.75" customHeight="1">
      <c r="D405" s="12"/>
      <c r="E405" s="12"/>
      <c r="F405" s="95"/>
      <c r="G405" s="11"/>
      <c r="H405" s="11"/>
      <c r="I405" s="11"/>
      <c r="J405" s="12"/>
      <c r="K405" s="11"/>
    </row>
    <row r="406" spans="4:11" ht="15.75" customHeight="1">
      <c r="D406" s="12"/>
      <c r="E406" s="12"/>
      <c r="F406" s="95"/>
      <c r="G406" s="11"/>
      <c r="H406" s="11"/>
      <c r="I406" s="11"/>
      <c r="J406" s="12"/>
      <c r="K406" s="11"/>
    </row>
    <row r="407" spans="4:11" ht="15.75" customHeight="1">
      <c r="D407" s="12"/>
      <c r="E407" s="12"/>
      <c r="F407" s="95"/>
      <c r="G407" s="11"/>
      <c r="H407" s="11"/>
      <c r="I407" s="11"/>
      <c r="J407" s="12"/>
      <c r="K407" s="11"/>
    </row>
    <row r="408" spans="4:11" ht="15.75" customHeight="1">
      <c r="D408" s="12"/>
      <c r="E408" s="12"/>
      <c r="F408" s="95"/>
      <c r="G408" s="11"/>
      <c r="H408" s="11"/>
      <c r="I408" s="11"/>
      <c r="J408" s="12"/>
      <c r="K408" s="11"/>
    </row>
    <row r="409" spans="4:11" ht="15.75" customHeight="1">
      <c r="D409" s="12"/>
      <c r="E409" s="12"/>
      <c r="F409" s="95"/>
      <c r="G409" s="11"/>
      <c r="H409" s="11"/>
      <c r="I409" s="11"/>
      <c r="J409" s="12"/>
      <c r="K409" s="11"/>
    </row>
    <row r="410" spans="4:11" ht="15.75" customHeight="1">
      <c r="D410" s="12"/>
      <c r="E410" s="12"/>
      <c r="F410" s="95"/>
      <c r="G410" s="11"/>
      <c r="H410" s="11"/>
      <c r="I410" s="11"/>
      <c r="J410" s="12"/>
      <c r="K410" s="11"/>
    </row>
    <row r="411" spans="4:11" ht="15.75" customHeight="1">
      <c r="D411" s="12"/>
      <c r="E411" s="12"/>
      <c r="F411" s="95"/>
      <c r="G411" s="11"/>
      <c r="H411" s="11"/>
      <c r="I411" s="11"/>
      <c r="J411" s="12"/>
      <c r="K411" s="11"/>
    </row>
    <row r="412" spans="4:11" ht="15.75" customHeight="1">
      <c r="D412" s="12"/>
      <c r="E412" s="12"/>
      <c r="F412" s="95"/>
      <c r="G412" s="11"/>
      <c r="H412" s="11"/>
      <c r="I412" s="11"/>
      <c r="J412" s="12"/>
      <c r="K412" s="11"/>
    </row>
    <row r="413" spans="4:11" ht="15.75" customHeight="1">
      <c r="D413" s="12"/>
      <c r="E413" s="12"/>
      <c r="F413" s="95"/>
      <c r="G413" s="11"/>
      <c r="H413" s="11"/>
      <c r="I413" s="11"/>
      <c r="J413" s="12"/>
      <c r="K413" s="11"/>
    </row>
    <row r="414" spans="4:11" ht="15.75" customHeight="1">
      <c r="D414" s="12"/>
      <c r="E414" s="12"/>
      <c r="F414" s="95"/>
      <c r="G414" s="11"/>
      <c r="H414" s="11"/>
      <c r="I414" s="11"/>
      <c r="J414" s="12"/>
      <c r="K414" s="11"/>
    </row>
    <row r="415" spans="4:11" ht="15.75" customHeight="1">
      <c r="D415" s="12"/>
      <c r="E415" s="12"/>
      <c r="F415" s="95"/>
      <c r="G415" s="11"/>
      <c r="H415" s="11"/>
      <c r="I415" s="11"/>
      <c r="J415" s="12"/>
      <c r="K415" s="11"/>
    </row>
    <row r="416" spans="4:11" ht="15.75" customHeight="1">
      <c r="D416" s="12"/>
      <c r="E416" s="12"/>
      <c r="F416" s="95"/>
      <c r="G416" s="11"/>
      <c r="H416" s="11"/>
      <c r="I416" s="11"/>
      <c r="J416" s="12"/>
      <c r="K416" s="11"/>
    </row>
    <row r="417" spans="4:11" ht="15.75" customHeight="1">
      <c r="D417" s="12"/>
      <c r="E417" s="12"/>
      <c r="F417" s="95"/>
      <c r="G417" s="11"/>
      <c r="H417" s="11"/>
      <c r="I417" s="11"/>
      <c r="J417" s="12"/>
      <c r="K417" s="11"/>
    </row>
    <row r="418" spans="4:11" ht="15.75" customHeight="1">
      <c r="D418" s="12"/>
      <c r="E418" s="12"/>
      <c r="F418" s="95"/>
      <c r="G418" s="11"/>
      <c r="H418" s="11"/>
      <c r="I418" s="11"/>
      <c r="J418" s="12"/>
      <c r="K418" s="11"/>
    </row>
    <row r="419" spans="4:11" ht="15.75" customHeight="1">
      <c r="D419" s="12"/>
      <c r="E419" s="12"/>
      <c r="F419" s="95"/>
      <c r="G419" s="11"/>
      <c r="H419" s="11"/>
      <c r="I419" s="11"/>
      <c r="J419" s="12"/>
      <c r="K419" s="11"/>
    </row>
    <row r="420" spans="4:11" ht="15.75" customHeight="1">
      <c r="D420" s="12"/>
      <c r="E420" s="12"/>
      <c r="F420" s="95"/>
      <c r="G420" s="11"/>
      <c r="H420" s="11"/>
      <c r="I420" s="11"/>
      <c r="J420" s="12"/>
      <c r="K420" s="11"/>
    </row>
    <row r="421" spans="4:11" ht="15.75" customHeight="1">
      <c r="D421" s="12"/>
      <c r="E421" s="12"/>
      <c r="F421" s="95"/>
      <c r="G421" s="11"/>
      <c r="H421" s="11"/>
      <c r="I421" s="11"/>
      <c r="J421" s="12"/>
      <c r="K421" s="11"/>
    </row>
    <row r="422" spans="4:11" ht="15.75" customHeight="1">
      <c r="D422" s="12"/>
      <c r="E422" s="12"/>
      <c r="F422" s="95"/>
      <c r="G422" s="11"/>
      <c r="H422" s="11"/>
      <c r="I422" s="11"/>
      <c r="J422" s="12"/>
      <c r="K422" s="11"/>
    </row>
    <row r="423" spans="4:11" ht="15.75" customHeight="1">
      <c r="D423" s="12"/>
      <c r="E423" s="12"/>
      <c r="F423" s="95"/>
      <c r="G423" s="11"/>
      <c r="H423" s="11"/>
      <c r="I423" s="11"/>
      <c r="J423" s="12"/>
      <c r="K423" s="11"/>
    </row>
    <row r="424" spans="4:11" ht="15.75" customHeight="1">
      <c r="D424" s="12"/>
      <c r="E424" s="12"/>
      <c r="F424" s="95"/>
      <c r="G424" s="11"/>
      <c r="H424" s="11"/>
      <c r="I424" s="11"/>
      <c r="J424" s="12"/>
      <c r="K424" s="11"/>
    </row>
    <row r="425" spans="4:11" ht="15.75" customHeight="1">
      <c r="D425" s="12"/>
      <c r="E425" s="12"/>
      <c r="F425" s="95"/>
      <c r="G425" s="11"/>
      <c r="H425" s="11"/>
      <c r="I425" s="11"/>
      <c r="J425" s="12"/>
      <c r="K425" s="11"/>
    </row>
    <row r="426" spans="4:11" ht="15.75" customHeight="1">
      <c r="D426" s="12"/>
      <c r="E426" s="12"/>
      <c r="F426" s="95"/>
      <c r="G426" s="11"/>
      <c r="H426" s="11"/>
      <c r="I426" s="11"/>
      <c r="J426" s="12"/>
      <c r="K426" s="11"/>
    </row>
    <row r="427" spans="4:11" ht="15.75" customHeight="1">
      <c r="D427" s="12"/>
      <c r="E427" s="12"/>
      <c r="F427" s="95"/>
      <c r="G427" s="11"/>
      <c r="H427" s="11"/>
      <c r="I427" s="11"/>
      <c r="J427" s="12"/>
      <c r="K427" s="11"/>
    </row>
    <row r="428" spans="4:11" ht="15.75" customHeight="1">
      <c r="D428" s="12"/>
      <c r="E428" s="12"/>
      <c r="F428" s="95"/>
      <c r="G428" s="11"/>
      <c r="H428" s="11"/>
      <c r="I428" s="11"/>
      <c r="J428" s="12"/>
      <c r="K428" s="11"/>
    </row>
    <row r="429" spans="4:11" ht="15.75" customHeight="1">
      <c r="D429" s="12"/>
      <c r="E429" s="12"/>
      <c r="F429" s="95"/>
      <c r="G429" s="11"/>
      <c r="H429" s="11"/>
      <c r="I429" s="11"/>
      <c r="J429" s="12"/>
      <c r="K429" s="11"/>
    </row>
    <row r="430" spans="4:11" ht="15.75" customHeight="1">
      <c r="D430" s="12"/>
      <c r="E430" s="12"/>
      <c r="F430" s="95"/>
      <c r="G430" s="11"/>
      <c r="H430" s="11"/>
      <c r="I430" s="11"/>
      <c r="J430" s="12"/>
      <c r="K430" s="11"/>
    </row>
    <row r="431" spans="4:11" ht="15.75" customHeight="1">
      <c r="D431" s="12"/>
      <c r="E431" s="12"/>
      <c r="F431" s="95"/>
      <c r="G431" s="11"/>
      <c r="H431" s="11"/>
      <c r="I431" s="11"/>
      <c r="J431" s="12"/>
      <c r="K431" s="11"/>
    </row>
    <row r="432" spans="4:11" ht="15.75" customHeight="1">
      <c r="D432" s="12"/>
      <c r="E432" s="12"/>
      <c r="F432" s="95"/>
      <c r="G432" s="11"/>
      <c r="H432" s="11"/>
      <c r="I432" s="11"/>
      <c r="J432" s="12"/>
      <c r="K432" s="11"/>
    </row>
    <row r="433" spans="4:11" ht="15.75" customHeight="1">
      <c r="D433" s="12"/>
      <c r="E433" s="12"/>
      <c r="F433" s="95"/>
      <c r="G433" s="11"/>
      <c r="H433" s="11"/>
      <c r="I433" s="11"/>
      <c r="J433" s="12"/>
      <c r="K433" s="11"/>
    </row>
    <row r="434" spans="4:11" ht="15.75" customHeight="1">
      <c r="D434" s="12"/>
      <c r="E434" s="12"/>
      <c r="F434" s="95"/>
      <c r="G434" s="11"/>
      <c r="H434" s="11"/>
      <c r="I434" s="11"/>
      <c r="J434" s="12"/>
      <c r="K434" s="11"/>
    </row>
    <row r="435" spans="4:11" ht="15.75" customHeight="1">
      <c r="D435" s="12"/>
      <c r="E435" s="12"/>
      <c r="F435" s="95"/>
      <c r="G435" s="11"/>
      <c r="H435" s="11"/>
      <c r="I435" s="11"/>
      <c r="J435" s="12"/>
      <c r="K435" s="11"/>
    </row>
    <row r="436" spans="4:11" ht="15.75" customHeight="1">
      <c r="D436" s="12"/>
      <c r="E436" s="12"/>
      <c r="F436" s="95"/>
      <c r="G436" s="11"/>
      <c r="H436" s="11"/>
      <c r="I436" s="11"/>
      <c r="J436" s="12"/>
      <c r="K436" s="11"/>
    </row>
    <row r="437" spans="4:11" ht="15.75" customHeight="1">
      <c r="D437" s="12"/>
      <c r="E437" s="12"/>
      <c r="F437" s="95"/>
      <c r="G437" s="11"/>
      <c r="H437" s="11"/>
      <c r="I437" s="11"/>
      <c r="J437" s="12"/>
      <c r="K437" s="11"/>
    </row>
    <row r="438" spans="4:11" ht="15.75" customHeight="1">
      <c r="D438" s="12"/>
      <c r="E438" s="12"/>
      <c r="F438" s="95"/>
      <c r="G438" s="11"/>
      <c r="H438" s="11"/>
      <c r="I438" s="11"/>
      <c r="J438" s="12"/>
      <c r="K438" s="11"/>
    </row>
    <row r="439" spans="4:11" ht="15.75" customHeight="1">
      <c r="D439" s="12"/>
      <c r="E439" s="12"/>
      <c r="F439" s="95"/>
      <c r="G439" s="11"/>
      <c r="H439" s="11"/>
      <c r="I439" s="11"/>
      <c r="J439" s="12"/>
      <c r="K439" s="11"/>
    </row>
    <row r="440" spans="4:11" ht="15.75" customHeight="1">
      <c r="D440" s="12"/>
      <c r="E440" s="12"/>
      <c r="F440" s="95"/>
      <c r="G440" s="11"/>
      <c r="H440" s="11"/>
      <c r="I440" s="11"/>
      <c r="J440" s="12"/>
      <c r="K440" s="11"/>
    </row>
    <row r="441" spans="4:11" ht="15.75" customHeight="1">
      <c r="D441" s="12"/>
      <c r="E441" s="12"/>
      <c r="F441" s="95"/>
      <c r="G441" s="11"/>
      <c r="H441" s="11"/>
      <c r="I441" s="11"/>
      <c r="J441" s="12"/>
      <c r="K441" s="11"/>
    </row>
    <row r="442" spans="4:11" ht="15.75" customHeight="1">
      <c r="D442" s="12"/>
      <c r="E442" s="12"/>
      <c r="F442" s="95"/>
      <c r="G442" s="11"/>
      <c r="H442" s="11"/>
      <c r="I442" s="11"/>
      <c r="J442" s="12"/>
      <c r="K442" s="11"/>
    </row>
    <row r="443" spans="4:11" ht="15.75" customHeight="1">
      <c r="D443" s="12"/>
      <c r="E443" s="12"/>
      <c r="F443" s="95"/>
      <c r="G443" s="11"/>
      <c r="H443" s="11"/>
      <c r="I443" s="11"/>
      <c r="J443" s="12"/>
      <c r="K443" s="11"/>
    </row>
    <row r="444" spans="4:11" ht="15.75" customHeight="1">
      <c r="D444" s="12"/>
      <c r="E444" s="12"/>
      <c r="F444" s="95"/>
      <c r="G444" s="11"/>
      <c r="H444" s="11"/>
      <c r="I444" s="11"/>
      <c r="J444" s="12"/>
      <c r="K444" s="11"/>
    </row>
    <row r="445" spans="4:11" ht="15.75" customHeight="1">
      <c r="D445" s="12"/>
      <c r="E445" s="12"/>
      <c r="F445" s="95"/>
      <c r="G445" s="11"/>
      <c r="H445" s="11"/>
      <c r="I445" s="11"/>
      <c r="J445" s="12"/>
      <c r="K445" s="11"/>
    </row>
    <row r="446" spans="4:11" ht="15.75" customHeight="1">
      <c r="D446" s="12"/>
      <c r="E446" s="12"/>
      <c r="F446" s="95"/>
      <c r="G446" s="11"/>
      <c r="H446" s="11"/>
      <c r="I446" s="11"/>
      <c r="J446" s="12"/>
      <c r="K446" s="11"/>
    </row>
    <row r="447" spans="4:11" ht="15.75" customHeight="1">
      <c r="D447" s="12"/>
      <c r="E447" s="12"/>
      <c r="F447" s="95"/>
      <c r="G447" s="11"/>
      <c r="H447" s="11"/>
      <c r="I447" s="11"/>
      <c r="J447" s="12"/>
      <c r="K447" s="11"/>
    </row>
    <row r="448" spans="4:11" ht="15.75" customHeight="1">
      <c r="D448" s="12"/>
      <c r="E448" s="12"/>
      <c r="F448" s="95"/>
      <c r="G448" s="11"/>
      <c r="H448" s="11"/>
      <c r="I448" s="11"/>
      <c r="J448" s="12"/>
      <c r="K448" s="11"/>
    </row>
    <row r="449" spans="4:11" ht="15.75" customHeight="1">
      <c r="D449" s="12"/>
      <c r="E449" s="12"/>
      <c r="F449" s="95"/>
      <c r="G449" s="11"/>
      <c r="H449" s="11"/>
      <c r="I449" s="11"/>
      <c r="J449" s="12"/>
      <c r="K449" s="11"/>
    </row>
    <row r="450" spans="4:11" ht="15.75" customHeight="1">
      <c r="D450" s="12"/>
      <c r="E450" s="12"/>
      <c r="F450" s="95"/>
      <c r="G450" s="11"/>
      <c r="H450" s="11"/>
      <c r="I450" s="11"/>
      <c r="J450" s="12"/>
      <c r="K450" s="11"/>
    </row>
    <row r="451" spans="4:11" ht="15.75" customHeight="1">
      <c r="D451" s="12"/>
      <c r="E451" s="12"/>
      <c r="F451" s="95"/>
      <c r="G451" s="11"/>
      <c r="H451" s="11"/>
      <c r="I451" s="11"/>
      <c r="J451" s="12"/>
      <c r="K451" s="11"/>
    </row>
    <row r="452" spans="4:11" ht="15.75" customHeight="1">
      <c r="D452" s="12"/>
      <c r="E452" s="12"/>
      <c r="F452" s="95"/>
      <c r="G452" s="11"/>
      <c r="H452" s="11"/>
      <c r="I452" s="11"/>
      <c r="J452" s="12"/>
      <c r="K452" s="11"/>
    </row>
    <row r="453" spans="4:11" ht="15.75" customHeight="1">
      <c r="D453" s="12"/>
      <c r="E453" s="12"/>
      <c r="F453" s="95"/>
      <c r="G453" s="11"/>
      <c r="H453" s="11"/>
      <c r="I453" s="11"/>
      <c r="J453" s="12"/>
      <c r="K453" s="11"/>
    </row>
    <row r="454" spans="4:11" ht="15.75" customHeight="1">
      <c r="D454" s="12"/>
      <c r="E454" s="12"/>
      <c r="F454" s="95"/>
      <c r="G454" s="11"/>
      <c r="H454" s="11"/>
      <c r="I454" s="11"/>
      <c r="J454" s="12"/>
      <c r="K454" s="11"/>
    </row>
    <row r="455" spans="4:11" ht="15.75" customHeight="1">
      <c r="D455" s="12"/>
      <c r="E455" s="12"/>
      <c r="F455" s="95"/>
      <c r="G455" s="11"/>
      <c r="H455" s="11"/>
      <c r="I455" s="11"/>
      <c r="J455" s="12"/>
      <c r="K455" s="11"/>
    </row>
    <row r="456" spans="4:11" ht="15.75" customHeight="1">
      <c r="D456" s="12"/>
      <c r="E456" s="12"/>
      <c r="F456" s="95"/>
      <c r="G456" s="11"/>
      <c r="H456" s="11"/>
      <c r="I456" s="11"/>
      <c r="J456" s="12"/>
      <c r="K456" s="11"/>
    </row>
    <row r="457" spans="4:11" ht="15.75" customHeight="1">
      <c r="D457" s="12"/>
      <c r="E457" s="12"/>
      <c r="F457" s="95"/>
      <c r="G457" s="11"/>
      <c r="H457" s="11"/>
      <c r="I457" s="11"/>
      <c r="J457" s="12"/>
      <c r="K457" s="11"/>
    </row>
    <row r="458" spans="4:11" ht="15.75" customHeight="1">
      <c r="D458" s="12"/>
      <c r="E458" s="12"/>
      <c r="F458" s="95"/>
      <c r="G458" s="11"/>
      <c r="H458" s="11"/>
      <c r="I458" s="11"/>
      <c r="J458" s="12"/>
      <c r="K458" s="11"/>
    </row>
    <row r="459" spans="4:11" ht="15.75" customHeight="1">
      <c r="D459" s="12"/>
      <c r="E459" s="12"/>
      <c r="F459" s="95"/>
      <c r="G459" s="11"/>
      <c r="H459" s="11"/>
      <c r="I459" s="11"/>
      <c r="J459" s="12"/>
      <c r="K459" s="11"/>
    </row>
    <row r="460" spans="4:11" ht="15.75" customHeight="1">
      <c r="D460" s="12"/>
      <c r="E460" s="12"/>
      <c r="F460" s="95"/>
      <c r="G460" s="11"/>
      <c r="H460" s="11"/>
      <c r="I460" s="11"/>
      <c r="J460" s="12"/>
      <c r="K460" s="11"/>
    </row>
    <row r="461" spans="4:11" ht="15.75" customHeight="1">
      <c r="D461" s="12"/>
      <c r="E461" s="12"/>
      <c r="F461" s="95"/>
      <c r="G461" s="11"/>
      <c r="H461" s="11"/>
      <c r="I461" s="11"/>
      <c r="J461" s="12"/>
      <c r="K461" s="11"/>
    </row>
    <row r="462" spans="4:11" ht="15.75" customHeight="1">
      <c r="D462" s="12"/>
      <c r="E462" s="12"/>
      <c r="F462" s="95"/>
      <c r="G462" s="11"/>
      <c r="H462" s="11"/>
      <c r="I462" s="11"/>
      <c r="J462" s="12"/>
      <c r="K462" s="11"/>
    </row>
    <row r="463" spans="4:11" ht="15.75" customHeight="1">
      <c r="D463" s="12"/>
      <c r="E463" s="12"/>
      <c r="F463" s="95"/>
      <c r="G463" s="11"/>
      <c r="H463" s="11"/>
      <c r="I463" s="11"/>
      <c r="J463" s="12"/>
      <c r="K463" s="11"/>
    </row>
    <row r="464" spans="4:11" ht="15.75" customHeight="1">
      <c r="D464" s="12"/>
      <c r="E464" s="12"/>
      <c r="F464" s="95"/>
      <c r="G464" s="11"/>
      <c r="H464" s="11"/>
      <c r="I464" s="11"/>
      <c r="J464" s="12"/>
      <c r="K464" s="11"/>
    </row>
    <row r="465" spans="4:11" ht="15.75" customHeight="1">
      <c r="D465" s="12"/>
      <c r="E465" s="12"/>
      <c r="F465" s="95"/>
      <c r="G465" s="11"/>
      <c r="H465" s="11"/>
      <c r="I465" s="11"/>
      <c r="J465" s="12"/>
      <c r="K465" s="11"/>
    </row>
    <row r="466" spans="4:11" ht="15.75" customHeight="1">
      <c r="D466" s="12"/>
      <c r="E466" s="12"/>
      <c r="F466" s="95"/>
      <c r="G466" s="11"/>
      <c r="H466" s="11"/>
      <c r="I466" s="11"/>
      <c r="J466" s="12"/>
      <c r="K466" s="11"/>
    </row>
    <row r="467" spans="4:11" ht="15.75" customHeight="1">
      <c r="D467" s="12"/>
      <c r="E467" s="12"/>
      <c r="F467" s="95"/>
      <c r="G467" s="11"/>
      <c r="H467" s="11"/>
      <c r="I467" s="11"/>
      <c r="J467" s="12"/>
      <c r="K467" s="11"/>
    </row>
    <row r="468" spans="4:11" ht="15.75" customHeight="1">
      <c r="D468" s="12"/>
      <c r="E468" s="12"/>
      <c r="F468" s="95"/>
      <c r="G468" s="11"/>
      <c r="H468" s="11"/>
      <c r="I468" s="11"/>
      <c r="J468" s="12"/>
      <c r="K468" s="11"/>
    </row>
    <row r="469" spans="4:11" ht="15.75" customHeight="1">
      <c r="D469" s="12"/>
      <c r="E469" s="12"/>
      <c r="F469" s="95"/>
      <c r="G469" s="11"/>
      <c r="H469" s="11"/>
      <c r="I469" s="11"/>
      <c r="J469" s="12"/>
      <c r="K469" s="11"/>
    </row>
    <row r="470" spans="4:11" ht="15.75" customHeight="1">
      <c r="D470" s="12"/>
      <c r="E470" s="12"/>
      <c r="F470" s="95"/>
      <c r="G470" s="11"/>
      <c r="H470" s="11"/>
      <c r="I470" s="11"/>
      <c r="J470" s="12"/>
      <c r="K470" s="11"/>
    </row>
    <row r="471" spans="4:11" ht="15.75" customHeight="1">
      <c r="D471" s="12"/>
      <c r="E471" s="12"/>
      <c r="F471" s="95"/>
      <c r="G471" s="11"/>
      <c r="H471" s="11"/>
      <c r="I471" s="11"/>
      <c r="J471" s="12"/>
      <c r="K471" s="11"/>
    </row>
    <row r="472" spans="4:11" ht="15.75" customHeight="1">
      <c r="D472" s="12"/>
      <c r="E472" s="12"/>
      <c r="F472" s="95"/>
      <c r="G472" s="11"/>
      <c r="H472" s="11"/>
      <c r="I472" s="11"/>
      <c r="J472" s="12"/>
      <c r="K472" s="11"/>
    </row>
    <row r="473" spans="4:11" ht="15.75" customHeight="1">
      <c r="D473" s="12"/>
      <c r="E473" s="12"/>
      <c r="F473" s="95"/>
      <c r="G473" s="11"/>
      <c r="H473" s="11"/>
      <c r="I473" s="11"/>
      <c r="J473" s="12"/>
      <c r="K473" s="11"/>
    </row>
    <row r="474" spans="4:11" ht="15.75" customHeight="1">
      <c r="D474" s="12"/>
      <c r="E474" s="12"/>
      <c r="F474" s="95"/>
      <c r="G474" s="11"/>
      <c r="H474" s="11"/>
      <c r="I474" s="11"/>
      <c r="J474" s="12"/>
      <c r="K474" s="11"/>
    </row>
    <row r="475" spans="4:11" ht="15.75" customHeight="1">
      <c r="D475" s="12"/>
      <c r="E475" s="12"/>
      <c r="F475" s="95"/>
      <c r="G475" s="11"/>
      <c r="H475" s="11"/>
      <c r="I475" s="11"/>
      <c r="J475" s="12"/>
      <c r="K475" s="11"/>
    </row>
    <row r="476" spans="4:11" ht="15.75" customHeight="1">
      <c r="D476" s="12"/>
      <c r="E476" s="12"/>
      <c r="F476" s="95"/>
      <c r="G476" s="11"/>
      <c r="H476" s="11"/>
      <c r="I476" s="11"/>
      <c r="J476" s="12"/>
      <c r="K476" s="11"/>
    </row>
    <row r="477" spans="4:11" ht="15.75" customHeight="1">
      <c r="D477" s="12"/>
      <c r="E477" s="12"/>
      <c r="F477" s="95"/>
      <c r="G477" s="11"/>
      <c r="H477" s="11"/>
      <c r="I477" s="11"/>
      <c r="J477" s="12"/>
      <c r="K477" s="11"/>
    </row>
    <row r="478" spans="4:11" ht="15.75" customHeight="1">
      <c r="D478" s="12"/>
      <c r="E478" s="12"/>
      <c r="F478" s="95"/>
      <c r="G478" s="11"/>
      <c r="H478" s="11"/>
      <c r="I478" s="11"/>
      <c r="J478" s="12"/>
      <c r="K478" s="11"/>
    </row>
    <row r="479" spans="4:11" ht="15.75" customHeight="1">
      <c r="D479" s="12"/>
      <c r="E479" s="12"/>
      <c r="F479" s="95"/>
      <c r="G479" s="11"/>
      <c r="H479" s="11"/>
      <c r="I479" s="11"/>
      <c r="J479" s="12"/>
      <c r="K479" s="11"/>
    </row>
    <row r="480" spans="4:11" ht="15.75" customHeight="1">
      <c r="D480" s="12"/>
      <c r="E480" s="12"/>
      <c r="F480" s="95"/>
      <c r="G480" s="11"/>
      <c r="H480" s="11"/>
      <c r="I480" s="11"/>
      <c r="J480" s="12"/>
      <c r="K480" s="11"/>
    </row>
    <row r="481" spans="4:11" ht="15.75" customHeight="1">
      <c r="D481" s="12"/>
      <c r="E481" s="12"/>
      <c r="F481" s="95"/>
      <c r="G481" s="11"/>
      <c r="H481" s="11"/>
      <c r="I481" s="11"/>
      <c r="J481" s="12"/>
      <c r="K481" s="11"/>
    </row>
    <row r="482" spans="4:11" ht="15.75" customHeight="1">
      <c r="D482" s="12"/>
      <c r="E482" s="12"/>
      <c r="F482" s="95"/>
      <c r="G482" s="11"/>
      <c r="H482" s="11"/>
      <c r="I482" s="11"/>
      <c r="J482" s="12"/>
      <c r="K482" s="11"/>
    </row>
    <row r="483" spans="4:11" ht="15.75" customHeight="1">
      <c r="D483" s="12"/>
      <c r="E483" s="12"/>
      <c r="F483" s="95"/>
      <c r="G483" s="11"/>
      <c r="H483" s="11"/>
      <c r="I483" s="11"/>
      <c r="J483" s="12"/>
      <c r="K483" s="11"/>
    </row>
    <row r="484" spans="4:11" ht="15.75" customHeight="1">
      <c r="D484" s="12"/>
      <c r="E484" s="12"/>
      <c r="F484" s="95"/>
      <c r="G484" s="11"/>
      <c r="H484" s="11"/>
      <c r="I484" s="11"/>
      <c r="J484" s="12"/>
      <c r="K484" s="11"/>
    </row>
    <row r="485" spans="4:11" ht="15.75" customHeight="1">
      <c r="D485" s="12"/>
      <c r="E485" s="12"/>
      <c r="F485" s="95"/>
      <c r="G485" s="11"/>
      <c r="H485" s="11"/>
      <c r="I485" s="11"/>
      <c r="J485" s="12"/>
      <c r="K485" s="11"/>
    </row>
    <row r="486" spans="4:11" ht="15.75" customHeight="1">
      <c r="D486" s="12"/>
      <c r="E486" s="12"/>
      <c r="F486" s="95"/>
      <c r="G486" s="11"/>
      <c r="H486" s="11"/>
      <c r="I486" s="11"/>
      <c r="J486" s="12"/>
      <c r="K486" s="11"/>
    </row>
    <row r="487" spans="4:11" ht="15.75" customHeight="1">
      <c r="D487" s="12"/>
      <c r="E487" s="12"/>
      <c r="F487" s="95"/>
      <c r="G487" s="11"/>
      <c r="H487" s="11"/>
      <c r="I487" s="11"/>
      <c r="J487" s="12"/>
      <c r="K487" s="11"/>
    </row>
    <row r="488" spans="4:11" ht="15.75" customHeight="1">
      <c r="D488" s="12"/>
      <c r="E488" s="12"/>
      <c r="F488" s="95"/>
      <c r="G488" s="11"/>
      <c r="H488" s="11"/>
      <c r="I488" s="11"/>
      <c r="J488" s="12"/>
      <c r="K488" s="11"/>
    </row>
    <row r="489" spans="4:11" ht="15.75" customHeight="1">
      <c r="D489" s="12"/>
      <c r="E489" s="12"/>
      <c r="F489" s="95"/>
      <c r="G489" s="11"/>
      <c r="H489" s="11"/>
      <c r="I489" s="11"/>
      <c r="J489" s="12"/>
      <c r="K489" s="11"/>
    </row>
    <row r="490" spans="4:11" ht="15.75" customHeight="1">
      <c r="D490" s="12"/>
      <c r="E490" s="12"/>
      <c r="F490" s="95"/>
      <c r="G490" s="11"/>
      <c r="H490" s="11"/>
      <c r="I490" s="11"/>
      <c r="J490" s="12"/>
      <c r="K490" s="11"/>
    </row>
    <row r="491" spans="4:11" ht="15.75" customHeight="1">
      <c r="D491" s="12"/>
      <c r="E491" s="12"/>
      <c r="F491" s="95"/>
      <c r="G491" s="11"/>
      <c r="H491" s="11"/>
      <c r="I491" s="11"/>
      <c r="J491" s="12"/>
      <c r="K491" s="11"/>
    </row>
    <row r="492" spans="4:11" ht="15.75" customHeight="1">
      <c r="D492" s="12"/>
      <c r="E492" s="12"/>
      <c r="F492" s="95"/>
      <c r="G492" s="11"/>
      <c r="H492" s="11"/>
      <c r="I492" s="11"/>
      <c r="J492" s="12"/>
      <c r="K492" s="11"/>
    </row>
    <row r="493" spans="4:11" ht="15.75" customHeight="1">
      <c r="D493" s="12"/>
      <c r="E493" s="12"/>
      <c r="F493" s="95"/>
      <c r="G493" s="11"/>
      <c r="H493" s="11"/>
      <c r="I493" s="11"/>
      <c r="J493" s="12"/>
      <c r="K493" s="11"/>
    </row>
    <row r="494" spans="4:11" ht="15.75" customHeight="1">
      <c r="D494" s="12"/>
      <c r="E494" s="12"/>
      <c r="F494" s="95"/>
      <c r="G494" s="11"/>
      <c r="H494" s="11"/>
      <c r="I494" s="11"/>
      <c r="J494" s="12"/>
      <c r="K494" s="11"/>
    </row>
    <row r="495" spans="4:11" ht="15.75" customHeight="1">
      <c r="D495" s="12"/>
      <c r="E495" s="12"/>
      <c r="F495" s="95"/>
      <c r="G495" s="11"/>
      <c r="H495" s="11"/>
      <c r="I495" s="11"/>
      <c r="J495" s="12"/>
      <c r="K495" s="11"/>
    </row>
    <row r="496" spans="4:11" ht="15.75" customHeight="1">
      <c r="D496" s="12"/>
      <c r="E496" s="12"/>
      <c r="F496" s="95"/>
      <c r="G496" s="11"/>
      <c r="H496" s="11"/>
      <c r="I496" s="11"/>
      <c r="J496" s="12"/>
      <c r="K496" s="11"/>
    </row>
    <row r="497" spans="4:11" ht="15.75" customHeight="1">
      <c r="D497" s="12"/>
      <c r="E497" s="12"/>
      <c r="F497" s="95"/>
      <c r="G497" s="11"/>
      <c r="H497" s="11"/>
      <c r="I497" s="11"/>
      <c r="J497" s="12"/>
      <c r="K497" s="11"/>
    </row>
    <row r="498" spans="4:11" ht="15.75" customHeight="1">
      <c r="D498" s="12"/>
      <c r="E498" s="12"/>
      <c r="F498" s="95"/>
      <c r="G498" s="11"/>
      <c r="H498" s="11"/>
      <c r="I498" s="11"/>
      <c r="J498" s="12"/>
      <c r="K498" s="11"/>
    </row>
    <row r="499" spans="4:11" ht="15.75" customHeight="1">
      <c r="D499" s="12"/>
      <c r="E499" s="12"/>
      <c r="F499" s="95"/>
      <c r="G499" s="11"/>
      <c r="H499" s="11"/>
      <c r="I499" s="11"/>
      <c r="J499" s="12"/>
      <c r="K499" s="11"/>
    </row>
    <row r="500" spans="4:11" ht="15.75" customHeight="1">
      <c r="D500" s="12"/>
      <c r="E500" s="12"/>
      <c r="F500" s="95"/>
      <c r="G500" s="11"/>
      <c r="H500" s="11"/>
      <c r="I500" s="11"/>
      <c r="J500" s="12"/>
      <c r="K500" s="11"/>
    </row>
    <row r="501" spans="4:11" ht="15.75" customHeight="1">
      <c r="D501" s="12"/>
      <c r="E501" s="12"/>
      <c r="F501" s="95"/>
      <c r="G501" s="11"/>
      <c r="H501" s="11"/>
      <c r="I501" s="11"/>
      <c r="J501" s="12"/>
      <c r="K501" s="11"/>
    </row>
    <row r="502" spans="4:11" ht="15.75" customHeight="1">
      <c r="D502" s="12"/>
      <c r="E502" s="12"/>
      <c r="F502" s="95"/>
      <c r="G502" s="11"/>
      <c r="H502" s="11"/>
      <c r="I502" s="11"/>
      <c r="J502" s="12"/>
      <c r="K502" s="11"/>
    </row>
    <row r="503" spans="4:11" ht="15.75" customHeight="1">
      <c r="D503" s="12"/>
      <c r="E503" s="12"/>
      <c r="F503" s="95"/>
      <c r="G503" s="11"/>
      <c r="H503" s="11"/>
      <c r="I503" s="11"/>
      <c r="J503" s="12"/>
      <c r="K503" s="11"/>
    </row>
    <row r="504" spans="4:11" ht="15.75" customHeight="1">
      <c r="D504" s="12"/>
      <c r="E504" s="12"/>
      <c r="F504" s="95"/>
      <c r="G504" s="11"/>
      <c r="H504" s="11"/>
      <c r="I504" s="11"/>
      <c r="J504" s="12"/>
      <c r="K504" s="11"/>
    </row>
    <row r="505" spans="4:11" ht="15.75" customHeight="1">
      <c r="D505" s="12"/>
      <c r="E505" s="12"/>
      <c r="F505" s="95"/>
      <c r="G505" s="11"/>
      <c r="H505" s="11"/>
      <c r="I505" s="11"/>
      <c r="J505" s="12"/>
      <c r="K505" s="11"/>
    </row>
    <row r="506" spans="4:11" ht="15.75" customHeight="1">
      <c r="D506" s="12"/>
      <c r="E506" s="12"/>
      <c r="F506" s="95"/>
      <c r="G506" s="11"/>
      <c r="H506" s="11"/>
      <c r="I506" s="11"/>
      <c r="J506" s="12"/>
      <c r="K506" s="11"/>
    </row>
    <row r="507" spans="4:11" ht="15.75" customHeight="1">
      <c r="D507" s="12"/>
      <c r="E507" s="12"/>
      <c r="F507" s="95"/>
      <c r="G507" s="11"/>
      <c r="H507" s="11"/>
      <c r="I507" s="11"/>
      <c r="J507" s="12"/>
      <c r="K507" s="11"/>
    </row>
    <row r="508" spans="4:11" ht="15.75" customHeight="1">
      <c r="D508" s="12"/>
      <c r="E508" s="12"/>
      <c r="F508" s="95"/>
      <c r="G508" s="11"/>
      <c r="H508" s="11"/>
      <c r="I508" s="11"/>
      <c r="J508" s="12"/>
      <c r="K508" s="11"/>
    </row>
    <row r="509" spans="4:11" ht="15.75" customHeight="1">
      <c r="D509" s="12"/>
      <c r="E509" s="12"/>
      <c r="F509" s="95"/>
      <c r="G509" s="11"/>
      <c r="H509" s="11"/>
      <c r="I509" s="11"/>
      <c r="J509" s="12"/>
      <c r="K509" s="11"/>
    </row>
    <row r="510" spans="4:11" ht="15.75" customHeight="1">
      <c r="D510" s="12"/>
      <c r="E510" s="12"/>
      <c r="F510" s="95"/>
      <c r="G510" s="11"/>
      <c r="H510" s="11"/>
      <c r="I510" s="11"/>
      <c r="J510" s="12"/>
      <c r="K510" s="11"/>
    </row>
    <row r="511" spans="4:11" ht="15.75" customHeight="1">
      <c r="D511" s="12"/>
      <c r="E511" s="12"/>
      <c r="F511" s="95"/>
      <c r="G511" s="11"/>
      <c r="H511" s="11"/>
      <c r="I511" s="11"/>
      <c r="J511" s="12"/>
      <c r="K511" s="11"/>
    </row>
    <row r="512" spans="4:11" ht="15.75" customHeight="1">
      <c r="D512" s="12"/>
      <c r="E512" s="12"/>
      <c r="F512" s="95"/>
      <c r="G512" s="11"/>
      <c r="H512" s="11"/>
      <c r="I512" s="11"/>
      <c r="J512" s="12"/>
      <c r="K512" s="11"/>
    </row>
    <row r="513" spans="4:11" ht="15.75" customHeight="1">
      <c r="D513" s="12"/>
      <c r="E513" s="12"/>
      <c r="F513" s="95"/>
      <c r="G513" s="11"/>
      <c r="H513" s="11"/>
      <c r="I513" s="11"/>
      <c r="J513" s="12"/>
      <c r="K513" s="11"/>
    </row>
    <row r="514" spans="4:11" ht="15.75" customHeight="1">
      <c r="D514" s="12"/>
      <c r="E514" s="12"/>
      <c r="F514" s="95"/>
      <c r="G514" s="11"/>
      <c r="H514" s="11"/>
      <c r="I514" s="11"/>
      <c r="J514" s="12"/>
      <c r="K514" s="11"/>
    </row>
    <row r="515" spans="4:11" ht="15.75" customHeight="1">
      <c r="D515" s="12"/>
      <c r="E515" s="12"/>
      <c r="F515" s="95"/>
      <c r="G515" s="11"/>
      <c r="H515" s="11"/>
      <c r="I515" s="11"/>
      <c r="J515" s="12"/>
      <c r="K515" s="11"/>
    </row>
    <row r="516" spans="4:11" ht="15.75" customHeight="1">
      <c r="D516" s="12"/>
      <c r="E516" s="12"/>
      <c r="F516" s="95"/>
      <c r="G516" s="11"/>
      <c r="H516" s="11"/>
      <c r="I516" s="11"/>
      <c r="J516" s="12"/>
      <c r="K516" s="11"/>
    </row>
    <row r="517" spans="4:11" ht="15.75" customHeight="1">
      <c r="D517" s="12"/>
      <c r="E517" s="12"/>
      <c r="F517" s="95"/>
      <c r="G517" s="11"/>
      <c r="H517" s="11"/>
      <c r="I517" s="11"/>
      <c r="J517" s="12"/>
      <c r="K517" s="11"/>
    </row>
    <row r="518" spans="4:11" ht="15.75" customHeight="1">
      <c r="D518" s="12"/>
      <c r="E518" s="12"/>
      <c r="F518" s="95"/>
      <c r="G518" s="11"/>
      <c r="H518" s="11"/>
      <c r="I518" s="11"/>
      <c r="J518" s="12"/>
      <c r="K518" s="11"/>
    </row>
    <row r="519" spans="4:11" ht="15.75" customHeight="1">
      <c r="D519" s="12"/>
      <c r="E519" s="12"/>
      <c r="F519" s="95"/>
      <c r="G519" s="11"/>
      <c r="H519" s="11"/>
      <c r="I519" s="11"/>
      <c r="J519" s="12"/>
      <c r="K519" s="11"/>
    </row>
    <row r="520" spans="4:11" ht="15.75" customHeight="1">
      <c r="D520" s="12"/>
      <c r="E520" s="12"/>
      <c r="F520" s="95"/>
      <c r="G520" s="11"/>
      <c r="H520" s="11"/>
      <c r="I520" s="11"/>
      <c r="J520" s="12"/>
      <c r="K520" s="11"/>
    </row>
    <row r="521" spans="4:11" ht="15.75" customHeight="1">
      <c r="D521" s="12"/>
      <c r="E521" s="12"/>
      <c r="F521" s="95"/>
      <c r="G521" s="11"/>
      <c r="H521" s="11"/>
      <c r="I521" s="11"/>
      <c r="J521" s="12"/>
      <c r="K521" s="11"/>
    </row>
    <row r="522" spans="4:11" ht="15.75" customHeight="1">
      <c r="D522" s="12"/>
      <c r="E522" s="12"/>
      <c r="F522" s="95"/>
      <c r="G522" s="11"/>
      <c r="H522" s="11"/>
      <c r="I522" s="11"/>
      <c r="J522" s="12"/>
      <c r="K522" s="11"/>
    </row>
    <row r="523" spans="4:11" ht="15.75" customHeight="1">
      <c r="D523" s="12"/>
      <c r="E523" s="12"/>
      <c r="F523" s="95"/>
      <c r="G523" s="11"/>
      <c r="H523" s="11"/>
      <c r="I523" s="11"/>
      <c r="J523" s="12"/>
      <c r="K523" s="11"/>
    </row>
    <row r="524" spans="4:11" ht="15.75" customHeight="1">
      <c r="D524" s="12"/>
      <c r="E524" s="12"/>
      <c r="F524" s="95"/>
      <c r="G524" s="11"/>
      <c r="H524" s="11"/>
      <c r="I524" s="11"/>
      <c r="J524" s="12"/>
      <c r="K524" s="11"/>
    </row>
    <row r="525" spans="4:11" ht="15.75" customHeight="1">
      <c r="D525" s="12"/>
      <c r="E525" s="12"/>
      <c r="F525" s="95"/>
      <c r="G525" s="11"/>
      <c r="H525" s="11"/>
      <c r="I525" s="11"/>
      <c r="J525" s="12"/>
      <c r="K525" s="11"/>
    </row>
    <row r="526" spans="4:11" ht="15.75" customHeight="1">
      <c r="D526" s="12"/>
      <c r="E526" s="12"/>
      <c r="F526" s="95"/>
      <c r="G526" s="11"/>
      <c r="H526" s="11"/>
      <c r="I526" s="11"/>
      <c r="J526" s="12"/>
      <c r="K526" s="11"/>
    </row>
    <row r="527" spans="4:11" ht="15.75" customHeight="1">
      <c r="D527" s="12"/>
      <c r="E527" s="12"/>
      <c r="F527" s="95"/>
      <c r="G527" s="11"/>
      <c r="H527" s="11"/>
      <c r="I527" s="11"/>
      <c r="J527" s="12"/>
      <c r="K527" s="11"/>
    </row>
    <row r="528" spans="4:11" ht="15.75" customHeight="1">
      <c r="D528" s="12"/>
      <c r="E528" s="12"/>
      <c r="F528" s="95"/>
      <c r="G528" s="11"/>
      <c r="H528" s="11"/>
      <c r="I528" s="11"/>
      <c r="J528" s="12"/>
      <c r="K528" s="11"/>
    </row>
    <row r="529" spans="4:11" ht="15.75" customHeight="1">
      <c r="D529" s="12"/>
      <c r="E529" s="12"/>
      <c r="F529" s="95"/>
      <c r="G529" s="11"/>
      <c r="H529" s="11"/>
      <c r="I529" s="11"/>
      <c r="J529" s="12"/>
      <c r="K529" s="11"/>
    </row>
    <row r="530" spans="4:11" ht="15.75" customHeight="1">
      <c r="D530" s="12"/>
      <c r="E530" s="12"/>
      <c r="F530" s="95"/>
      <c r="G530" s="11"/>
      <c r="H530" s="11"/>
      <c r="I530" s="11"/>
      <c r="J530" s="12"/>
      <c r="K530" s="11"/>
    </row>
    <row r="531" spans="4:11" ht="15.75" customHeight="1">
      <c r="D531" s="12"/>
      <c r="E531" s="12"/>
      <c r="F531" s="95"/>
      <c r="G531" s="11"/>
      <c r="H531" s="11"/>
      <c r="I531" s="11"/>
      <c r="J531" s="12"/>
      <c r="K531" s="11"/>
    </row>
    <row r="532" spans="4:11" ht="15.75" customHeight="1">
      <c r="D532" s="12"/>
      <c r="E532" s="12"/>
      <c r="F532" s="95"/>
      <c r="G532" s="11"/>
      <c r="H532" s="11"/>
      <c r="I532" s="11"/>
      <c r="J532" s="12"/>
      <c r="K532" s="11"/>
    </row>
    <row r="533" spans="4:11" ht="15.75" customHeight="1">
      <c r="D533" s="12"/>
      <c r="E533" s="12"/>
      <c r="F533" s="95"/>
      <c r="G533" s="11"/>
      <c r="H533" s="11"/>
      <c r="I533" s="11"/>
      <c r="J533" s="12"/>
      <c r="K533" s="11"/>
    </row>
    <row r="534" spans="4:11" ht="15.75" customHeight="1">
      <c r="D534" s="12"/>
      <c r="E534" s="12"/>
      <c r="F534" s="95"/>
      <c r="G534" s="11"/>
      <c r="H534" s="11"/>
      <c r="I534" s="11"/>
      <c r="J534" s="12"/>
      <c r="K534" s="11"/>
    </row>
    <row r="535" spans="4:11" ht="15.75" customHeight="1">
      <c r="D535" s="12"/>
      <c r="E535" s="12"/>
      <c r="F535" s="95"/>
      <c r="G535" s="11"/>
      <c r="H535" s="11"/>
      <c r="I535" s="11"/>
      <c r="J535" s="12"/>
      <c r="K535" s="11"/>
    </row>
    <row r="536" spans="4:11" ht="15.75" customHeight="1">
      <c r="D536" s="12"/>
      <c r="E536" s="12"/>
      <c r="F536" s="95"/>
      <c r="G536" s="11"/>
      <c r="H536" s="11"/>
      <c r="I536" s="11"/>
      <c r="J536" s="12"/>
      <c r="K536" s="11"/>
    </row>
    <row r="537" spans="4:11" ht="15.75" customHeight="1">
      <c r="D537" s="12"/>
      <c r="E537" s="12"/>
      <c r="F537" s="95"/>
      <c r="G537" s="11"/>
      <c r="H537" s="11"/>
      <c r="I537" s="11"/>
      <c r="J537" s="12"/>
      <c r="K537" s="11"/>
    </row>
    <row r="538" spans="4:11" ht="15.75" customHeight="1">
      <c r="D538" s="12"/>
      <c r="E538" s="12"/>
      <c r="F538" s="95"/>
      <c r="G538" s="11"/>
      <c r="H538" s="11"/>
      <c r="I538" s="11"/>
      <c r="J538" s="12"/>
      <c r="K538" s="11"/>
    </row>
    <row r="539" spans="4:11" ht="15.75" customHeight="1">
      <c r="D539" s="12"/>
      <c r="E539" s="12"/>
      <c r="F539" s="95"/>
      <c r="G539" s="11"/>
      <c r="H539" s="11"/>
      <c r="I539" s="11"/>
      <c r="J539" s="12"/>
      <c r="K539" s="11"/>
    </row>
    <row r="540" spans="4:11" ht="15.75" customHeight="1">
      <c r="D540" s="12"/>
      <c r="E540" s="12"/>
      <c r="F540" s="95"/>
      <c r="G540" s="11"/>
      <c r="H540" s="11"/>
      <c r="I540" s="11"/>
      <c r="J540" s="12"/>
      <c r="K540" s="11"/>
    </row>
    <row r="541" spans="4:11" ht="15.75" customHeight="1">
      <c r="D541" s="12"/>
      <c r="E541" s="12"/>
      <c r="F541" s="95"/>
      <c r="G541" s="11"/>
      <c r="H541" s="11"/>
      <c r="I541" s="11"/>
      <c r="J541" s="12"/>
      <c r="K541" s="11"/>
    </row>
    <row r="542" spans="4:11" ht="15.75" customHeight="1">
      <c r="D542" s="12"/>
      <c r="E542" s="12"/>
      <c r="F542" s="95"/>
      <c r="G542" s="11"/>
      <c r="H542" s="11"/>
      <c r="I542" s="11"/>
      <c r="J542" s="12"/>
      <c r="K542" s="11"/>
    </row>
    <row r="543" spans="4:11" ht="15.75" customHeight="1">
      <c r="D543" s="12"/>
      <c r="E543" s="12"/>
      <c r="F543" s="95"/>
      <c r="G543" s="11"/>
      <c r="H543" s="11"/>
      <c r="I543" s="11"/>
      <c r="J543" s="12"/>
      <c r="K543" s="11"/>
    </row>
    <row r="544" spans="4:11" ht="15.75" customHeight="1">
      <c r="D544" s="12"/>
      <c r="E544" s="12"/>
      <c r="F544" s="95"/>
      <c r="G544" s="11"/>
      <c r="H544" s="11"/>
      <c r="I544" s="11"/>
      <c r="J544" s="12"/>
      <c r="K544" s="11"/>
    </row>
    <row r="545" spans="4:11" ht="15.75" customHeight="1">
      <c r="D545" s="12"/>
      <c r="E545" s="12"/>
      <c r="F545" s="95"/>
      <c r="G545" s="11"/>
      <c r="H545" s="11"/>
      <c r="I545" s="11"/>
      <c r="J545" s="12"/>
      <c r="K545" s="11"/>
    </row>
    <row r="546" spans="4:11" ht="15.75" customHeight="1">
      <c r="D546" s="12"/>
      <c r="E546" s="12"/>
      <c r="F546" s="95"/>
      <c r="G546" s="11"/>
      <c r="H546" s="11"/>
      <c r="I546" s="11"/>
      <c r="J546" s="12"/>
      <c r="K546" s="11"/>
    </row>
    <row r="547" spans="4:11" ht="15.75" customHeight="1">
      <c r="D547" s="12"/>
      <c r="E547" s="12"/>
      <c r="F547" s="95"/>
      <c r="G547" s="11"/>
      <c r="H547" s="11"/>
      <c r="I547" s="11"/>
      <c r="J547" s="12"/>
      <c r="K547" s="11"/>
    </row>
    <row r="548" spans="4:11" ht="15.75" customHeight="1">
      <c r="D548" s="12"/>
      <c r="E548" s="12"/>
      <c r="F548" s="95"/>
      <c r="G548" s="11"/>
      <c r="H548" s="11"/>
      <c r="I548" s="11"/>
      <c r="J548" s="12"/>
      <c r="K548" s="11"/>
    </row>
    <row r="549" spans="4:11" ht="15.75" customHeight="1">
      <c r="D549" s="12"/>
      <c r="E549" s="12"/>
      <c r="F549" s="95"/>
      <c r="G549" s="11"/>
      <c r="H549" s="11"/>
      <c r="I549" s="11"/>
      <c r="J549" s="12"/>
      <c r="K549" s="11"/>
    </row>
    <row r="550" spans="4:11" ht="15.75" customHeight="1">
      <c r="D550" s="12"/>
      <c r="E550" s="12"/>
      <c r="F550" s="95"/>
      <c r="G550" s="11"/>
      <c r="H550" s="11"/>
      <c r="I550" s="11"/>
      <c r="J550" s="12"/>
      <c r="K550" s="11"/>
    </row>
    <row r="551" spans="4:11" ht="15.75" customHeight="1">
      <c r="D551" s="12"/>
      <c r="E551" s="12"/>
      <c r="F551" s="95"/>
      <c r="G551" s="11"/>
      <c r="H551" s="11"/>
      <c r="I551" s="11"/>
      <c r="J551" s="12"/>
      <c r="K551" s="11"/>
    </row>
    <row r="552" spans="4:11" ht="15.75" customHeight="1">
      <c r="D552" s="12"/>
      <c r="E552" s="12"/>
      <c r="F552" s="95"/>
      <c r="G552" s="11"/>
      <c r="H552" s="11"/>
      <c r="I552" s="11"/>
      <c r="J552" s="12"/>
      <c r="K552" s="11"/>
    </row>
    <row r="553" spans="4:11" ht="15.75" customHeight="1">
      <c r="D553" s="12"/>
      <c r="E553" s="12"/>
      <c r="F553" s="95"/>
      <c r="G553" s="11"/>
      <c r="H553" s="11"/>
      <c r="I553" s="11"/>
      <c r="J553" s="12"/>
      <c r="K553" s="11"/>
    </row>
    <row r="554" spans="4:11" ht="15.75" customHeight="1">
      <c r="D554" s="12"/>
      <c r="E554" s="12"/>
      <c r="F554" s="95"/>
      <c r="G554" s="11"/>
      <c r="H554" s="11"/>
      <c r="I554" s="11"/>
      <c r="J554" s="12"/>
      <c r="K554" s="11"/>
    </row>
    <row r="555" spans="4:11" ht="15.75" customHeight="1">
      <c r="D555" s="12"/>
      <c r="E555" s="12"/>
      <c r="F555" s="95"/>
      <c r="G555" s="11"/>
      <c r="H555" s="11"/>
      <c r="I555" s="11"/>
      <c r="J555" s="12"/>
      <c r="K555" s="11"/>
    </row>
    <row r="556" spans="4:11" ht="15.75" customHeight="1">
      <c r="D556" s="12"/>
      <c r="E556" s="12"/>
      <c r="F556" s="95"/>
      <c r="G556" s="11"/>
      <c r="H556" s="11"/>
      <c r="I556" s="11"/>
      <c r="J556" s="12"/>
      <c r="K556" s="11"/>
    </row>
    <row r="557" spans="4:11" ht="15.75" customHeight="1">
      <c r="D557" s="12"/>
      <c r="E557" s="12"/>
      <c r="F557" s="95"/>
      <c r="G557" s="11"/>
      <c r="H557" s="11"/>
      <c r="I557" s="11"/>
      <c r="J557" s="12"/>
      <c r="K557" s="11"/>
    </row>
    <row r="558" spans="4:11" ht="15.75" customHeight="1">
      <c r="D558" s="12"/>
      <c r="E558" s="12"/>
      <c r="F558" s="95"/>
      <c r="G558" s="11"/>
      <c r="H558" s="11"/>
      <c r="I558" s="11"/>
      <c r="J558" s="12"/>
      <c r="K558" s="11"/>
    </row>
    <row r="559" spans="4:11" ht="15.75" customHeight="1">
      <c r="D559" s="12"/>
      <c r="E559" s="12"/>
      <c r="F559" s="95"/>
      <c r="G559" s="11"/>
      <c r="H559" s="11"/>
      <c r="I559" s="11"/>
      <c r="J559" s="12"/>
      <c r="K559" s="11"/>
    </row>
    <row r="560" spans="4:11" ht="15.75" customHeight="1">
      <c r="D560" s="12"/>
      <c r="E560" s="12"/>
      <c r="F560" s="95"/>
      <c r="G560" s="11"/>
      <c r="H560" s="11"/>
      <c r="I560" s="11"/>
      <c r="J560" s="12"/>
      <c r="K560" s="11"/>
    </row>
    <row r="561" spans="4:11" ht="15.75" customHeight="1">
      <c r="D561" s="12"/>
      <c r="E561" s="12"/>
      <c r="F561" s="95"/>
      <c r="G561" s="11"/>
      <c r="H561" s="11"/>
      <c r="I561" s="11"/>
      <c r="J561" s="12"/>
      <c r="K561" s="11"/>
    </row>
    <row r="562" spans="4:11" ht="15.75" customHeight="1">
      <c r="D562" s="12"/>
      <c r="E562" s="12"/>
      <c r="F562" s="95"/>
      <c r="G562" s="11"/>
      <c r="H562" s="11"/>
      <c r="I562" s="11"/>
      <c r="J562" s="12"/>
      <c r="K562" s="11"/>
    </row>
    <row r="563" spans="4:11" ht="15.75" customHeight="1">
      <c r="D563" s="12"/>
      <c r="E563" s="12"/>
      <c r="F563" s="95"/>
      <c r="G563" s="11"/>
      <c r="H563" s="11"/>
      <c r="I563" s="11"/>
      <c r="J563" s="12"/>
      <c r="K563" s="11"/>
    </row>
    <row r="564" spans="4:11" ht="15.75" customHeight="1">
      <c r="D564" s="12"/>
      <c r="E564" s="12"/>
      <c r="F564" s="95"/>
      <c r="G564" s="11"/>
      <c r="H564" s="11"/>
      <c r="I564" s="11"/>
      <c r="J564" s="12"/>
      <c r="K564" s="11"/>
    </row>
    <row r="565" spans="4:11" ht="15.75" customHeight="1">
      <c r="D565" s="12"/>
      <c r="E565" s="12"/>
      <c r="F565" s="95"/>
      <c r="G565" s="11"/>
      <c r="H565" s="11"/>
      <c r="I565" s="11"/>
      <c r="J565" s="12"/>
      <c r="K565" s="11"/>
    </row>
    <row r="566" spans="4:11" ht="15.75" customHeight="1">
      <c r="D566" s="12"/>
      <c r="E566" s="12"/>
      <c r="F566" s="95"/>
      <c r="G566" s="11"/>
      <c r="H566" s="11"/>
      <c r="I566" s="11"/>
      <c r="J566" s="12"/>
      <c r="K566" s="11"/>
    </row>
    <row r="567" spans="4:11" ht="15.75" customHeight="1">
      <c r="D567" s="12"/>
      <c r="E567" s="12"/>
      <c r="F567" s="95"/>
      <c r="G567" s="11"/>
      <c r="H567" s="11"/>
      <c r="I567" s="11"/>
      <c r="J567" s="12"/>
      <c r="K567" s="11"/>
    </row>
    <row r="568" spans="4:11" ht="15.75" customHeight="1">
      <c r="D568" s="12"/>
      <c r="E568" s="12"/>
      <c r="F568" s="95"/>
      <c r="G568" s="11"/>
      <c r="H568" s="11"/>
      <c r="I568" s="11"/>
      <c r="J568" s="12"/>
      <c r="K568" s="11"/>
    </row>
    <row r="569" spans="4:11" ht="15.75" customHeight="1">
      <c r="D569" s="12"/>
      <c r="E569" s="12"/>
      <c r="F569" s="95"/>
      <c r="G569" s="11"/>
      <c r="H569" s="11"/>
      <c r="I569" s="11"/>
      <c r="J569" s="12"/>
      <c r="K569" s="11"/>
    </row>
    <row r="570" spans="4:11" ht="15.75" customHeight="1">
      <c r="D570" s="12"/>
      <c r="E570" s="12"/>
      <c r="F570" s="95"/>
      <c r="G570" s="11"/>
      <c r="H570" s="11"/>
      <c r="I570" s="11"/>
      <c r="J570" s="12"/>
      <c r="K570" s="11"/>
    </row>
    <row r="571" spans="4:11" ht="15.75" customHeight="1">
      <c r="D571" s="12"/>
      <c r="E571" s="12"/>
      <c r="F571" s="95"/>
      <c r="G571" s="11"/>
      <c r="H571" s="11"/>
      <c r="I571" s="11"/>
      <c r="J571" s="12"/>
      <c r="K571" s="11"/>
    </row>
    <row r="572" spans="4:11" ht="15.75" customHeight="1">
      <c r="D572" s="12"/>
      <c r="E572" s="12"/>
      <c r="F572" s="95"/>
      <c r="G572" s="11"/>
      <c r="H572" s="11"/>
      <c r="I572" s="11"/>
      <c r="J572" s="12"/>
      <c r="K572" s="11"/>
    </row>
    <row r="573" spans="4:11" ht="15.75" customHeight="1">
      <c r="D573" s="12"/>
      <c r="E573" s="12"/>
      <c r="F573" s="95"/>
      <c r="G573" s="11"/>
      <c r="H573" s="11"/>
      <c r="I573" s="11"/>
      <c r="J573" s="12"/>
      <c r="K573" s="11"/>
    </row>
    <row r="574" spans="4:11" ht="15.75" customHeight="1">
      <c r="D574" s="12"/>
      <c r="E574" s="12"/>
      <c r="F574" s="95"/>
      <c r="G574" s="11"/>
      <c r="H574" s="11"/>
      <c r="I574" s="11"/>
      <c r="J574" s="12"/>
      <c r="K574" s="11"/>
    </row>
    <row r="575" spans="4:11" ht="15.75" customHeight="1">
      <c r="D575" s="12"/>
      <c r="E575" s="12"/>
      <c r="F575" s="95"/>
      <c r="G575" s="11"/>
      <c r="H575" s="11"/>
      <c r="I575" s="11"/>
      <c r="J575" s="12"/>
      <c r="K575" s="11"/>
    </row>
    <row r="576" spans="4:11" ht="15.75" customHeight="1">
      <c r="D576" s="12"/>
      <c r="E576" s="12"/>
      <c r="F576" s="95"/>
      <c r="G576" s="11"/>
      <c r="H576" s="11"/>
      <c r="I576" s="11"/>
      <c r="J576" s="12"/>
      <c r="K576" s="11"/>
    </row>
    <row r="577" spans="4:11" ht="15.75" customHeight="1">
      <c r="D577" s="12"/>
      <c r="E577" s="12"/>
      <c r="F577" s="95"/>
      <c r="G577" s="11"/>
      <c r="H577" s="11"/>
      <c r="I577" s="11"/>
      <c r="J577" s="12"/>
      <c r="K577" s="11"/>
    </row>
    <row r="578" spans="4:11" ht="15.75" customHeight="1">
      <c r="D578" s="12"/>
      <c r="E578" s="12"/>
      <c r="F578" s="95"/>
      <c r="G578" s="11"/>
      <c r="H578" s="11"/>
      <c r="I578" s="11"/>
      <c r="J578" s="12"/>
      <c r="K578" s="11"/>
    </row>
    <row r="579" spans="4:11" ht="15.75" customHeight="1">
      <c r="D579" s="12"/>
      <c r="E579" s="12"/>
      <c r="F579" s="95"/>
      <c r="G579" s="11"/>
      <c r="H579" s="11"/>
      <c r="I579" s="11"/>
      <c r="J579" s="12"/>
      <c r="K579" s="11"/>
    </row>
    <row r="580" spans="4:11" ht="15.75" customHeight="1">
      <c r="D580" s="12"/>
      <c r="E580" s="12"/>
      <c r="F580" s="95"/>
      <c r="G580" s="11"/>
      <c r="H580" s="11"/>
      <c r="I580" s="11"/>
      <c r="J580" s="12"/>
      <c r="K580" s="11"/>
    </row>
    <row r="581" spans="4:11" ht="15.75" customHeight="1">
      <c r="D581" s="12"/>
      <c r="E581" s="12"/>
      <c r="F581" s="95"/>
      <c r="G581" s="11"/>
      <c r="H581" s="11"/>
      <c r="I581" s="11"/>
      <c r="J581" s="12"/>
      <c r="K581" s="11"/>
    </row>
    <row r="582" spans="4:11" ht="15.75" customHeight="1">
      <c r="D582" s="12"/>
      <c r="E582" s="12"/>
      <c r="F582" s="95"/>
      <c r="G582" s="11"/>
      <c r="H582" s="11"/>
      <c r="I582" s="11"/>
      <c r="J582" s="12"/>
      <c r="K582" s="11"/>
    </row>
    <row r="583" spans="4:11" ht="15.75" customHeight="1">
      <c r="D583" s="12"/>
      <c r="E583" s="12"/>
      <c r="F583" s="95"/>
      <c r="G583" s="11"/>
      <c r="H583" s="11"/>
      <c r="I583" s="11"/>
      <c r="J583" s="12"/>
      <c r="K583" s="11"/>
    </row>
    <row r="584" spans="4:11" ht="15.75" customHeight="1">
      <c r="D584" s="12"/>
      <c r="E584" s="12"/>
      <c r="F584" s="95"/>
      <c r="G584" s="11"/>
      <c r="H584" s="11"/>
      <c r="I584" s="11"/>
      <c r="J584" s="12"/>
      <c r="K584" s="11"/>
    </row>
    <row r="585" spans="4:11" ht="15.75" customHeight="1">
      <c r="D585" s="12"/>
      <c r="E585" s="12"/>
      <c r="F585" s="95"/>
      <c r="G585" s="11"/>
      <c r="H585" s="11"/>
      <c r="I585" s="11"/>
      <c r="J585" s="12"/>
      <c r="K585" s="11"/>
    </row>
    <row r="586" spans="4:11" ht="15.75" customHeight="1">
      <c r="D586" s="12"/>
      <c r="E586" s="12"/>
      <c r="F586" s="95"/>
      <c r="G586" s="11"/>
      <c r="H586" s="11"/>
      <c r="I586" s="11"/>
      <c r="J586" s="12"/>
      <c r="K586" s="11"/>
    </row>
    <row r="587" spans="4:11" ht="15.75" customHeight="1">
      <c r="D587" s="12"/>
      <c r="E587" s="12"/>
      <c r="F587" s="95"/>
      <c r="G587" s="11"/>
      <c r="H587" s="11"/>
      <c r="I587" s="11"/>
      <c r="J587" s="12"/>
      <c r="K587" s="11"/>
    </row>
    <row r="588" spans="4:11" ht="15.75" customHeight="1">
      <c r="D588" s="12"/>
      <c r="E588" s="12"/>
      <c r="F588" s="95"/>
      <c r="G588" s="11"/>
      <c r="H588" s="11"/>
      <c r="I588" s="11"/>
      <c r="J588" s="12"/>
      <c r="K588" s="11"/>
    </row>
    <row r="589" spans="4:11" ht="15.75" customHeight="1">
      <c r="D589" s="12"/>
      <c r="E589" s="12"/>
      <c r="F589" s="95"/>
      <c r="G589" s="11"/>
      <c r="H589" s="11"/>
      <c r="I589" s="11"/>
      <c r="J589" s="12"/>
      <c r="K589" s="11"/>
    </row>
    <row r="590" spans="4:11" ht="15.75" customHeight="1">
      <c r="D590" s="12"/>
      <c r="E590" s="12"/>
      <c r="F590" s="95"/>
      <c r="G590" s="11"/>
      <c r="H590" s="11"/>
      <c r="I590" s="11"/>
      <c r="J590" s="12"/>
      <c r="K590" s="11"/>
    </row>
    <row r="591" spans="4:11" ht="15.75" customHeight="1">
      <c r="D591" s="12"/>
      <c r="E591" s="12"/>
      <c r="F591" s="95"/>
      <c r="G591" s="11"/>
      <c r="H591" s="11"/>
      <c r="I591" s="11"/>
      <c r="J591" s="12"/>
      <c r="K591" s="11"/>
    </row>
    <row r="592" spans="4:11" ht="15.75" customHeight="1">
      <c r="D592" s="12"/>
      <c r="E592" s="12"/>
      <c r="F592" s="95"/>
      <c r="G592" s="11"/>
      <c r="H592" s="11"/>
      <c r="I592" s="11"/>
      <c r="J592" s="12"/>
      <c r="K592" s="11"/>
    </row>
    <row r="593" spans="4:11" ht="15.75" customHeight="1">
      <c r="D593" s="12"/>
      <c r="E593" s="12"/>
      <c r="F593" s="95"/>
      <c r="G593" s="11"/>
      <c r="H593" s="11"/>
      <c r="I593" s="11"/>
      <c r="J593" s="12"/>
      <c r="K593" s="11"/>
    </row>
    <row r="594" spans="4:11" ht="15.75" customHeight="1">
      <c r="D594" s="12"/>
      <c r="E594" s="12"/>
      <c r="F594" s="95"/>
      <c r="G594" s="11"/>
      <c r="H594" s="11"/>
      <c r="I594" s="11"/>
      <c r="J594" s="12"/>
      <c r="K594" s="11"/>
    </row>
    <row r="595" spans="4:11" ht="15.75" customHeight="1">
      <c r="D595" s="12"/>
      <c r="E595" s="12"/>
      <c r="F595" s="95"/>
      <c r="G595" s="11"/>
      <c r="H595" s="11"/>
      <c r="I595" s="11"/>
      <c r="J595" s="12"/>
      <c r="K595" s="11"/>
    </row>
    <row r="596" spans="4:11" ht="15.75" customHeight="1">
      <c r="D596" s="12"/>
      <c r="E596" s="12"/>
      <c r="F596" s="95"/>
      <c r="G596" s="11"/>
      <c r="H596" s="11"/>
      <c r="I596" s="11"/>
      <c r="J596" s="12"/>
      <c r="K596" s="11"/>
    </row>
    <row r="597" spans="4:11" ht="15.75" customHeight="1">
      <c r="D597" s="12"/>
      <c r="E597" s="12"/>
      <c r="F597" s="95"/>
      <c r="G597" s="11"/>
      <c r="H597" s="11"/>
      <c r="I597" s="11"/>
      <c r="J597" s="12"/>
      <c r="K597" s="11"/>
    </row>
    <row r="598" spans="4:11" ht="15.75" customHeight="1">
      <c r="D598" s="12"/>
      <c r="E598" s="12"/>
      <c r="F598" s="95"/>
      <c r="G598" s="11"/>
      <c r="H598" s="11"/>
      <c r="I598" s="11"/>
      <c r="J598" s="12"/>
      <c r="K598" s="11"/>
    </row>
    <row r="599" spans="4:11" ht="15.75" customHeight="1">
      <c r="D599" s="12"/>
      <c r="E599" s="12"/>
      <c r="F599" s="95"/>
      <c r="G599" s="11"/>
      <c r="H599" s="11"/>
      <c r="I599" s="11"/>
      <c r="J599" s="12"/>
      <c r="K599" s="11"/>
    </row>
    <row r="600" spans="4:11" ht="15.75" customHeight="1">
      <c r="D600" s="12"/>
      <c r="E600" s="12"/>
      <c r="F600" s="95"/>
      <c r="G600" s="11"/>
      <c r="H600" s="11"/>
      <c r="I600" s="11"/>
      <c r="J600" s="12"/>
      <c r="K600" s="11"/>
    </row>
    <row r="601" spans="4:11" ht="15.75" customHeight="1">
      <c r="D601" s="12"/>
      <c r="E601" s="12"/>
      <c r="F601" s="95"/>
      <c r="G601" s="11"/>
      <c r="H601" s="11"/>
      <c r="I601" s="11"/>
      <c r="J601" s="12"/>
      <c r="K601" s="11"/>
    </row>
    <row r="602" spans="4:11" ht="15.75" customHeight="1">
      <c r="D602" s="12"/>
      <c r="E602" s="12"/>
      <c r="F602" s="95"/>
      <c r="G602" s="11"/>
      <c r="H602" s="11"/>
      <c r="I602" s="11"/>
      <c r="J602" s="12"/>
      <c r="K602" s="11"/>
    </row>
    <row r="603" spans="4:11" ht="15.75" customHeight="1">
      <c r="D603" s="12"/>
      <c r="E603" s="12"/>
      <c r="F603" s="95"/>
      <c r="G603" s="11"/>
      <c r="H603" s="11"/>
      <c r="I603" s="11"/>
      <c r="J603" s="12"/>
      <c r="K603" s="11"/>
    </row>
    <row r="604" spans="4:11" ht="15.75" customHeight="1">
      <c r="D604" s="12"/>
      <c r="E604" s="12"/>
      <c r="F604" s="95"/>
      <c r="G604" s="11"/>
      <c r="H604" s="11"/>
      <c r="I604" s="11"/>
      <c r="J604" s="12"/>
      <c r="K604" s="11"/>
    </row>
    <row r="605" spans="4:11" ht="15.75" customHeight="1">
      <c r="D605" s="12"/>
      <c r="E605" s="12"/>
      <c r="F605" s="95"/>
      <c r="G605" s="11"/>
      <c r="H605" s="11"/>
      <c r="I605" s="11"/>
      <c r="J605" s="12"/>
      <c r="K605" s="11"/>
    </row>
    <row r="606" spans="4:11" ht="15.75" customHeight="1">
      <c r="D606" s="12"/>
      <c r="E606" s="12"/>
      <c r="F606" s="95"/>
      <c r="G606" s="11"/>
      <c r="H606" s="11"/>
      <c r="I606" s="11"/>
      <c r="J606" s="12"/>
      <c r="K606" s="11"/>
    </row>
    <row r="607" spans="4:11" ht="15.75" customHeight="1">
      <c r="D607" s="12"/>
      <c r="E607" s="12"/>
      <c r="F607" s="95"/>
      <c r="G607" s="11"/>
      <c r="H607" s="11"/>
      <c r="I607" s="11"/>
      <c r="J607" s="12"/>
      <c r="K607" s="11"/>
    </row>
    <row r="608" spans="4:11" ht="15.75" customHeight="1">
      <c r="D608" s="12"/>
      <c r="E608" s="12"/>
      <c r="F608" s="95"/>
      <c r="G608" s="11"/>
      <c r="H608" s="11"/>
      <c r="I608" s="11"/>
      <c r="J608" s="12"/>
      <c r="K608" s="11"/>
    </row>
    <row r="609" spans="4:11" ht="15.75" customHeight="1">
      <c r="D609" s="12"/>
      <c r="E609" s="12"/>
      <c r="F609" s="95"/>
      <c r="G609" s="11"/>
      <c r="H609" s="11"/>
      <c r="I609" s="11"/>
      <c r="J609" s="12"/>
      <c r="K609" s="11"/>
    </row>
    <row r="610" spans="4:11" ht="15.75" customHeight="1">
      <c r="D610" s="12"/>
      <c r="E610" s="12"/>
      <c r="F610" s="95"/>
      <c r="G610" s="11"/>
      <c r="H610" s="11"/>
      <c r="I610" s="11"/>
      <c r="J610" s="12"/>
      <c r="K610" s="11"/>
    </row>
    <row r="611" spans="4:11" ht="15.75" customHeight="1">
      <c r="D611" s="12"/>
      <c r="E611" s="12"/>
      <c r="F611" s="95"/>
      <c r="G611" s="11"/>
      <c r="H611" s="11"/>
      <c r="I611" s="11"/>
      <c r="J611" s="12"/>
      <c r="K611" s="11"/>
    </row>
    <row r="612" spans="4:11" ht="15.75" customHeight="1">
      <c r="D612" s="12"/>
      <c r="E612" s="12"/>
      <c r="F612" s="95"/>
      <c r="G612" s="11"/>
      <c r="H612" s="11"/>
      <c r="I612" s="11"/>
      <c r="J612" s="12"/>
      <c r="K612" s="11"/>
    </row>
    <row r="613" spans="4:11" ht="15.75" customHeight="1">
      <c r="D613" s="12"/>
      <c r="E613" s="12"/>
      <c r="F613" s="95"/>
      <c r="G613" s="11"/>
      <c r="H613" s="11"/>
      <c r="I613" s="11"/>
      <c r="J613" s="12"/>
      <c r="K613" s="11"/>
    </row>
    <row r="614" spans="4:11" ht="15.75" customHeight="1">
      <c r="D614" s="12"/>
      <c r="E614" s="12"/>
      <c r="F614" s="95"/>
      <c r="G614" s="11"/>
      <c r="H614" s="11"/>
      <c r="I614" s="11"/>
      <c r="J614" s="12"/>
      <c r="K614" s="11"/>
    </row>
    <row r="615" spans="4:11" ht="15.75" customHeight="1">
      <c r="D615" s="12"/>
      <c r="E615" s="12"/>
      <c r="F615" s="95"/>
      <c r="G615" s="11"/>
      <c r="H615" s="11"/>
      <c r="I615" s="11"/>
      <c r="J615" s="12"/>
      <c r="K615" s="11"/>
    </row>
    <row r="616" spans="4:11" ht="15.75" customHeight="1">
      <c r="D616" s="12"/>
      <c r="E616" s="12"/>
      <c r="F616" s="95"/>
      <c r="G616" s="11"/>
      <c r="H616" s="11"/>
      <c r="I616" s="11"/>
      <c r="J616" s="12"/>
      <c r="K616" s="11"/>
    </row>
    <row r="617" spans="4:11" ht="15.75" customHeight="1">
      <c r="D617" s="12"/>
      <c r="E617" s="12"/>
      <c r="F617" s="95"/>
      <c r="G617" s="11"/>
      <c r="H617" s="11"/>
      <c r="I617" s="11"/>
      <c r="J617" s="12"/>
      <c r="K617" s="11"/>
    </row>
    <row r="618" spans="4:11" ht="15.75" customHeight="1">
      <c r="D618" s="12"/>
      <c r="E618" s="12"/>
      <c r="F618" s="95"/>
      <c r="G618" s="11"/>
      <c r="H618" s="11"/>
      <c r="I618" s="11"/>
      <c r="J618" s="12"/>
      <c r="K618" s="11"/>
    </row>
    <row r="619" spans="4:11" ht="15.75" customHeight="1">
      <c r="D619" s="12"/>
      <c r="E619" s="12"/>
      <c r="F619" s="95"/>
      <c r="G619" s="11"/>
      <c r="H619" s="11"/>
      <c r="I619" s="11"/>
      <c r="J619" s="12"/>
      <c r="K619" s="11"/>
    </row>
    <row r="620" spans="4:11" ht="15.75" customHeight="1">
      <c r="D620" s="12"/>
      <c r="E620" s="12"/>
      <c r="F620" s="95"/>
      <c r="G620" s="11"/>
      <c r="H620" s="11"/>
      <c r="I620" s="11"/>
      <c r="J620" s="12"/>
      <c r="K620" s="11"/>
    </row>
    <row r="621" spans="4:11" ht="15.75" customHeight="1">
      <c r="D621" s="12"/>
      <c r="E621" s="12"/>
      <c r="F621" s="95"/>
      <c r="G621" s="11"/>
      <c r="H621" s="11"/>
      <c r="I621" s="11"/>
      <c r="J621" s="12"/>
      <c r="K621" s="11"/>
    </row>
    <row r="622" spans="4:11" ht="15.75" customHeight="1">
      <c r="D622" s="12"/>
      <c r="E622" s="12"/>
      <c r="F622" s="95"/>
      <c r="G622" s="11"/>
      <c r="H622" s="11"/>
      <c r="I622" s="11"/>
      <c r="J622" s="12"/>
      <c r="K622" s="11"/>
    </row>
    <row r="623" spans="4:11" ht="15.75" customHeight="1">
      <c r="D623" s="12"/>
      <c r="E623" s="12"/>
      <c r="F623" s="95"/>
      <c r="G623" s="11"/>
      <c r="H623" s="11"/>
      <c r="I623" s="11"/>
      <c r="J623" s="12"/>
      <c r="K623" s="11"/>
    </row>
    <row r="624" spans="4:11" ht="15.75" customHeight="1">
      <c r="D624" s="12"/>
      <c r="E624" s="12"/>
      <c r="F624" s="95"/>
      <c r="G624" s="11"/>
      <c r="H624" s="11"/>
      <c r="I624" s="11"/>
      <c r="J624" s="12"/>
      <c r="K624" s="11"/>
    </row>
    <row r="625" spans="4:11" ht="15.75" customHeight="1">
      <c r="D625" s="12"/>
      <c r="E625" s="12"/>
      <c r="F625" s="95"/>
      <c r="G625" s="11"/>
      <c r="H625" s="11"/>
      <c r="I625" s="11"/>
      <c r="J625" s="12"/>
      <c r="K625" s="11"/>
    </row>
    <row r="626" spans="4:11" ht="15.75" customHeight="1">
      <c r="D626" s="12"/>
      <c r="E626" s="12"/>
      <c r="F626" s="95"/>
      <c r="G626" s="11"/>
      <c r="H626" s="11"/>
      <c r="I626" s="11"/>
      <c r="J626" s="12"/>
      <c r="K626" s="11"/>
    </row>
    <row r="627" spans="4:11" ht="15.75" customHeight="1">
      <c r="D627" s="12"/>
      <c r="E627" s="12"/>
      <c r="F627" s="95"/>
      <c r="G627" s="11"/>
      <c r="H627" s="11"/>
      <c r="I627" s="11"/>
      <c r="J627" s="12"/>
      <c r="K627" s="11"/>
    </row>
    <row r="628" spans="4:11" ht="15.75" customHeight="1">
      <c r="D628" s="12"/>
      <c r="E628" s="12"/>
      <c r="F628" s="95"/>
      <c r="G628" s="11"/>
      <c r="H628" s="11"/>
      <c r="I628" s="11"/>
      <c r="J628" s="12"/>
      <c r="K628" s="11"/>
    </row>
    <row r="629" spans="4:11" ht="15.75" customHeight="1">
      <c r="D629" s="12"/>
      <c r="E629" s="12"/>
      <c r="F629" s="95"/>
      <c r="G629" s="11"/>
      <c r="H629" s="11"/>
      <c r="I629" s="11"/>
      <c r="J629" s="12"/>
      <c r="K629" s="11"/>
    </row>
    <row r="630" spans="4:11" ht="15.75" customHeight="1">
      <c r="D630" s="12"/>
      <c r="E630" s="12"/>
      <c r="F630" s="95"/>
      <c r="G630" s="11"/>
      <c r="H630" s="11"/>
      <c r="I630" s="11"/>
      <c r="J630" s="12"/>
      <c r="K630" s="11"/>
    </row>
    <row r="631" spans="4:11" ht="15.75" customHeight="1">
      <c r="D631" s="12"/>
      <c r="E631" s="12"/>
      <c r="F631" s="95"/>
      <c r="G631" s="11"/>
      <c r="H631" s="11"/>
      <c r="I631" s="11"/>
      <c r="J631" s="12"/>
      <c r="K631" s="11"/>
    </row>
    <row r="632" spans="4:11" ht="15.75" customHeight="1">
      <c r="D632" s="12"/>
      <c r="E632" s="12"/>
      <c r="F632" s="95"/>
      <c r="G632" s="11"/>
      <c r="H632" s="11"/>
      <c r="I632" s="11"/>
      <c r="J632" s="12"/>
      <c r="K632" s="11"/>
    </row>
    <row r="633" spans="4:11" ht="15.75" customHeight="1">
      <c r="D633" s="12"/>
      <c r="E633" s="12"/>
      <c r="F633" s="95"/>
      <c r="G633" s="11"/>
      <c r="H633" s="11"/>
      <c r="I633" s="11"/>
      <c r="J633" s="12"/>
      <c r="K633" s="11"/>
    </row>
    <row r="634" spans="4:11" ht="15.75" customHeight="1">
      <c r="D634" s="12"/>
      <c r="E634" s="12"/>
      <c r="F634" s="95"/>
      <c r="G634" s="11"/>
      <c r="H634" s="11"/>
      <c r="I634" s="11"/>
      <c r="J634" s="12"/>
      <c r="K634" s="11"/>
    </row>
    <row r="635" spans="4:11" ht="15.75" customHeight="1">
      <c r="D635" s="12"/>
      <c r="E635" s="12"/>
      <c r="F635" s="95"/>
      <c r="G635" s="11"/>
      <c r="H635" s="11"/>
      <c r="I635" s="11"/>
      <c r="J635" s="12"/>
      <c r="K635" s="11"/>
    </row>
    <row r="636" spans="4:11" ht="15.75" customHeight="1">
      <c r="D636" s="12"/>
      <c r="E636" s="12"/>
      <c r="F636" s="95"/>
      <c r="G636" s="11"/>
      <c r="H636" s="11"/>
      <c r="I636" s="11"/>
      <c r="J636" s="12"/>
      <c r="K636" s="11"/>
    </row>
    <row r="637" spans="4:11" ht="15.75" customHeight="1">
      <c r="D637" s="12"/>
      <c r="E637" s="12"/>
      <c r="F637" s="95"/>
      <c r="G637" s="11"/>
      <c r="H637" s="11"/>
      <c r="I637" s="11"/>
      <c r="J637" s="12"/>
      <c r="K637" s="11"/>
    </row>
    <row r="638" spans="4:11" ht="15.75" customHeight="1">
      <c r="D638" s="12"/>
      <c r="E638" s="12"/>
      <c r="F638" s="95"/>
      <c r="G638" s="11"/>
      <c r="H638" s="11"/>
      <c r="I638" s="11"/>
      <c r="J638" s="12"/>
      <c r="K638" s="11"/>
    </row>
    <row r="639" spans="4:11" ht="15.75" customHeight="1">
      <c r="D639" s="12"/>
      <c r="E639" s="12"/>
      <c r="F639" s="95"/>
      <c r="G639" s="11"/>
      <c r="H639" s="11"/>
      <c r="I639" s="11"/>
      <c r="J639" s="12"/>
      <c r="K639" s="11"/>
    </row>
    <row r="640" spans="4:11" ht="15.75" customHeight="1">
      <c r="D640" s="12"/>
      <c r="E640" s="12"/>
      <c r="F640" s="95"/>
      <c r="G640" s="11"/>
      <c r="H640" s="11"/>
      <c r="I640" s="11"/>
      <c r="J640" s="12"/>
      <c r="K640" s="11"/>
    </row>
    <row r="641" spans="4:11" ht="15.75" customHeight="1">
      <c r="D641" s="12"/>
      <c r="E641" s="12"/>
      <c r="F641" s="95"/>
      <c r="G641" s="11"/>
      <c r="H641" s="11"/>
      <c r="I641" s="11"/>
      <c r="J641" s="12"/>
      <c r="K641" s="11"/>
    </row>
    <row r="642" spans="4:11" ht="15.75" customHeight="1">
      <c r="D642" s="12"/>
      <c r="E642" s="12"/>
      <c r="F642" s="95"/>
      <c r="G642" s="11"/>
      <c r="H642" s="11"/>
      <c r="I642" s="11"/>
      <c r="J642" s="12"/>
      <c r="K642" s="11"/>
    </row>
    <row r="643" spans="4:11" ht="15.75" customHeight="1">
      <c r="D643" s="12"/>
      <c r="E643" s="12"/>
      <c r="F643" s="95"/>
      <c r="G643" s="11"/>
      <c r="H643" s="11"/>
      <c r="I643" s="11"/>
      <c r="J643" s="12"/>
      <c r="K643" s="11"/>
    </row>
    <row r="644" spans="4:11" ht="15.75" customHeight="1">
      <c r="D644" s="12"/>
      <c r="E644" s="12"/>
      <c r="F644" s="95"/>
      <c r="G644" s="11"/>
      <c r="H644" s="11"/>
      <c r="I644" s="11"/>
      <c r="J644" s="12"/>
      <c r="K644" s="11"/>
    </row>
    <row r="645" spans="4:11" ht="15.75" customHeight="1">
      <c r="D645" s="12"/>
      <c r="E645" s="12"/>
      <c r="F645" s="95"/>
      <c r="G645" s="11"/>
      <c r="H645" s="11"/>
      <c r="I645" s="11"/>
      <c r="J645" s="12"/>
      <c r="K645" s="11"/>
    </row>
    <row r="646" spans="4:11" ht="15.75" customHeight="1">
      <c r="D646" s="12"/>
      <c r="E646" s="12"/>
      <c r="F646" s="95"/>
      <c r="G646" s="11"/>
      <c r="H646" s="11"/>
      <c r="I646" s="11"/>
      <c r="J646" s="12"/>
      <c r="K646" s="11"/>
    </row>
    <row r="647" spans="4:11" ht="15.75" customHeight="1">
      <c r="D647" s="12"/>
      <c r="E647" s="12"/>
      <c r="F647" s="95"/>
      <c r="G647" s="11"/>
      <c r="H647" s="11"/>
      <c r="I647" s="11"/>
      <c r="J647" s="12"/>
      <c r="K647" s="11"/>
    </row>
    <row r="648" spans="4:11" ht="15.75" customHeight="1">
      <c r="D648" s="12"/>
      <c r="E648" s="12"/>
      <c r="F648" s="95"/>
      <c r="G648" s="11"/>
      <c r="H648" s="11"/>
      <c r="I648" s="11"/>
      <c r="J648" s="12"/>
      <c r="K648" s="11"/>
    </row>
    <row r="649" spans="4:11" ht="15.75" customHeight="1">
      <c r="D649" s="12"/>
      <c r="E649" s="12"/>
      <c r="F649" s="95"/>
      <c r="G649" s="11"/>
      <c r="H649" s="11"/>
      <c r="I649" s="11"/>
      <c r="J649" s="12"/>
      <c r="K649" s="11"/>
    </row>
    <row r="650" spans="4:11" ht="15.75" customHeight="1">
      <c r="D650" s="12"/>
      <c r="E650" s="12"/>
      <c r="F650" s="95"/>
      <c r="G650" s="11"/>
      <c r="H650" s="11"/>
      <c r="I650" s="11"/>
      <c r="J650" s="12"/>
      <c r="K650" s="11"/>
    </row>
    <row r="651" spans="4:11" ht="15.75" customHeight="1">
      <c r="D651" s="12"/>
      <c r="E651" s="12"/>
      <c r="F651" s="95"/>
      <c r="G651" s="11"/>
      <c r="H651" s="11"/>
      <c r="I651" s="11"/>
      <c r="J651" s="12"/>
      <c r="K651" s="11"/>
    </row>
    <row r="652" spans="4:11" ht="15.75" customHeight="1">
      <c r="D652" s="12"/>
      <c r="E652" s="12"/>
      <c r="F652" s="95"/>
      <c r="G652" s="11"/>
      <c r="H652" s="11"/>
      <c r="I652" s="11"/>
      <c r="J652" s="12"/>
      <c r="K652" s="11"/>
    </row>
    <row r="653" spans="4:11" ht="15.75" customHeight="1">
      <c r="D653" s="12"/>
      <c r="E653" s="12"/>
      <c r="F653" s="95"/>
      <c r="G653" s="11"/>
      <c r="H653" s="11"/>
      <c r="I653" s="11"/>
      <c r="J653" s="12"/>
      <c r="K653" s="11"/>
    </row>
    <row r="654" spans="4:11" ht="15.75" customHeight="1">
      <c r="D654" s="12"/>
      <c r="E654" s="12"/>
      <c r="F654" s="95"/>
      <c r="G654" s="11"/>
      <c r="H654" s="11"/>
      <c r="I654" s="11"/>
      <c r="J654" s="12"/>
      <c r="K654" s="11"/>
    </row>
    <row r="655" spans="4:11" ht="15.75" customHeight="1">
      <c r="D655" s="12"/>
      <c r="E655" s="12"/>
      <c r="F655" s="95"/>
      <c r="G655" s="11"/>
      <c r="H655" s="11"/>
      <c r="I655" s="11"/>
      <c r="J655" s="12"/>
      <c r="K655" s="11"/>
    </row>
    <row r="656" spans="4:11" ht="15.75" customHeight="1">
      <c r="D656" s="12"/>
      <c r="E656" s="12"/>
      <c r="F656" s="95"/>
      <c r="G656" s="11"/>
      <c r="H656" s="11"/>
      <c r="I656" s="11"/>
      <c r="J656" s="12"/>
      <c r="K656" s="11"/>
    </row>
    <row r="657" spans="4:11" ht="15.75" customHeight="1">
      <c r="D657" s="12"/>
      <c r="E657" s="12"/>
      <c r="F657" s="95"/>
      <c r="G657" s="11"/>
      <c r="H657" s="11"/>
      <c r="I657" s="11"/>
      <c r="J657" s="12"/>
      <c r="K657" s="11"/>
    </row>
    <row r="658" spans="4:11" ht="15.75" customHeight="1">
      <c r="D658" s="12"/>
      <c r="E658" s="12"/>
      <c r="F658" s="95"/>
      <c r="G658" s="11"/>
      <c r="H658" s="11"/>
      <c r="I658" s="11"/>
      <c r="J658" s="12"/>
      <c r="K658" s="11"/>
    </row>
    <row r="659" spans="4:11" ht="15.75" customHeight="1">
      <c r="D659" s="12"/>
      <c r="E659" s="12"/>
      <c r="F659" s="95"/>
      <c r="G659" s="11"/>
      <c r="H659" s="11"/>
      <c r="I659" s="11"/>
      <c r="J659" s="12"/>
      <c r="K659" s="11"/>
    </row>
    <row r="660" spans="4:11" ht="15.75" customHeight="1">
      <c r="D660" s="12"/>
      <c r="E660" s="12"/>
      <c r="F660" s="95"/>
      <c r="G660" s="11"/>
      <c r="H660" s="11"/>
      <c r="I660" s="11"/>
      <c r="J660" s="12"/>
      <c r="K660" s="11"/>
    </row>
    <row r="661" spans="4:11" ht="15.75" customHeight="1">
      <c r="D661" s="12"/>
      <c r="E661" s="12"/>
      <c r="F661" s="95"/>
      <c r="G661" s="11"/>
      <c r="H661" s="11"/>
      <c r="I661" s="11"/>
      <c r="J661" s="12"/>
      <c r="K661" s="11"/>
    </row>
    <row r="662" spans="4:11" ht="15.75" customHeight="1">
      <c r="D662" s="12"/>
      <c r="E662" s="12"/>
      <c r="F662" s="95"/>
      <c r="G662" s="11"/>
      <c r="H662" s="11"/>
      <c r="I662" s="11"/>
      <c r="J662" s="12"/>
      <c r="K662" s="11"/>
    </row>
    <row r="663" spans="4:11" ht="15.75" customHeight="1">
      <c r="D663" s="12"/>
      <c r="E663" s="12"/>
      <c r="F663" s="95"/>
      <c r="G663" s="11"/>
      <c r="H663" s="11"/>
      <c r="I663" s="11"/>
      <c r="J663" s="12"/>
      <c r="K663" s="11"/>
    </row>
    <row r="664" spans="4:11" ht="15.75" customHeight="1">
      <c r="D664" s="12"/>
      <c r="E664" s="12"/>
      <c r="F664" s="95"/>
      <c r="G664" s="11"/>
      <c r="H664" s="11"/>
      <c r="I664" s="11"/>
      <c r="J664" s="12"/>
      <c r="K664" s="11"/>
    </row>
    <row r="665" spans="4:11" ht="15.75" customHeight="1">
      <c r="D665" s="12"/>
      <c r="E665" s="12"/>
      <c r="F665" s="95"/>
      <c r="G665" s="11"/>
      <c r="H665" s="11"/>
      <c r="I665" s="11"/>
      <c r="J665" s="12"/>
      <c r="K665" s="11"/>
    </row>
    <row r="666" spans="4:11" ht="15.75" customHeight="1">
      <c r="D666" s="12"/>
      <c r="E666" s="12"/>
      <c r="F666" s="95"/>
      <c r="G666" s="11"/>
      <c r="H666" s="11"/>
      <c r="I666" s="11"/>
      <c r="J666" s="12"/>
      <c r="K666" s="11"/>
    </row>
    <row r="667" spans="4:11" ht="15.75" customHeight="1">
      <c r="D667" s="12"/>
      <c r="E667" s="12"/>
      <c r="F667" s="95"/>
      <c r="G667" s="11"/>
      <c r="H667" s="11"/>
      <c r="I667" s="11"/>
      <c r="J667" s="12"/>
      <c r="K667" s="11"/>
    </row>
    <row r="668" spans="4:11" ht="15.75" customHeight="1">
      <c r="D668" s="12"/>
      <c r="E668" s="12"/>
      <c r="F668" s="95"/>
      <c r="G668" s="11"/>
      <c r="H668" s="11"/>
      <c r="I668" s="11"/>
      <c r="J668" s="12"/>
      <c r="K668" s="11"/>
    </row>
    <row r="669" spans="4:11" ht="15.75" customHeight="1">
      <c r="D669" s="12"/>
      <c r="E669" s="12"/>
      <c r="F669" s="95"/>
      <c r="G669" s="11"/>
      <c r="H669" s="11"/>
      <c r="I669" s="11"/>
      <c r="J669" s="12"/>
      <c r="K669" s="11"/>
    </row>
    <row r="670" spans="4:11" ht="15.75" customHeight="1">
      <c r="D670" s="12"/>
      <c r="E670" s="12"/>
      <c r="F670" s="95"/>
      <c r="G670" s="11"/>
      <c r="H670" s="11"/>
      <c r="I670" s="11"/>
      <c r="J670" s="12"/>
      <c r="K670" s="11"/>
    </row>
    <row r="671" spans="4:11" ht="15.75" customHeight="1">
      <c r="D671" s="12"/>
      <c r="E671" s="12"/>
      <c r="F671" s="95"/>
      <c r="G671" s="11"/>
      <c r="H671" s="11"/>
      <c r="I671" s="11"/>
      <c r="J671" s="12"/>
      <c r="K671" s="11"/>
    </row>
    <row r="672" spans="4:11" ht="15.75" customHeight="1">
      <c r="D672" s="12"/>
      <c r="E672" s="12"/>
      <c r="F672" s="95"/>
      <c r="G672" s="11"/>
      <c r="H672" s="11"/>
      <c r="I672" s="11"/>
      <c r="J672" s="12"/>
      <c r="K672" s="11"/>
    </row>
    <row r="673" spans="4:11" ht="15.75" customHeight="1">
      <c r="D673" s="12"/>
      <c r="E673" s="12"/>
      <c r="F673" s="95"/>
      <c r="G673" s="11"/>
      <c r="H673" s="11"/>
      <c r="I673" s="11"/>
      <c r="J673" s="12"/>
      <c r="K673" s="11"/>
    </row>
    <row r="674" spans="4:11" ht="15.75" customHeight="1">
      <c r="D674" s="12"/>
      <c r="E674" s="12"/>
      <c r="F674" s="95"/>
      <c r="G674" s="11"/>
      <c r="H674" s="11"/>
      <c r="I674" s="11"/>
      <c r="J674" s="12"/>
      <c r="K674" s="11"/>
    </row>
    <row r="675" spans="4:11" ht="15.75" customHeight="1">
      <c r="D675" s="12"/>
      <c r="E675" s="12"/>
      <c r="F675" s="95"/>
      <c r="G675" s="11"/>
      <c r="H675" s="11"/>
      <c r="I675" s="11"/>
      <c r="J675" s="12"/>
      <c r="K675" s="11"/>
    </row>
    <row r="676" spans="4:11" ht="15.75" customHeight="1">
      <c r="D676" s="12"/>
      <c r="E676" s="12"/>
      <c r="F676" s="95"/>
      <c r="G676" s="11"/>
      <c r="H676" s="11"/>
      <c r="I676" s="11"/>
      <c r="J676" s="12"/>
      <c r="K676" s="11"/>
    </row>
    <row r="677" spans="4:11" ht="15.75" customHeight="1">
      <c r="D677" s="12"/>
      <c r="E677" s="12"/>
      <c r="F677" s="95"/>
      <c r="G677" s="11"/>
      <c r="H677" s="11"/>
      <c r="I677" s="11"/>
      <c r="J677" s="12"/>
      <c r="K677" s="11"/>
    </row>
    <row r="678" spans="4:11" ht="15.75" customHeight="1">
      <c r="D678" s="12"/>
      <c r="E678" s="12"/>
      <c r="F678" s="95"/>
      <c r="G678" s="11"/>
      <c r="H678" s="11"/>
      <c r="I678" s="11"/>
      <c r="J678" s="12"/>
      <c r="K678" s="11"/>
    </row>
    <row r="679" spans="4:11" ht="15.75" customHeight="1">
      <c r="D679" s="12"/>
      <c r="E679" s="12"/>
      <c r="F679" s="95"/>
      <c r="G679" s="11"/>
      <c r="H679" s="11"/>
      <c r="I679" s="11"/>
      <c r="J679" s="12"/>
      <c r="K679" s="11"/>
    </row>
    <row r="680" spans="4:11" ht="15.75" customHeight="1">
      <c r="D680" s="12"/>
      <c r="E680" s="12"/>
      <c r="F680" s="95"/>
      <c r="G680" s="11"/>
      <c r="H680" s="11"/>
      <c r="I680" s="11"/>
      <c r="J680" s="12"/>
      <c r="K680" s="11"/>
    </row>
    <row r="681" spans="4:11" ht="15.75" customHeight="1">
      <c r="D681" s="12"/>
      <c r="E681" s="12"/>
      <c r="F681" s="95"/>
      <c r="G681" s="11"/>
      <c r="H681" s="11"/>
      <c r="I681" s="11"/>
      <c r="J681" s="12"/>
      <c r="K681" s="11"/>
    </row>
    <row r="682" spans="4:11" ht="15.75" customHeight="1">
      <c r="D682" s="12"/>
      <c r="E682" s="12"/>
      <c r="F682" s="95"/>
      <c r="G682" s="11"/>
      <c r="H682" s="11"/>
      <c r="I682" s="11"/>
      <c r="J682" s="12"/>
      <c r="K682" s="11"/>
    </row>
    <row r="683" spans="4:11" ht="15.75" customHeight="1">
      <c r="D683" s="12"/>
      <c r="E683" s="12"/>
      <c r="F683" s="95"/>
      <c r="G683" s="11"/>
      <c r="H683" s="11"/>
      <c r="I683" s="11"/>
      <c r="J683" s="12"/>
      <c r="K683" s="11"/>
    </row>
    <row r="684" spans="4:11" ht="15.75" customHeight="1">
      <c r="D684" s="12"/>
      <c r="E684" s="12"/>
      <c r="F684" s="95"/>
      <c r="G684" s="11"/>
      <c r="H684" s="11"/>
      <c r="I684" s="11"/>
      <c r="J684" s="12"/>
      <c r="K684" s="11"/>
    </row>
    <row r="685" spans="4:11" ht="15.75" customHeight="1">
      <c r="D685" s="12"/>
      <c r="E685" s="12"/>
      <c r="F685" s="95"/>
      <c r="G685" s="11"/>
      <c r="H685" s="11"/>
      <c r="I685" s="11"/>
      <c r="J685" s="12"/>
      <c r="K685" s="11"/>
    </row>
    <row r="686" spans="4:11" ht="15.75" customHeight="1">
      <c r="D686" s="12"/>
      <c r="E686" s="12"/>
      <c r="F686" s="95"/>
      <c r="G686" s="11"/>
      <c r="H686" s="11"/>
      <c r="I686" s="11"/>
      <c r="J686" s="12"/>
      <c r="K686" s="11"/>
    </row>
    <row r="687" spans="4:11" ht="15.75" customHeight="1">
      <c r="D687" s="12"/>
      <c r="E687" s="12"/>
      <c r="F687" s="95"/>
      <c r="G687" s="11"/>
      <c r="H687" s="11"/>
      <c r="I687" s="11"/>
      <c r="J687" s="12"/>
      <c r="K687" s="11"/>
    </row>
    <row r="688" spans="4:11" ht="15.75" customHeight="1">
      <c r="D688" s="12"/>
      <c r="E688" s="12"/>
      <c r="F688" s="95"/>
      <c r="G688" s="11"/>
      <c r="H688" s="11"/>
      <c r="I688" s="11"/>
      <c r="J688" s="12"/>
      <c r="K688" s="11"/>
    </row>
    <row r="689" spans="4:11" ht="15.75" customHeight="1">
      <c r="D689" s="12"/>
      <c r="E689" s="12"/>
      <c r="F689" s="95"/>
      <c r="G689" s="11"/>
      <c r="H689" s="11"/>
      <c r="I689" s="11"/>
      <c r="J689" s="12"/>
      <c r="K689" s="11"/>
    </row>
    <row r="690" spans="4:11" ht="15.75" customHeight="1">
      <c r="D690" s="12"/>
      <c r="E690" s="12"/>
      <c r="F690" s="95"/>
      <c r="G690" s="11"/>
      <c r="H690" s="11"/>
      <c r="I690" s="11"/>
      <c r="J690" s="12"/>
      <c r="K690" s="11"/>
    </row>
    <row r="691" spans="4:11" ht="15.75" customHeight="1">
      <c r="D691" s="12"/>
      <c r="E691" s="12"/>
      <c r="F691" s="95"/>
      <c r="G691" s="11"/>
      <c r="H691" s="11"/>
      <c r="I691" s="11"/>
      <c r="J691" s="12"/>
      <c r="K691" s="11"/>
    </row>
    <row r="692" spans="4:11" ht="15.75" customHeight="1">
      <c r="D692" s="12"/>
      <c r="E692" s="12"/>
      <c r="F692" s="95"/>
      <c r="G692" s="11"/>
      <c r="H692" s="11"/>
      <c r="I692" s="11"/>
      <c r="J692" s="12"/>
      <c r="K692" s="11"/>
    </row>
    <row r="693" spans="4:11" ht="15.75" customHeight="1">
      <c r="D693" s="12"/>
      <c r="E693" s="12"/>
      <c r="F693" s="95"/>
      <c r="G693" s="11"/>
      <c r="H693" s="11"/>
      <c r="I693" s="11"/>
      <c r="J693" s="12"/>
      <c r="K693" s="11"/>
    </row>
    <row r="694" spans="4:11" ht="15.75" customHeight="1">
      <c r="D694" s="12"/>
      <c r="E694" s="12"/>
      <c r="F694" s="95"/>
      <c r="G694" s="11"/>
      <c r="H694" s="11"/>
      <c r="I694" s="11"/>
      <c r="J694" s="12"/>
      <c r="K694" s="11"/>
    </row>
    <row r="695" spans="4:11" ht="15.75" customHeight="1">
      <c r="D695" s="12"/>
      <c r="E695" s="12"/>
      <c r="F695" s="95"/>
      <c r="G695" s="11"/>
      <c r="H695" s="11"/>
      <c r="I695" s="11"/>
      <c r="J695" s="12"/>
      <c r="K695" s="11"/>
    </row>
    <row r="696" spans="4:11" ht="15.75" customHeight="1">
      <c r="D696" s="12"/>
      <c r="E696" s="12"/>
      <c r="F696" s="95"/>
      <c r="G696" s="11"/>
      <c r="H696" s="11"/>
      <c r="I696" s="11"/>
      <c r="J696" s="12"/>
      <c r="K696" s="11"/>
    </row>
    <row r="697" spans="4:11" ht="15.75" customHeight="1">
      <c r="D697" s="12"/>
      <c r="E697" s="12"/>
      <c r="F697" s="95"/>
      <c r="G697" s="11"/>
      <c r="H697" s="11"/>
      <c r="I697" s="11"/>
      <c r="J697" s="12"/>
      <c r="K697" s="11"/>
    </row>
    <row r="698" spans="4:11" ht="15.75" customHeight="1">
      <c r="D698" s="12"/>
      <c r="E698" s="12"/>
      <c r="F698" s="95"/>
      <c r="G698" s="11"/>
      <c r="H698" s="11"/>
      <c r="I698" s="11"/>
      <c r="J698" s="12"/>
      <c r="K698" s="11"/>
    </row>
    <row r="699" spans="4:11" ht="15.75" customHeight="1">
      <c r="D699" s="12"/>
      <c r="E699" s="12"/>
      <c r="F699" s="95"/>
      <c r="G699" s="11"/>
      <c r="H699" s="11"/>
      <c r="I699" s="11"/>
      <c r="J699" s="12"/>
      <c r="K699" s="11"/>
    </row>
    <row r="700" spans="4:11" ht="15.75" customHeight="1">
      <c r="D700" s="12"/>
      <c r="E700" s="12"/>
      <c r="F700" s="95"/>
      <c r="G700" s="11"/>
      <c r="H700" s="11"/>
      <c r="I700" s="11"/>
      <c r="J700" s="12"/>
      <c r="K700" s="11"/>
    </row>
    <row r="701" spans="4:11" ht="15.75" customHeight="1">
      <c r="D701" s="12"/>
      <c r="E701" s="12"/>
      <c r="F701" s="95"/>
      <c r="G701" s="11"/>
      <c r="H701" s="11"/>
      <c r="I701" s="11"/>
      <c r="J701" s="12"/>
      <c r="K701" s="11"/>
    </row>
    <row r="702" spans="4:11" ht="15.75" customHeight="1">
      <c r="D702" s="12"/>
      <c r="E702" s="12"/>
      <c r="F702" s="95"/>
      <c r="G702" s="11"/>
      <c r="H702" s="11"/>
      <c r="I702" s="11"/>
      <c r="J702" s="12"/>
      <c r="K702" s="11"/>
    </row>
    <row r="703" spans="4:11" ht="15.75" customHeight="1">
      <c r="D703" s="12"/>
      <c r="E703" s="12"/>
      <c r="F703" s="95"/>
      <c r="G703" s="11"/>
      <c r="H703" s="11"/>
      <c r="I703" s="11"/>
      <c r="J703" s="12"/>
      <c r="K703" s="11"/>
    </row>
    <row r="704" spans="4:11" ht="15.75" customHeight="1">
      <c r="D704" s="12"/>
      <c r="E704" s="12"/>
      <c r="F704" s="95"/>
      <c r="G704" s="11"/>
      <c r="H704" s="11"/>
      <c r="I704" s="11"/>
      <c r="J704" s="12"/>
      <c r="K704" s="11"/>
    </row>
    <row r="705" spans="4:11" ht="15.75" customHeight="1">
      <c r="D705" s="12"/>
      <c r="E705" s="12"/>
      <c r="F705" s="95"/>
      <c r="G705" s="11"/>
      <c r="H705" s="11"/>
      <c r="I705" s="11"/>
      <c r="J705" s="12"/>
      <c r="K705" s="11"/>
    </row>
    <row r="706" spans="4:11" ht="15.75" customHeight="1">
      <c r="D706" s="12"/>
      <c r="E706" s="12"/>
      <c r="F706" s="95"/>
      <c r="G706" s="11"/>
      <c r="H706" s="11"/>
      <c r="I706" s="11"/>
      <c r="J706" s="12"/>
      <c r="K706" s="11"/>
    </row>
    <row r="707" spans="4:11" ht="15.75" customHeight="1">
      <c r="D707" s="12"/>
      <c r="E707" s="12"/>
      <c r="F707" s="95"/>
      <c r="G707" s="11"/>
      <c r="H707" s="11"/>
      <c r="I707" s="11"/>
      <c r="J707" s="12"/>
      <c r="K707" s="11"/>
    </row>
    <row r="708" spans="4:11" ht="15.75" customHeight="1">
      <c r="D708" s="12"/>
      <c r="E708" s="12"/>
      <c r="F708" s="95"/>
      <c r="G708" s="11"/>
      <c r="H708" s="11"/>
      <c r="I708" s="11"/>
      <c r="J708" s="12"/>
      <c r="K708" s="11"/>
    </row>
    <row r="709" spans="4:11" ht="15.75" customHeight="1">
      <c r="D709" s="12"/>
      <c r="E709" s="12"/>
      <c r="F709" s="95"/>
      <c r="G709" s="11"/>
      <c r="H709" s="11"/>
      <c r="I709" s="11"/>
      <c r="J709" s="12"/>
      <c r="K709" s="11"/>
    </row>
    <row r="710" spans="4:11" ht="15.75" customHeight="1">
      <c r="D710" s="12"/>
      <c r="E710" s="12"/>
      <c r="F710" s="95"/>
      <c r="G710" s="11"/>
      <c r="H710" s="11"/>
      <c r="I710" s="11"/>
      <c r="J710" s="12"/>
      <c r="K710" s="11"/>
    </row>
    <row r="711" spans="4:11" ht="15.75" customHeight="1">
      <c r="D711" s="12"/>
      <c r="E711" s="12"/>
      <c r="F711" s="95"/>
      <c r="G711" s="11"/>
      <c r="H711" s="11"/>
      <c r="I711" s="11"/>
      <c r="J711" s="12"/>
      <c r="K711" s="11"/>
    </row>
    <row r="712" spans="4:11" ht="15.75" customHeight="1">
      <c r="D712" s="12"/>
      <c r="E712" s="12"/>
      <c r="F712" s="95"/>
      <c r="G712" s="11"/>
      <c r="H712" s="11"/>
      <c r="I712" s="11"/>
      <c r="J712" s="12"/>
      <c r="K712" s="11"/>
    </row>
    <row r="713" spans="4:11" ht="15.75" customHeight="1">
      <c r="D713" s="12"/>
      <c r="E713" s="12"/>
      <c r="F713" s="95"/>
      <c r="G713" s="11"/>
      <c r="H713" s="11"/>
      <c r="I713" s="11"/>
      <c r="J713" s="12"/>
      <c r="K713" s="11"/>
    </row>
    <row r="714" spans="4:11" ht="15.75" customHeight="1">
      <c r="D714" s="12"/>
      <c r="E714" s="12"/>
      <c r="F714" s="95"/>
      <c r="G714" s="11"/>
      <c r="H714" s="11"/>
      <c r="I714" s="11"/>
      <c r="J714" s="12"/>
      <c r="K714" s="11"/>
    </row>
    <row r="715" spans="4:11" ht="15.75" customHeight="1">
      <c r="D715" s="12"/>
      <c r="E715" s="12"/>
      <c r="F715" s="95"/>
      <c r="G715" s="11"/>
      <c r="H715" s="11"/>
      <c r="I715" s="11"/>
      <c r="J715" s="12"/>
      <c r="K715" s="11"/>
    </row>
    <row r="716" spans="4:11" ht="15.75" customHeight="1">
      <c r="D716" s="12"/>
      <c r="E716" s="12"/>
      <c r="F716" s="95"/>
      <c r="G716" s="11"/>
      <c r="H716" s="11"/>
      <c r="I716" s="11"/>
      <c r="J716" s="12"/>
      <c r="K716" s="11"/>
    </row>
    <row r="717" spans="4:11" ht="15.75" customHeight="1">
      <c r="D717" s="12"/>
      <c r="E717" s="12"/>
      <c r="F717" s="95"/>
      <c r="G717" s="11"/>
      <c r="H717" s="11"/>
      <c r="I717" s="11"/>
      <c r="J717" s="12"/>
      <c r="K717" s="11"/>
    </row>
    <row r="718" spans="4:11" ht="15.75" customHeight="1">
      <c r="D718" s="12"/>
      <c r="E718" s="12"/>
      <c r="F718" s="95"/>
      <c r="G718" s="11"/>
      <c r="H718" s="11"/>
      <c r="I718" s="11"/>
      <c r="J718" s="12"/>
      <c r="K718" s="11"/>
    </row>
    <row r="719" spans="4:11" ht="15.75" customHeight="1">
      <c r="D719" s="12"/>
      <c r="E719" s="12"/>
      <c r="F719" s="95"/>
      <c r="G719" s="11"/>
      <c r="H719" s="11"/>
      <c r="I719" s="11"/>
      <c r="J719" s="12"/>
      <c r="K719" s="11"/>
    </row>
    <row r="720" spans="4:11" ht="15.75" customHeight="1">
      <c r="D720" s="12"/>
      <c r="E720" s="12"/>
      <c r="F720" s="95"/>
      <c r="G720" s="11"/>
      <c r="H720" s="11"/>
      <c r="I720" s="11"/>
      <c r="J720" s="12"/>
      <c r="K720" s="11"/>
    </row>
    <row r="721" spans="4:11" ht="15.75" customHeight="1">
      <c r="D721" s="12"/>
      <c r="E721" s="12"/>
      <c r="F721" s="95"/>
      <c r="G721" s="11"/>
      <c r="H721" s="11"/>
      <c r="I721" s="11"/>
      <c r="J721" s="12"/>
      <c r="K721" s="11"/>
    </row>
    <row r="722" spans="4:11" ht="15.75" customHeight="1">
      <c r="D722" s="12"/>
      <c r="E722" s="12"/>
      <c r="F722" s="95"/>
      <c r="G722" s="11"/>
      <c r="H722" s="11"/>
      <c r="I722" s="11"/>
      <c r="J722" s="12"/>
      <c r="K722" s="11"/>
    </row>
    <row r="723" spans="4:11" ht="15.75" customHeight="1">
      <c r="D723" s="12"/>
      <c r="E723" s="12"/>
      <c r="F723" s="95"/>
      <c r="G723" s="11"/>
      <c r="H723" s="11"/>
      <c r="I723" s="11"/>
      <c r="J723" s="12"/>
      <c r="K723" s="11"/>
    </row>
    <row r="724" spans="4:11" ht="15.75" customHeight="1">
      <c r="D724" s="12"/>
      <c r="E724" s="12"/>
      <c r="F724" s="95"/>
      <c r="G724" s="11"/>
      <c r="H724" s="11"/>
      <c r="I724" s="11"/>
      <c r="J724" s="12"/>
      <c r="K724" s="11"/>
    </row>
    <row r="725" spans="4:11" ht="15.75" customHeight="1">
      <c r="D725" s="12"/>
      <c r="E725" s="12"/>
      <c r="F725" s="95"/>
      <c r="G725" s="11"/>
      <c r="H725" s="11"/>
      <c r="I725" s="11"/>
      <c r="J725" s="12"/>
      <c r="K725" s="11"/>
    </row>
    <row r="726" spans="4:11" ht="15.75" customHeight="1">
      <c r="D726" s="12"/>
      <c r="E726" s="12"/>
      <c r="F726" s="95"/>
      <c r="G726" s="11"/>
      <c r="H726" s="11"/>
      <c r="I726" s="11"/>
      <c r="J726" s="12"/>
      <c r="K726" s="11"/>
    </row>
    <row r="727" spans="4:11" ht="15.75" customHeight="1">
      <c r="D727" s="12"/>
      <c r="E727" s="12"/>
      <c r="F727" s="95"/>
      <c r="G727" s="11"/>
      <c r="H727" s="11"/>
      <c r="I727" s="11"/>
      <c r="J727" s="12"/>
      <c r="K727" s="11"/>
    </row>
    <row r="728" spans="4:11" ht="15.75" customHeight="1">
      <c r="D728" s="12"/>
      <c r="E728" s="12"/>
      <c r="F728" s="95"/>
      <c r="G728" s="11"/>
      <c r="H728" s="11"/>
      <c r="I728" s="11"/>
      <c r="J728" s="12"/>
      <c r="K728" s="11"/>
    </row>
    <row r="729" spans="4:11" ht="15.75" customHeight="1">
      <c r="D729" s="12"/>
      <c r="E729" s="12"/>
      <c r="F729" s="95"/>
      <c r="G729" s="11"/>
      <c r="H729" s="11"/>
      <c r="I729" s="11"/>
      <c r="J729" s="12"/>
      <c r="K729" s="11"/>
    </row>
    <row r="730" spans="4:11" ht="15.75" customHeight="1">
      <c r="D730" s="12"/>
      <c r="E730" s="12"/>
      <c r="F730" s="95"/>
      <c r="G730" s="11"/>
      <c r="H730" s="11"/>
      <c r="I730" s="11"/>
      <c r="J730" s="12"/>
      <c r="K730" s="11"/>
    </row>
    <row r="731" spans="4:11" ht="15.75" customHeight="1">
      <c r="D731" s="12"/>
      <c r="E731" s="12"/>
      <c r="F731" s="95"/>
      <c r="G731" s="11"/>
      <c r="H731" s="11"/>
      <c r="I731" s="11"/>
      <c r="J731" s="12"/>
      <c r="K731" s="11"/>
    </row>
    <row r="732" spans="4:11" ht="15.75" customHeight="1">
      <c r="D732" s="12"/>
      <c r="E732" s="12"/>
      <c r="F732" s="95"/>
      <c r="G732" s="11"/>
      <c r="H732" s="11"/>
      <c r="I732" s="11"/>
      <c r="J732" s="12"/>
      <c r="K732" s="11"/>
    </row>
    <row r="733" spans="4:11" ht="15.75" customHeight="1">
      <c r="D733" s="12"/>
      <c r="E733" s="12"/>
      <c r="F733" s="95"/>
      <c r="G733" s="11"/>
      <c r="H733" s="11"/>
      <c r="I733" s="11"/>
      <c r="J733" s="12"/>
      <c r="K733" s="11"/>
    </row>
    <row r="734" spans="4:11" ht="15.75" customHeight="1">
      <c r="D734" s="12"/>
      <c r="E734" s="12"/>
      <c r="F734" s="95"/>
      <c r="G734" s="11"/>
      <c r="H734" s="11"/>
      <c r="I734" s="11"/>
      <c r="J734" s="12"/>
      <c r="K734" s="11"/>
    </row>
    <row r="735" spans="4:11" ht="15.75" customHeight="1">
      <c r="D735" s="12"/>
      <c r="E735" s="12"/>
      <c r="F735" s="95"/>
      <c r="G735" s="11"/>
      <c r="H735" s="11"/>
      <c r="I735" s="11"/>
      <c r="J735" s="12"/>
      <c r="K735" s="11"/>
    </row>
    <row r="736" spans="4:11" ht="15.75" customHeight="1">
      <c r="D736" s="12"/>
      <c r="E736" s="12"/>
      <c r="F736" s="95"/>
      <c r="G736" s="11"/>
      <c r="H736" s="11"/>
      <c r="I736" s="11"/>
      <c r="J736" s="12"/>
      <c r="K736" s="11"/>
    </row>
    <row r="737" spans="4:11" ht="15.75" customHeight="1">
      <c r="D737" s="12"/>
      <c r="E737" s="12"/>
      <c r="F737" s="95"/>
      <c r="G737" s="11"/>
      <c r="H737" s="11"/>
      <c r="I737" s="11"/>
      <c r="J737" s="12"/>
      <c r="K737" s="11"/>
    </row>
    <row r="738" spans="4:11" ht="15.75" customHeight="1">
      <c r="D738" s="12"/>
      <c r="E738" s="12"/>
      <c r="F738" s="95"/>
      <c r="G738" s="11"/>
      <c r="H738" s="11"/>
      <c r="I738" s="11"/>
      <c r="J738" s="12"/>
      <c r="K738" s="11"/>
    </row>
    <row r="739" spans="4:11" ht="15.75" customHeight="1">
      <c r="D739" s="12"/>
      <c r="E739" s="12"/>
      <c r="F739" s="95"/>
      <c r="G739" s="11"/>
      <c r="H739" s="11"/>
      <c r="I739" s="11"/>
      <c r="J739" s="12"/>
      <c r="K739" s="11"/>
    </row>
    <row r="740" spans="4:11" ht="15.75" customHeight="1">
      <c r="D740" s="12"/>
      <c r="E740" s="12"/>
      <c r="F740" s="95"/>
      <c r="G740" s="11"/>
      <c r="H740" s="11"/>
      <c r="I740" s="11"/>
      <c r="J740" s="12"/>
      <c r="K740" s="11"/>
    </row>
    <row r="741" spans="4:11" ht="15.75" customHeight="1">
      <c r="D741" s="12"/>
      <c r="E741" s="12"/>
      <c r="F741" s="95"/>
      <c r="G741" s="11"/>
      <c r="H741" s="11"/>
      <c r="I741" s="11"/>
      <c r="J741" s="12"/>
      <c r="K741" s="11"/>
    </row>
    <row r="742" spans="4:11" ht="15.75" customHeight="1">
      <c r="D742" s="12"/>
      <c r="E742" s="12"/>
      <c r="F742" s="95"/>
      <c r="G742" s="11"/>
      <c r="H742" s="11"/>
      <c r="I742" s="11"/>
      <c r="J742" s="12"/>
      <c r="K742" s="11"/>
    </row>
    <row r="743" spans="4:11" ht="15.75" customHeight="1">
      <c r="D743" s="12"/>
      <c r="E743" s="12"/>
      <c r="F743" s="95"/>
      <c r="G743" s="11"/>
      <c r="H743" s="11"/>
      <c r="I743" s="11"/>
      <c r="J743" s="12"/>
      <c r="K743" s="11"/>
    </row>
    <row r="744" spans="4:11" ht="15.75" customHeight="1">
      <c r="D744" s="12"/>
      <c r="E744" s="12"/>
      <c r="F744" s="95"/>
      <c r="G744" s="11"/>
      <c r="H744" s="11"/>
      <c r="I744" s="11"/>
      <c r="J744" s="12"/>
      <c r="K744" s="11"/>
    </row>
    <row r="745" spans="4:11" ht="15.75" customHeight="1">
      <c r="D745" s="12"/>
      <c r="E745" s="12"/>
      <c r="F745" s="95"/>
      <c r="G745" s="11"/>
      <c r="H745" s="11"/>
      <c r="I745" s="11"/>
      <c r="J745" s="12"/>
      <c r="K745" s="11"/>
    </row>
    <row r="746" spans="4:11" ht="15.75" customHeight="1">
      <c r="D746" s="12"/>
      <c r="E746" s="12"/>
      <c r="F746" s="95"/>
      <c r="G746" s="11"/>
      <c r="H746" s="11"/>
      <c r="I746" s="11"/>
      <c r="J746" s="12"/>
      <c r="K746" s="11"/>
    </row>
    <row r="747" spans="4:11" ht="15.75" customHeight="1">
      <c r="D747" s="12"/>
      <c r="E747" s="12"/>
      <c r="F747" s="95"/>
      <c r="G747" s="11"/>
      <c r="H747" s="11"/>
      <c r="I747" s="11"/>
      <c r="J747" s="12"/>
      <c r="K747" s="11"/>
    </row>
    <row r="748" spans="4:11" ht="15.75" customHeight="1">
      <c r="D748" s="12"/>
      <c r="E748" s="12"/>
      <c r="F748" s="95"/>
      <c r="G748" s="11"/>
      <c r="H748" s="11"/>
      <c r="I748" s="11"/>
      <c r="J748" s="12"/>
      <c r="K748" s="11"/>
    </row>
    <row r="749" spans="4:11" ht="15.75" customHeight="1">
      <c r="D749" s="12"/>
      <c r="E749" s="12"/>
      <c r="F749" s="95"/>
      <c r="G749" s="11"/>
      <c r="H749" s="11"/>
      <c r="I749" s="11"/>
      <c r="J749" s="12"/>
      <c r="K749" s="11"/>
    </row>
    <row r="750" spans="4:11" ht="15.75" customHeight="1">
      <c r="D750" s="12"/>
      <c r="E750" s="12"/>
      <c r="F750" s="95"/>
      <c r="G750" s="11"/>
      <c r="H750" s="11"/>
      <c r="I750" s="11"/>
      <c r="J750" s="12"/>
      <c r="K750" s="11"/>
    </row>
    <row r="751" spans="4:11" ht="15.75" customHeight="1">
      <c r="D751" s="12"/>
      <c r="E751" s="12"/>
      <c r="F751" s="95"/>
      <c r="G751" s="11"/>
      <c r="H751" s="11"/>
      <c r="I751" s="11"/>
      <c r="J751" s="12"/>
      <c r="K751" s="11"/>
    </row>
    <row r="752" spans="4:11" ht="15.75" customHeight="1">
      <c r="D752" s="12"/>
      <c r="E752" s="12"/>
      <c r="F752" s="95"/>
      <c r="G752" s="11"/>
      <c r="H752" s="11"/>
      <c r="I752" s="11"/>
      <c r="J752" s="12"/>
      <c r="K752" s="11"/>
    </row>
    <row r="753" spans="4:11" ht="15.75" customHeight="1">
      <c r="D753" s="12"/>
      <c r="E753" s="12"/>
      <c r="F753" s="95"/>
      <c r="G753" s="11"/>
      <c r="H753" s="11"/>
      <c r="I753" s="11"/>
      <c r="J753" s="12"/>
      <c r="K753" s="11"/>
    </row>
    <row r="754" spans="4:11" ht="15.75" customHeight="1">
      <c r="D754" s="12"/>
      <c r="E754" s="12"/>
      <c r="F754" s="95"/>
      <c r="G754" s="11"/>
      <c r="H754" s="11"/>
      <c r="I754" s="11"/>
      <c r="J754" s="12"/>
      <c r="K754" s="11"/>
    </row>
    <row r="755" spans="4:11" ht="15.75" customHeight="1">
      <c r="D755" s="12"/>
      <c r="E755" s="12"/>
      <c r="F755" s="95"/>
      <c r="G755" s="11"/>
      <c r="H755" s="11"/>
      <c r="I755" s="11"/>
      <c r="J755" s="12"/>
      <c r="K755" s="11"/>
    </row>
    <row r="756" spans="4:11" ht="15.75" customHeight="1">
      <c r="D756" s="12"/>
      <c r="E756" s="12"/>
      <c r="F756" s="95"/>
      <c r="G756" s="11"/>
      <c r="H756" s="11"/>
      <c r="I756" s="11"/>
      <c r="J756" s="12"/>
      <c r="K756" s="11"/>
    </row>
    <row r="757" spans="4:11" ht="15.75" customHeight="1">
      <c r="D757" s="12"/>
      <c r="E757" s="12"/>
      <c r="F757" s="95"/>
      <c r="G757" s="11"/>
      <c r="H757" s="11"/>
      <c r="I757" s="11"/>
      <c r="J757" s="12"/>
      <c r="K757" s="11"/>
    </row>
    <row r="758" spans="4:11" ht="15.75" customHeight="1">
      <c r="D758" s="12"/>
      <c r="E758" s="12"/>
      <c r="F758" s="95"/>
      <c r="G758" s="11"/>
      <c r="H758" s="11"/>
      <c r="I758" s="11"/>
      <c r="J758" s="12"/>
      <c r="K758" s="11"/>
    </row>
    <row r="759" spans="4:11" ht="15.75" customHeight="1">
      <c r="D759" s="12"/>
      <c r="E759" s="12"/>
      <c r="F759" s="95"/>
      <c r="G759" s="11"/>
      <c r="H759" s="11"/>
      <c r="I759" s="11"/>
      <c r="J759" s="12"/>
      <c r="K759" s="11"/>
    </row>
    <row r="760" spans="4:11" ht="15.75" customHeight="1">
      <c r="D760" s="12"/>
      <c r="E760" s="12"/>
      <c r="F760" s="95"/>
      <c r="G760" s="11"/>
      <c r="H760" s="11"/>
      <c r="I760" s="11"/>
      <c r="J760" s="12"/>
      <c r="K760" s="11"/>
    </row>
    <row r="761" spans="4:11" ht="15.75" customHeight="1">
      <c r="D761" s="12"/>
      <c r="E761" s="12"/>
      <c r="F761" s="95"/>
      <c r="G761" s="11"/>
      <c r="H761" s="11"/>
      <c r="I761" s="11"/>
      <c r="J761" s="12"/>
      <c r="K761" s="11"/>
    </row>
    <row r="762" spans="4:11" ht="15.75" customHeight="1">
      <c r="D762" s="12"/>
      <c r="E762" s="12"/>
      <c r="F762" s="95"/>
      <c r="G762" s="11"/>
      <c r="H762" s="11"/>
      <c r="I762" s="11"/>
      <c r="J762" s="12"/>
      <c r="K762" s="11"/>
    </row>
    <row r="763" spans="4:11" ht="15.75" customHeight="1">
      <c r="D763" s="12"/>
      <c r="E763" s="12"/>
      <c r="F763" s="95"/>
      <c r="G763" s="11"/>
      <c r="H763" s="11"/>
      <c r="I763" s="11"/>
      <c r="J763" s="12"/>
      <c r="K763" s="11"/>
    </row>
    <row r="764" spans="4:11" ht="15.75" customHeight="1">
      <c r="D764" s="12"/>
      <c r="E764" s="12"/>
      <c r="F764" s="95"/>
      <c r="G764" s="11"/>
      <c r="H764" s="11"/>
      <c r="I764" s="11"/>
      <c r="J764" s="12"/>
      <c r="K764" s="11"/>
    </row>
    <row r="765" spans="4:11" ht="15.75" customHeight="1">
      <c r="D765" s="12"/>
      <c r="E765" s="12"/>
      <c r="F765" s="95"/>
      <c r="G765" s="11"/>
      <c r="H765" s="11"/>
      <c r="I765" s="11"/>
      <c r="J765" s="12"/>
      <c r="K765" s="11"/>
    </row>
    <row r="766" spans="4:11" ht="15.75" customHeight="1">
      <c r="D766" s="12"/>
      <c r="E766" s="12"/>
      <c r="F766" s="95"/>
      <c r="G766" s="11"/>
      <c r="H766" s="11"/>
      <c r="I766" s="11"/>
      <c r="J766" s="12"/>
      <c r="K766" s="11"/>
    </row>
    <row r="767" spans="4:11" ht="15.75" customHeight="1">
      <c r="D767" s="12"/>
      <c r="E767" s="12"/>
      <c r="F767" s="95"/>
      <c r="G767" s="11"/>
      <c r="H767" s="11"/>
      <c r="I767" s="11"/>
      <c r="J767" s="12"/>
      <c r="K767" s="11"/>
    </row>
    <row r="768" spans="4:11" ht="15.75" customHeight="1">
      <c r="D768" s="12"/>
      <c r="E768" s="12"/>
      <c r="F768" s="95"/>
      <c r="G768" s="11"/>
      <c r="H768" s="11"/>
      <c r="I768" s="11"/>
      <c r="J768" s="12"/>
      <c r="K768" s="11"/>
    </row>
    <row r="769" spans="4:11" ht="15.75" customHeight="1">
      <c r="D769" s="12"/>
      <c r="E769" s="12"/>
      <c r="F769" s="95"/>
      <c r="G769" s="11"/>
      <c r="H769" s="11"/>
      <c r="I769" s="11"/>
      <c r="J769" s="12"/>
      <c r="K769" s="11"/>
    </row>
    <row r="770" spans="4:11" ht="15.75" customHeight="1">
      <c r="D770" s="12"/>
      <c r="E770" s="12"/>
      <c r="F770" s="95"/>
      <c r="G770" s="11"/>
      <c r="H770" s="11"/>
      <c r="I770" s="11"/>
      <c r="J770" s="12"/>
      <c r="K770" s="11"/>
    </row>
    <row r="771" spans="4:11" ht="15.75" customHeight="1">
      <c r="D771" s="12"/>
      <c r="E771" s="12"/>
      <c r="F771" s="95"/>
      <c r="G771" s="11"/>
      <c r="H771" s="11"/>
      <c r="I771" s="11"/>
      <c r="J771" s="12"/>
      <c r="K771" s="11"/>
    </row>
    <row r="772" spans="4:11" ht="15.75" customHeight="1">
      <c r="D772" s="12"/>
      <c r="E772" s="12"/>
      <c r="F772" s="95"/>
      <c r="G772" s="11"/>
      <c r="H772" s="11"/>
      <c r="I772" s="11"/>
      <c r="J772" s="12"/>
      <c r="K772" s="11"/>
    </row>
    <row r="773" spans="4:11" ht="15.75" customHeight="1">
      <c r="D773" s="12"/>
      <c r="E773" s="12"/>
      <c r="F773" s="95"/>
      <c r="G773" s="11"/>
      <c r="H773" s="11"/>
      <c r="I773" s="11"/>
      <c r="J773" s="12"/>
      <c r="K773" s="11"/>
    </row>
    <row r="774" spans="4:11" ht="15.75" customHeight="1">
      <c r="D774" s="12"/>
      <c r="E774" s="12"/>
      <c r="F774" s="95"/>
      <c r="G774" s="11"/>
      <c r="H774" s="11"/>
      <c r="I774" s="11"/>
      <c r="J774" s="12"/>
      <c r="K774" s="11"/>
    </row>
    <row r="775" spans="4:11" ht="15.75" customHeight="1">
      <c r="D775" s="12"/>
      <c r="E775" s="12"/>
      <c r="F775" s="95"/>
      <c r="G775" s="11"/>
      <c r="H775" s="11"/>
      <c r="I775" s="11"/>
      <c r="J775" s="12"/>
      <c r="K775" s="11"/>
    </row>
    <row r="776" spans="4:11" ht="15.75" customHeight="1">
      <c r="D776" s="12"/>
      <c r="E776" s="12"/>
      <c r="F776" s="95"/>
      <c r="G776" s="11"/>
      <c r="H776" s="11"/>
      <c r="I776" s="11"/>
      <c r="J776" s="12"/>
      <c r="K776" s="11"/>
    </row>
    <row r="777" spans="4:11" ht="15.75" customHeight="1">
      <c r="D777" s="12"/>
      <c r="E777" s="12"/>
      <c r="F777" s="95"/>
      <c r="G777" s="11"/>
      <c r="H777" s="11"/>
      <c r="I777" s="11"/>
      <c r="J777" s="12"/>
      <c r="K777" s="11"/>
    </row>
    <row r="778" spans="4:11" ht="15.75" customHeight="1">
      <c r="D778" s="12"/>
      <c r="E778" s="12"/>
      <c r="F778" s="95"/>
      <c r="G778" s="11"/>
      <c r="H778" s="11"/>
      <c r="I778" s="11"/>
      <c r="J778" s="12"/>
      <c r="K778" s="11"/>
    </row>
    <row r="779" spans="4:11" ht="15.75" customHeight="1">
      <c r="D779" s="12"/>
      <c r="E779" s="12"/>
      <c r="F779" s="95"/>
      <c r="G779" s="11"/>
      <c r="H779" s="11"/>
      <c r="I779" s="11"/>
      <c r="J779" s="12"/>
      <c r="K779" s="11"/>
    </row>
    <row r="780" spans="4:11" ht="15.75" customHeight="1">
      <c r="D780" s="12"/>
      <c r="E780" s="12"/>
      <c r="F780" s="95"/>
      <c r="G780" s="11"/>
      <c r="H780" s="11"/>
      <c r="I780" s="11"/>
      <c r="J780" s="12"/>
      <c r="K780" s="11"/>
    </row>
    <row r="781" spans="4:11" ht="15.75" customHeight="1">
      <c r="D781" s="12"/>
      <c r="E781" s="12"/>
      <c r="F781" s="95"/>
      <c r="G781" s="11"/>
      <c r="H781" s="11"/>
      <c r="I781" s="11"/>
      <c r="J781" s="12"/>
      <c r="K781" s="11"/>
    </row>
    <row r="782" spans="4:11" ht="15.75" customHeight="1">
      <c r="D782" s="12"/>
      <c r="E782" s="12"/>
      <c r="F782" s="95"/>
      <c r="G782" s="11"/>
      <c r="H782" s="11"/>
      <c r="I782" s="11"/>
      <c r="J782" s="12"/>
      <c r="K782" s="11"/>
    </row>
    <row r="783" spans="4:11" ht="15.75" customHeight="1">
      <c r="D783" s="12"/>
      <c r="E783" s="12"/>
      <c r="F783" s="95"/>
      <c r="G783" s="11"/>
      <c r="H783" s="11"/>
      <c r="I783" s="11"/>
      <c r="J783" s="12"/>
      <c r="K783" s="11"/>
    </row>
    <row r="784" spans="4:11" ht="15.75" customHeight="1">
      <c r="D784" s="12"/>
      <c r="E784" s="12"/>
      <c r="F784" s="95"/>
      <c r="G784" s="11"/>
      <c r="H784" s="11"/>
      <c r="I784" s="11"/>
      <c r="J784" s="12"/>
      <c r="K784" s="11"/>
    </row>
    <row r="785" spans="4:11" ht="15.75" customHeight="1">
      <c r="D785" s="12"/>
      <c r="E785" s="12"/>
      <c r="F785" s="95"/>
      <c r="G785" s="11"/>
      <c r="H785" s="11"/>
      <c r="I785" s="11"/>
      <c r="J785" s="12"/>
      <c r="K785" s="11"/>
    </row>
    <row r="786" spans="4:11" ht="15.75" customHeight="1">
      <c r="D786" s="12"/>
      <c r="E786" s="12"/>
      <c r="F786" s="95"/>
      <c r="G786" s="11"/>
      <c r="H786" s="11"/>
      <c r="I786" s="11"/>
      <c r="J786" s="12"/>
      <c r="K786" s="11"/>
    </row>
    <row r="787" spans="4:11" ht="15.75" customHeight="1">
      <c r="D787" s="12"/>
      <c r="E787" s="12"/>
      <c r="F787" s="95"/>
      <c r="G787" s="11"/>
      <c r="H787" s="11"/>
      <c r="I787" s="11"/>
      <c r="J787" s="12"/>
      <c r="K787" s="11"/>
    </row>
    <row r="788" spans="4:11" ht="15.75" customHeight="1">
      <c r="D788" s="12"/>
      <c r="E788" s="12"/>
      <c r="F788" s="95"/>
      <c r="G788" s="11"/>
      <c r="H788" s="11"/>
      <c r="I788" s="11"/>
      <c r="J788" s="12"/>
      <c r="K788" s="11"/>
    </row>
    <row r="789" spans="4:11" ht="15.75" customHeight="1">
      <c r="D789" s="12"/>
      <c r="E789" s="12"/>
      <c r="F789" s="95"/>
      <c r="G789" s="11"/>
      <c r="H789" s="11"/>
      <c r="I789" s="11"/>
      <c r="J789" s="12"/>
      <c r="K789" s="11"/>
    </row>
    <row r="790" spans="4:11" ht="15.75" customHeight="1">
      <c r="D790" s="12"/>
      <c r="E790" s="12"/>
      <c r="F790" s="95"/>
      <c r="G790" s="11"/>
      <c r="H790" s="11"/>
      <c r="I790" s="11"/>
      <c r="J790" s="12"/>
      <c r="K790" s="11"/>
    </row>
    <row r="791" spans="4:11" ht="15.75" customHeight="1">
      <c r="D791" s="12"/>
      <c r="E791" s="12"/>
      <c r="F791" s="95"/>
      <c r="G791" s="11"/>
      <c r="H791" s="11"/>
      <c r="I791" s="11"/>
      <c r="J791" s="12"/>
      <c r="K791" s="11"/>
    </row>
    <row r="792" spans="4:11" ht="15.75" customHeight="1">
      <c r="D792" s="12"/>
      <c r="E792" s="12"/>
      <c r="F792" s="95"/>
      <c r="G792" s="11"/>
      <c r="H792" s="11"/>
      <c r="I792" s="11"/>
      <c r="J792" s="12"/>
      <c r="K792" s="11"/>
    </row>
    <row r="793" spans="4:11" ht="15.75" customHeight="1">
      <c r="D793" s="12"/>
      <c r="E793" s="12"/>
      <c r="F793" s="95"/>
      <c r="G793" s="11"/>
      <c r="H793" s="11"/>
      <c r="I793" s="11"/>
      <c r="J793" s="12"/>
      <c r="K793" s="11"/>
    </row>
    <row r="794" spans="4:11" ht="15.75" customHeight="1">
      <c r="D794" s="12"/>
      <c r="E794" s="12"/>
      <c r="F794" s="95"/>
      <c r="G794" s="11"/>
      <c r="H794" s="11"/>
      <c r="I794" s="11"/>
      <c r="J794" s="12"/>
      <c r="K794" s="11"/>
    </row>
    <row r="795" spans="4:11" ht="15.75" customHeight="1">
      <c r="D795" s="12"/>
      <c r="E795" s="12"/>
      <c r="F795" s="95"/>
      <c r="G795" s="11"/>
      <c r="H795" s="11"/>
      <c r="I795" s="11"/>
      <c r="J795" s="12"/>
      <c r="K795" s="11"/>
    </row>
    <row r="796" spans="4:11" ht="15.75" customHeight="1">
      <c r="D796" s="12"/>
      <c r="E796" s="12"/>
      <c r="F796" s="95"/>
      <c r="G796" s="11"/>
      <c r="H796" s="11"/>
      <c r="I796" s="11"/>
      <c r="J796" s="12"/>
      <c r="K796" s="11"/>
    </row>
    <row r="797" spans="4:11" ht="15.75" customHeight="1">
      <c r="D797" s="12"/>
      <c r="E797" s="12"/>
      <c r="F797" s="95"/>
      <c r="G797" s="11"/>
      <c r="H797" s="11"/>
      <c r="I797" s="11"/>
      <c r="J797" s="12"/>
      <c r="K797" s="11"/>
    </row>
    <row r="798" spans="4:11" ht="15.75" customHeight="1">
      <c r="D798" s="12"/>
      <c r="E798" s="12"/>
      <c r="F798" s="95"/>
      <c r="G798" s="11"/>
      <c r="H798" s="11"/>
      <c r="I798" s="11"/>
      <c r="J798" s="12"/>
      <c r="K798" s="11"/>
    </row>
    <row r="799" spans="4:11" ht="15.75" customHeight="1">
      <c r="D799" s="12"/>
      <c r="E799" s="12"/>
      <c r="F799" s="95"/>
      <c r="G799" s="11"/>
      <c r="H799" s="11"/>
      <c r="I799" s="11"/>
      <c r="J799" s="12"/>
      <c r="K799" s="11"/>
    </row>
    <row r="800" spans="4:11" ht="15.75" customHeight="1">
      <c r="D800" s="12"/>
      <c r="E800" s="12"/>
      <c r="F800" s="95"/>
      <c r="G800" s="11"/>
      <c r="H800" s="11"/>
      <c r="I800" s="11"/>
      <c r="J800" s="12"/>
      <c r="K800" s="11"/>
    </row>
    <row r="801" spans="4:11" ht="15.75" customHeight="1">
      <c r="D801" s="12"/>
      <c r="E801" s="12"/>
      <c r="F801" s="95"/>
      <c r="G801" s="11"/>
      <c r="H801" s="11"/>
      <c r="I801" s="11"/>
      <c r="J801" s="12"/>
      <c r="K801" s="11"/>
    </row>
    <row r="802" spans="4:11" ht="15.75" customHeight="1">
      <c r="D802" s="12"/>
      <c r="E802" s="12"/>
      <c r="F802" s="95"/>
      <c r="G802" s="11"/>
      <c r="H802" s="11"/>
      <c r="I802" s="11"/>
      <c r="J802" s="12"/>
      <c r="K802" s="11"/>
    </row>
    <row r="803" spans="4:11" ht="15.75" customHeight="1">
      <c r="D803" s="12"/>
      <c r="E803" s="12"/>
      <c r="F803" s="95"/>
      <c r="G803" s="11"/>
      <c r="H803" s="11"/>
      <c r="I803" s="11"/>
      <c r="J803" s="12"/>
      <c r="K803" s="11"/>
    </row>
    <row r="804" spans="4:11" ht="15.75" customHeight="1">
      <c r="D804" s="12"/>
      <c r="E804" s="12"/>
      <c r="F804" s="95"/>
      <c r="G804" s="11"/>
      <c r="H804" s="11"/>
      <c r="I804" s="11"/>
      <c r="J804" s="12"/>
      <c r="K804" s="11"/>
    </row>
    <row r="805" spans="4:11" ht="15.75" customHeight="1">
      <c r="D805" s="12"/>
      <c r="E805" s="12"/>
      <c r="F805" s="95"/>
      <c r="G805" s="11"/>
      <c r="H805" s="11"/>
      <c r="I805" s="11"/>
      <c r="J805" s="12"/>
      <c r="K805" s="11"/>
    </row>
    <row r="806" spans="4:11" ht="15.75" customHeight="1">
      <c r="D806" s="12"/>
      <c r="E806" s="12"/>
      <c r="F806" s="95"/>
      <c r="G806" s="11"/>
      <c r="H806" s="11"/>
      <c r="I806" s="11"/>
      <c r="J806" s="12"/>
      <c r="K806" s="11"/>
    </row>
    <row r="807" spans="4:11" ht="15.75" customHeight="1">
      <c r="D807" s="12"/>
      <c r="E807" s="12"/>
      <c r="F807" s="95"/>
      <c r="G807" s="11"/>
      <c r="H807" s="11"/>
      <c r="I807" s="11"/>
      <c r="J807" s="12"/>
      <c r="K807" s="11"/>
    </row>
    <row r="808" spans="4:11" ht="15.75" customHeight="1">
      <c r="D808" s="12"/>
      <c r="E808" s="12"/>
      <c r="F808" s="95"/>
      <c r="G808" s="11"/>
      <c r="H808" s="11"/>
      <c r="I808" s="11"/>
      <c r="J808" s="12"/>
      <c r="K808" s="11"/>
    </row>
    <row r="809" spans="4:11" ht="15.75" customHeight="1">
      <c r="D809" s="12"/>
      <c r="E809" s="12"/>
      <c r="F809" s="95"/>
      <c r="G809" s="11"/>
      <c r="H809" s="11"/>
      <c r="I809" s="11"/>
      <c r="J809" s="12"/>
      <c r="K809" s="11"/>
    </row>
    <row r="810" spans="4:11" ht="15.75" customHeight="1">
      <c r="D810" s="12"/>
      <c r="E810" s="12"/>
      <c r="F810" s="95"/>
      <c r="G810" s="11"/>
      <c r="H810" s="11"/>
      <c r="I810" s="11"/>
      <c r="J810" s="12"/>
      <c r="K810" s="11"/>
    </row>
    <row r="811" spans="4:11" ht="15.75" customHeight="1">
      <c r="D811" s="12"/>
      <c r="E811" s="12"/>
      <c r="F811" s="95"/>
      <c r="G811" s="11"/>
      <c r="H811" s="11"/>
      <c r="I811" s="11"/>
      <c r="J811" s="12"/>
      <c r="K811" s="11"/>
    </row>
    <row r="812" spans="4:11" ht="15.75" customHeight="1">
      <c r="D812" s="12"/>
      <c r="E812" s="12"/>
      <c r="F812" s="95"/>
      <c r="G812" s="11"/>
      <c r="H812" s="11"/>
      <c r="I812" s="11"/>
      <c r="J812" s="12"/>
      <c r="K812" s="11"/>
    </row>
    <row r="813" spans="4:11" ht="15.75" customHeight="1">
      <c r="D813" s="12"/>
      <c r="E813" s="12"/>
      <c r="F813" s="95"/>
      <c r="G813" s="11"/>
      <c r="H813" s="11"/>
      <c r="I813" s="11"/>
      <c r="J813" s="12"/>
      <c r="K813" s="11"/>
    </row>
    <row r="814" spans="4:11" ht="15.75" customHeight="1">
      <c r="D814" s="12"/>
      <c r="E814" s="12"/>
      <c r="F814" s="95"/>
      <c r="G814" s="11"/>
      <c r="H814" s="11"/>
      <c r="I814" s="11"/>
      <c r="J814" s="12"/>
      <c r="K814" s="11"/>
    </row>
    <row r="815" spans="4:11" ht="15.75" customHeight="1">
      <c r="D815" s="12"/>
      <c r="E815" s="12"/>
      <c r="F815" s="95"/>
      <c r="G815" s="11"/>
      <c r="H815" s="11"/>
      <c r="I815" s="11"/>
      <c r="J815" s="12"/>
      <c r="K815" s="11"/>
    </row>
    <row r="816" spans="4:11" ht="15.75" customHeight="1">
      <c r="D816" s="12"/>
      <c r="E816" s="12"/>
      <c r="F816" s="95"/>
      <c r="G816" s="11"/>
      <c r="H816" s="11"/>
      <c r="I816" s="11"/>
      <c r="J816" s="12"/>
      <c r="K816" s="11"/>
    </row>
    <row r="817" spans="4:11" ht="15.75" customHeight="1">
      <c r="D817" s="12"/>
      <c r="E817" s="12"/>
      <c r="F817" s="95"/>
      <c r="G817" s="11"/>
      <c r="H817" s="11"/>
      <c r="I817" s="11"/>
      <c r="J817" s="12"/>
      <c r="K817" s="11"/>
    </row>
    <row r="818" spans="4:11" ht="15.75" customHeight="1">
      <c r="D818" s="12"/>
      <c r="E818" s="12"/>
      <c r="F818" s="95"/>
      <c r="G818" s="11"/>
      <c r="H818" s="11"/>
      <c r="I818" s="11"/>
      <c r="J818" s="12"/>
      <c r="K818" s="11"/>
    </row>
    <row r="819" spans="4:11" ht="15.75" customHeight="1">
      <c r="D819" s="12"/>
      <c r="E819" s="12"/>
      <c r="F819" s="95"/>
      <c r="G819" s="11"/>
      <c r="H819" s="11"/>
      <c r="I819" s="11"/>
      <c r="J819" s="12"/>
      <c r="K819" s="11"/>
    </row>
    <row r="820" spans="4:11" ht="15.75" customHeight="1">
      <c r="D820" s="12"/>
      <c r="E820" s="12"/>
      <c r="F820" s="95"/>
      <c r="G820" s="11"/>
      <c r="H820" s="11"/>
      <c r="I820" s="11"/>
      <c r="J820" s="12"/>
      <c r="K820" s="11"/>
    </row>
    <row r="821" spans="4:11" ht="15.75" customHeight="1">
      <c r="D821" s="12"/>
      <c r="E821" s="12"/>
      <c r="F821" s="95"/>
      <c r="G821" s="11"/>
      <c r="H821" s="11"/>
      <c r="I821" s="11"/>
      <c r="J821" s="12"/>
      <c r="K821" s="11"/>
    </row>
    <row r="822" spans="4:11" ht="15.75" customHeight="1">
      <c r="D822" s="12"/>
      <c r="E822" s="12"/>
      <c r="F822" s="95"/>
      <c r="G822" s="11"/>
      <c r="H822" s="11"/>
      <c r="I822" s="11"/>
      <c r="J822" s="12"/>
      <c r="K822" s="11"/>
    </row>
    <row r="823" spans="4:11" ht="15.75" customHeight="1">
      <c r="D823" s="12"/>
      <c r="E823" s="12"/>
      <c r="F823" s="95"/>
      <c r="G823" s="11"/>
      <c r="H823" s="11"/>
      <c r="I823" s="11"/>
      <c r="J823" s="12"/>
      <c r="K823" s="11"/>
    </row>
    <row r="824" spans="4:11" ht="15.75" customHeight="1">
      <c r="D824" s="12"/>
      <c r="E824" s="12"/>
      <c r="F824" s="95"/>
      <c r="G824" s="11"/>
      <c r="H824" s="11"/>
      <c r="I824" s="11"/>
      <c r="J824" s="12"/>
      <c r="K824" s="11"/>
    </row>
    <row r="825" spans="4:11" ht="15.75" customHeight="1">
      <c r="D825" s="12"/>
      <c r="E825" s="12"/>
      <c r="F825" s="95"/>
      <c r="G825" s="11"/>
      <c r="H825" s="11"/>
      <c r="I825" s="11"/>
      <c r="J825" s="12"/>
      <c r="K825" s="11"/>
    </row>
    <row r="826" spans="4:11" ht="15.75" customHeight="1">
      <c r="D826" s="12"/>
      <c r="E826" s="12"/>
      <c r="F826" s="95"/>
      <c r="G826" s="11"/>
      <c r="H826" s="11"/>
      <c r="I826" s="11"/>
      <c r="J826" s="12"/>
      <c r="K826" s="11"/>
    </row>
    <row r="827" spans="4:11" ht="15.75" customHeight="1">
      <c r="D827" s="12"/>
      <c r="E827" s="12"/>
      <c r="F827" s="95"/>
      <c r="G827" s="11"/>
      <c r="H827" s="11"/>
      <c r="I827" s="11"/>
      <c r="J827" s="12"/>
      <c r="K827" s="11"/>
    </row>
    <row r="828" spans="4:11" ht="15.75" customHeight="1">
      <c r="D828" s="12"/>
      <c r="E828" s="12"/>
      <c r="F828" s="95"/>
      <c r="G828" s="11"/>
      <c r="H828" s="11"/>
      <c r="I828" s="11"/>
      <c r="J828" s="12"/>
      <c r="K828" s="11"/>
    </row>
    <row r="829" spans="4:11" ht="15.75" customHeight="1">
      <c r="D829" s="12"/>
      <c r="E829" s="12"/>
      <c r="F829" s="95"/>
      <c r="G829" s="11"/>
      <c r="H829" s="11"/>
      <c r="I829" s="11"/>
      <c r="J829" s="12"/>
      <c r="K829" s="11"/>
    </row>
    <row r="830" spans="4:11" ht="15.75" customHeight="1">
      <c r="D830" s="12"/>
      <c r="E830" s="12"/>
      <c r="F830" s="95"/>
      <c r="G830" s="11"/>
      <c r="H830" s="11"/>
      <c r="I830" s="11"/>
      <c r="J830" s="12"/>
      <c r="K830" s="11"/>
    </row>
    <row r="831" spans="4:11" ht="15.75" customHeight="1">
      <c r="D831" s="12"/>
      <c r="E831" s="12"/>
      <c r="F831" s="95"/>
      <c r="G831" s="11"/>
      <c r="H831" s="11"/>
      <c r="I831" s="11"/>
      <c r="J831" s="12"/>
      <c r="K831" s="11"/>
    </row>
    <row r="832" spans="4:11" ht="15.75" customHeight="1">
      <c r="D832" s="12"/>
      <c r="E832" s="12"/>
      <c r="F832" s="95"/>
      <c r="G832" s="11"/>
      <c r="H832" s="11"/>
      <c r="I832" s="11"/>
      <c r="J832" s="12"/>
      <c r="K832" s="11"/>
    </row>
    <row r="833" spans="4:11" ht="15.75" customHeight="1">
      <c r="D833" s="12"/>
      <c r="E833" s="12"/>
      <c r="F833" s="95"/>
      <c r="G833" s="11"/>
      <c r="H833" s="11"/>
      <c r="I833" s="11"/>
      <c r="J833" s="12"/>
      <c r="K833" s="11"/>
    </row>
    <row r="834" spans="4:11" ht="15.75" customHeight="1">
      <c r="D834" s="12"/>
      <c r="E834" s="12"/>
      <c r="F834" s="95"/>
      <c r="G834" s="11"/>
      <c r="H834" s="11"/>
      <c r="I834" s="11"/>
      <c r="J834" s="12"/>
      <c r="K834" s="11"/>
    </row>
    <row r="835" spans="4:11" ht="15.75" customHeight="1">
      <c r="D835" s="12"/>
      <c r="E835" s="12"/>
      <c r="F835" s="95"/>
      <c r="G835" s="11"/>
      <c r="H835" s="11"/>
      <c r="I835" s="11"/>
      <c r="J835" s="12"/>
      <c r="K835" s="11"/>
    </row>
    <row r="836" spans="4:11" ht="15.75" customHeight="1">
      <c r="D836" s="12"/>
      <c r="E836" s="12"/>
      <c r="F836" s="95"/>
      <c r="G836" s="11"/>
      <c r="H836" s="11"/>
      <c r="I836" s="11"/>
      <c r="J836" s="12"/>
      <c r="K836" s="11"/>
    </row>
    <row r="837" spans="4:11" ht="15.75" customHeight="1">
      <c r="D837" s="12"/>
      <c r="E837" s="12"/>
      <c r="F837" s="95"/>
      <c r="G837" s="11"/>
      <c r="H837" s="11"/>
      <c r="I837" s="11"/>
      <c r="J837" s="12"/>
      <c r="K837" s="11"/>
    </row>
    <row r="838" spans="4:11" ht="15.75" customHeight="1">
      <c r="D838" s="12"/>
      <c r="E838" s="12"/>
      <c r="F838" s="95"/>
      <c r="G838" s="11"/>
      <c r="H838" s="11"/>
      <c r="I838" s="11"/>
      <c r="J838" s="12"/>
      <c r="K838" s="11"/>
    </row>
    <row r="839" spans="4:11" ht="15.75" customHeight="1">
      <c r="D839" s="12"/>
      <c r="E839" s="12"/>
      <c r="F839" s="95"/>
      <c r="G839" s="11"/>
      <c r="H839" s="11"/>
      <c r="I839" s="11"/>
      <c r="J839" s="12"/>
      <c r="K839" s="11"/>
    </row>
    <row r="840" spans="4:11" ht="15.75" customHeight="1">
      <c r="D840" s="12"/>
      <c r="E840" s="12"/>
      <c r="F840" s="95"/>
      <c r="G840" s="11"/>
      <c r="H840" s="11"/>
      <c r="I840" s="11"/>
      <c r="J840" s="12"/>
      <c r="K840" s="11"/>
    </row>
    <row r="841" spans="4:11" ht="15.75" customHeight="1">
      <c r="D841" s="12"/>
      <c r="E841" s="12"/>
      <c r="F841" s="95"/>
      <c r="G841" s="11"/>
      <c r="H841" s="11"/>
      <c r="I841" s="11"/>
      <c r="J841" s="12"/>
      <c r="K841" s="11"/>
    </row>
    <row r="842" spans="4:11" ht="15.75" customHeight="1">
      <c r="D842" s="12"/>
      <c r="E842" s="12"/>
      <c r="F842" s="95"/>
      <c r="G842" s="11"/>
      <c r="H842" s="11"/>
      <c r="I842" s="11"/>
      <c r="J842" s="12"/>
      <c r="K842" s="11"/>
    </row>
    <row r="843" spans="4:11" ht="15.75" customHeight="1">
      <c r="D843" s="12"/>
      <c r="E843" s="12"/>
      <c r="F843" s="95"/>
      <c r="G843" s="11"/>
      <c r="H843" s="11"/>
      <c r="I843" s="11"/>
      <c r="J843" s="12"/>
      <c r="K843" s="11"/>
    </row>
    <row r="844" spans="4:11" ht="15.75" customHeight="1">
      <c r="D844" s="12"/>
      <c r="E844" s="12"/>
      <c r="F844" s="95"/>
      <c r="G844" s="11"/>
      <c r="H844" s="11"/>
      <c r="I844" s="11"/>
      <c r="J844" s="12"/>
      <c r="K844" s="11"/>
    </row>
    <row r="845" spans="4:11" ht="15.75" customHeight="1">
      <c r="D845" s="12"/>
      <c r="E845" s="12"/>
      <c r="F845" s="95"/>
      <c r="G845" s="11"/>
      <c r="H845" s="11"/>
      <c r="I845" s="11"/>
      <c r="J845" s="12"/>
      <c r="K845" s="11"/>
    </row>
    <row r="846" spans="4:11" ht="15.75" customHeight="1">
      <c r="D846" s="12"/>
      <c r="E846" s="12"/>
      <c r="F846" s="95"/>
      <c r="G846" s="11"/>
      <c r="H846" s="11"/>
      <c r="I846" s="11"/>
      <c r="J846" s="12"/>
      <c r="K846" s="11"/>
    </row>
    <row r="847" spans="4:11" ht="15.75" customHeight="1">
      <c r="D847" s="12"/>
      <c r="E847" s="12"/>
      <c r="F847" s="95"/>
      <c r="G847" s="11"/>
      <c r="H847" s="11"/>
      <c r="I847" s="11"/>
      <c r="J847" s="12"/>
      <c r="K847" s="11"/>
    </row>
    <row r="848" spans="4:11" ht="15.75" customHeight="1">
      <c r="D848" s="12"/>
      <c r="E848" s="12"/>
      <c r="F848" s="95"/>
      <c r="G848" s="11"/>
      <c r="H848" s="11"/>
      <c r="I848" s="11"/>
      <c r="J848" s="12"/>
      <c r="K848" s="11"/>
    </row>
    <row r="849" spans="4:11" ht="15.75" customHeight="1">
      <c r="D849" s="12"/>
      <c r="E849" s="12"/>
      <c r="F849" s="95"/>
      <c r="G849" s="11"/>
      <c r="H849" s="11"/>
      <c r="I849" s="11"/>
      <c r="J849" s="12"/>
      <c r="K849" s="11"/>
    </row>
    <row r="850" spans="4:11" ht="15.75" customHeight="1">
      <c r="D850" s="12"/>
      <c r="E850" s="12"/>
      <c r="F850" s="95"/>
      <c r="G850" s="11"/>
      <c r="H850" s="11"/>
      <c r="I850" s="11"/>
      <c r="J850" s="12"/>
      <c r="K850" s="11"/>
    </row>
    <row r="851" spans="4:11" ht="15.75" customHeight="1">
      <c r="D851" s="12"/>
      <c r="E851" s="12"/>
      <c r="F851" s="95"/>
      <c r="G851" s="11"/>
      <c r="H851" s="11"/>
      <c r="I851" s="11"/>
      <c r="J851" s="12"/>
      <c r="K851" s="11"/>
    </row>
    <row r="852" spans="4:11" ht="15.75" customHeight="1">
      <c r="D852" s="12"/>
      <c r="E852" s="12"/>
      <c r="F852" s="95"/>
      <c r="G852" s="11"/>
      <c r="H852" s="11"/>
      <c r="I852" s="11"/>
      <c r="J852" s="12"/>
      <c r="K852" s="11"/>
    </row>
    <row r="853" spans="4:11" ht="15.75" customHeight="1">
      <c r="D853" s="12"/>
      <c r="E853" s="12"/>
      <c r="F853" s="95"/>
      <c r="G853" s="11"/>
      <c r="H853" s="11"/>
      <c r="I853" s="11"/>
      <c r="J853" s="12"/>
      <c r="K853" s="11"/>
    </row>
    <row r="854" spans="4:11" ht="15.75" customHeight="1">
      <c r="D854" s="12"/>
      <c r="E854" s="12"/>
      <c r="F854" s="95"/>
      <c r="G854" s="11"/>
      <c r="H854" s="11"/>
      <c r="I854" s="11"/>
      <c r="J854" s="12"/>
      <c r="K854" s="11"/>
    </row>
    <row r="855" spans="4:11" ht="15.75" customHeight="1">
      <c r="D855" s="12"/>
      <c r="E855" s="12"/>
      <c r="F855" s="95"/>
      <c r="G855" s="11"/>
      <c r="H855" s="11"/>
      <c r="I855" s="11"/>
      <c r="J855" s="12"/>
      <c r="K855" s="11"/>
    </row>
    <row r="856" spans="4:11" ht="15.75" customHeight="1">
      <c r="D856" s="12"/>
      <c r="E856" s="12"/>
      <c r="F856" s="95"/>
      <c r="G856" s="11"/>
      <c r="H856" s="11"/>
      <c r="I856" s="11"/>
      <c r="J856" s="12"/>
      <c r="K856" s="11"/>
    </row>
    <row r="857" spans="4:11" ht="15.75" customHeight="1">
      <c r="D857" s="12"/>
      <c r="E857" s="12"/>
      <c r="F857" s="95"/>
      <c r="G857" s="11"/>
      <c r="H857" s="11"/>
      <c r="I857" s="11"/>
      <c r="J857" s="12"/>
      <c r="K857" s="11"/>
    </row>
    <row r="858" spans="4:11" ht="15.75" customHeight="1">
      <c r="D858" s="12"/>
      <c r="E858" s="12"/>
      <c r="F858" s="95"/>
      <c r="G858" s="11"/>
      <c r="H858" s="11"/>
      <c r="I858" s="11"/>
      <c r="J858" s="12"/>
      <c r="K858" s="11"/>
    </row>
    <row r="859" spans="4:11" ht="15.75" customHeight="1">
      <c r="D859" s="12"/>
      <c r="E859" s="12"/>
      <c r="F859" s="95"/>
      <c r="G859" s="11"/>
      <c r="H859" s="11"/>
      <c r="I859" s="11"/>
      <c r="J859" s="12"/>
      <c r="K859" s="11"/>
    </row>
    <row r="860" spans="4:11" ht="15.75" customHeight="1">
      <c r="D860" s="12"/>
      <c r="E860" s="12"/>
      <c r="F860" s="95"/>
      <c r="G860" s="11"/>
      <c r="H860" s="11"/>
      <c r="I860" s="11"/>
      <c r="J860" s="12"/>
      <c r="K860" s="11"/>
    </row>
    <row r="861" spans="4:11" ht="15.75" customHeight="1">
      <c r="D861" s="12"/>
      <c r="E861" s="12"/>
      <c r="F861" s="95"/>
      <c r="G861" s="11"/>
      <c r="H861" s="11"/>
      <c r="I861" s="11"/>
      <c r="J861" s="12"/>
      <c r="K861" s="11"/>
    </row>
    <row r="862" spans="4:11" ht="15.75" customHeight="1">
      <c r="D862" s="12"/>
      <c r="E862" s="12"/>
      <c r="F862" s="95"/>
      <c r="G862" s="11"/>
      <c r="H862" s="11"/>
      <c r="I862" s="11"/>
      <c r="J862" s="12"/>
      <c r="K862" s="11"/>
    </row>
    <row r="863" spans="4:11" ht="15.75" customHeight="1">
      <c r="D863" s="12"/>
      <c r="E863" s="12"/>
      <c r="F863" s="95"/>
      <c r="G863" s="11"/>
      <c r="H863" s="11"/>
      <c r="I863" s="11"/>
      <c r="J863" s="12"/>
      <c r="K863" s="11"/>
    </row>
    <row r="864" spans="4:11" ht="15.75" customHeight="1">
      <c r="D864" s="12"/>
      <c r="E864" s="12"/>
      <c r="F864" s="95"/>
      <c r="G864" s="11"/>
      <c r="H864" s="11"/>
      <c r="I864" s="11"/>
      <c r="J864" s="12"/>
      <c r="K864" s="11"/>
    </row>
    <row r="865" spans="4:11" ht="15.75" customHeight="1">
      <c r="D865" s="12"/>
      <c r="E865" s="12"/>
      <c r="F865" s="95"/>
      <c r="G865" s="11"/>
      <c r="H865" s="11"/>
      <c r="I865" s="11"/>
      <c r="J865" s="12"/>
      <c r="K865" s="11"/>
    </row>
    <row r="866" spans="4:11" ht="15.75" customHeight="1">
      <c r="D866" s="12"/>
      <c r="E866" s="12"/>
      <c r="F866" s="95"/>
      <c r="G866" s="11"/>
      <c r="H866" s="11"/>
      <c r="I866" s="11"/>
      <c r="J866" s="12"/>
      <c r="K866" s="11"/>
    </row>
    <row r="867" spans="4:11" ht="15.75" customHeight="1">
      <c r="D867" s="12"/>
      <c r="E867" s="12"/>
      <c r="F867" s="95"/>
      <c r="G867" s="11"/>
      <c r="H867" s="11"/>
      <c r="I867" s="11"/>
      <c r="J867" s="12"/>
      <c r="K867" s="11"/>
    </row>
    <row r="868" spans="4:11" ht="15.75" customHeight="1">
      <c r="D868" s="12"/>
      <c r="E868" s="12"/>
      <c r="F868" s="95"/>
      <c r="G868" s="11"/>
      <c r="H868" s="11"/>
      <c r="I868" s="11"/>
      <c r="J868" s="12"/>
      <c r="K868" s="11"/>
    </row>
    <row r="869" spans="4:11" ht="15.75" customHeight="1">
      <c r="D869" s="12"/>
      <c r="E869" s="12"/>
      <c r="F869" s="95"/>
      <c r="G869" s="11"/>
      <c r="H869" s="11"/>
      <c r="I869" s="11"/>
      <c r="J869" s="12"/>
      <c r="K869" s="11"/>
    </row>
    <row r="870" spans="4:11" ht="15.75" customHeight="1">
      <c r="D870" s="12"/>
      <c r="E870" s="12"/>
      <c r="F870" s="95"/>
      <c r="G870" s="11"/>
      <c r="H870" s="11"/>
      <c r="I870" s="11"/>
      <c r="J870" s="12"/>
      <c r="K870" s="11"/>
    </row>
    <row r="871" spans="4:11" ht="15.75" customHeight="1">
      <c r="D871" s="12"/>
      <c r="E871" s="12"/>
      <c r="F871" s="95"/>
      <c r="G871" s="11"/>
      <c r="H871" s="11"/>
      <c r="I871" s="11"/>
      <c r="J871" s="12"/>
      <c r="K871" s="11"/>
    </row>
    <row r="872" spans="4:11" ht="15.75" customHeight="1">
      <c r="D872" s="12"/>
      <c r="E872" s="12"/>
      <c r="F872" s="95"/>
      <c r="G872" s="11"/>
      <c r="H872" s="11"/>
      <c r="I872" s="11"/>
      <c r="J872" s="12"/>
      <c r="K872" s="11"/>
    </row>
    <row r="873" spans="4:11" ht="15.75" customHeight="1">
      <c r="D873" s="12"/>
      <c r="E873" s="12"/>
      <c r="F873" s="95"/>
      <c r="G873" s="11"/>
      <c r="H873" s="11"/>
      <c r="I873" s="11"/>
      <c r="J873" s="12"/>
      <c r="K873" s="11"/>
    </row>
    <row r="874" spans="4:11" ht="15.75" customHeight="1">
      <c r="D874" s="12"/>
      <c r="E874" s="12"/>
      <c r="F874" s="95"/>
      <c r="G874" s="11"/>
      <c r="H874" s="11"/>
      <c r="I874" s="11"/>
      <c r="J874" s="12"/>
      <c r="K874" s="11"/>
    </row>
    <row r="875" spans="4:11" ht="15.75" customHeight="1">
      <c r="D875" s="12"/>
      <c r="E875" s="12"/>
      <c r="F875" s="95"/>
      <c r="G875" s="11"/>
      <c r="H875" s="11"/>
      <c r="I875" s="11"/>
      <c r="J875" s="12"/>
      <c r="K875" s="11"/>
    </row>
    <row r="876" spans="4:11" ht="15.75" customHeight="1">
      <c r="D876" s="12"/>
      <c r="E876" s="12"/>
      <c r="F876" s="95"/>
      <c r="G876" s="11"/>
      <c r="H876" s="11"/>
      <c r="I876" s="11"/>
      <c r="J876" s="12"/>
      <c r="K876" s="11"/>
    </row>
    <row r="877" spans="4:11" ht="15.75" customHeight="1">
      <c r="D877" s="12"/>
      <c r="E877" s="12"/>
      <c r="F877" s="95"/>
      <c r="G877" s="11"/>
      <c r="H877" s="11"/>
      <c r="I877" s="11"/>
      <c r="J877" s="12"/>
      <c r="K877" s="11"/>
    </row>
    <row r="878" spans="4:11" ht="15.75" customHeight="1">
      <c r="D878" s="12"/>
      <c r="E878" s="12"/>
      <c r="F878" s="95"/>
      <c r="G878" s="11"/>
      <c r="H878" s="11"/>
      <c r="I878" s="11"/>
      <c r="J878" s="12"/>
      <c r="K878" s="11"/>
    </row>
    <row r="879" spans="4:11" ht="15.75" customHeight="1">
      <c r="D879" s="12"/>
      <c r="E879" s="12"/>
      <c r="F879" s="95"/>
      <c r="G879" s="11"/>
      <c r="H879" s="11"/>
      <c r="I879" s="11"/>
      <c r="J879" s="12"/>
      <c r="K879" s="11"/>
    </row>
    <row r="880" spans="4:11" ht="15.75" customHeight="1">
      <c r="D880" s="12"/>
      <c r="E880" s="12"/>
      <c r="F880" s="95"/>
      <c r="G880" s="11"/>
      <c r="H880" s="11"/>
      <c r="I880" s="11"/>
      <c r="J880" s="12"/>
      <c r="K880" s="11"/>
    </row>
    <row r="881" spans="4:11" ht="15.75" customHeight="1">
      <c r="D881" s="12"/>
      <c r="E881" s="12"/>
      <c r="F881" s="95"/>
      <c r="G881" s="11"/>
      <c r="H881" s="11"/>
      <c r="I881" s="11"/>
      <c r="J881" s="12"/>
      <c r="K881" s="11"/>
    </row>
    <row r="882" spans="4:11" ht="15.75" customHeight="1">
      <c r="D882" s="12"/>
      <c r="E882" s="12"/>
      <c r="F882" s="95"/>
      <c r="G882" s="11"/>
      <c r="H882" s="11"/>
      <c r="I882" s="11"/>
      <c r="J882" s="12"/>
      <c r="K882" s="11"/>
    </row>
    <row r="883" spans="4:11" ht="15.75" customHeight="1">
      <c r="D883" s="12"/>
      <c r="E883" s="12"/>
      <c r="F883" s="95"/>
      <c r="G883" s="11"/>
      <c r="H883" s="11"/>
      <c r="I883" s="11"/>
      <c r="J883" s="12"/>
      <c r="K883" s="11"/>
    </row>
    <row r="884" spans="4:11" ht="15.75" customHeight="1">
      <c r="D884" s="12"/>
      <c r="E884" s="12"/>
      <c r="F884" s="95"/>
      <c r="G884" s="11"/>
      <c r="H884" s="11"/>
      <c r="I884" s="11"/>
      <c r="J884" s="12"/>
      <c r="K884" s="11"/>
    </row>
    <row r="885" spans="4:11" ht="15.75" customHeight="1">
      <c r="D885" s="12"/>
      <c r="E885" s="12"/>
      <c r="F885" s="95"/>
      <c r="G885" s="11"/>
      <c r="H885" s="11"/>
      <c r="I885" s="11"/>
      <c r="J885" s="12"/>
      <c r="K885" s="11"/>
    </row>
    <row r="886" spans="4:11" ht="15.75" customHeight="1">
      <c r="D886" s="12"/>
      <c r="E886" s="12"/>
      <c r="F886" s="95"/>
      <c r="G886" s="11"/>
      <c r="H886" s="11"/>
      <c r="I886" s="11"/>
      <c r="J886" s="12"/>
      <c r="K886" s="11"/>
    </row>
    <row r="887" spans="4:11" ht="15.75" customHeight="1">
      <c r="D887" s="12"/>
      <c r="E887" s="12"/>
      <c r="F887" s="95"/>
      <c r="G887" s="11"/>
      <c r="H887" s="11"/>
      <c r="I887" s="11"/>
      <c r="J887" s="12"/>
      <c r="K887" s="11"/>
    </row>
    <row r="888" spans="4:11" ht="15.75" customHeight="1">
      <c r="D888" s="12"/>
      <c r="E888" s="12"/>
      <c r="F888" s="95"/>
      <c r="G888" s="11"/>
      <c r="H888" s="11"/>
      <c r="I888" s="11"/>
      <c r="J888" s="12"/>
      <c r="K888" s="11"/>
    </row>
    <row r="889" spans="4:11" ht="15.75" customHeight="1">
      <c r="D889" s="12"/>
      <c r="E889" s="12"/>
      <c r="F889" s="95"/>
      <c r="G889" s="11"/>
      <c r="H889" s="11"/>
      <c r="I889" s="11"/>
      <c r="J889" s="12"/>
      <c r="K889" s="11"/>
    </row>
    <row r="890" spans="4:11" ht="15.75" customHeight="1">
      <c r="D890" s="12"/>
      <c r="E890" s="12"/>
      <c r="F890" s="95"/>
      <c r="G890" s="11"/>
      <c r="H890" s="11"/>
      <c r="I890" s="11"/>
      <c r="J890" s="12"/>
      <c r="K890" s="11"/>
    </row>
    <row r="891" spans="4:11" ht="15.75" customHeight="1">
      <c r="D891" s="12"/>
      <c r="E891" s="12"/>
      <c r="F891" s="95"/>
      <c r="G891" s="11"/>
      <c r="H891" s="11"/>
      <c r="I891" s="11"/>
      <c r="J891" s="12"/>
      <c r="K891" s="11"/>
    </row>
    <row r="892" spans="4:11" ht="15.75" customHeight="1">
      <c r="D892" s="12"/>
      <c r="E892" s="12"/>
      <c r="F892" s="95"/>
      <c r="G892" s="11"/>
      <c r="H892" s="11"/>
      <c r="I892" s="11"/>
      <c r="J892" s="12"/>
      <c r="K892" s="11"/>
    </row>
    <row r="893" spans="4:11" ht="15.75" customHeight="1">
      <c r="D893" s="12"/>
      <c r="E893" s="12"/>
      <c r="F893" s="95"/>
      <c r="G893" s="11"/>
      <c r="H893" s="11"/>
      <c r="I893" s="11"/>
      <c r="J893" s="12"/>
      <c r="K893" s="11"/>
    </row>
    <row r="894" spans="4:11" ht="15.75" customHeight="1">
      <c r="D894" s="12"/>
      <c r="E894" s="12"/>
      <c r="F894" s="95"/>
      <c r="G894" s="11"/>
      <c r="H894" s="11"/>
      <c r="I894" s="11"/>
      <c r="J894" s="12"/>
      <c r="K894" s="11"/>
    </row>
    <row r="895" spans="4:11" ht="15.75" customHeight="1">
      <c r="D895" s="12"/>
      <c r="E895" s="12"/>
      <c r="F895" s="95"/>
      <c r="G895" s="11"/>
      <c r="H895" s="11"/>
      <c r="I895" s="11"/>
      <c r="J895" s="12"/>
      <c r="K895" s="11"/>
    </row>
    <row r="896" spans="4:11" ht="15.75" customHeight="1">
      <c r="D896" s="12"/>
      <c r="E896" s="12"/>
      <c r="F896" s="95"/>
      <c r="G896" s="11"/>
      <c r="H896" s="11"/>
      <c r="I896" s="11"/>
      <c r="J896" s="12"/>
      <c r="K896" s="11"/>
    </row>
    <row r="897" spans="4:11" ht="15.75" customHeight="1">
      <c r="D897" s="12"/>
      <c r="E897" s="12"/>
      <c r="F897" s="95"/>
      <c r="G897" s="11"/>
      <c r="H897" s="11"/>
      <c r="I897" s="11"/>
      <c r="J897" s="12"/>
      <c r="K897" s="11"/>
    </row>
    <row r="898" spans="4:11" ht="15.75" customHeight="1">
      <c r="D898" s="12"/>
      <c r="E898" s="12"/>
      <c r="F898" s="95"/>
      <c r="G898" s="11"/>
      <c r="H898" s="11"/>
      <c r="I898" s="11"/>
      <c r="J898" s="12"/>
      <c r="K898" s="11"/>
    </row>
    <row r="899" spans="4:11" ht="15.75" customHeight="1">
      <c r="D899" s="12"/>
      <c r="E899" s="12"/>
      <c r="F899" s="95"/>
      <c r="G899" s="11"/>
      <c r="H899" s="11"/>
      <c r="I899" s="11"/>
      <c r="J899" s="12"/>
      <c r="K899" s="11"/>
    </row>
    <row r="900" spans="4:11" ht="15.75" customHeight="1">
      <c r="D900" s="12"/>
      <c r="E900" s="12"/>
      <c r="F900" s="95"/>
      <c r="G900" s="11"/>
      <c r="H900" s="11"/>
      <c r="I900" s="11"/>
      <c r="J900" s="12"/>
      <c r="K900" s="11"/>
    </row>
    <row r="901" spans="4:11" ht="15.75" customHeight="1">
      <c r="D901" s="12"/>
      <c r="E901" s="12"/>
      <c r="F901" s="95"/>
      <c r="G901" s="11"/>
      <c r="H901" s="11"/>
      <c r="I901" s="11"/>
      <c r="J901" s="12"/>
      <c r="K901" s="11"/>
    </row>
    <row r="902" spans="4:11" ht="15.75" customHeight="1">
      <c r="D902" s="12"/>
      <c r="E902" s="12"/>
      <c r="F902" s="95"/>
      <c r="G902" s="11"/>
      <c r="H902" s="11"/>
      <c r="I902" s="11"/>
      <c r="J902" s="12"/>
      <c r="K902" s="11"/>
    </row>
    <row r="903" spans="4:11" ht="15.75" customHeight="1">
      <c r="D903" s="12"/>
      <c r="E903" s="12"/>
      <c r="F903" s="95"/>
      <c r="G903" s="11"/>
      <c r="H903" s="11"/>
      <c r="I903" s="11"/>
      <c r="J903" s="12"/>
      <c r="K903" s="11"/>
    </row>
    <row r="904" spans="4:11" ht="15.75" customHeight="1">
      <c r="D904" s="12"/>
      <c r="E904" s="12"/>
      <c r="F904" s="95"/>
      <c r="G904" s="11"/>
      <c r="H904" s="11"/>
      <c r="I904" s="11"/>
      <c r="J904" s="12"/>
      <c r="K904" s="11"/>
    </row>
    <row r="905" spans="4:11" ht="15.75" customHeight="1">
      <c r="D905" s="12"/>
      <c r="E905" s="12"/>
      <c r="F905" s="95"/>
      <c r="G905" s="11"/>
      <c r="H905" s="11"/>
      <c r="I905" s="11"/>
      <c r="J905" s="12"/>
      <c r="K905" s="11"/>
    </row>
    <row r="906" spans="4:11" ht="15.75" customHeight="1">
      <c r="D906" s="12"/>
      <c r="E906" s="12"/>
      <c r="F906" s="95"/>
      <c r="G906" s="11"/>
      <c r="H906" s="11"/>
      <c r="I906" s="11"/>
      <c r="J906" s="12"/>
      <c r="K906" s="11"/>
    </row>
    <row r="907" spans="4:11" ht="15.75" customHeight="1">
      <c r="D907" s="12"/>
      <c r="E907" s="12"/>
      <c r="F907" s="95"/>
      <c r="G907" s="11"/>
      <c r="H907" s="11"/>
      <c r="I907" s="11"/>
      <c r="J907" s="12"/>
      <c r="K907" s="11"/>
    </row>
    <row r="908" spans="4:11" ht="15.75" customHeight="1">
      <c r="D908" s="12"/>
      <c r="E908" s="12"/>
      <c r="F908" s="95"/>
      <c r="G908" s="11"/>
      <c r="H908" s="11"/>
      <c r="I908" s="11"/>
      <c r="J908" s="12"/>
      <c r="K908" s="11"/>
    </row>
    <row r="909" spans="4:11" ht="15.75" customHeight="1">
      <c r="D909" s="12"/>
      <c r="E909" s="12"/>
      <c r="F909" s="95"/>
      <c r="G909" s="11"/>
      <c r="H909" s="11"/>
      <c r="I909" s="11"/>
      <c r="J909" s="12"/>
      <c r="K909" s="11"/>
    </row>
    <row r="910" spans="4:11" ht="15.75" customHeight="1">
      <c r="D910" s="12"/>
      <c r="E910" s="12"/>
      <c r="F910" s="95"/>
      <c r="G910" s="11"/>
      <c r="H910" s="11"/>
      <c r="I910" s="11"/>
      <c r="J910" s="12"/>
      <c r="K910" s="11"/>
    </row>
    <row r="911" spans="4:11" ht="15.75" customHeight="1">
      <c r="D911" s="12"/>
      <c r="E911" s="12"/>
      <c r="F911" s="95"/>
      <c r="G911" s="11"/>
      <c r="H911" s="11"/>
      <c r="I911" s="11"/>
      <c r="J911" s="12"/>
      <c r="K911" s="11"/>
    </row>
    <row r="912" spans="4:11" ht="15.75" customHeight="1">
      <c r="D912" s="12"/>
      <c r="E912" s="12"/>
      <c r="F912" s="95"/>
      <c r="G912" s="11"/>
      <c r="H912" s="11"/>
      <c r="I912" s="11"/>
      <c r="J912" s="12"/>
      <c r="K912" s="11"/>
    </row>
    <row r="913" spans="4:11" ht="15.75" customHeight="1">
      <c r="D913" s="12"/>
      <c r="E913" s="12"/>
      <c r="F913" s="95"/>
      <c r="G913" s="11"/>
      <c r="H913" s="11"/>
      <c r="I913" s="11"/>
      <c r="J913" s="12"/>
      <c r="K913" s="11"/>
    </row>
    <row r="914" spans="4:11" ht="15.75" customHeight="1">
      <c r="D914" s="12"/>
      <c r="E914" s="12"/>
      <c r="F914" s="95"/>
      <c r="G914" s="11"/>
      <c r="H914" s="11"/>
      <c r="I914" s="11"/>
      <c r="J914" s="12"/>
      <c r="K914" s="11"/>
    </row>
    <row r="915" spans="4:11" ht="15.75" customHeight="1">
      <c r="D915" s="12"/>
      <c r="E915" s="12"/>
      <c r="F915" s="95"/>
      <c r="G915" s="11"/>
      <c r="H915" s="11"/>
      <c r="I915" s="11"/>
      <c r="J915" s="12"/>
      <c r="K915" s="11"/>
    </row>
    <row r="916" spans="4:11" ht="15.75" customHeight="1">
      <c r="D916" s="12"/>
      <c r="E916" s="12"/>
      <c r="F916" s="95"/>
      <c r="G916" s="11"/>
      <c r="H916" s="11"/>
      <c r="I916" s="11"/>
      <c r="J916" s="12"/>
      <c r="K916" s="11"/>
    </row>
    <row r="917" spans="4:11" ht="15.75" customHeight="1">
      <c r="D917" s="12"/>
      <c r="E917" s="12"/>
      <c r="F917" s="95"/>
      <c r="G917" s="11"/>
      <c r="H917" s="11"/>
      <c r="I917" s="11"/>
      <c r="J917" s="12"/>
      <c r="K917" s="11"/>
    </row>
    <row r="918" spans="4:11" ht="15.75" customHeight="1">
      <c r="D918" s="12"/>
      <c r="E918" s="12"/>
      <c r="F918" s="95"/>
      <c r="G918" s="11"/>
      <c r="H918" s="11"/>
      <c r="I918" s="11"/>
      <c r="J918" s="12"/>
      <c r="K918" s="11"/>
    </row>
    <row r="919" spans="4:11" ht="15.75" customHeight="1">
      <c r="D919" s="12"/>
      <c r="E919" s="12"/>
      <c r="F919" s="95"/>
      <c r="G919" s="11"/>
      <c r="H919" s="11"/>
      <c r="I919" s="11"/>
      <c r="J919" s="12"/>
      <c r="K919" s="11"/>
    </row>
    <row r="920" spans="4:11" ht="15.75" customHeight="1">
      <c r="D920" s="12"/>
      <c r="E920" s="12"/>
      <c r="F920" s="95"/>
      <c r="G920" s="11"/>
      <c r="H920" s="11"/>
      <c r="I920" s="11"/>
      <c r="J920" s="12"/>
      <c r="K920" s="11"/>
    </row>
    <row r="921" spans="4:11" ht="15.75" customHeight="1">
      <c r="D921" s="12"/>
      <c r="E921" s="12"/>
      <c r="F921" s="95"/>
      <c r="G921" s="11"/>
      <c r="H921" s="11"/>
      <c r="I921" s="11"/>
      <c r="J921" s="12"/>
      <c r="K921" s="11"/>
    </row>
    <row r="922" spans="4:11" ht="15.75" customHeight="1">
      <c r="D922" s="12"/>
      <c r="E922" s="12"/>
      <c r="F922" s="95"/>
      <c r="G922" s="11"/>
      <c r="H922" s="11"/>
      <c r="I922" s="11"/>
      <c r="J922" s="12"/>
      <c r="K922" s="11"/>
    </row>
    <row r="923" spans="4:11" ht="15.75" customHeight="1">
      <c r="D923" s="12"/>
      <c r="E923" s="12"/>
      <c r="F923" s="95"/>
      <c r="G923" s="11"/>
      <c r="H923" s="11"/>
      <c r="I923" s="11"/>
      <c r="J923" s="12"/>
      <c r="K923" s="11"/>
    </row>
    <row r="924" spans="4:11" ht="15.75" customHeight="1">
      <c r="D924" s="12"/>
      <c r="E924" s="12"/>
      <c r="F924" s="95"/>
      <c r="G924" s="11"/>
      <c r="H924" s="11"/>
      <c r="I924" s="11"/>
      <c r="J924" s="12"/>
      <c r="K924" s="11"/>
    </row>
    <row r="925" spans="4:11" ht="15.75" customHeight="1">
      <c r="D925" s="12"/>
      <c r="E925" s="12"/>
      <c r="F925" s="95"/>
      <c r="G925" s="11"/>
      <c r="H925" s="11"/>
      <c r="I925" s="11"/>
      <c r="J925" s="12"/>
      <c r="K925" s="11"/>
    </row>
    <row r="926" spans="4:11" ht="15.75" customHeight="1">
      <c r="D926" s="12"/>
      <c r="E926" s="12"/>
      <c r="F926" s="95"/>
      <c r="G926" s="11"/>
      <c r="H926" s="11"/>
      <c r="I926" s="11"/>
      <c r="J926" s="12"/>
      <c r="K926" s="11"/>
    </row>
    <row r="927" spans="4:11" ht="15.75" customHeight="1">
      <c r="D927" s="12"/>
      <c r="E927" s="12"/>
      <c r="F927" s="95"/>
      <c r="G927" s="11"/>
      <c r="H927" s="11"/>
      <c r="I927" s="11"/>
      <c r="J927" s="12"/>
      <c r="K927" s="11"/>
    </row>
    <row r="928" spans="4:11" ht="15.75" customHeight="1">
      <c r="D928" s="12"/>
      <c r="E928" s="12"/>
      <c r="F928" s="95"/>
      <c r="G928" s="11"/>
      <c r="H928" s="11"/>
      <c r="I928" s="11"/>
      <c r="J928" s="12"/>
      <c r="K928" s="11"/>
    </row>
    <row r="929" spans="4:11" ht="15.75" customHeight="1">
      <c r="D929" s="12"/>
      <c r="E929" s="12"/>
      <c r="F929" s="95"/>
      <c r="G929" s="11"/>
      <c r="H929" s="11"/>
      <c r="I929" s="11"/>
      <c r="J929" s="12"/>
      <c r="K929" s="11"/>
    </row>
    <row r="930" spans="4:11" ht="15.75" customHeight="1">
      <c r="D930" s="12"/>
      <c r="E930" s="12"/>
      <c r="F930" s="95"/>
      <c r="G930" s="11"/>
      <c r="H930" s="11"/>
      <c r="I930" s="11"/>
      <c r="J930" s="12"/>
      <c r="K930" s="11"/>
    </row>
    <row r="931" spans="4:11" ht="15.75" customHeight="1">
      <c r="D931" s="12"/>
      <c r="E931" s="12"/>
      <c r="F931" s="95"/>
      <c r="G931" s="11"/>
      <c r="H931" s="11"/>
      <c r="I931" s="11"/>
      <c r="J931" s="12"/>
      <c r="K931" s="11"/>
    </row>
    <row r="932" spans="4:11" ht="15.75" customHeight="1">
      <c r="D932" s="12"/>
      <c r="E932" s="12"/>
      <c r="F932" s="95"/>
      <c r="G932" s="11"/>
      <c r="H932" s="11"/>
      <c r="I932" s="11"/>
      <c r="J932" s="12"/>
      <c r="K932" s="11"/>
    </row>
    <row r="933" spans="4:11" ht="15.75" customHeight="1">
      <c r="D933" s="12"/>
      <c r="E933" s="12"/>
      <c r="F933" s="95"/>
      <c r="G933" s="11"/>
      <c r="H933" s="11"/>
      <c r="I933" s="11"/>
      <c r="J933" s="12"/>
      <c r="K933" s="11"/>
    </row>
    <row r="934" spans="4:11" ht="15.75" customHeight="1">
      <c r="D934" s="12"/>
      <c r="E934" s="12"/>
      <c r="F934" s="95"/>
      <c r="G934" s="11"/>
      <c r="H934" s="11"/>
      <c r="I934" s="11"/>
      <c r="J934" s="12"/>
      <c r="K934" s="11"/>
    </row>
    <row r="935" spans="4:11" ht="15.75" customHeight="1">
      <c r="D935" s="12"/>
      <c r="E935" s="12"/>
      <c r="F935" s="95"/>
      <c r="G935" s="11"/>
      <c r="H935" s="11"/>
      <c r="I935" s="11"/>
      <c r="J935" s="12"/>
      <c r="K935" s="11"/>
    </row>
    <row r="936" spans="4:11" ht="15.75" customHeight="1">
      <c r="D936" s="12"/>
      <c r="E936" s="12"/>
      <c r="F936" s="95"/>
      <c r="G936" s="11"/>
      <c r="H936" s="11"/>
      <c r="I936" s="11"/>
      <c r="J936" s="12"/>
      <c r="K936" s="11"/>
    </row>
    <row r="937" spans="4:11" ht="15.75" customHeight="1">
      <c r="D937" s="12"/>
      <c r="E937" s="12"/>
      <c r="F937" s="95"/>
      <c r="G937" s="11"/>
      <c r="H937" s="11"/>
      <c r="I937" s="11"/>
      <c r="J937" s="12"/>
      <c r="K937" s="11"/>
    </row>
    <row r="938" spans="4:11" ht="15.75" customHeight="1">
      <c r="D938" s="12"/>
      <c r="E938" s="12"/>
      <c r="F938" s="95"/>
      <c r="G938" s="11"/>
      <c r="H938" s="11"/>
      <c r="I938" s="11"/>
      <c r="J938" s="12"/>
      <c r="K938" s="11"/>
    </row>
    <row r="939" spans="4:11" ht="15.75" customHeight="1">
      <c r="D939" s="12"/>
      <c r="E939" s="12"/>
      <c r="F939" s="95"/>
      <c r="G939" s="11"/>
      <c r="H939" s="11"/>
      <c r="I939" s="11"/>
      <c r="J939" s="12"/>
      <c r="K939" s="11"/>
    </row>
    <row r="940" spans="4:11" ht="15.75" customHeight="1">
      <c r="D940" s="12"/>
      <c r="E940" s="12"/>
      <c r="F940" s="95"/>
      <c r="G940" s="11"/>
      <c r="H940" s="11"/>
      <c r="I940" s="11"/>
      <c r="J940" s="12"/>
      <c r="K940" s="11"/>
    </row>
    <row r="941" spans="4:11" ht="15.75" customHeight="1">
      <c r="D941" s="12"/>
      <c r="E941" s="12"/>
      <c r="F941" s="95"/>
      <c r="G941" s="11"/>
      <c r="H941" s="11"/>
      <c r="I941" s="11"/>
      <c r="J941" s="12"/>
      <c r="K941" s="11"/>
    </row>
    <row r="942" spans="4:11" ht="15.75" customHeight="1">
      <c r="D942" s="12"/>
      <c r="E942" s="12"/>
      <c r="F942" s="95"/>
      <c r="G942" s="11"/>
      <c r="H942" s="11"/>
      <c r="I942" s="11"/>
      <c r="J942" s="12"/>
      <c r="K942" s="11"/>
    </row>
    <row r="943" spans="4:11" ht="15.75" customHeight="1">
      <c r="D943" s="12"/>
      <c r="E943" s="12"/>
      <c r="F943" s="95"/>
      <c r="G943" s="11"/>
      <c r="H943" s="11"/>
      <c r="I943" s="11"/>
      <c r="J943" s="12"/>
      <c r="K943" s="11"/>
    </row>
    <row r="944" spans="4:11" ht="15.75" customHeight="1">
      <c r="D944" s="12"/>
      <c r="E944" s="12"/>
      <c r="F944" s="95"/>
      <c r="G944" s="11"/>
      <c r="H944" s="11"/>
      <c r="I944" s="11"/>
      <c r="J944" s="12"/>
      <c r="K944" s="11"/>
    </row>
    <row r="945" spans="4:11" ht="15.75" customHeight="1">
      <c r="D945" s="12"/>
      <c r="E945" s="12"/>
      <c r="F945" s="95"/>
      <c r="G945" s="11"/>
      <c r="H945" s="11"/>
      <c r="I945" s="11"/>
      <c r="J945" s="12"/>
      <c r="K945" s="11"/>
    </row>
    <row r="946" spans="4:11" ht="15.75" customHeight="1">
      <c r="D946" s="12"/>
      <c r="E946" s="12"/>
      <c r="F946" s="95"/>
      <c r="G946" s="11"/>
      <c r="H946" s="11"/>
      <c r="I946" s="11"/>
      <c r="J946" s="12"/>
      <c r="K946" s="11"/>
    </row>
    <row r="947" spans="4:11" ht="15.75" customHeight="1">
      <c r="D947" s="12"/>
      <c r="E947" s="12"/>
      <c r="F947" s="95"/>
      <c r="G947" s="11"/>
      <c r="H947" s="11"/>
      <c r="I947" s="11"/>
      <c r="J947" s="12"/>
      <c r="K947" s="11"/>
    </row>
    <row r="948" spans="4:11" ht="15.75" customHeight="1">
      <c r="D948" s="12"/>
      <c r="E948" s="12"/>
      <c r="F948" s="95"/>
      <c r="G948" s="11"/>
      <c r="H948" s="11"/>
      <c r="I948" s="11"/>
      <c r="J948" s="12"/>
      <c r="K948" s="11"/>
    </row>
    <row r="949" spans="4:11" ht="15.75" customHeight="1">
      <c r="D949" s="12"/>
      <c r="E949" s="12"/>
      <c r="F949" s="95"/>
      <c r="G949" s="11"/>
      <c r="H949" s="11"/>
      <c r="I949" s="11"/>
      <c r="J949" s="12"/>
      <c r="K949" s="11"/>
    </row>
    <row r="950" spans="4:11" ht="15.75" customHeight="1">
      <c r="D950" s="12"/>
      <c r="E950" s="12"/>
      <c r="F950" s="95"/>
      <c r="G950" s="11"/>
      <c r="H950" s="11"/>
      <c r="I950" s="11"/>
      <c r="J950" s="12"/>
      <c r="K950" s="11"/>
    </row>
    <row r="951" spans="4:11" ht="15.75" customHeight="1">
      <c r="D951" s="12"/>
      <c r="E951" s="12"/>
      <c r="F951" s="95"/>
      <c r="G951" s="11"/>
      <c r="H951" s="11"/>
      <c r="I951" s="11"/>
      <c r="J951" s="12"/>
      <c r="K951" s="11"/>
    </row>
    <row r="952" spans="4:11" ht="15.75" customHeight="1">
      <c r="D952" s="12"/>
      <c r="E952" s="12"/>
      <c r="F952" s="95"/>
      <c r="G952" s="11"/>
      <c r="H952" s="11"/>
      <c r="I952" s="11"/>
      <c r="J952" s="12"/>
      <c r="K952" s="11"/>
    </row>
    <row r="953" spans="4:11" ht="15.75" customHeight="1">
      <c r="D953" s="12"/>
      <c r="E953" s="12"/>
      <c r="F953" s="95"/>
      <c r="G953" s="11"/>
      <c r="H953" s="11"/>
      <c r="I953" s="11"/>
      <c r="J953" s="12"/>
      <c r="K953" s="11"/>
    </row>
    <row r="954" spans="4:11" ht="15.75" customHeight="1">
      <c r="D954" s="12"/>
      <c r="E954" s="12"/>
      <c r="F954" s="95"/>
      <c r="G954" s="11"/>
      <c r="H954" s="11"/>
      <c r="I954" s="11"/>
      <c r="J954" s="12"/>
      <c r="K954" s="11"/>
    </row>
    <row r="955" spans="4:11" ht="15.75" customHeight="1">
      <c r="D955" s="12"/>
      <c r="E955" s="12"/>
      <c r="F955" s="95"/>
      <c r="G955" s="11"/>
      <c r="H955" s="11"/>
      <c r="I955" s="11"/>
      <c r="J955" s="12"/>
      <c r="K955" s="11"/>
    </row>
    <row r="956" spans="4:11" ht="15.75" customHeight="1">
      <c r="D956" s="12"/>
      <c r="E956" s="12"/>
      <c r="F956" s="95"/>
      <c r="G956" s="11"/>
      <c r="H956" s="11"/>
      <c r="I956" s="11"/>
      <c r="J956" s="12"/>
      <c r="K956" s="11"/>
    </row>
    <row r="957" spans="4:11" ht="15.75" customHeight="1">
      <c r="D957" s="12"/>
      <c r="E957" s="12"/>
      <c r="F957" s="95"/>
      <c r="G957" s="11"/>
      <c r="H957" s="11"/>
      <c r="I957" s="11"/>
      <c r="J957" s="12"/>
      <c r="K957" s="11"/>
    </row>
    <row r="958" spans="4:11" ht="15.75" customHeight="1">
      <c r="D958" s="12"/>
      <c r="E958" s="12"/>
      <c r="F958" s="95"/>
      <c r="G958" s="11"/>
      <c r="H958" s="11"/>
      <c r="I958" s="11"/>
      <c r="J958" s="12"/>
      <c r="K958" s="11"/>
    </row>
    <row r="959" spans="4:11" ht="15.75" customHeight="1">
      <c r="D959" s="12"/>
      <c r="E959" s="12"/>
      <c r="F959" s="95"/>
      <c r="G959" s="11"/>
      <c r="H959" s="11"/>
      <c r="I959" s="11"/>
      <c r="J959" s="12"/>
      <c r="K959" s="11"/>
    </row>
    <row r="960" spans="4:11" ht="15.75" customHeight="1">
      <c r="D960" s="12"/>
      <c r="E960" s="12"/>
      <c r="F960" s="95"/>
      <c r="G960" s="11"/>
      <c r="H960" s="11"/>
      <c r="I960" s="11"/>
      <c r="J960" s="12"/>
      <c r="K960" s="11"/>
    </row>
    <row r="961" spans="4:11" ht="15.75" customHeight="1">
      <c r="D961" s="12"/>
      <c r="E961" s="12"/>
      <c r="F961" s="95"/>
      <c r="G961" s="11"/>
      <c r="H961" s="11"/>
      <c r="I961" s="11"/>
      <c r="J961" s="12"/>
      <c r="K961" s="11"/>
    </row>
    <row r="962" spans="4:11" ht="15.75" customHeight="1">
      <c r="D962" s="12"/>
      <c r="E962" s="12"/>
      <c r="F962" s="95"/>
      <c r="G962" s="11"/>
      <c r="H962" s="11"/>
      <c r="I962" s="11"/>
      <c r="J962" s="12"/>
      <c r="K962" s="11"/>
    </row>
    <row r="963" spans="4:11" ht="15.75" customHeight="1">
      <c r="D963" s="12"/>
      <c r="E963" s="12"/>
      <c r="F963" s="95"/>
      <c r="G963" s="11"/>
      <c r="H963" s="11"/>
      <c r="I963" s="11"/>
      <c r="J963" s="12"/>
      <c r="K963" s="11"/>
    </row>
    <row r="964" spans="4:11" ht="15.75" customHeight="1">
      <c r="D964" s="12"/>
      <c r="E964" s="12"/>
      <c r="F964" s="95"/>
      <c r="G964" s="11"/>
      <c r="H964" s="11"/>
      <c r="I964" s="11"/>
      <c r="J964" s="12"/>
      <c r="K964" s="11"/>
    </row>
    <row r="965" spans="4:11" ht="15.75" customHeight="1">
      <c r="D965" s="12"/>
      <c r="E965" s="12"/>
      <c r="F965" s="95"/>
      <c r="G965" s="11"/>
      <c r="H965" s="11"/>
      <c r="I965" s="11"/>
      <c r="J965" s="12"/>
      <c r="K965" s="11"/>
    </row>
    <row r="966" spans="4:11" ht="15.75" customHeight="1">
      <c r="D966" s="12"/>
      <c r="E966" s="12"/>
      <c r="F966" s="95"/>
      <c r="G966" s="11"/>
      <c r="H966" s="11"/>
      <c r="I966" s="11"/>
      <c r="J966" s="12"/>
      <c r="K966" s="11"/>
    </row>
    <row r="967" spans="4:11" ht="15.75" customHeight="1">
      <c r="D967" s="12"/>
      <c r="E967" s="12"/>
      <c r="F967" s="95"/>
      <c r="G967" s="11"/>
      <c r="H967" s="11"/>
      <c r="I967" s="11"/>
      <c r="J967" s="12"/>
      <c r="K967" s="11"/>
    </row>
    <row r="968" spans="4:11" ht="15.75" customHeight="1">
      <c r="D968" s="12"/>
      <c r="E968" s="12"/>
      <c r="F968" s="95"/>
      <c r="G968" s="11"/>
      <c r="H968" s="11"/>
      <c r="I968" s="11"/>
      <c r="J968" s="12"/>
      <c r="K968" s="11"/>
    </row>
    <row r="969" spans="4:11" ht="15.75" customHeight="1">
      <c r="D969" s="12"/>
      <c r="E969" s="12"/>
      <c r="F969" s="95"/>
      <c r="G969" s="11"/>
      <c r="H969" s="11"/>
      <c r="I969" s="11"/>
      <c r="J969" s="12"/>
      <c r="K969" s="11"/>
    </row>
    <row r="970" spans="4:11" ht="15.75" customHeight="1">
      <c r="D970" s="12"/>
      <c r="E970" s="12"/>
      <c r="F970" s="95"/>
      <c r="G970" s="11"/>
      <c r="H970" s="11"/>
      <c r="I970" s="11"/>
      <c r="J970" s="12"/>
      <c r="K970" s="11"/>
    </row>
    <row r="971" spans="4:11" ht="15.75" customHeight="1">
      <c r="D971" s="12"/>
      <c r="E971" s="12"/>
      <c r="F971" s="95"/>
      <c r="G971" s="11"/>
      <c r="H971" s="11"/>
      <c r="I971" s="11"/>
      <c r="J971" s="12"/>
      <c r="K971" s="11"/>
    </row>
    <row r="972" spans="4:11" ht="15.75" customHeight="1">
      <c r="D972" s="12"/>
      <c r="E972" s="12"/>
      <c r="F972" s="95"/>
      <c r="G972" s="11"/>
      <c r="H972" s="11"/>
      <c r="I972" s="11"/>
      <c r="J972" s="12"/>
      <c r="K972" s="11"/>
    </row>
    <row r="973" spans="4:11" ht="15.75" customHeight="1">
      <c r="D973" s="12"/>
      <c r="E973" s="12"/>
      <c r="F973" s="95"/>
      <c r="G973" s="11"/>
      <c r="H973" s="11"/>
      <c r="I973" s="11"/>
      <c r="J973" s="12"/>
      <c r="K973" s="11"/>
    </row>
    <row r="974" spans="4:11" ht="15.75" customHeight="1">
      <c r="D974" s="12"/>
      <c r="E974" s="12"/>
      <c r="F974" s="95"/>
      <c r="G974" s="11"/>
      <c r="H974" s="11"/>
      <c r="I974" s="11"/>
      <c r="J974" s="12"/>
      <c r="K974" s="11"/>
    </row>
    <row r="975" spans="4:11" ht="15.75" customHeight="1">
      <c r="D975" s="12"/>
      <c r="E975" s="12"/>
      <c r="F975" s="95"/>
      <c r="G975" s="11"/>
      <c r="H975" s="11"/>
      <c r="I975" s="11"/>
      <c r="J975" s="12"/>
      <c r="K975" s="11"/>
    </row>
    <row r="976" spans="4:11" ht="15.75" customHeight="1">
      <c r="D976" s="12"/>
      <c r="E976" s="12"/>
      <c r="F976" s="95"/>
      <c r="G976" s="11"/>
      <c r="H976" s="11"/>
      <c r="I976" s="11"/>
      <c r="J976" s="12"/>
      <c r="K976" s="11"/>
    </row>
    <row r="977" spans="4:11" ht="15.75" customHeight="1">
      <c r="D977" s="12"/>
      <c r="E977" s="12"/>
      <c r="F977" s="95"/>
      <c r="G977" s="11"/>
      <c r="H977" s="11"/>
      <c r="I977" s="11"/>
      <c r="J977" s="12"/>
      <c r="K977" s="11"/>
    </row>
    <row r="978" spans="4:11" ht="15.75" customHeight="1">
      <c r="D978" s="12"/>
      <c r="E978" s="12"/>
      <c r="F978" s="95"/>
      <c r="G978" s="11"/>
      <c r="H978" s="11"/>
      <c r="I978" s="11"/>
      <c r="J978" s="12"/>
      <c r="K978" s="11"/>
    </row>
    <row r="979" spans="4:11" ht="15.75" customHeight="1">
      <c r="D979" s="12"/>
      <c r="E979" s="12"/>
      <c r="F979" s="95"/>
      <c r="G979" s="11"/>
      <c r="H979" s="11"/>
      <c r="I979" s="11"/>
      <c r="J979" s="12"/>
      <c r="K979" s="11"/>
    </row>
    <row r="980" spans="4:11" ht="15.75" customHeight="1">
      <c r="D980" s="12"/>
      <c r="E980" s="12"/>
      <c r="F980" s="95"/>
      <c r="G980" s="11"/>
      <c r="H980" s="11"/>
      <c r="I980" s="11"/>
      <c r="J980" s="12"/>
      <c r="K980" s="11"/>
    </row>
    <row r="981" spans="4:11" ht="15.75" customHeight="1">
      <c r="D981" s="12"/>
      <c r="E981" s="12"/>
      <c r="F981" s="95"/>
      <c r="G981" s="11"/>
      <c r="H981" s="11"/>
      <c r="I981" s="11"/>
      <c r="J981" s="12"/>
      <c r="K981" s="11"/>
    </row>
    <row r="982" spans="4:11" ht="15.75" customHeight="1">
      <c r="D982" s="12"/>
      <c r="E982" s="12"/>
      <c r="F982" s="95"/>
      <c r="G982" s="11"/>
      <c r="H982" s="11"/>
      <c r="I982" s="11"/>
      <c r="J982" s="12"/>
      <c r="K982" s="11"/>
    </row>
    <row r="983" spans="4:11" ht="15.75" customHeight="1">
      <c r="D983" s="12"/>
      <c r="E983" s="12"/>
      <c r="F983" s="95"/>
      <c r="G983" s="11"/>
      <c r="H983" s="11"/>
      <c r="I983" s="11"/>
      <c r="J983" s="12"/>
      <c r="K983" s="11"/>
    </row>
    <row r="984" spans="4:11" ht="15.75" customHeight="1">
      <c r="D984" s="12"/>
      <c r="E984" s="12"/>
      <c r="F984" s="95"/>
      <c r="G984" s="11"/>
      <c r="H984" s="11"/>
      <c r="I984" s="11"/>
      <c r="J984" s="12"/>
      <c r="K984" s="11"/>
    </row>
    <row r="985" spans="4:11" ht="15.75" customHeight="1">
      <c r="D985" s="12"/>
      <c r="E985" s="12"/>
      <c r="F985" s="95"/>
      <c r="G985" s="11"/>
      <c r="H985" s="11"/>
      <c r="I985" s="11"/>
      <c r="J985" s="12"/>
      <c r="K985" s="11"/>
    </row>
    <row r="986" spans="4:11" ht="15.75" customHeight="1">
      <c r="D986" s="12"/>
      <c r="E986" s="12"/>
      <c r="F986" s="95"/>
      <c r="G986" s="11"/>
      <c r="H986" s="11"/>
      <c r="I986" s="11"/>
      <c r="J986" s="12"/>
      <c r="K986" s="11"/>
    </row>
    <row r="987" spans="4:11" ht="15.75" customHeight="1">
      <c r="D987" s="12"/>
      <c r="E987" s="12"/>
      <c r="F987" s="95"/>
      <c r="G987" s="11"/>
      <c r="H987" s="11"/>
      <c r="I987" s="11"/>
      <c r="J987" s="12"/>
      <c r="K987" s="11"/>
    </row>
    <row r="988" spans="4:11" ht="15.75" customHeight="1">
      <c r="D988" s="12"/>
      <c r="E988" s="12"/>
      <c r="F988" s="95"/>
      <c r="G988" s="11"/>
      <c r="H988" s="11"/>
      <c r="I988" s="11"/>
      <c r="J988" s="12"/>
      <c r="K988" s="11"/>
    </row>
    <row r="989" spans="4:11" ht="15.75" customHeight="1">
      <c r="D989" s="12"/>
      <c r="E989" s="12"/>
      <c r="F989" s="95"/>
      <c r="G989" s="11"/>
      <c r="H989" s="11"/>
      <c r="I989" s="11"/>
      <c r="J989" s="12"/>
      <c r="K989" s="11"/>
    </row>
    <row r="990" spans="4:11" ht="15.75" customHeight="1">
      <c r="D990" s="12"/>
      <c r="E990" s="12"/>
      <c r="F990" s="95"/>
      <c r="G990" s="11"/>
      <c r="H990" s="11"/>
      <c r="I990" s="11"/>
      <c r="J990" s="12"/>
      <c r="K990" s="11"/>
    </row>
    <row r="991" spans="4:11" ht="15.75" customHeight="1">
      <c r="D991" s="12"/>
      <c r="E991" s="12"/>
      <c r="F991" s="95"/>
      <c r="G991" s="11"/>
      <c r="H991" s="11"/>
      <c r="I991" s="11"/>
      <c r="J991" s="12"/>
      <c r="K991" s="11"/>
    </row>
    <row r="992" spans="4:11" ht="15.75" customHeight="1">
      <c r="D992" s="12"/>
      <c r="E992" s="12"/>
      <c r="F992" s="95"/>
      <c r="G992" s="11"/>
      <c r="H992" s="11"/>
      <c r="I992" s="11"/>
      <c r="J992" s="12"/>
      <c r="K992" s="11"/>
    </row>
    <row r="993" spans="4:11" ht="15.75" customHeight="1">
      <c r="D993" s="12"/>
      <c r="E993" s="12"/>
      <c r="F993" s="95"/>
      <c r="G993" s="11"/>
      <c r="H993" s="11"/>
      <c r="I993" s="11"/>
      <c r="J993" s="12"/>
      <c r="K993" s="11"/>
    </row>
    <row r="994" spans="4:11" ht="15.75" customHeight="1">
      <c r="D994" s="12"/>
      <c r="E994" s="12"/>
      <c r="F994" s="95"/>
      <c r="G994" s="11"/>
      <c r="H994" s="11"/>
      <c r="I994" s="11"/>
      <c r="J994" s="12"/>
      <c r="K994" s="11"/>
    </row>
    <row r="995" spans="4:11" ht="15.75" customHeight="1">
      <c r="D995" s="12"/>
      <c r="E995" s="12"/>
      <c r="F995" s="95"/>
      <c r="G995" s="11"/>
      <c r="H995" s="11"/>
      <c r="I995" s="11"/>
      <c r="J995" s="12"/>
      <c r="K995" s="11"/>
    </row>
    <row r="996" spans="4:11" ht="15.75" customHeight="1">
      <c r="D996" s="12"/>
      <c r="E996" s="12"/>
      <c r="F996" s="95"/>
      <c r="G996" s="11"/>
      <c r="H996" s="11"/>
      <c r="I996" s="11"/>
      <c r="J996" s="12"/>
      <c r="K996" s="11"/>
    </row>
    <row r="997" spans="4:11" ht="15.75" customHeight="1">
      <c r="D997" s="12"/>
      <c r="E997" s="12"/>
      <c r="F997" s="95"/>
      <c r="G997" s="11"/>
      <c r="H997" s="11"/>
      <c r="I997" s="11"/>
      <c r="J997" s="12"/>
      <c r="K997" s="11"/>
    </row>
    <row r="998" spans="4:11" ht="15.75" customHeight="1">
      <c r="D998" s="12"/>
      <c r="E998" s="12"/>
      <c r="F998" s="95"/>
      <c r="G998" s="11"/>
      <c r="H998" s="11"/>
      <c r="I998" s="11"/>
      <c r="J998" s="12"/>
      <c r="K998" s="11"/>
    </row>
    <row r="999" spans="4:11" ht="15.75" customHeight="1">
      <c r="D999" s="12"/>
      <c r="E999" s="12"/>
      <c r="F999" s="95"/>
      <c r="G999" s="11"/>
      <c r="H999" s="11"/>
      <c r="I999" s="11"/>
      <c r="J999" s="12"/>
      <c r="K999" s="11"/>
    </row>
    <row r="1000" spans="4:11" ht="15.75" customHeight="1">
      <c r="D1000" s="12"/>
      <c r="E1000" s="12"/>
      <c r="F1000" s="95"/>
      <c r="G1000" s="11"/>
      <c r="H1000" s="11"/>
      <c r="I1000" s="11"/>
      <c r="J1000" s="12"/>
      <c r="K1000" s="11"/>
    </row>
    <row r="1001" spans="4:11" ht="15.75" customHeight="1">
      <c r="D1001" s="12"/>
      <c r="E1001" s="12"/>
      <c r="F1001" s="95"/>
      <c r="G1001" s="11"/>
      <c r="H1001" s="11"/>
      <c r="I1001" s="11"/>
      <c r="J1001" s="12"/>
      <c r="K1001" s="11"/>
    </row>
    <row r="1002" spans="4:11" ht="15.75" customHeight="1">
      <c r="D1002" s="12"/>
      <c r="E1002" s="12"/>
      <c r="F1002" s="95"/>
      <c r="G1002" s="11"/>
      <c r="H1002" s="11"/>
      <c r="I1002" s="11"/>
      <c r="J1002" s="12"/>
      <c r="K1002" s="11"/>
    </row>
  </sheetData>
  <conditionalFormatting sqref="D4:D36">
    <cfRule type="expression" dxfId="23" priority="1">
      <formula>D4=D$39</formula>
    </cfRule>
    <cfRule type="expression" dxfId="22" priority="2">
      <formula>D4=D$38</formula>
    </cfRule>
  </conditionalFormatting>
  <conditionalFormatting sqref="G4:G36">
    <cfRule type="expression" dxfId="21" priority="3">
      <formula>G4=G$39</formula>
    </cfRule>
    <cfRule type="expression" dxfId="20" priority="4">
      <formula>G4=G$38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2"/>
  <sheetViews>
    <sheetView workbookViewId="0">
      <pane xSplit="2" ySplit="3" topLeftCell="L4" activePane="bottomRight" state="frozen"/>
      <selection pane="topRight" activeCell="C1" sqref="C1"/>
      <selection pane="bottomLeft" activeCell="A2" sqref="A2"/>
      <selection pane="bottomRight" activeCell="P4" sqref="P4"/>
    </sheetView>
  </sheetViews>
  <sheetFormatPr baseColWidth="10" defaultColWidth="12.625" defaultRowHeight="15" customHeight="1"/>
  <cols>
    <col min="1" max="17" width="20.625" customWidth="1"/>
    <col min="18" max="26" width="9.375" customWidth="1"/>
  </cols>
  <sheetData>
    <row r="1" spans="1:17" ht="22.5">
      <c r="A1" s="118" t="s">
        <v>469</v>
      </c>
    </row>
    <row r="2" spans="1:17" ht="17.25">
      <c r="A2" s="129" t="s">
        <v>482</v>
      </c>
    </row>
    <row r="3" spans="1:17" ht="60">
      <c r="A3" s="122" t="s">
        <v>0</v>
      </c>
      <c r="B3" s="123" t="s">
        <v>1</v>
      </c>
      <c r="C3" s="125" t="s">
        <v>4</v>
      </c>
      <c r="D3" s="124" t="s">
        <v>400</v>
      </c>
      <c r="E3" s="124" t="s">
        <v>401</v>
      </c>
      <c r="F3" s="137" t="s">
        <v>402</v>
      </c>
      <c r="G3" s="137" t="s">
        <v>403</v>
      </c>
      <c r="H3" s="124" t="s">
        <v>404</v>
      </c>
      <c r="I3" s="137" t="s">
        <v>405</v>
      </c>
      <c r="J3" s="137" t="s">
        <v>406</v>
      </c>
      <c r="K3" s="137" t="s">
        <v>407</v>
      </c>
      <c r="L3" s="124" t="s">
        <v>408</v>
      </c>
      <c r="M3" s="137" t="s">
        <v>409</v>
      </c>
      <c r="N3" s="137" t="s">
        <v>410</v>
      </c>
      <c r="O3" s="137" t="s">
        <v>411</v>
      </c>
      <c r="P3" s="126" t="s">
        <v>412</v>
      </c>
      <c r="Q3" s="144" t="s">
        <v>413</v>
      </c>
    </row>
    <row r="4" spans="1:17">
      <c r="A4" s="120">
        <v>1</v>
      </c>
      <c r="B4" s="3" t="s">
        <v>13</v>
      </c>
      <c r="C4" s="54">
        <v>17825</v>
      </c>
      <c r="D4" s="54">
        <v>15003.8853</v>
      </c>
      <c r="E4" s="27">
        <f t="shared" ref="E4:E36" si="0">D4/C4*100</f>
        <v>84.173269565217396</v>
      </c>
      <c r="F4" s="163">
        <f t="shared" ref="F4:F36" si="1">E4*100/E$38</f>
        <v>85.976167648241741</v>
      </c>
      <c r="G4" s="162">
        <f t="shared" ref="G4:G36" si="2">(F4-F$40)/F$41</f>
        <v>0.96539834383945244</v>
      </c>
      <c r="H4" s="54">
        <v>17783.665099999998</v>
      </c>
      <c r="I4" s="27">
        <f t="shared" ref="I4:I36" si="3">H4/C4*100</f>
        <v>99.76810715287516</v>
      </c>
      <c r="J4" s="163">
        <f t="shared" ref="J4:J36" si="4">I4*100/I$38</f>
        <v>99.76810715287516</v>
      </c>
      <c r="K4" s="162">
        <f t="shared" ref="K4:K36" si="5">(J4-J$40)/J$41</f>
        <v>0.57006341910457758</v>
      </c>
      <c r="L4" s="54">
        <v>16676.072499999998</v>
      </c>
      <c r="M4" s="27">
        <f t="shared" ref="M4:M36" si="6">L4/C4*100</f>
        <v>93.554403927068719</v>
      </c>
      <c r="N4" s="163">
        <f t="shared" ref="N4:N36" si="7">M4*100/M$38</f>
        <v>94.077763701196574</v>
      </c>
      <c r="O4" s="162">
        <f t="shared" ref="O4:O36" si="8">(N4-N$40)/N$41</f>
        <v>-0.10328527008612068</v>
      </c>
      <c r="P4" s="7">
        <f t="shared" ref="P4:P36" si="9">((2*G4)+(2*K4)+O4)/5</f>
        <v>0.59352765116038786</v>
      </c>
      <c r="Q4" s="141">
        <f t="shared" ref="Q4:Q36" si="10">(P4-P$40)/P$41</f>
        <v>0.68058092445123997</v>
      </c>
    </row>
    <row r="5" spans="1:17">
      <c r="A5" s="120">
        <v>2</v>
      </c>
      <c r="B5" s="3" t="s">
        <v>14</v>
      </c>
      <c r="C5" s="54">
        <v>13434</v>
      </c>
      <c r="D5" s="54">
        <v>9975.5334999999995</v>
      </c>
      <c r="E5" s="27">
        <f t="shared" si="0"/>
        <v>74.255869435760019</v>
      </c>
      <c r="F5" s="163">
        <f t="shared" si="1"/>
        <v>75.8463478067506</v>
      </c>
      <c r="G5" s="162">
        <f t="shared" si="2"/>
        <v>0.57058236024165454</v>
      </c>
      <c r="H5" s="54">
        <v>13382.3675</v>
      </c>
      <c r="I5" s="27">
        <f t="shared" si="3"/>
        <v>99.615658031859468</v>
      </c>
      <c r="J5" s="163">
        <f t="shared" si="4"/>
        <v>99.615658031859482</v>
      </c>
      <c r="K5" s="162">
        <f t="shared" si="5"/>
        <v>0.51157180146179204</v>
      </c>
      <c r="L5" s="54">
        <v>12759.127500000001</v>
      </c>
      <c r="M5" s="27">
        <f t="shared" si="6"/>
        <v>94.97638454667262</v>
      </c>
      <c r="N5" s="163">
        <f t="shared" si="7"/>
        <v>95.50769913024449</v>
      </c>
      <c r="O5" s="162">
        <f t="shared" si="8"/>
        <v>0.24850733260964292</v>
      </c>
      <c r="P5" s="7">
        <f t="shared" si="9"/>
        <v>0.48256313120330729</v>
      </c>
      <c r="Q5" s="141">
        <f t="shared" si="10"/>
        <v>0.55334113128232787</v>
      </c>
    </row>
    <row r="6" spans="1:17">
      <c r="A6" s="120">
        <v>3</v>
      </c>
      <c r="B6" s="3" t="s">
        <v>15</v>
      </c>
      <c r="C6" s="54">
        <v>7490</v>
      </c>
      <c r="D6" s="54">
        <v>3952.1781999999998</v>
      </c>
      <c r="E6" s="27">
        <f t="shared" si="0"/>
        <v>52.766064085447262</v>
      </c>
      <c r="F6" s="163">
        <f t="shared" si="1"/>
        <v>53.89625465877036</v>
      </c>
      <c r="G6" s="162">
        <f t="shared" si="2"/>
        <v>-0.28493607462592985</v>
      </c>
      <c r="H6" s="54">
        <v>7314.8209999999999</v>
      </c>
      <c r="I6" s="27">
        <f t="shared" si="3"/>
        <v>97.661161548731641</v>
      </c>
      <c r="J6" s="163">
        <f t="shared" si="4"/>
        <v>97.661161548731627</v>
      </c>
      <c r="K6" s="162">
        <f t="shared" si="5"/>
        <v>-0.23832862573402211</v>
      </c>
      <c r="L6" s="54">
        <v>6656.9251999999997</v>
      </c>
      <c r="M6" s="27">
        <f t="shared" si="6"/>
        <v>88.87750600801067</v>
      </c>
      <c r="N6" s="163">
        <f t="shared" si="7"/>
        <v>89.374702393395808</v>
      </c>
      <c r="O6" s="162">
        <f t="shared" si="8"/>
        <v>-1.2603320461147272</v>
      </c>
      <c r="P6" s="7">
        <f t="shared" si="9"/>
        <v>-0.4613722893669262</v>
      </c>
      <c r="Q6" s="141">
        <f t="shared" si="10"/>
        <v>-0.52904220822674941</v>
      </c>
    </row>
    <row r="7" spans="1:17">
      <c r="A7" s="120">
        <v>4</v>
      </c>
      <c r="B7" s="3" t="s">
        <v>16</v>
      </c>
      <c r="C7" s="54">
        <v>12171</v>
      </c>
      <c r="D7" s="54">
        <v>7085.6697000000004</v>
      </c>
      <c r="E7" s="27">
        <f t="shared" si="0"/>
        <v>58.21764604387478</v>
      </c>
      <c r="F7" s="163">
        <f t="shared" si="1"/>
        <v>59.464603456754759</v>
      </c>
      <c r="G7" s="162">
        <f t="shared" si="2"/>
        <v>-6.7906241707578183E-2</v>
      </c>
      <c r="H7" s="54">
        <v>12055.204299999999</v>
      </c>
      <c r="I7" s="27">
        <f t="shared" si="3"/>
        <v>99.048593377701081</v>
      </c>
      <c r="J7" s="163">
        <f t="shared" si="4"/>
        <v>99.048593377701067</v>
      </c>
      <c r="K7" s="162">
        <f t="shared" si="5"/>
        <v>0.29400066225947902</v>
      </c>
      <c r="L7" s="54">
        <v>10814.062900000001</v>
      </c>
      <c r="M7" s="27">
        <f t="shared" si="6"/>
        <v>88.851063182975935</v>
      </c>
      <c r="N7" s="163">
        <f t="shared" si="7"/>
        <v>89.348111642551515</v>
      </c>
      <c r="O7" s="162">
        <f t="shared" si="8"/>
        <v>-1.2668739005629217</v>
      </c>
      <c r="P7" s="7">
        <f t="shared" si="9"/>
        <v>-0.16293701189182402</v>
      </c>
      <c r="Q7" s="141">
        <f t="shared" si="10"/>
        <v>-0.18683514064401024</v>
      </c>
    </row>
    <row r="8" spans="1:17">
      <c r="A8" s="120">
        <v>5</v>
      </c>
      <c r="B8" s="3" t="s">
        <v>17</v>
      </c>
      <c r="C8" s="54">
        <v>30664</v>
      </c>
      <c r="D8" s="54">
        <v>24703.517800000001</v>
      </c>
      <c r="E8" s="27">
        <f t="shared" si="0"/>
        <v>80.561954735194377</v>
      </c>
      <c r="F8" s="163">
        <f t="shared" si="1"/>
        <v>82.287502459632492</v>
      </c>
      <c r="G8" s="162">
        <f t="shared" si="2"/>
        <v>0.82163034032189541</v>
      </c>
      <c r="H8" s="54">
        <v>30438.5337</v>
      </c>
      <c r="I8" s="27">
        <f t="shared" si="3"/>
        <v>99.264719866944944</v>
      </c>
      <c r="J8" s="163">
        <f t="shared" si="4"/>
        <v>99.264719866944944</v>
      </c>
      <c r="K8" s="162">
        <f t="shared" si="5"/>
        <v>0.37692398701928748</v>
      </c>
      <c r="L8" s="54">
        <v>29698.688600000001</v>
      </c>
      <c r="M8" s="27">
        <f t="shared" si="6"/>
        <v>96.85197169319072</v>
      </c>
      <c r="N8" s="163">
        <f t="shared" si="7"/>
        <v>97.393778640821949</v>
      </c>
      <c r="O8" s="162">
        <f t="shared" si="8"/>
        <v>0.71252046665652513</v>
      </c>
      <c r="P8" s="7">
        <f t="shared" si="9"/>
        <v>0.6219258242677782</v>
      </c>
      <c r="Q8" s="141">
        <f t="shared" si="10"/>
        <v>0.71314428500970417</v>
      </c>
    </row>
    <row r="9" spans="1:17">
      <c r="A9" s="120">
        <v>6</v>
      </c>
      <c r="B9" s="3" t="s">
        <v>18</v>
      </c>
      <c r="C9" s="54">
        <v>68840</v>
      </c>
      <c r="D9" s="54">
        <v>61024.936000000002</v>
      </c>
      <c r="E9" s="27">
        <f t="shared" si="0"/>
        <v>88.647495642068563</v>
      </c>
      <c r="F9" s="163">
        <f t="shared" si="1"/>
        <v>90.546226685587854</v>
      </c>
      <c r="G9" s="162">
        <f t="shared" si="2"/>
        <v>1.1435192168819692</v>
      </c>
      <c r="H9" s="54">
        <v>68669.986000000004</v>
      </c>
      <c r="I9" s="27">
        <f t="shared" si="3"/>
        <v>99.753030214991284</v>
      </c>
      <c r="J9" s="163">
        <f t="shared" si="4"/>
        <v>99.753030214991284</v>
      </c>
      <c r="K9" s="162">
        <f t="shared" si="5"/>
        <v>0.56427870562081139</v>
      </c>
      <c r="L9" s="54">
        <v>67280.693899999998</v>
      </c>
      <c r="M9" s="27">
        <f t="shared" si="6"/>
        <v>97.734883643230674</v>
      </c>
      <c r="N9" s="163">
        <f t="shared" si="7"/>
        <v>98.28162975544798</v>
      </c>
      <c r="O9" s="162">
        <f t="shared" si="8"/>
        <v>0.93094952860975544</v>
      </c>
      <c r="P9" s="7">
        <f t="shared" si="9"/>
        <v>0.86930907472306329</v>
      </c>
      <c r="Q9" s="141">
        <f t="shared" si="10"/>
        <v>0.99681147550950067</v>
      </c>
    </row>
    <row r="10" spans="1:17">
      <c r="A10" s="120">
        <v>7</v>
      </c>
      <c r="B10" s="3" t="s">
        <v>19</v>
      </c>
      <c r="C10" s="54">
        <v>23782</v>
      </c>
      <c r="D10" s="54">
        <v>20130.098399999999</v>
      </c>
      <c r="E10" s="27">
        <f t="shared" si="0"/>
        <v>84.644262046926244</v>
      </c>
      <c r="F10" s="163">
        <f t="shared" si="1"/>
        <v>86.457248266561876</v>
      </c>
      <c r="G10" s="162">
        <f t="shared" si="2"/>
        <v>0.98414875801107715</v>
      </c>
      <c r="H10" s="54">
        <v>23645.521799999999</v>
      </c>
      <c r="I10" s="27">
        <f t="shared" si="3"/>
        <v>99.42612816415776</v>
      </c>
      <c r="J10" s="163">
        <f t="shared" si="4"/>
        <v>99.42612816415776</v>
      </c>
      <c r="K10" s="162">
        <f t="shared" si="5"/>
        <v>0.43885305779414729</v>
      </c>
      <c r="L10" s="54">
        <v>22527.118299999998</v>
      </c>
      <c r="M10" s="27">
        <f t="shared" si="6"/>
        <v>94.723397107055746</v>
      </c>
      <c r="N10" s="163">
        <f t="shared" si="7"/>
        <v>95.253296434437686</v>
      </c>
      <c r="O10" s="162">
        <f t="shared" si="8"/>
        <v>0.18591920123486955</v>
      </c>
      <c r="P10" s="7">
        <f t="shared" si="9"/>
        <v>0.6063845665690637</v>
      </c>
      <c r="Q10" s="141">
        <f t="shared" si="10"/>
        <v>0.69532357604855111</v>
      </c>
    </row>
    <row r="11" spans="1:17">
      <c r="A11" s="120">
        <v>8</v>
      </c>
      <c r="B11" s="3" t="s">
        <v>20</v>
      </c>
      <c r="C11" s="54">
        <v>24108</v>
      </c>
      <c r="D11" s="54">
        <v>21384.908200000002</v>
      </c>
      <c r="E11" s="27">
        <f t="shared" si="0"/>
        <v>88.704613406338154</v>
      </c>
      <c r="F11" s="163">
        <f t="shared" si="1"/>
        <v>90.604567849022516</v>
      </c>
      <c r="G11" s="162">
        <f t="shared" si="2"/>
        <v>1.1457930997531482</v>
      </c>
      <c r="H11" s="54">
        <v>24101.406599999998</v>
      </c>
      <c r="I11" s="27">
        <f t="shared" si="3"/>
        <v>99.972650572424087</v>
      </c>
      <c r="J11" s="163">
        <f t="shared" si="4"/>
        <v>99.972650572424087</v>
      </c>
      <c r="K11" s="162">
        <f t="shared" si="5"/>
        <v>0.64854255632684632</v>
      </c>
      <c r="L11" s="54">
        <v>23384.286100000001</v>
      </c>
      <c r="M11" s="27">
        <f t="shared" si="6"/>
        <v>96.99803426248549</v>
      </c>
      <c r="N11" s="163">
        <f t="shared" si="7"/>
        <v>97.540658309794196</v>
      </c>
      <c r="O11" s="162">
        <f t="shared" si="8"/>
        <v>0.74865579135803473</v>
      </c>
      <c r="P11" s="7">
        <f t="shared" si="9"/>
        <v>0.86746542070360477</v>
      </c>
      <c r="Q11" s="141">
        <f t="shared" si="10"/>
        <v>0.99469741097606545</v>
      </c>
    </row>
    <row r="12" spans="1:17">
      <c r="A12" s="120">
        <v>9</v>
      </c>
      <c r="B12" s="3" t="s">
        <v>21</v>
      </c>
      <c r="C12" s="54">
        <v>18535</v>
      </c>
      <c r="D12" s="54">
        <v>13414.933300000001</v>
      </c>
      <c r="E12" s="27">
        <f t="shared" si="0"/>
        <v>72.376224979768011</v>
      </c>
      <c r="F12" s="163">
        <f t="shared" si="1"/>
        <v>73.926443451101861</v>
      </c>
      <c r="G12" s="162">
        <f t="shared" si="2"/>
        <v>0.49575290241809145</v>
      </c>
      <c r="H12" s="54">
        <v>18529.851999999999</v>
      </c>
      <c r="I12" s="27">
        <f t="shared" si="3"/>
        <v>99.972225519287832</v>
      </c>
      <c r="J12" s="163">
        <f t="shared" si="4"/>
        <v>99.972225519287846</v>
      </c>
      <c r="K12" s="162">
        <f t="shared" si="5"/>
        <v>0.6483794721099142</v>
      </c>
      <c r="L12" s="54">
        <v>17866.8923</v>
      </c>
      <c r="M12" s="27">
        <f t="shared" si="6"/>
        <v>96.395426490423517</v>
      </c>
      <c r="N12" s="163">
        <f t="shared" si="7"/>
        <v>96.934679443970353</v>
      </c>
      <c r="O12" s="162">
        <f t="shared" si="8"/>
        <v>0.59957291806442303</v>
      </c>
      <c r="P12" s="7">
        <f t="shared" si="9"/>
        <v>0.57756753342408684</v>
      </c>
      <c r="Q12" s="141">
        <f t="shared" si="10"/>
        <v>0.66227992084662934</v>
      </c>
    </row>
    <row r="13" spans="1:17">
      <c r="A13" s="120">
        <v>10</v>
      </c>
      <c r="B13" s="3" t="s">
        <v>22</v>
      </c>
      <c r="C13" s="54">
        <v>18405</v>
      </c>
      <c r="D13" s="54">
        <v>6966.2116999999998</v>
      </c>
      <c r="E13" s="27">
        <f t="shared" si="0"/>
        <v>37.849560988861718</v>
      </c>
      <c r="F13" s="163">
        <f t="shared" si="1"/>
        <v>38.660256608772983</v>
      </c>
      <c r="G13" s="162">
        <f t="shared" si="2"/>
        <v>-0.87876850702172238</v>
      </c>
      <c r="H13" s="54">
        <v>17889.7693</v>
      </c>
      <c r="I13" s="27">
        <f t="shared" si="3"/>
        <v>97.200593860364023</v>
      </c>
      <c r="J13" s="163">
        <f t="shared" si="4"/>
        <v>97.200593860364023</v>
      </c>
      <c r="K13" s="162">
        <f t="shared" si="5"/>
        <v>-0.41503905179052247</v>
      </c>
      <c r="L13" s="54">
        <v>17845.1378</v>
      </c>
      <c r="M13" s="27">
        <f t="shared" si="6"/>
        <v>96.95809725618038</v>
      </c>
      <c r="N13" s="163">
        <f t="shared" si="7"/>
        <v>97.500497888858419</v>
      </c>
      <c r="O13" s="162">
        <f t="shared" si="8"/>
        <v>0.73877552773259159</v>
      </c>
      <c r="P13" s="7">
        <f t="shared" si="9"/>
        <v>-0.3697679179783796</v>
      </c>
      <c r="Q13" s="141">
        <f t="shared" si="10"/>
        <v>-0.42400213529753628</v>
      </c>
    </row>
    <row r="14" spans="1:17">
      <c r="A14" s="120">
        <v>11</v>
      </c>
      <c r="B14" s="3" t="s">
        <v>23</v>
      </c>
      <c r="C14" s="54">
        <v>25069</v>
      </c>
      <c r="D14" s="54">
        <v>18115.0576</v>
      </c>
      <c r="E14" s="27">
        <f t="shared" si="0"/>
        <v>72.260790617894614</v>
      </c>
      <c r="F14" s="163">
        <f t="shared" si="1"/>
        <v>73.808536613217825</v>
      </c>
      <c r="G14" s="162">
        <f t="shared" si="2"/>
        <v>0.491157410602786</v>
      </c>
      <c r="H14" s="54">
        <v>25054.525300000001</v>
      </c>
      <c r="I14" s="27">
        <f t="shared" si="3"/>
        <v>99.942260560852048</v>
      </c>
      <c r="J14" s="163">
        <f t="shared" si="4"/>
        <v>99.942260560852048</v>
      </c>
      <c r="K14" s="162">
        <f t="shared" si="5"/>
        <v>0.63688252886857932</v>
      </c>
      <c r="L14" s="54">
        <v>23795.1859</v>
      </c>
      <c r="M14" s="27">
        <f t="shared" si="6"/>
        <v>94.918767800869603</v>
      </c>
      <c r="N14" s="163">
        <f t="shared" si="7"/>
        <v>95.449760066241552</v>
      </c>
      <c r="O14" s="162">
        <f t="shared" si="8"/>
        <v>0.23425316860384518</v>
      </c>
      <c r="P14" s="7">
        <f t="shared" si="9"/>
        <v>0.49806660950931525</v>
      </c>
      <c r="Q14" s="141">
        <f t="shared" si="10"/>
        <v>0.57111851971079286</v>
      </c>
    </row>
    <row r="15" spans="1:17">
      <c r="A15" s="120">
        <v>12</v>
      </c>
      <c r="B15" s="3" t="s">
        <v>24</v>
      </c>
      <c r="C15" s="54">
        <v>13811</v>
      </c>
      <c r="D15" s="54">
        <v>11379.373799999999</v>
      </c>
      <c r="E15" s="27">
        <f t="shared" si="0"/>
        <v>82.393554413148934</v>
      </c>
      <c r="F15" s="163">
        <f t="shared" si="1"/>
        <v>84.15833297138154</v>
      </c>
      <c r="G15" s="162">
        <f t="shared" si="2"/>
        <v>0.89454711477582716</v>
      </c>
      <c r="H15" s="54">
        <v>13775.044</v>
      </c>
      <c r="I15" s="27">
        <f t="shared" si="3"/>
        <v>99.739656795308079</v>
      </c>
      <c r="J15" s="163">
        <f t="shared" si="4"/>
        <v>99.739656795308079</v>
      </c>
      <c r="K15" s="162">
        <f t="shared" si="5"/>
        <v>0.55914759731743136</v>
      </c>
      <c r="L15" s="54">
        <v>12936.859399999999</v>
      </c>
      <c r="M15" s="27">
        <f t="shared" si="6"/>
        <v>93.670692925928606</v>
      </c>
      <c r="N15" s="163">
        <f t="shared" si="7"/>
        <v>94.194703241149341</v>
      </c>
      <c r="O15" s="162">
        <f t="shared" si="8"/>
        <v>-7.4515813590158353E-2</v>
      </c>
      <c r="P15" s="7">
        <f t="shared" si="9"/>
        <v>0.56657472211927185</v>
      </c>
      <c r="Q15" s="141">
        <f t="shared" si="10"/>
        <v>0.64967478330076744</v>
      </c>
    </row>
    <row r="16" spans="1:17">
      <c r="A16" s="120">
        <v>13</v>
      </c>
      <c r="B16" s="3" t="s">
        <v>25</v>
      </c>
      <c r="C16" s="54">
        <v>13704</v>
      </c>
      <c r="D16" s="54">
        <v>6224.7539999999999</v>
      </c>
      <c r="E16" s="27">
        <f t="shared" si="0"/>
        <v>45.422898423817863</v>
      </c>
      <c r="F16" s="163">
        <f t="shared" si="1"/>
        <v>46.395806532493147</v>
      </c>
      <c r="G16" s="162">
        <f t="shared" si="2"/>
        <v>-0.57727067195717774</v>
      </c>
      <c r="H16" s="54">
        <v>13655.29</v>
      </c>
      <c r="I16" s="27">
        <f t="shared" si="3"/>
        <v>99.644556333917109</v>
      </c>
      <c r="J16" s="163">
        <f t="shared" si="4"/>
        <v>99.644556333917123</v>
      </c>
      <c r="K16" s="162">
        <f t="shared" si="5"/>
        <v>0.52265949041151993</v>
      </c>
      <c r="L16" s="54">
        <v>13124.222</v>
      </c>
      <c r="M16" s="27">
        <f t="shared" si="6"/>
        <v>95.769279042615295</v>
      </c>
      <c r="N16" s="163">
        <f t="shared" si="7"/>
        <v>96.305029217317937</v>
      </c>
      <c r="O16" s="162">
        <f t="shared" si="8"/>
        <v>0.44466641842652344</v>
      </c>
      <c r="P16" s="7">
        <f t="shared" si="9"/>
        <v>6.7088811067041565E-2</v>
      </c>
      <c r="Q16" s="141">
        <f t="shared" si="10"/>
        <v>7.6928791720275558E-2</v>
      </c>
    </row>
    <row r="17" spans="1:17">
      <c r="A17" s="120">
        <v>14</v>
      </c>
      <c r="B17" s="3" t="s">
        <v>26</v>
      </c>
      <c r="C17" s="54">
        <v>6341</v>
      </c>
      <c r="D17" s="54">
        <v>5313.8711999999996</v>
      </c>
      <c r="E17" s="27">
        <f t="shared" si="0"/>
        <v>83.801785207380533</v>
      </c>
      <c r="F17" s="163">
        <f t="shared" si="1"/>
        <v>85.596726507448992</v>
      </c>
      <c r="G17" s="162">
        <f t="shared" si="2"/>
        <v>0.95060939106795794</v>
      </c>
      <c r="H17" s="54">
        <v>6158.8656000000001</v>
      </c>
      <c r="I17" s="27">
        <f t="shared" si="3"/>
        <v>97.127670714398363</v>
      </c>
      <c r="J17" s="163">
        <f t="shared" si="4"/>
        <v>97.127670714398349</v>
      </c>
      <c r="K17" s="162">
        <f t="shared" si="5"/>
        <v>-0.44301817520373393</v>
      </c>
      <c r="L17" s="54">
        <v>5972.4516000000003</v>
      </c>
      <c r="M17" s="27">
        <f t="shared" si="6"/>
        <v>94.187850496767084</v>
      </c>
      <c r="N17" s="163">
        <f t="shared" si="7"/>
        <v>94.714753882309495</v>
      </c>
      <c r="O17" s="162">
        <f t="shared" si="8"/>
        <v>5.3427004575514643E-2</v>
      </c>
      <c r="P17" s="7">
        <f t="shared" si="9"/>
        <v>0.21372188726079253</v>
      </c>
      <c r="Q17" s="141">
        <f t="shared" si="10"/>
        <v>0.24506868268570003</v>
      </c>
    </row>
    <row r="18" spans="1:17">
      <c r="A18" s="120">
        <v>15</v>
      </c>
      <c r="B18" s="3" t="s">
        <v>27</v>
      </c>
      <c r="C18" s="54">
        <v>27310</v>
      </c>
      <c r="D18" s="54">
        <v>15382.1911</v>
      </c>
      <c r="E18" s="27">
        <f t="shared" si="0"/>
        <v>56.324390699377517</v>
      </c>
      <c r="F18" s="163">
        <f t="shared" si="1"/>
        <v>57.530796682463915</v>
      </c>
      <c r="G18" s="162">
        <f t="shared" si="2"/>
        <v>-0.14327755488261437</v>
      </c>
      <c r="H18" s="54">
        <v>27310</v>
      </c>
      <c r="I18" s="27">
        <f t="shared" si="3"/>
        <v>100</v>
      </c>
      <c r="J18" s="163">
        <f t="shared" si="4"/>
        <v>100</v>
      </c>
      <c r="K18" s="162">
        <f t="shared" si="5"/>
        <v>0.65903597373628398</v>
      </c>
      <c r="L18" s="54">
        <v>26482.526900000001</v>
      </c>
      <c r="M18" s="27">
        <f t="shared" si="6"/>
        <v>96.970072867081655</v>
      </c>
      <c r="N18" s="163">
        <f t="shared" si="7"/>
        <v>97.512540493431331</v>
      </c>
      <c r="O18" s="162">
        <f t="shared" si="8"/>
        <v>0.74173824837009716</v>
      </c>
      <c r="P18" s="7">
        <f t="shared" si="9"/>
        <v>0.35465101721548725</v>
      </c>
      <c r="Q18" s="141">
        <f t="shared" si="10"/>
        <v>0.40666802411344499</v>
      </c>
    </row>
    <row r="19" spans="1:17">
      <c r="A19" s="120">
        <v>16</v>
      </c>
      <c r="B19" s="3" t="s">
        <v>28</v>
      </c>
      <c r="C19" s="54">
        <v>29350</v>
      </c>
      <c r="D19" s="54">
        <v>21953.906299999999</v>
      </c>
      <c r="E19" s="27">
        <f t="shared" si="0"/>
        <v>74.800362180579214</v>
      </c>
      <c r="F19" s="163">
        <f t="shared" si="1"/>
        <v>76.402502982302565</v>
      </c>
      <c r="G19" s="162">
        <f t="shared" si="2"/>
        <v>0.59225885164075842</v>
      </c>
      <c r="H19" s="54">
        <v>29347.46</v>
      </c>
      <c r="I19" s="27">
        <f t="shared" si="3"/>
        <v>99.99134582623509</v>
      </c>
      <c r="J19" s="163">
        <f t="shared" si="4"/>
        <v>99.99134582623509</v>
      </c>
      <c r="K19" s="162">
        <f t="shared" si="5"/>
        <v>0.65571554381514796</v>
      </c>
      <c r="L19" s="54">
        <v>28086.432400000002</v>
      </c>
      <c r="M19" s="27">
        <f t="shared" si="6"/>
        <v>95.694829301533218</v>
      </c>
      <c r="N19" s="163">
        <f t="shared" si="7"/>
        <v>96.230162991302592</v>
      </c>
      <c r="O19" s="162">
        <f t="shared" si="8"/>
        <v>0.42624783534303157</v>
      </c>
      <c r="P19" s="7">
        <f t="shared" si="9"/>
        <v>0.58443932525096887</v>
      </c>
      <c r="Q19" s="141">
        <f t="shared" si="10"/>
        <v>0.67015960501135585</v>
      </c>
    </row>
    <row r="20" spans="1:17">
      <c r="A20" s="120">
        <v>17</v>
      </c>
      <c r="B20" s="3" t="s">
        <v>29</v>
      </c>
      <c r="C20" s="54">
        <v>764071</v>
      </c>
      <c r="D20" s="54">
        <v>748048.62800000003</v>
      </c>
      <c r="E20" s="27">
        <f t="shared" si="0"/>
        <v>97.903025765930124</v>
      </c>
      <c r="F20" s="163">
        <f t="shared" si="1"/>
        <v>100</v>
      </c>
      <c r="G20" s="162">
        <f t="shared" si="2"/>
        <v>1.5119858696206629</v>
      </c>
      <c r="H20" s="54">
        <v>764064.73899999994</v>
      </c>
      <c r="I20" s="27">
        <f t="shared" si="3"/>
        <v>99.999180573533081</v>
      </c>
      <c r="J20" s="163">
        <f t="shared" si="4"/>
        <v>99.999180573533081</v>
      </c>
      <c r="K20" s="162">
        <f t="shared" si="5"/>
        <v>0.65872157651791985</v>
      </c>
      <c r="L20" s="54">
        <v>759820.43099999998</v>
      </c>
      <c r="M20" s="27">
        <f t="shared" si="6"/>
        <v>99.443694499594926</v>
      </c>
      <c r="N20" s="163">
        <f t="shared" si="7"/>
        <v>100</v>
      </c>
      <c r="O20" s="162">
        <f t="shared" si="8"/>
        <v>1.3537028421131543</v>
      </c>
      <c r="P20" s="7">
        <f t="shared" si="9"/>
        <v>1.1390235468780641</v>
      </c>
      <c r="Q20" s="141">
        <f t="shared" si="10"/>
        <v>1.3060852295431182</v>
      </c>
    </row>
    <row r="21" spans="1:17">
      <c r="A21" s="120">
        <v>18</v>
      </c>
      <c r="B21" s="3" t="s">
        <v>30</v>
      </c>
      <c r="C21" s="54">
        <v>8446</v>
      </c>
      <c r="D21" s="54">
        <v>3890.3771000000002</v>
      </c>
      <c r="E21" s="27">
        <f t="shared" si="0"/>
        <v>46.061770068671564</v>
      </c>
      <c r="F21" s="163">
        <f t="shared" si="1"/>
        <v>47.048362099448909</v>
      </c>
      <c r="G21" s="162">
        <f t="shared" si="2"/>
        <v>-0.55183691577480398</v>
      </c>
      <c r="H21" s="54">
        <v>8446</v>
      </c>
      <c r="I21" s="27">
        <f t="shared" si="3"/>
        <v>100</v>
      </c>
      <c r="J21" s="163">
        <f t="shared" si="4"/>
        <v>100</v>
      </c>
      <c r="K21" s="162">
        <f t="shared" si="5"/>
        <v>0.65903597373628398</v>
      </c>
      <c r="L21" s="54">
        <v>8079.1054000000004</v>
      </c>
      <c r="M21" s="27">
        <f t="shared" si="6"/>
        <v>95.655995737627279</v>
      </c>
      <c r="N21" s="163">
        <f t="shared" si="7"/>
        <v>96.191112185616674</v>
      </c>
      <c r="O21" s="162">
        <f t="shared" si="8"/>
        <v>0.41664055917479059</v>
      </c>
      <c r="P21" s="7">
        <f t="shared" si="9"/>
        <v>0.12620773501955013</v>
      </c>
      <c r="Q21" s="141">
        <f t="shared" si="10"/>
        <v>0.14471874529278086</v>
      </c>
    </row>
    <row r="22" spans="1:17">
      <c r="A22" s="120">
        <v>19</v>
      </c>
      <c r="B22" s="3" t="s">
        <v>31</v>
      </c>
      <c r="C22" s="54">
        <v>14998</v>
      </c>
      <c r="D22" s="54">
        <v>10670.085499999999</v>
      </c>
      <c r="E22" s="27">
        <f t="shared" si="0"/>
        <v>71.143389118549138</v>
      </c>
      <c r="F22" s="163">
        <f t="shared" si="1"/>
        <v>72.66720161299321</v>
      </c>
      <c r="G22" s="162">
        <f t="shared" si="2"/>
        <v>0.44667317418205787</v>
      </c>
      <c r="H22" s="54">
        <v>14973.355799999999</v>
      </c>
      <c r="I22" s="27">
        <f t="shared" si="3"/>
        <v>99.83568342445659</v>
      </c>
      <c r="J22" s="163">
        <f t="shared" si="4"/>
        <v>99.83568342445659</v>
      </c>
      <c r="K22" s="162">
        <f t="shared" si="5"/>
        <v>0.59599105589731149</v>
      </c>
      <c r="L22" s="54">
        <v>14903</v>
      </c>
      <c r="M22" s="27">
        <f t="shared" si="6"/>
        <v>99.366582210961468</v>
      </c>
      <c r="N22" s="163">
        <f t="shared" si="7"/>
        <v>99.922456331674425</v>
      </c>
      <c r="O22" s="162">
        <f t="shared" si="8"/>
        <v>1.3346255548813846</v>
      </c>
      <c r="P22" s="7">
        <f t="shared" si="9"/>
        <v>0.68399080300802473</v>
      </c>
      <c r="Q22" s="141">
        <f t="shared" si="10"/>
        <v>0.78431239406831488</v>
      </c>
    </row>
    <row r="23" spans="1:17" ht="15.75" customHeight="1">
      <c r="A23" s="120">
        <v>20</v>
      </c>
      <c r="B23" s="3" t="s">
        <v>32</v>
      </c>
      <c r="C23" s="54">
        <v>36822</v>
      </c>
      <c r="D23" s="54">
        <v>26643.752499999999</v>
      </c>
      <c r="E23" s="27">
        <f t="shared" si="0"/>
        <v>72.358243712997663</v>
      </c>
      <c r="F23" s="163">
        <f t="shared" si="1"/>
        <v>73.90807704553913</v>
      </c>
      <c r="G23" s="162">
        <f t="shared" si="2"/>
        <v>0.49503706041982565</v>
      </c>
      <c r="H23" s="54">
        <v>35835.046199999997</v>
      </c>
      <c r="I23" s="27">
        <f t="shared" si="3"/>
        <v>97.319662701645754</v>
      </c>
      <c r="J23" s="163">
        <f t="shared" si="4"/>
        <v>97.319662701645754</v>
      </c>
      <c r="K23" s="162">
        <f t="shared" si="5"/>
        <v>-0.36935476649573046</v>
      </c>
      <c r="L23" s="54">
        <v>33596.058299999997</v>
      </c>
      <c r="M23" s="27">
        <f t="shared" si="6"/>
        <v>91.239091575688434</v>
      </c>
      <c r="N23" s="163">
        <f t="shared" si="7"/>
        <v>91.749499085696272</v>
      </c>
      <c r="O23" s="162">
        <f t="shared" si="8"/>
        <v>-0.67608474914837169</v>
      </c>
      <c r="P23" s="7">
        <f t="shared" si="9"/>
        <v>-8.4944032260036259E-2</v>
      </c>
      <c r="Q23" s="141">
        <f t="shared" si="10"/>
        <v>-9.7402855434159108E-2</v>
      </c>
    </row>
    <row r="24" spans="1:17" ht="15.75" customHeight="1">
      <c r="A24" s="120">
        <v>21</v>
      </c>
      <c r="B24" s="3" t="s">
        <v>33</v>
      </c>
      <c r="C24" s="54">
        <v>10023</v>
      </c>
      <c r="D24" s="54">
        <v>5170.5816000000004</v>
      </c>
      <c r="E24" s="27">
        <f t="shared" si="0"/>
        <v>51.5871655193056</v>
      </c>
      <c r="F24" s="163">
        <f t="shared" si="1"/>
        <v>52.692105392781166</v>
      </c>
      <c r="G24" s="162">
        <f t="shared" si="2"/>
        <v>-0.33186853584333559</v>
      </c>
      <c r="H24" s="54">
        <v>9902.9586999999992</v>
      </c>
      <c r="I24" s="27">
        <f t="shared" si="3"/>
        <v>98.802341614287144</v>
      </c>
      <c r="J24" s="163">
        <f t="shared" si="4"/>
        <v>98.802341614287144</v>
      </c>
      <c r="K24" s="162">
        <f t="shared" si="5"/>
        <v>0.19951888438168089</v>
      </c>
      <c r="L24" s="54">
        <v>9163.4148999999998</v>
      </c>
      <c r="M24" s="27">
        <f t="shared" si="6"/>
        <v>91.423874089593923</v>
      </c>
      <c r="N24" s="163">
        <f t="shared" si="7"/>
        <v>91.935315305452903</v>
      </c>
      <c r="O24" s="162">
        <f t="shared" si="8"/>
        <v>-0.63037025726058249</v>
      </c>
      <c r="P24" s="7">
        <f t="shared" si="9"/>
        <v>-0.17901391203677836</v>
      </c>
      <c r="Q24" s="141">
        <f t="shared" si="10"/>
        <v>-0.20527005524583483</v>
      </c>
    </row>
    <row r="25" spans="1:17" ht="15.75" customHeight="1">
      <c r="A25" s="120">
        <v>22</v>
      </c>
      <c r="B25" s="3" t="s">
        <v>34</v>
      </c>
      <c r="C25" s="54">
        <v>4544</v>
      </c>
      <c r="D25" s="54">
        <v>105.29040000000001</v>
      </c>
      <c r="E25" s="27">
        <f t="shared" si="0"/>
        <v>2.3171302816901407</v>
      </c>
      <c r="F25" s="163">
        <f t="shared" si="1"/>
        <v>2.3667606425464465</v>
      </c>
      <c r="G25" s="162">
        <f t="shared" si="2"/>
        <v>-2.2933299239401825</v>
      </c>
      <c r="H25" s="54">
        <v>4438.13</v>
      </c>
      <c r="I25" s="27">
        <f t="shared" si="3"/>
        <v>97.670114436619727</v>
      </c>
      <c r="J25" s="163">
        <f t="shared" si="4"/>
        <v>97.670114436619727</v>
      </c>
      <c r="K25" s="162">
        <f t="shared" si="5"/>
        <v>-0.2348935852978388</v>
      </c>
      <c r="L25" s="54">
        <v>4313.7903999999999</v>
      </c>
      <c r="M25" s="27">
        <f t="shared" si="6"/>
        <v>94.933767605633804</v>
      </c>
      <c r="N25" s="163">
        <f t="shared" si="7"/>
        <v>95.464843782549238</v>
      </c>
      <c r="O25" s="162">
        <f t="shared" si="8"/>
        <v>0.23796406331308279</v>
      </c>
      <c r="P25" s="7">
        <f t="shared" si="9"/>
        <v>-0.96369659103259198</v>
      </c>
      <c r="Q25" s="141">
        <f t="shared" si="10"/>
        <v>-1.105042899910714</v>
      </c>
    </row>
    <row r="26" spans="1:17" ht="15.75" customHeight="1">
      <c r="A26" s="120">
        <v>23</v>
      </c>
      <c r="B26" s="3" t="s">
        <v>35</v>
      </c>
      <c r="C26" s="54">
        <v>6270</v>
      </c>
      <c r="D26" s="54">
        <v>3803.5823999999998</v>
      </c>
      <c r="E26" s="27">
        <f t="shared" si="0"/>
        <v>60.663196172248803</v>
      </c>
      <c r="F26" s="163">
        <f t="shared" si="1"/>
        <v>61.962534556679003</v>
      </c>
      <c r="G26" s="162">
        <f t="shared" si="2"/>
        <v>2.9452165412024115E-2</v>
      </c>
      <c r="H26" s="54">
        <v>6261.8239999999996</v>
      </c>
      <c r="I26" s="27">
        <f t="shared" si="3"/>
        <v>99.869601275917063</v>
      </c>
      <c r="J26" s="163">
        <f t="shared" si="4"/>
        <v>99.869601275917063</v>
      </c>
      <c r="K26" s="162">
        <f t="shared" si="5"/>
        <v>0.60900464354985506</v>
      </c>
      <c r="L26" s="54">
        <v>6141.6109999999999</v>
      </c>
      <c r="M26" s="27">
        <f t="shared" si="6"/>
        <v>97.952328548644346</v>
      </c>
      <c r="N26" s="163">
        <f t="shared" si="7"/>
        <v>98.500291085870046</v>
      </c>
      <c r="O26" s="162">
        <f t="shared" si="8"/>
        <v>0.98474457206099308</v>
      </c>
      <c r="P26" s="7">
        <f t="shared" si="9"/>
        <v>0.45233163799695025</v>
      </c>
      <c r="Q26" s="141">
        <f t="shared" si="10"/>
        <v>0.51867555579700997</v>
      </c>
    </row>
    <row r="27" spans="1:17" ht="15.75" customHeight="1">
      <c r="A27" s="120">
        <v>24</v>
      </c>
      <c r="B27" s="3" t="s">
        <v>36</v>
      </c>
      <c r="C27" s="54">
        <v>5472</v>
      </c>
      <c r="D27" s="54">
        <v>2374.2462</v>
      </c>
      <c r="E27" s="27">
        <f t="shared" si="0"/>
        <v>43.38900219298246</v>
      </c>
      <c r="F27" s="163">
        <f t="shared" si="1"/>
        <v>44.31834650005441</v>
      </c>
      <c r="G27" s="162">
        <f t="shared" si="2"/>
        <v>-0.65824095957600226</v>
      </c>
      <c r="H27" s="54">
        <v>5182.8599999999997</v>
      </c>
      <c r="I27" s="27">
        <f t="shared" si="3"/>
        <v>94.716008771929822</v>
      </c>
      <c r="J27" s="163">
        <f t="shared" si="4"/>
        <v>94.716008771929822</v>
      </c>
      <c r="K27" s="162">
        <f t="shared" si="5"/>
        <v>-1.3683236625867627</v>
      </c>
      <c r="L27" s="54">
        <v>4650.7529999999997</v>
      </c>
      <c r="M27" s="27">
        <f t="shared" si="6"/>
        <v>84.991831140350868</v>
      </c>
      <c r="N27" s="163">
        <f t="shared" si="7"/>
        <v>85.467290377769572</v>
      </c>
      <c r="O27" s="162">
        <f t="shared" si="8"/>
        <v>-2.221633245356355</v>
      </c>
      <c r="P27" s="7">
        <f t="shared" si="9"/>
        <v>-1.2549524979363771</v>
      </c>
      <c r="Q27" s="141">
        <f t="shared" si="10"/>
        <v>-1.4390175917130623</v>
      </c>
    </row>
    <row r="28" spans="1:17" ht="15.75" customHeight="1">
      <c r="A28" s="120">
        <v>25</v>
      </c>
      <c r="B28" s="3" t="s">
        <v>37</v>
      </c>
      <c r="C28" s="54">
        <v>12183</v>
      </c>
      <c r="D28" s="54">
        <v>5941.8352999999997</v>
      </c>
      <c r="E28" s="27">
        <f t="shared" si="0"/>
        <v>48.771528359189034</v>
      </c>
      <c r="F28" s="163">
        <f t="shared" si="1"/>
        <v>49.81616040733374</v>
      </c>
      <c r="G28" s="162">
        <f t="shared" si="2"/>
        <v>-0.44396026757895501</v>
      </c>
      <c r="H28" s="54">
        <v>11688.895200000001</v>
      </c>
      <c r="I28" s="27">
        <f t="shared" si="3"/>
        <v>95.944309283427728</v>
      </c>
      <c r="J28" s="163">
        <f t="shared" si="4"/>
        <v>95.944309283427714</v>
      </c>
      <c r="K28" s="162">
        <f t="shared" si="5"/>
        <v>-0.89704981469370837</v>
      </c>
      <c r="L28" s="54">
        <v>11504.016799999999</v>
      </c>
      <c r="M28" s="27">
        <f t="shared" si="6"/>
        <v>94.426797997209221</v>
      </c>
      <c r="N28" s="163">
        <f t="shared" si="7"/>
        <v>94.955038097054867</v>
      </c>
      <c r="O28" s="162">
        <f t="shared" si="8"/>
        <v>0.11254170834102982</v>
      </c>
      <c r="P28" s="7">
        <f t="shared" si="9"/>
        <v>-0.51389569124085943</v>
      </c>
      <c r="Q28" s="141">
        <f t="shared" si="10"/>
        <v>-0.58926926813339187</v>
      </c>
    </row>
    <row r="29" spans="1:17" ht="15.75" customHeight="1">
      <c r="A29" s="120">
        <v>26</v>
      </c>
      <c r="B29" s="3" t="s">
        <v>38</v>
      </c>
      <c r="C29" s="54">
        <v>7891</v>
      </c>
      <c r="D29" s="54">
        <v>2791.6576</v>
      </c>
      <c r="E29" s="27">
        <f t="shared" si="0"/>
        <v>35.377741731086047</v>
      </c>
      <c r="F29" s="163">
        <f t="shared" si="1"/>
        <v>36.135493723828674</v>
      </c>
      <c r="G29" s="162">
        <f t="shared" si="2"/>
        <v>-0.9771726995314054</v>
      </c>
      <c r="H29" s="54">
        <v>7598.3077999999996</v>
      </c>
      <c r="I29" s="27">
        <f t="shared" si="3"/>
        <v>96.290809783297419</v>
      </c>
      <c r="J29" s="163">
        <f t="shared" si="4"/>
        <v>96.290809783297433</v>
      </c>
      <c r="K29" s="162">
        <f t="shared" si="5"/>
        <v>-0.76410464179678261</v>
      </c>
      <c r="L29" s="54">
        <v>7497.9261999999999</v>
      </c>
      <c r="M29" s="27">
        <f t="shared" si="6"/>
        <v>95.018707388163719</v>
      </c>
      <c r="N29" s="163">
        <f t="shared" si="7"/>
        <v>95.550258733147487</v>
      </c>
      <c r="O29" s="162">
        <f t="shared" si="8"/>
        <v>0.25897784279548569</v>
      </c>
      <c r="P29" s="7">
        <f t="shared" si="9"/>
        <v>-0.6447153679721781</v>
      </c>
      <c r="Q29" s="141">
        <f t="shared" si="10"/>
        <v>-0.73927639307887116</v>
      </c>
    </row>
    <row r="30" spans="1:17" ht="15.75" customHeight="1">
      <c r="A30" s="120">
        <v>27</v>
      </c>
      <c r="B30" s="3" t="s">
        <v>39</v>
      </c>
      <c r="C30" s="54">
        <v>9777</v>
      </c>
      <c r="D30" s="54">
        <v>8059</v>
      </c>
      <c r="E30" s="27">
        <f t="shared" si="0"/>
        <v>82.42814769356653</v>
      </c>
      <c r="F30" s="163">
        <f t="shared" si="1"/>
        <v>84.193667201500546</v>
      </c>
      <c r="G30" s="162">
        <f t="shared" si="2"/>
        <v>0.89592428821399284</v>
      </c>
      <c r="H30" s="54">
        <v>9598.34</v>
      </c>
      <c r="I30" s="27">
        <f t="shared" si="3"/>
        <v>98.172650097166823</v>
      </c>
      <c r="J30" s="163">
        <f t="shared" si="4"/>
        <v>98.172650097166823</v>
      </c>
      <c r="K30" s="162">
        <f t="shared" si="5"/>
        <v>-4.208090449817424E-2</v>
      </c>
      <c r="L30" s="54">
        <v>9400.4500000000007</v>
      </c>
      <c r="M30" s="27">
        <f t="shared" si="6"/>
        <v>96.148614094302971</v>
      </c>
      <c r="N30" s="163">
        <f t="shared" si="7"/>
        <v>96.686486335938199</v>
      </c>
      <c r="O30" s="162">
        <f t="shared" si="8"/>
        <v>0.53851246898951821</v>
      </c>
      <c r="P30" s="7">
        <f t="shared" si="9"/>
        <v>0.44923984728423105</v>
      </c>
      <c r="Q30" s="141">
        <f t="shared" si="10"/>
        <v>0.51513028915718573</v>
      </c>
    </row>
    <row r="31" spans="1:17" ht="15.75" customHeight="1">
      <c r="A31" s="120">
        <v>28</v>
      </c>
      <c r="B31" s="3" t="s">
        <v>40</v>
      </c>
      <c r="C31" s="54">
        <v>28695</v>
      </c>
      <c r="D31" s="54">
        <v>18611.1806</v>
      </c>
      <c r="E31" s="27">
        <f t="shared" si="0"/>
        <v>64.858618574664575</v>
      </c>
      <c r="F31" s="163">
        <f t="shared" si="1"/>
        <v>66.247818254086212</v>
      </c>
      <c r="G31" s="162">
        <f t="shared" si="2"/>
        <v>0.1964737437285031</v>
      </c>
      <c r="H31" s="54">
        <v>28641.319</v>
      </c>
      <c r="I31" s="27">
        <f t="shared" si="3"/>
        <v>99.81292559679386</v>
      </c>
      <c r="J31" s="163">
        <f t="shared" si="4"/>
        <v>99.81292559679386</v>
      </c>
      <c r="K31" s="162">
        <f t="shared" si="5"/>
        <v>0.58725934170204297</v>
      </c>
      <c r="L31" s="54">
        <v>26781.633600000001</v>
      </c>
      <c r="M31" s="27">
        <f t="shared" si="6"/>
        <v>93.33205645582855</v>
      </c>
      <c r="N31" s="163">
        <f t="shared" si="7"/>
        <v>93.854172379133331</v>
      </c>
      <c r="O31" s="162">
        <f t="shared" si="8"/>
        <v>-0.15829318969629985</v>
      </c>
      <c r="P31" s="7">
        <f t="shared" si="9"/>
        <v>0.28183459623295848</v>
      </c>
      <c r="Q31" s="141">
        <f t="shared" si="10"/>
        <v>0.32317154840480394</v>
      </c>
    </row>
    <row r="32" spans="1:17" ht="15.75" customHeight="1">
      <c r="A32" s="120">
        <v>29</v>
      </c>
      <c r="B32" s="3" t="s">
        <v>41</v>
      </c>
      <c r="C32" s="54">
        <v>46387</v>
      </c>
      <c r="D32" s="54">
        <v>36996.748699999996</v>
      </c>
      <c r="E32" s="27">
        <f t="shared" si="0"/>
        <v>79.756717830426609</v>
      </c>
      <c r="F32" s="163">
        <f t="shared" si="1"/>
        <v>81.465018273400119</v>
      </c>
      <c r="G32" s="162">
        <f t="shared" si="2"/>
        <v>0.78957351127041564</v>
      </c>
      <c r="H32" s="54">
        <v>46035.592900000003</v>
      </c>
      <c r="I32" s="27">
        <f t="shared" si="3"/>
        <v>99.242444866018502</v>
      </c>
      <c r="J32" s="163">
        <f t="shared" si="4"/>
        <v>99.242444866018502</v>
      </c>
      <c r="K32" s="162">
        <f t="shared" si="5"/>
        <v>0.36837752359265918</v>
      </c>
      <c r="L32" s="54">
        <v>44425.816899999998</v>
      </c>
      <c r="M32" s="27">
        <f t="shared" si="6"/>
        <v>95.772127751309625</v>
      </c>
      <c r="N32" s="163">
        <f t="shared" si="7"/>
        <v>96.30789386218926</v>
      </c>
      <c r="O32" s="162">
        <f t="shared" si="8"/>
        <v>0.44537117813427668</v>
      </c>
      <c r="P32" s="7">
        <f t="shared" si="9"/>
        <v>0.55225464957208525</v>
      </c>
      <c r="Q32" s="141">
        <f t="shared" si="10"/>
        <v>0.63325437189563905</v>
      </c>
    </row>
    <row r="33" spans="1:17" ht="15.75" customHeight="1">
      <c r="A33" s="120">
        <v>30</v>
      </c>
      <c r="B33" s="3" t="s">
        <v>42</v>
      </c>
      <c r="C33" s="54">
        <v>3158</v>
      </c>
      <c r="D33" s="54">
        <v>207.96960000000001</v>
      </c>
      <c r="E33" s="27">
        <f t="shared" si="0"/>
        <v>6.5854844838505384</v>
      </c>
      <c r="F33" s="163">
        <f t="shared" si="1"/>
        <v>6.7265382579649149</v>
      </c>
      <c r="G33" s="162">
        <f t="shared" si="2"/>
        <v>-2.1234048991683974</v>
      </c>
      <c r="H33" s="54">
        <v>2748.4299000000001</v>
      </c>
      <c r="I33" s="27">
        <f t="shared" si="3"/>
        <v>87.030712476250798</v>
      </c>
      <c r="J33" s="163">
        <f t="shared" si="4"/>
        <v>87.030712476250798</v>
      </c>
      <c r="K33" s="162">
        <f t="shared" si="5"/>
        <v>-4.3170150646981797</v>
      </c>
      <c r="L33" s="54">
        <v>2568.4955</v>
      </c>
      <c r="M33" s="27">
        <f t="shared" si="6"/>
        <v>81.332979734008873</v>
      </c>
      <c r="N33" s="163">
        <f t="shared" si="7"/>
        <v>81.787970713759208</v>
      </c>
      <c r="O33" s="162">
        <f t="shared" si="8"/>
        <v>-3.1268191820484206</v>
      </c>
      <c r="P33" s="7">
        <f t="shared" si="9"/>
        <v>-3.2015318219563147</v>
      </c>
      <c r="Q33" s="141">
        <f t="shared" si="10"/>
        <v>-3.6711035834424672</v>
      </c>
    </row>
    <row r="34" spans="1:17" ht="15.75" customHeight="1">
      <c r="A34" s="120">
        <v>31</v>
      </c>
      <c r="B34" s="3" t="s">
        <v>43</v>
      </c>
      <c r="C34" s="54">
        <v>4305</v>
      </c>
      <c r="D34" s="54">
        <v>1312.9154000000001</v>
      </c>
      <c r="E34" s="27">
        <f t="shared" si="0"/>
        <v>30.497454123112661</v>
      </c>
      <c r="F34" s="163">
        <f t="shared" si="1"/>
        <v>31.15067576769998</v>
      </c>
      <c r="G34" s="162">
        <f t="shared" si="2"/>
        <v>-1.1714590575516886</v>
      </c>
      <c r="H34" s="54">
        <v>4042.3982999999998</v>
      </c>
      <c r="I34" s="27">
        <f t="shared" si="3"/>
        <v>93.90007665505226</v>
      </c>
      <c r="J34" s="163">
        <f t="shared" si="4"/>
        <v>93.90007665505226</v>
      </c>
      <c r="K34" s="162">
        <f t="shared" si="5"/>
        <v>-1.6813801701278115</v>
      </c>
      <c r="L34" s="54">
        <v>3983.8013999999998</v>
      </c>
      <c r="M34" s="27">
        <f t="shared" si="6"/>
        <v>92.53894076655051</v>
      </c>
      <c r="N34" s="163">
        <f t="shared" si="7"/>
        <v>93.056619861330134</v>
      </c>
      <c r="O34" s="162">
        <f t="shared" si="8"/>
        <v>-0.35450699790396006</v>
      </c>
      <c r="P34" s="7">
        <f t="shared" si="9"/>
        <v>-1.2120370906525921</v>
      </c>
      <c r="Q34" s="141">
        <f t="shared" si="10"/>
        <v>-1.3898077402338644</v>
      </c>
    </row>
    <row r="35" spans="1:17" ht="15.75" customHeight="1">
      <c r="A35" s="120">
        <v>32</v>
      </c>
      <c r="B35" s="3" t="s">
        <v>44</v>
      </c>
      <c r="C35" s="54">
        <v>7359</v>
      </c>
      <c r="D35" s="54">
        <v>322.02030000000002</v>
      </c>
      <c r="E35" s="27">
        <f t="shared" si="0"/>
        <v>4.3758703628210354</v>
      </c>
      <c r="F35" s="163">
        <f t="shared" si="1"/>
        <v>4.4695966530013225</v>
      </c>
      <c r="G35" s="162">
        <f t="shared" si="2"/>
        <v>-2.2113705919082323</v>
      </c>
      <c r="H35" s="54">
        <v>7135.5146000000004</v>
      </c>
      <c r="I35" s="27">
        <f t="shared" si="3"/>
        <v>96.963100964805008</v>
      </c>
      <c r="J35" s="163">
        <f t="shared" si="4"/>
        <v>96.963100964805022</v>
      </c>
      <c r="K35" s="162">
        <f t="shared" si="5"/>
        <v>-0.50616023076069472</v>
      </c>
      <c r="L35" s="54">
        <v>6338.3774000000003</v>
      </c>
      <c r="M35" s="27">
        <f t="shared" si="6"/>
        <v>86.130960728359838</v>
      </c>
      <c r="N35" s="163">
        <f t="shared" si="7"/>
        <v>86.612792456851736</v>
      </c>
      <c r="O35" s="162">
        <f t="shared" si="8"/>
        <v>-1.9398169132286618</v>
      </c>
      <c r="P35" s="7">
        <f t="shared" si="9"/>
        <v>-1.4749757117133031</v>
      </c>
      <c r="Q35" s="141">
        <f t="shared" si="10"/>
        <v>-1.6913118225551704</v>
      </c>
    </row>
    <row r="36" spans="1:17" ht="15.75" customHeight="1">
      <c r="A36" s="120">
        <v>33</v>
      </c>
      <c r="B36" s="3" t="s">
        <v>45</v>
      </c>
      <c r="C36" s="54">
        <v>8151</v>
      </c>
      <c r="D36" s="54">
        <v>3439.4373000000001</v>
      </c>
      <c r="E36" s="27">
        <f t="shared" si="0"/>
        <v>42.196507177033496</v>
      </c>
      <c r="F36" s="163">
        <f t="shared" si="1"/>
        <v>43.100309563381977</v>
      </c>
      <c r="G36" s="162">
        <f t="shared" si="2"/>
        <v>-0.70571470133407732</v>
      </c>
      <c r="H36" s="54">
        <v>8119.93</v>
      </c>
      <c r="I36" s="27">
        <f t="shared" si="3"/>
        <v>99.618819776714517</v>
      </c>
      <c r="J36" s="163">
        <f t="shared" si="4"/>
        <v>99.618819776714517</v>
      </c>
      <c r="K36" s="162">
        <f t="shared" si="5"/>
        <v>0.51278489846040143</v>
      </c>
      <c r="L36" s="54">
        <v>7680.8068000000003</v>
      </c>
      <c r="M36" s="27">
        <f t="shared" si="6"/>
        <v>94.23146607778186</v>
      </c>
      <c r="N36" s="163">
        <f t="shared" si="7"/>
        <v>94.758613456548218</v>
      </c>
      <c r="O36" s="162">
        <f t="shared" si="8"/>
        <v>6.4217333607953495E-2</v>
      </c>
      <c r="P36" s="7">
        <f t="shared" si="9"/>
        <v>-6.4328454427879656E-2</v>
      </c>
      <c r="Q36" s="141">
        <f t="shared" si="10"/>
        <v>-7.3763570909377685E-2</v>
      </c>
    </row>
    <row r="37" spans="1:17" ht="15.75" customHeight="1">
      <c r="F37" s="11"/>
      <c r="G37" s="11"/>
      <c r="I37" s="11"/>
      <c r="J37" s="11"/>
      <c r="K37" s="11"/>
      <c r="M37" s="11"/>
      <c r="N37" s="11"/>
      <c r="O37" s="11"/>
      <c r="P37" s="12"/>
      <c r="Q37" s="11"/>
    </row>
    <row r="38" spans="1:17" ht="15.75" customHeight="1">
      <c r="B38" s="45" t="s">
        <v>46</v>
      </c>
      <c r="E38" s="175">
        <f>MAX(E4:E36)</f>
        <v>97.903025765930124</v>
      </c>
      <c r="F38" s="173"/>
      <c r="G38" s="173"/>
      <c r="H38" s="177"/>
      <c r="I38" s="174">
        <f>MAX(I4:I36)</f>
        <v>100</v>
      </c>
      <c r="J38" s="173"/>
      <c r="K38" s="173"/>
      <c r="L38" s="177"/>
      <c r="M38" s="174">
        <f>MAX(M4:M36)</f>
        <v>99.443694499594926</v>
      </c>
      <c r="N38" s="173"/>
      <c r="O38" s="173"/>
      <c r="P38" s="176"/>
      <c r="Q38" s="11"/>
    </row>
    <row r="39" spans="1:17" ht="15.75" customHeight="1">
      <c r="B39" s="47" t="s">
        <v>47</v>
      </c>
      <c r="E39" s="175">
        <f>MIN(E4:E36)</f>
        <v>2.3171302816901407</v>
      </c>
      <c r="F39" s="173"/>
      <c r="G39" s="173"/>
      <c r="H39" s="177"/>
      <c r="I39" s="174">
        <f>MIN(I4:I36)</f>
        <v>87.030712476250798</v>
      </c>
      <c r="J39" s="173"/>
      <c r="K39" s="173"/>
      <c r="L39" s="177"/>
      <c r="M39" s="174">
        <f>MIN(M4:M36)</f>
        <v>81.332979734008873</v>
      </c>
      <c r="N39" s="173"/>
      <c r="O39" s="173"/>
      <c r="P39" s="176"/>
      <c r="Q39" s="11"/>
    </row>
    <row r="40" spans="1:17" ht="15.75" customHeight="1">
      <c r="B40" s="48" t="s">
        <v>79</v>
      </c>
      <c r="E40" s="177"/>
      <c r="F40" s="174">
        <f t="shared" ref="F40:G40" si="11">AVERAGE(F4:F36)</f>
        <v>61.206878397961965</v>
      </c>
      <c r="G40" s="174">
        <f t="shared" si="11"/>
        <v>0</v>
      </c>
      <c r="H40" s="177"/>
      <c r="I40" s="173"/>
      <c r="J40" s="174">
        <f t="shared" ref="J40:K40" si="12">AVERAGE(J4:J36)</f>
        <v>98.282327298120123</v>
      </c>
      <c r="K40" s="174">
        <f t="shared" si="12"/>
        <v>3.7343865373755267E-16</v>
      </c>
      <c r="L40" s="177"/>
      <c r="M40" s="173"/>
      <c r="N40" s="174">
        <f>AVERAGE(N4:N36)</f>
        <v>94.497588523728879</v>
      </c>
      <c r="O40" s="173"/>
      <c r="P40" s="178">
        <f>AVERAGE(P4:P36)</f>
        <v>-1.9344795126044394E-16</v>
      </c>
      <c r="Q40" s="11"/>
    </row>
    <row r="41" spans="1:17" ht="15.75" customHeight="1">
      <c r="B41" s="48" t="s">
        <v>80</v>
      </c>
      <c r="E41" s="177"/>
      <c r="F41" s="173">
        <f t="shared" ref="F41:G41" si="13">STDEVA(F4:F36)</f>
        <v>25.657066234204102</v>
      </c>
      <c r="G41" s="173">
        <f t="shared" si="13"/>
        <v>0.99999999999999978</v>
      </c>
      <c r="H41" s="177"/>
      <c r="I41" s="173"/>
      <c r="J41" s="173">
        <f t="shared" ref="J41:K41" si="14">STDEVA(J4:J36)</f>
        <v>2.6063413384581207</v>
      </c>
      <c r="K41" s="173">
        <f t="shared" si="14"/>
        <v>1</v>
      </c>
      <c r="L41" s="177"/>
      <c r="M41" s="173"/>
      <c r="N41" s="173">
        <f>STDEVA(N4:N36)</f>
        <v>4.0647114751430662</v>
      </c>
      <c r="O41" s="173"/>
      <c r="P41" s="176">
        <f>STDEVA(P4:P36)</f>
        <v>0.87208975426244284</v>
      </c>
      <c r="Q41" s="11"/>
    </row>
    <row r="42" spans="1:17" ht="15.75" customHeight="1">
      <c r="F42" s="11"/>
      <c r="G42" s="11"/>
      <c r="I42" s="11"/>
      <c r="J42" s="11"/>
      <c r="K42" s="11"/>
      <c r="M42" s="11"/>
      <c r="N42" s="11"/>
      <c r="O42" s="11"/>
      <c r="P42" s="12"/>
      <c r="Q42" s="11"/>
    </row>
    <row r="43" spans="1:17" ht="15.75" customHeight="1">
      <c r="F43" s="11"/>
      <c r="G43" s="11"/>
      <c r="I43" s="11"/>
      <c r="J43" s="11"/>
      <c r="K43" s="11"/>
      <c r="M43" s="11"/>
      <c r="N43" s="11"/>
      <c r="O43" s="11"/>
      <c r="P43" s="12"/>
      <c r="Q43" s="11"/>
    </row>
    <row r="44" spans="1:17" ht="15.75" customHeight="1">
      <c r="F44" s="11"/>
      <c r="G44" s="11"/>
      <c r="I44" s="11"/>
      <c r="J44" s="11"/>
      <c r="K44" s="11"/>
      <c r="M44" s="11"/>
      <c r="N44" s="11"/>
      <c r="O44" s="11"/>
      <c r="P44" s="12"/>
      <c r="Q44" s="11"/>
    </row>
    <row r="45" spans="1:17" ht="15.75" customHeight="1">
      <c r="F45" s="11"/>
      <c r="G45" s="11"/>
      <c r="I45" s="11"/>
      <c r="J45" s="11"/>
      <c r="K45" s="11"/>
      <c r="M45" s="11"/>
      <c r="N45" s="11"/>
      <c r="O45" s="11"/>
      <c r="P45" s="12"/>
      <c r="Q45" s="11"/>
    </row>
    <row r="46" spans="1:17" ht="15.75" customHeight="1">
      <c r="F46" s="11"/>
      <c r="G46" s="11"/>
      <c r="I46" s="11"/>
      <c r="J46" s="11"/>
      <c r="K46" s="11"/>
      <c r="M46" s="11"/>
      <c r="N46" s="11"/>
      <c r="O46" s="11"/>
      <c r="P46" s="12"/>
      <c r="Q46" s="11"/>
    </row>
    <row r="47" spans="1:17" ht="15.75" customHeight="1">
      <c r="F47" s="11"/>
      <c r="G47" s="11"/>
      <c r="I47" s="11"/>
      <c r="J47" s="11"/>
      <c r="K47" s="11"/>
      <c r="M47" s="11"/>
      <c r="N47" s="11"/>
      <c r="O47" s="11"/>
      <c r="P47" s="12"/>
      <c r="Q47" s="11"/>
    </row>
    <row r="48" spans="1:17" ht="15.75" customHeight="1">
      <c r="F48" s="11"/>
      <c r="G48" s="11"/>
      <c r="I48" s="11"/>
      <c r="J48" s="11"/>
      <c r="K48" s="11"/>
      <c r="M48" s="11"/>
      <c r="N48" s="11"/>
      <c r="O48" s="11"/>
      <c r="P48" s="12"/>
      <c r="Q48" s="11"/>
    </row>
    <row r="49" spans="6:17" ht="15.75" customHeight="1">
      <c r="F49" s="11"/>
      <c r="G49" s="11"/>
      <c r="I49" s="11"/>
      <c r="J49" s="11"/>
      <c r="K49" s="11"/>
      <c r="M49" s="11"/>
      <c r="N49" s="11"/>
      <c r="O49" s="11"/>
      <c r="P49" s="12"/>
      <c r="Q49" s="11"/>
    </row>
    <row r="50" spans="6:17" ht="15.75" customHeight="1">
      <c r="F50" s="11"/>
      <c r="G50" s="11"/>
      <c r="I50" s="11"/>
      <c r="J50" s="11"/>
      <c r="K50" s="11"/>
      <c r="M50" s="11"/>
      <c r="N50" s="11"/>
      <c r="O50" s="11"/>
      <c r="P50" s="12"/>
      <c r="Q50" s="11"/>
    </row>
    <row r="51" spans="6:17" ht="15.75" customHeight="1">
      <c r="F51" s="11"/>
      <c r="G51" s="11"/>
      <c r="I51" s="11"/>
      <c r="J51" s="11"/>
      <c r="K51" s="11"/>
      <c r="M51" s="11"/>
      <c r="N51" s="11"/>
      <c r="O51" s="11"/>
      <c r="P51" s="12"/>
      <c r="Q51" s="11"/>
    </row>
    <row r="52" spans="6:17" ht="15.75" customHeight="1">
      <c r="F52" s="11"/>
      <c r="G52" s="11"/>
      <c r="I52" s="11"/>
      <c r="J52" s="11"/>
      <c r="K52" s="11"/>
      <c r="M52" s="11"/>
      <c r="N52" s="11"/>
      <c r="O52" s="11"/>
      <c r="P52" s="12"/>
      <c r="Q52" s="11"/>
    </row>
    <row r="53" spans="6:17" ht="15.75" customHeight="1">
      <c r="F53" s="11"/>
      <c r="G53" s="11"/>
      <c r="I53" s="11"/>
      <c r="J53" s="11"/>
      <c r="K53" s="11"/>
      <c r="M53" s="11"/>
      <c r="N53" s="11"/>
      <c r="O53" s="11"/>
      <c r="P53" s="12"/>
      <c r="Q53" s="11"/>
    </row>
    <row r="54" spans="6:17" ht="15.75" customHeight="1">
      <c r="F54" s="11"/>
      <c r="G54" s="11"/>
      <c r="I54" s="11"/>
      <c r="J54" s="11"/>
      <c r="K54" s="11"/>
      <c r="M54" s="11"/>
      <c r="N54" s="11"/>
      <c r="O54" s="11"/>
      <c r="P54" s="12"/>
      <c r="Q54" s="11"/>
    </row>
    <row r="55" spans="6:17" ht="15.75" customHeight="1">
      <c r="F55" s="11"/>
      <c r="G55" s="11"/>
      <c r="I55" s="11"/>
      <c r="J55" s="11"/>
      <c r="K55" s="11"/>
      <c r="M55" s="11"/>
      <c r="N55" s="11"/>
      <c r="O55" s="11"/>
      <c r="P55" s="12"/>
      <c r="Q55" s="11"/>
    </row>
    <row r="56" spans="6:17" ht="15.75" customHeight="1">
      <c r="F56" s="11"/>
      <c r="G56" s="11"/>
      <c r="I56" s="11"/>
      <c r="J56" s="11"/>
      <c r="K56" s="11"/>
      <c r="M56" s="11"/>
      <c r="N56" s="11"/>
      <c r="O56" s="11"/>
      <c r="P56" s="12"/>
      <c r="Q56" s="11"/>
    </row>
    <row r="57" spans="6:17" ht="15.75" customHeight="1">
      <c r="F57" s="11"/>
      <c r="G57" s="11"/>
      <c r="I57" s="11"/>
      <c r="J57" s="11"/>
      <c r="K57" s="11"/>
      <c r="M57" s="11"/>
      <c r="N57" s="11"/>
      <c r="O57" s="11"/>
      <c r="P57" s="12"/>
      <c r="Q57" s="11"/>
    </row>
    <row r="58" spans="6:17" ht="15.75" customHeight="1">
      <c r="F58" s="11"/>
      <c r="G58" s="11"/>
      <c r="I58" s="11"/>
      <c r="J58" s="11"/>
      <c r="K58" s="11"/>
      <c r="M58" s="11"/>
      <c r="N58" s="11"/>
      <c r="O58" s="11"/>
      <c r="P58" s="12"/>
      <c r="Q58" s="11"/>
    </row>
    <row r="59" spans="6:17" ht="15.75" customHeight="1">
      <c r="F59" s="11"/>
      <c r="G59" s="11"/>
      <c r="I59" s="11"/>
      <c r="J59" s="11"/>
      <c r="K59" s="11"/>
      <c r="M59" s="11"/>
      <c r="N59" s="11"/>
      <c r="O59" s="11"/>
      <c r="P59" s="12"/>
      <c r="Q59" s="11"/>
    </row>
    <row r="60" spans="6:17" ht="15.75" customHeight="1">
      <c r="F60" s="11"/>
      <c r="G60" s="11"/>
      <c r="I60" s="11"/>
      <c r="J60" s="11"/>
      <c r="K60" s="11"/>
      <c r="M60" s="11"/>
      <c r="N60" s="11"/>
      <c r="O60" s="11"/>
      <c r="P60" s="12"/>
      <c r="Q60" s="11"/>
    </row>
    <row r="61" spans="6:17" ht="15.75" customHeight="1">
      <c r="F61" s="11"/>
      <c r="G61" s="11"/>
      <c r="I61" s="11"/>
      <c r="J61" s="11"/>
      <c r="K61" s="11"/>
      <c r="M61" s="11"/>
      <c r="N61" s="11"/>
      <c r="O61" s="11"/>
      <c r="P61" s="12"/>
      <c r="Q61" s="11"/>
    </row>
    <row r="62" spans="6:17" ht="15.75" customHeight="1">
      <c r="F62" s="11"/>
      <c r="G62" s="11"/>
      <c r="I62" s="11"/>
      <c r="J62" s="11"/>
      <c r="K62" s="11"/>
      <c r="M62" s="11"/>
      <c r="N62" s="11"/>
      <c r="O62" s="11"/>
      <c r="P62" s="12"/>
      <c r="Q62" s="11"/>
    </row>
    <row r="63" spans="6:17" ht="15.75" customHeight="1">
      <c r="F63" s="11"/>
      <c r="G63" s="11"/>
      <c r="I63" s="11"/>
      <c r="J63" s="11"/>
      <c r="K63" s="11"/>
      <c r="M63" s="11"/>
      <c r="N63" s="11"/>
      <c r="O63" s="11"/>
      <c r="P63" s="12"/>
      <c r="Q63" s="11"/>
    </row>
    <row r="64" spans="6:17" ht="15.75" customHeight="1">
      <c r="F64" s="11"/>
      <c r="G64" s="11"/>
      <c r="I64" s="11"/>
      <c r="J64" s="11"/>
      <c r="K64" s="11"/>
      <c r="M64" s="11"/>
      <c r="N64" s="11"/>
      <c r="O64" s="11"/>
      <c r="P64" s="12"/>
      <c r="Q64" s="11"/>
    </row>
    <row r="65" spans="6:17" ht="15.75" customHeight="1">
      <c r="F65" s="11"/>
      <c r="G65" s="11"/>
      <c r="I65" s="11"/>
      <c r="J65" s="11"/>
      <c r="K65" s="11"/>
      <c r="M65" s="11"/>
      <c r="N65" s="11"/>
      <c r="O65" s="11"/>
      <c r="P65" s="12"/>
      <c r="Q65" s="11"/>
    </row>
    <row r="66" spans="6:17" ht="15.75" customHeight="1">
      <c r="F66" s="11"/>
      <c r="G66" s="11"/>
      <c r="I66" s="11"/>
      <c r="J66" s="11"/>
      <c r="K66" s="11"/>
      <c r="M66" s="11"/>
      <c r="N66" s="11"/>
      <c r="O66" s="11"/>
      <c r="P66" s="12"/>
      <c r="Q66" s="11"/>
    </row>
    <row r="67" spans="6:17" ht="15.75" customHeight="1">
      <c r="F67" s="11"/>
      <c r="G67" s="11"/>
      <c r="I67" s="11"/>
      <c r="J67" s="11"/>
      <c r="K67" s="11"/>
      <c r="M67" s="11"/>
      <c r="N67" s="11"/>
      <c r="O67" s="11"/>
      <c r="P67" s="12"/>
      <c r="Q67" s="11"/>
    </row>
    <row r="68" spans="6:17" ht="15.75" customHeight="1">
      <c r="F68" s="11"/>
      <c r="G68" s="11"/>
      <c r="I68" s="11"/>
      <c r="J68" s="11"/>
      <c r="K68" s="11"/>
      <c r="M68" s="11"/>
      <c r="N68" s="11"/>
      <c r="O68" s="11"/>
      <c r="P68" s="12"/>
      <c r="Q68" s="11"/>
    </row>
    <row r="69" spans="6:17" ht="15.75" customHeight="1">
      <c r="F69" s="11"/>
      <c r="G69" s="11"/>
      <c r="I69" s="11"/>
      <c r="J69" s="11"/>
      <c r="K69" s="11"/>
      <c r="M69" s="11"/>
      <c r="N69" s="11"/>
      <c r="O69" s="11"/>
      <c r="P69" s="12"/>
      <c r="Q69" s="11"/>
    </row>
    <row r="70" spans="6:17" ht="15.75" customHeight="1">
      <c r="F70" s="11"/>
      <c r="G70" s="11"/>
      <c r="I70" s="11"/>
      <c r="J70" s="11"/>
      <c r="K70" s="11"/>
      <c r="M70" s="11"/>
      <c r="N70" s="11"/>
      <c r="O70" s="11"/>
      <c r="P70" s="12"/>
      <c r="Q70" s="11"/>
    </row>
    <row r="71" spans="6:17" ht="15.75" customHeight="1">
      <c r="F71" s="11"/>
      <c r="G71" s="11"/>
      <c r="I71" s="11"/>
      <c r="J71" s="11"/>
      <c r="K71" s="11"/>
      <c r="M71" s="11"/>
      <c r="N71" s="11"/>
      <c r="O71" s="11"/>
      <c r="P71" s="12"/>
      <c r="Q71" s="11"/>
    </row>
    <row r="72" spans="6:17" ht="15.75" customHeight="1">
      <c r="F72" s="11"/>
      <c r="G72" s="11"/>
      <c r="I72" s="11"/>
      <c r="J72" s="11"/>
      <c r="K72" s="11"/>
      <c r="M72" s="11"/>
      <c r="N72" s="11"/>
      <c r="O72" s="11"/>
      <c r="P72" s="12"/>
      <c r="Q72" s="11"/>
    </row>
    <row r="73" spans="6:17" ht="15.75" customHeight="1">
      <c r="F73" s="11"/>
      <c r="G73" s="11"/>
      <c r="I73" s="11"/>
      <c r="J73" s="11"/>
      <c r="K73" s="11"/>
      <c r="M73" s="11"/>
      <c r="N73" s="11"/>
      <c r="O73" s="11"/>
      <c r="P73" s="12"/>
      <c r="Q73" s="11"/>
    </row>
    <row r="74" spans="6:17" ht="15.75" customHeight="1">
      <c r="F74" s="11"/>
      <c r="G74" s="11"/>
      <c r="I74" s="11"/>
      <c r="J74" s="11"/>
      <c r="K74" s="11"/>
      <c r="M74" s="11"/>
      <c r="N74" s="11"/>
      <c r="O74" s="11"/>
      <c r="P74" s="12"/>
      <c r="Q74" s="11"/>
    </row>
    <row r="75" spans="6:17" ht="15.75" customHeight="1">
      <c r="F75" s="11"/>
      <c r="G75" s="11"/>
      <c r="I75" s="11"/>
      <c r="J75" s="11"/>
      <c r="K75" s="11"/>
      <c r="M75" s="11"/>
      <c r="N75" s="11"/>
      <c r="O75" s="11"/>
      <c r="P75" s="12"/>
      <c r="Q75" s="11"/>
    </row>
    <row r="76" spans="6:17" ht="15.75" customHeight="1">
      <c r="F76" s="11"/>
      <c r="G76" s="11"/>
      <c r="I76" s="11"/>
      <c r="J76" s="11"/>
      <c r="K76" s="11"/>
      <c r="M76" s="11"/>
      <c r="N76" s="11"/>
      <c r="O76" s="11"/>
      <c r="P76" s="12"/>
      <c r="Q76" s="11"/>
    </row>
    <row r="77" spans="6:17" ht="15.75" customHeight="1">
      <c r="F77" s="11"/>
      <c r="G77" s="11"/>
      <c r="I77" s="11"/>
      <c r="J77" s="11"/>
      <c r="K77" s="11"/>
      <c r="M77" s="11"/>
      <c r="N77" s="11"/>
      <c r="O77" s="11"/>
      <c r="P77" s="12"/>
      <c r="Q77" s="11"/>
    </row>
    <row r="78" spans="6:17" ht="15.75" customHeight="1">
      <c r="F78" s="11"/>
      <c r="G78" s="11"/>
      <c r="I78" s="11"/>
      <c r="J78" s="11"/>
      <c r="K78" s="11"/>
      <c r="M78" s="11"/>
      <c r="N78" s="11"/>
      <c r="O78" s="11"/>
      <c r="P78" s="12"/>
      <c r="Q78" s="11"/>
    </row>
    <row r="79" spans="6:17" ht="15.75" customHeight="1">
      <c r="F79" s="11"/>
      <c r="G79" s="11"/>
      <c r="I79" s="11"/>
      <c r="J79" s="11"/>
      <c r="K79" s="11"/>
      <c r="M79" s="11"/>
      <c r="N79" s="11"/>
      <c r="O79" s="11"/>
      <c r="P79" s="12"/>
      <c r="Q79" s="11"/>
    </row>
    <row r="80" spans="6:17" ht="15.75" customHeight="1">
      <c r="F80" s="11"/>
      <c r="G80" s="11"/>
      <c r="I80" s="11"/>
      <c r="J80" s="11"/>
      <c r="K80" s="11"/>
      <c r="M80" s="11"/>
      <c r="N80" s="11"/>
      <c r="O80" s="11"/>
      <c r="P80" s="12"/>
      <c r="Q80" s="11"/>
    </row>
    <row r="81" spans="6:17" ht="15.75" customHeight="1">
      <c r="F81" s="11"/>
      <c r="G81" s="11"/>
      <c r="I81" s="11"/>
      <c r="J81" s="11"/>
      <c r="K81" s="11"/>
      <c r="M81" s="11"/>
      <c r="N81" s="11"/>
      <c r="O81" s="11"/>
      <c r="P81" s="12"/>
      <c r="Q81" s="11"/>
    </row>
    <row r="82" spans="6:17" ht="15.75" customHeight="1">
      <c r="F82" s="11"/>
      <c r="G82" s="11"/>
      <c r="I82" s="11"/>
      <c r="J82" s="11"/>
      <c r="K82" s="11"/>
      <c r="M82" s="11"/>
      <c r="N82" s="11"/>
      <c r="O82" s="11"/>
      <c r="P82" s="12"/>
      <c r="Q82" s="11"/>
    </row>
    <row r="83" spans="6:17" ht="15.75" customHeight="1">
      <c r="F83" s="11"/>
      <c r="G83" s="11"/>
      <c r="I83" s="11"/>
      <c r="J83" s="11"/>
      <c r="K83" s="11"/>
      <c r="M83" s="11"/>
      <c r="N83" s="11"/>
      <c r="O83" s="11"/>
      <c r="P83" s="12"/>
      <c r="Q83" s="11"/>
    </row>
    <row r="84" spans="6:17" ht="15.75" customHeight="1">
      <c r="F84" s="11"/>
      <c r="G84" s="11"/>
      <c r="I84" s="11"/>
      <c r="J84" s="11"/>
      <c r="K84" s="11"/>
      <c r="M84" s="11"/>
      <c r="N84" s="11"/>
      <c r="O84" s="11"/>
      <c r="P84" s="12"/>
      <c r="Q84" s="11"/>
    </row>
    <row r="85" spans="6:17" ht="15.75" customHeight="1">
      <c r="F85" s="11"/>
      <c r="G85" s="11"/>
      <c r="I85" s="11"/>
      <c r="J85" s="11"/>
      <c r="K85" s="11"/>
      <c r="M85" s="11"/>
      <c r="N85" s="11"/>
      <c r="O85" s="11"/>
      <c r="P85" s="12"/>
      <c r="Q85" s="11"/>
    </row>
    <row r="86" spans="6:17" ht="15.75" customHeight="1">
      <c r="F86" s="11"/>
      <c r="G86" s="11"/>
      <c r="I86" s="11"/>
      <c r="J86" s="11"/>
      <c r="K86" s="11"/>
      <c r="M86" s="11"/>
      <c r="N86" s="11"/>
      <c r="O86" s="11"/>
      <c r="P86" s="12"/>
      <c r="Q86" s="11"/>
    </row>
    <row r="87" spans="6:17" ht="15.75" customHeight="1">
      <c r="F87" s="11"/>
      <c r="G87" s="11"/>
      <c r="I87" s="11"/>
      <c r="J87" s="11"/>
      <c r="K87" s="11"/>
      <c r="M87" s="11"/>
      <c r="N87" s="11"/>
      <c r="O87" s="11"/>
      <c r="P87" s="12"/>
      <c r="Q87" s="11"/>
    </row>
    <row r="88" spans="6:17" ht="15.75" customHeight="1">
      <c r="F88" s="11"/>
      <c r="G88" s="11"/>
      <c r="I88" s="11"/>
      <c r="J88" s="11"/>
      <c r="K88" s="11"/>
      <c r="M88" s="11"/>
      <c r="N88" s="11"/>
      <c r="O88" s="11"/>
      <c r="P88" s="12"/>
      <c r="Q88" s="11"/>
    </row>
    <row r="89" spans="6:17" ht="15.75" customHeight="1">
      <c r="F89" s="11"/>
      <c r="G89" s="11"/>
      <c r="I89" s="11"/>
      <c r="J89" s="11"/>
      <c r="K89" s="11"/>
      <c r="M89" s="11"/>
      <c r="N89" s="11"/>
      <c r="O89" s="11"/>
      <c r="P89" s="12"/>
      <c r="Q89" s="11"/>
    </row>
    <row r="90" spans="6:17" ht="15.75" customHeight="1">
      <c r="F90" s="11"/>
      <c r="G90" s="11"/>
      <c r="I90" s="11"/>
      <c r="J90" s="11"/>
      <c r="K90" s="11"/>
      <c r="M90" s="11"/>
      <c r="N90" s="11"/>
      <c r="O90" s="11"/>
      <c r="P90" s="12"/>
      <c r="Q90" s="11"/>
    </row>
    <row r="91" spans="6:17" ht="15.75" customHeight="1">
      <c r="F91" s="11"/>
      <c r="G91" s="11"/>
      <c r="I91" s="11"/>
      <c r="J91" s="11"/>
      <c r="K91" s="11"/>
      <c r="M91" s="11"/>
      <c r="N91" s="11"/>
      <c r="O91" s="11"/>
      <c r="P91" s="12"/>
      <c r="Q91" s="11"/>
    </row>
    <row r="92" spans="6:17" ht="15.75" customHeight="1">
      <c r="F92" s="11"/>
      <c r="G92" s="11"/>
      <c r="I92" s="11"/>
      <c r="J92" s="11"/>
      <c r="K92" s="11"/>
      <c r="M92" s="11"/>
      <c r="N92" s="11"/>
      <c r="O92" s="11"/>
      <c r="P92" s="12"/>
      <c r="Q92" s="11"/>
    </row>
    <row r="93" spans="6:17" ht="15.75" customHeight="1">
      <c r="F93" s="11"/>
      <c r="G93" s="11"/>
      <c r="I93" s="11"/>
      <c r="J93" s="11"/>
      <c r="K93" s="11"/>
      <c r="M93" s="11"/>
      <c r="N93" s="11"/>
      <c r="O93" s="11"/>
      <c r="P93" s="12"/>
      <c r="Q93" s="11"/>
    </row>
    <row r="94" spans="6:17" ht="15.75" customHeight="1">
      <c r="F94" s="11"/>
      <c r="G94" s="11"/>
      <c r="I94" s="11"/>
      <c r="J94" s="11"/>
      <c r="K94" s="11"/>
      <c r="M94" s="11"/>
      <c r="N94" s="11"/>
      <c r="O94" s="11"/>
      <c r="P94" s="12"/>
      <c r="Q94" s="11"/>
    </row>
    <row r="95" spans="6:17" ht="15.75" customHeight="1">
      <c r="F95" s="11"/>
      <c r="G95" s="11"/>
      <c r="I95" s="11"/>
      <c r="J95" s="11"/>
      <c r="K95" s="11"/>
      <c r="M95" s="11"/>
      <c r="N95" s="11"/>
      <c r="O95" s="11"/>
      <c r="P95" s="12"/>
      <c r="Q95" s="11"/>
    </row>
    <row r="96" spans="6:17" ht="15.75" customHeight="1">
      <c r="F96" s="11"/>
      <c r="G96" s="11"/>
      <c r="I96" s="11"/>
      <c r="J96" s="11"/>
      <c r="K96" s="11"/>
      <c r="M96" s="11"/>
      <c r="N96" s="11"/>
      <c r="O96" s="11"/>
      <c r="P96" s="12"/>
      <c r="Q96" s="11"/>
    </row>
    <row r="97" spans="6:17" ht="15.75" customHeight="1">
      <c r="F97" s="11"/>
      <c r="G97" s="11"/>
      <c r="I97" s="11"/>
      <c r="J97" s="11"/>
      <c r="K97" s="11"/>
      <c r="M97" s="11"/>
      <c r="N97" s="11"/>
      <c r="O97" s="11"/>
      <c r="P97" s="12"/>
      <c r="Q97" s="11"/>
    </row>
    <row r="98" spans="6:17" ht="15.75" customHeight="1">
      <c r="F98" s="11"/>
      <c r="G98" s="11"/>
      <c r="I98" s="11"/>
      <c r="J98" s="11"/>
      <c r="K98" s="11"/>
      <c r="M98" s="11"/>
      <c r="N98" s="11"/>
      <c r="O98" s="11"/>
      <c r="P98" s="12"/>
      <c r="Q98" s="11"/>
    </row>
    <row r="99" spans="6:17" ht="15.75" customHeight="1">
      <c r="F99" s="11"/>
      <c r="G99" s="11"/>
      <c r="I99" s="11"/>
      <c r="J99" s="11"/>
      <c r="K99" s="11"/>
      <c r="M99" s="11"/>
      <c r="N99" s="11"/>
      <c r="O99" s="11"/>
      <c r="P99" s="12"/>
      <c r="Q99" s="11"/>
    </row>
    <row r="100" spans="6:17" ht="15.75" customHeight="1">
      <c r="F100" s="11"/>
      <c r="G100" s="11"/>
      <c r="I100" s="11"/>
      <c r="J100" s="11"/>
      <c r="K100" s="11"/>
      <c r="M100" s="11"/>
      <c r="N100" s="11"/>
      <c r="O100" s="11"/>
      <c r="P100" s="12"/>
      <c r="Q100" s="11"/>
    </row>
    <row r="101" spans="6:17" ht="15.75" customHeight="1">
      <c r="F101" s="11"/>
      <c r="G101" s="11"/>
      <c r="I101" s="11"/>
      <c r="J101" s="11"/>
      <c r="K101" s="11"/>
      <c r="M101" s="11"/>
      <c r="N101" s="11"/>
      <c r="O101" s="11"/>
      <c r="P101" s="12"/>
      <c r="Q101" s="11"/>
    </row>
    <row r="102" spans="6:17" ht="15.75" customHeight="1">
      <c r="F102" s="11"/>
      <c r="G102" s="11"/>
      <c r="I102" s="11"/>
      <c r="J102" s="11"/>
      <c r="K102" s="11"/>
      <c r="M102" s="11"/>
      <c r="N102" s="11"/>
      <c r="O102" s="11"/>
      <c r="P102" s="12"/>
      <c r="Q102" s="11"/>
    </row>
    <row r="103" spans="6:17" ht="15.75" customHeight="1">
      <c r="F103" s="11"/>
      <c r="G103" s="11"/>
      <c r="I103" s="11"/>
      <c r="J103" s="11"/>
      <c r="K103" s="11"/>
      <c r="M103" s="11"/>
      <c r="N103" s="11"/>
      <c r="O103" s="11"/>
      <c r="P103" s="12"/>
      <c r="Q103" s="11"/>
    </row>
    <row r="104" spans="6:17" ht="15.75" customHeight="1">
      <c r="F104" s="11"/>
      <c r="G104" s="11"/>
      <c r="I104" s="11"/>
      <c r="J104" s="11"/>
      <c r="K104" s="11"/>
      <c r="M104" s="11"/>
      <c r="N104" s="11"/>
      <c r="O104" s="11"/>
      <c r="P104" s="12"/>
      <c r="Q104" s="11"/>
    </row>
    <row r="105" spans="6:17" ht="15.75" customHeight="1">
      <c r="F105" s="11"/>
      <c r="G105" s="11"/>
      <c r="I105" s="11"/>
      <c r="J105" s="11"/>
      <c r="K105" s="11"/>
      <c r="M105" s="11"/>
      <c r="N105" s="11"/>
      <c r="O105" s="11"/>
      <c r="P105" s="12"/>
      <c r="Q105" s="11"/>
    </row>
    <row r="106" spans="6:17" ht="15.75" customHeight="1">
      <c r="F106" s="11"/>
      <c r="G106" s="11"/>
      <c r="I106" s="11"/>
      <c r="J106" s="11"/>
      <c r="K106" s="11"/>
      <c r="M106" s="11"/>
      <c r="N106" s="11"/>
      <c r="O106" s="11"/>
      <c r="P106" s="12"/>
      <c r="Q106" s="11"/>
    </row>
    <row r="107" spans="6:17" ht="15.75" customHeight="1">
      <c r="F107" s="11"/>
      <c r="G107" s="11"/>
      <c r="I107" s="11"/>
      <c r="J107" s="11"/>
      <c r="K107" s="11"/>
      <c r="M107" s="11"/>
      <c r="N107" s="11"/>
      <c r="O107" s="11"/>
      <c r="P107" s="12"/>
      <c r="Q107" s="11"/>
    </row>
    <row r="108" spans="6:17" ht="15.75" customHeight="1">
      <c r="F108" s="11"/>
      <c r="G108" s="11"/>
      <c r="I108" s="11"/>
      <c r="J108" s="11"/>
      <c r="K108" s="11"/>
      <c r="M108" s="11"/>
      <c r="N108" s="11"/>
      <c r="O108" s="11"/>
      <c r="P108" s="12"/>
      <c r="Q108" s="11"/>
    </row>
    <row r="109" spans="6:17" ht="15.75" customHeight="1">
      <c r="F109" s="11"/>
      <c r="G109" s="11"/>
      <c r="I109" s="11"/>
      <c r="J109" s="11"/>
      <c r="K109" s="11"/>
      <c r="M109" s="11"/>
      <c r="N109" s="11"/>
      <c r="O109" s="11"/>
      <c r="P109" s="12"/>
      <c r="Q109" s="11"/>
    </row>
    <row r="110" spans="6:17" ht="15.75" customHeight="1">
      <c r="F110" s="11"/>
      <c r="G110" s="11"/>
      <c r="I110" s="11"/>
      <c r="J110" s="11"/>
      <c r="K110" s="11"/>
      <c r="M110" s="11"/>
      <c r="N110" s="11"/>
      <c r="O110" s="11"/>
      <c r="P110" s="12"/>
      <c r="Q110" s="11"/>
    </row>
    <row r="111" spans="6:17" ht="15.75" customHeight="1">
      <c r="F111" s="11"/>
      <c r="G111" s="11"/>
      <c r="I111" s="11"/>
      <c r="J111" s="11"/>
      <c r="K111" s="11"/>
      <c r="M111" s="11"/>
      <c r="N111" s="11"/>
      <c r="O111" s="11"/>
      <c r="P111" s="12"/>
      <c r="Q111" s="11"/>
    </row>
    <row r="112" spans="6:17" ht="15.75" customHeight="1">
      <c r="F112" s="11"/>
      <c r="G112" s="11"/>
      <c r="I112" s="11"/>
      <c r="J112" s="11"/>
      <c r="K112" s="11"/>
      <c r="M112" s="11"/>
      <c r="N112" s="11"/>
      <c r="O112" s="11"/>
      <c r="P112" s="12"/>
      <c r="Q112" s="11"/>
    </row>
    <row r="113" spans="6:17" ht="15.75" customHeight="1">
      <c r="F113" s="11"/>
      <c r="G113" s="11"/>
      <c r="I113" s="11"/>
      <c r="J113" s="11"/>
      <c r="K113" s="11"/>
      <c r="M113" s="11"/>
      <c r="N113" s="11"/>
      <c r="O113" s="11"/>
      <c r="P113" s="12"/>
      <c r="Q113" s="11"/>
    </row>
    <row r="114" spans="6:17" ht="15.75" customHeight="1">
      <c r="F114" s="11"/>
      <c r="G114" s="11"/>
      <c r="I114" s="11"/>
      <c r="J114" s="11"/>
      <c r="K114" s="11"/>
      <c r="M114" s="11"/>
      <c r="N114" s="11"/>
      <c r="O114" s="11"/>
      <c r="P114" s="12"/>
      <c r="Q114" s="11"/>
    </row>
    <row r="115" spans="6:17" ht="15.75" customHeight="1">
      <c r="F115" s="11"/>
      <c r="G115" s="11"/>
      <c r="I115" s="11"/>
      <c r="J115" s="11"/>
      <c r="K115" s="11"/>
      <c r="M115" s="11"/>
      <c r="N115" s="11"/>
      <c r="O115" s="11"/>
      <c r="P115" s="12"/>
      <c r="Q115" s="11"/>
    </row>
    <row r="116" spans="6:17" ht="15.75" customHeight="1">
      <c r="F116" s="11"/>
      <c r="G116" s="11"/>
      <c r="I116" s="11"/>
      <c r="J116" s="11"/>
      <c r="K116" s="11"/>
      <c r="M116" s="11"/>
      <c r="N116" s="11"/>
      <c r="O116" s="11"/>
      <c r="P116" s="12"/>
      <c r="Q116" s="11"/>
    </row>
    <row r="117" spans="6:17" ht="15.75" customHeight="1">
      <c r="F117" s="11"/>
      <c r="G117" s="11"/>
      <c r="I117" s="11"/>
      <c r="J117" s="11"/>
      <c r="K117" s="11"/>
      <c r="M117" s="11"/>
      <c r="N117" s="11"/>
      <c r="O117" s="11"/>
      <c r="P117" s="12"/>
      <c r="Q117" s="11"/>
    </row>
    <row r="118" spans="6:17" ht="15.75" customHeight="1">
      <c r="F118" s="11"/>
      <c r="G118" s="11"/>
      <c r="I118" s="11"/>
      <c r="J118" s="11"/>
      <c r="K118" s="11"/>
      <c r="M118" s="11"/>
      <c r="N118" s="11"/>
      <c r="O118" s="11"/>
      <c r="P118" s="12"/>
      <c r="Q118" s="11"/>
    </row>
    <row r="119" spans="6:17" ht="15.75" customHeight="1">
      <c r="F119" s="11"/>
      <c r="G119" s="11"/>
      <c r="I119" s="11"/>
      <c r="J119" s="11"/>
      <c r="K119" s="11"/>
      <c r="M119" s="11"/>
      <c r="N119" s="11"/>
      <c r="O119" s="11"/>
      <c r="P119" s="12"/>
      <c r="Q119" s="11"/>
    </row>
    <row r="120" spans="6:17" ht="15.75" customHeight="1">
      <c r="F120" s="11"/>
      <c r="G120" s="11"/>
      <c r="I120" s="11"/>
      <c r="J120" s="11"/>
      <c r="K120" s="11"/>
      <c r="M120" s="11"/>
      <c r="N120" s="11"/>
      <c r="O120" s="11"/>
      <c r="P120" s="12"/>
      <c r="Q120" s="11"/>
    </row>
    <row r="121" spans="6:17" ht="15.75" customHeight="1">
      <c r="F121" s="11"/>
      <c r="G121" s="11"/>
      <c r="I121" s="11"/>
      <c r="J121" s="11"/>
      <c r="K121" s="11"/>
      <c r="M121" s="11"/>
      <c r="N121" s="11"/>
      <c r="O121" s="11"/>
      <c r="P121" s="12"/>
      <c r="Q121" s="11"/>
    </row>
    <row r="122" spans="6:17" ht="15.75" customHeight="1">
      <c r="F122" s="11"/>
      <c r="G122" s="11"/>
      <c r="I122" s="11"/>
      <c r="J122" s="11"/>
      <c r="K122" s="11"/>
      <c r="M122" s="11"/>
      <c r="N122" s="11"/>
      <c r="O122" s="11"/>
      <c r="P122" s="12"/>
      <c r="Q122" s="11"/>
    </row>
    <row r="123" spans="6:17" ht="15.75" customHeight="1">
      <c r="F123" s="11"/>
      <c r="G123" s="11"/>
      <c r="I123" s="11"/>
      <c r="J123" s="11"/>
      <c r="K123" s="11"/>
      <c r="M123" s="11"/>
      <c r="N123" s="11"/>
      <c r="O123" s="11"/>
      <c r="P123" s="12"/>
      <c r="Q123" s="11"/>
    </row>
    <row r="124" spans="6:17" ht="15.75" customHeight="1">
      <c r="F124" s="11"/>
      <c r="G124" s="11"/>
      <c r="I124" s="11"/>
      <c r="J124" s="11"/>
      <c r="K124" s="11"/>
      <c r="M124" s="11"/>
      <c r="N124" s="11"/>
      <c r="O124" s="11"/>
      <c r="P124" s="12"/>
      <c r="Q124" s="11"/>
    </row>
    <row r="125" spans="6:17" ht="15.75" customHeight="1">
      <c r="F125" s="11"/>
      <c r="G125" s="11"/>
      <c r="I125" s="11"/>
      <c r="J125" s="11"/>
      <c r="K125" s="11"/>
      <c r="M125" s="11"/>
      <c r="N125" s="11"/>
      <c r="O125" s="11"/>
      <c r="P125" s="12"/>
      <c r="Q125" s="11"/>
    </row>
    <row r="126" spans="6:17" ht="15.75" customHeight="1">
      <c r="F126" s="11"/>
      <c r="G126" s="11"/>
      <c r="I126" s="11"/>
      <c r="J126" s="11"/>
      <c r="K126" s="11"/>
      <c r="M126" s="11"/>
      <c r="N126" s="11"/>
      <c r="O126" s="11"/>
      <c r="P126" s="12"/>
      <c r="Q126" s="11"/>
    </row>
    <row r="127" spans="6:17" ht="15.75" customHeight="1">
      <c r="F127" s="11"/>
      <c r="G127" s="11"/>
      <c r="I127" s="11"/>
      <c r="J127" s="11"/>
      <c r="K127" s="11"/>
      <c r="M127" s="11"/>
      <c r="N127" s="11"/>
      <c r="O127" s="11"/>
      <c r="P127" s="12"/>
      <c r="Q127" s="11"/>
    </row>
    <row r="128" spans="6:17" ht="15.75" customHeight="1">
      <c r="F128" s="11"/>
      <c r="G128" s="11"/>
      <c r="I128" s="11"/>
      <c r="J128" s="11"/>
      <c r="K128" s="11"/>
      <c r="M128" s="11"/>
      <c r="N128" s="11"/>
      <c r="O128" s="11"/>
      <c r="P128" s="12"/>
      <c r="Q128" s="11"/>
    </row>
    <row r="129" spans="6:17" ht="15.75" customHeight="1">
      <c r="F129" s="11"/>
      <c r="G129" s="11"/>
      <c r="I129" s="11"/>
      <c r="J129" s="11"/>
      <c r="K129" s="11"/>
      <c r="M129" s="11"/>
      <c r="N129" s="11"/>
      <c r="O129" s="11"/>
      <c r="P129" s="12"/>
      <c r="Q129" s="11"/>
    </row>
    <row r="130" spans="6:17" ht="15.75" customHeight="1">
      <c r="F130" s="11"/>
      <c r="G130" s="11"/>
      <c r="I130" s="11"/>
      <c r="J130" s="11"/>
      <c r="K130" s="11"/>
      <c r="M130" s="11"/>
      <c r="N130" s="11"/>
      <c r="O130" s="11"/>
      <c r="P130" s="12"/>
      <c r="Q130" s="11"/>
    </row>
    <row r="131" spans="6:17" ht="15.75" customHeight="1">
      <c r="F131" s="11"/>
      <c r="G131" s="11"/>
      <c r="I131" s="11"/>
      <c r="J131" s="11"/>
      <c r="K131" s="11"/>
      <c r="M131" s="11"/>
      <c r="N131" s="11"/>
      <c r="O131" s="11"/>
      <c r="P131" s="12"/>
      <c r="Q131" s="11"/>
    </row>
    <row r="132" spans="6:17" ht="15.75" customHeight="1">
      <c r="F132" s="11"/>
      <c r="G132" s="11"/>
      <c r="I132" s="11"/>
      <c r="J132" s="11"/>
      <c r="K132" s="11"/>
      <c r="M132" s="11"/>
      <c r="N132" s="11"/>
      <c r="O132" s="11"/>
      <c r="P132" s="12"/>
      <c r="Q132" s="11"/>
    </row>
    <row r="133" spans="6:17" ht="15.75" customHeight="1">
      <c r="F133" s="11"/>
      <c r="G133" s="11"/>
      <c r="I133" s="11"/>
      <c r="J133" s="11"/>
      <c r="K133" s="11"/>
      <c r="M133" s="11"/>
      <c r="N133" s="11"/>
      <c r="O133" s="11"/>
      <c r="P133" s="12"/>
      <c r="Q133" s="11"/>
    </row>
    <row r="134" spans="6:17" ht="15.75" customHeight="1">
      <c r="F134" s="11"/>
      <c r="G134" s="11"/>
      <c r="I134" s="11"/>
      <c r="J134" s="11"/>
      <c r="K134" s="11"/>
      <c r="M134" s="11"/>
      <c r="N134" s="11"/>
      <c r="O134" s="11"/>
      <c r="P134" s="12"/>
      <c r="Q134" s="11"/>
    </row>
    <row r="135" spans="6:17" ht="15.75" customHeight="1">
      <c r="F135" s="11"/>
      <c r="G135" s="11"/>
      <c r="I135" s="11"/>
      <c r="J135" s="11"/>
      <c r="K135" s="11"/>
      <c r="M135" s="11"/>
      <c r="N135" s="11"/>
      <c r="O135" s="11"/>
      <c r="P135" s="12"/>
      <c r="Q135" s="11"/>
    </row>
    <row r="136" spans="6:17" ht="15.75" customHeight="1">
      <c r="F136" s="11"/>
      <c r="G136" s="11"/>
      <c r="I136" s="11"/>
      <c r="J136" s="11"/>
      <c r="K136" s="11"/>
      <c r="M136" s="11"/>
      <c r="N136" s="11"/>
      <c r="O136" s="11"/>
      <c r="P136" s="12"/>
      <c r="Q136" s="11"/>
    </row>
    <row r="137" spans="6:17" ht="15.75" customHeight="1">
      <c r="F137" s="11"/>
      <c r="G137" s="11"/>
      <c r="I137" s="11"/>
      <c r="J137" s="11"/>
      <c r="K137" s="11"/>
      <c r="M137" s="11"/>
      <c r="N137" s="11"/>
      <c r="O137" s="11"/>
      <c r="P137" s="12"/>
      <c r="Q137" s="11"/>
    </row>
    <row r="138" spans="6:17" ht="15.75" customHeight="1">
      <c r="F138" s="11"/>
      <c r="G138" s="11"/>
      <c r="I138" s="11"/>
      <c r="J138" s="11"/>
      <c r="K138" s="11"/>
      <c r="M138" s="11"/>
      <c r="N138" s="11"/>
      <c r="O138" s="11"/>
      <c r="P138" s="12"/>
      <c r="Q138" s="11"/>
    </row>
    <row r="139" spans="6:17" ht="15.75" customHeight="1">
      <c r="F139" s="11"/>
      <c r="G139" s="11"/>
      <c r="I139" s="11"/>
      <c r="J139" s="11"/>
      <c r="K139" s="11"/>
      <c r="M139" s="11"/>
      <c r="N139" s="11"/>
      <c r="O139" s="11"/>
      <c r="P139" s="12"/>
      <c r="Q139" s="11"/>
    </row>
    <row r="140" spans="6:17" ht="15.75" customHeight="1">
      <c r="F140" s="11"/>
      <c r="G140" s="11"/>
      <c r="I140" s="11"/>
      <c r="J140" s="11"/>
      <c r="K140" s="11"/>
      <c r="M140" s="11"/>
      <c r="N140" s="11"/>
      <c r="O140" s="11"/>
      <c r="P140" s="12"/>
      <c r="Q140" s="11"/>
    </row>
    <row r="141" spans="6:17" ht="15.75" customHeight="1">
      <c r="F141" s="11"/>
      <c r="G141" s="11"/>
      <c r="I141" s="11"/>
      <c r="J141" s="11"/>
      <c r="K141" s="11"/>
      <c r="M141" s="11"/>
      <c r="N141" s="11"/>
      <c r="O141" s="11"/>
      <c r="P141" s="12"/>
      <c r="Q141" s="11"/>
    </row>
    <row r="142" spans="6:17" ht="15.75" customHeight="1">
      <c r="F142" s="11"/>
      <c r="G142" s="11"/>
      <c r="I142" s="11"/>
      <c r="J142" s="11"/>
      <c r="K142" s="11"/>
      <c r="M142" s="11"/>
      <c r="N142" s="11"/>
      <c r="O142" s="11"/>
      <c r="P142" s="12"/>
      <c r="Q142" s="11"/>
    </row>
    <row r="143" spans="6:17" ht="15.75" customHeight="1">
      <c r="F143" s="11"/>
      <c r="G143" s="11"/>
      <c r="I143" s="11"/>
      <c r="J143" s="11"/>
      <c r="K143" s="11"/>
      <c r="M143" s="11"/>
      <c r="N143" s="11"/>
      <c r="O143" s="11"/>
      <c r="P143" s="12"/>
      <c r="Q143" s="11"/>
    </row>
    <row r="144" spans="6:17" ht="15.75" customHeight="1">
      <c r="F144" s="11"/>
      <c r="G144" s="11"/>
      <c r="I144" s="11"/>
      <c r="J144" s="11"/>
      <c r="K144" s="11"/>
      <c r="M144" s="11"/>
      <c r="N144" s="11"/>
      <c r="O144" s="11"/>
      <c r="P144" s="12"/>
      <c r="Q144" s="11"/>
    </row>
    <row r="145" spans="6:17" ht="15.75" customHeight="1">
      <c r="F145" s="11"/>
      <c r="G145" s="11"/>
      <c r="I145" s="11"/>
      <c r="J145" s="11"/>
      <c r="K145" s="11"/>
      <c r="M145" s="11"/>
      <c r="N145" s="11"/>
      <c r="O145" s="11"/>
      <c r="P145" s="12"/>
      <c r="Q145" s="11"/>
    </row>
    <row r="146" spans="6:17" ht="15.75" customHeight="1">
      <c r="F146" s="11"/>
      <c r="G146" s="11"/>
      <c r="I146" s="11"/>
      <c r="J146" s="11"/>
      <c r="K146" s="11"/>
      <c r="M146" s="11"/>
      <c r="N146" s="11"/>
      <c r="O146" s="11"/>
      <c r="P146" s="12"/>
      <c r="Q146" s="11"/>
    </row>
    <row r="147" spans="6:17" ht="15.75" customHeight="1">
      <c r="F147" s="11"/>
      <c r="G147" s="11"/>
      <c r="I147" s="11"/>
      <c r="J147" s="11"/>
      <c r="K147" s="11"/>
      <c r="M147" s="11"/>
      <c r="N147" s="11"/>
      <c r="O147" s="11"/>
      <c r="P147" s="12"/>
      <c r="Q147" s="11"/>
    </row>
    <row r="148" spans="6:17" ht="15.75" customHeight="1">
      <c r="F148" s="11"/>
      <c r="G148" s="11"/>
      <c r="I148" s="11"/>
      <c r="J148" s="11"/>
      <c r="K148" s="11"/>
      <c r="M148" s="11"/>
      <c r="N148" s="11"/>
      <c r="O148" s="11"/>
      <c r="P148" s="12"/>
      <c r="Q148" s="11"/>
    </row>
    <row r="149" spans="6:17" ht="15.75" customHeight="1">
      <c r="F149" s="11"/>
      <c r="G149" s="11"/>
      <c r="I149" s="11"/>
      <c r="J149" s="11"/>
      <c r="K149" s="11"/>
      <c r="M149" s="11"/>
      <c r="N149" s="11"/>
      <c r="O149" s="11"/>
      <c r="P149" s="12"/>
      <c r="Q149" s="11"/>
    </row>
    <row r="150" spans="6:17" ht="15.75" customHeight="1">
      <c r="F150" s="11"/>
      <c r="G150" s="11"/>
      <c r="I150" s="11"/>
      <c r="J150" s="11"/>
      <c r="K150" s="11"/>
      <c r="M150" s="11"/>
      <c r="N150" s="11"/>
      <c r="O150" s="11"/>
      <c r="P150" s="12"/>
      <c r="Q150" s="11"/>
    </row>
    <row r="151" spans="6:17" ht="15.75" customHeight="1">
      <c r="F151" s="11"/>
      <c r="G151" s="11"/>
      <c r="I151" s="11"/>
      <c r="J151" s="11"/>
      <c r="K151" s="11"/>
      <c r="M151" s="11"/>
      <c r="N151" s="11"/>
      <c r="O151" s="11"/>
      <c r="P151" s="12"/>
      <c r="Q151" s="11"/>
    </row>
    <row r="152" spans="6:17" ht="15.75" customHeight="1">
      <c r="F152" s="11"/>
      <c r="G152" s="11"/>
      <c r="I152" s="11"/>
      <c r="J152" s="11"/>
      <c r="K152" s="11"/>
      <c r="M152" s="11"/>
      <c r="N152" s="11"/>
      <c r="O152" s="11"/>
      <c r="P152" s="12"/>
      <c r="Q152" s="11"/>
    </row>
    <row r="153" spans="6:17" ht="15.75" customHeight="1">
      <c r="F153" s="11"/>
      <c r="G153" s="11"/>
      <c r="I153" s="11"/>
      <c r="J153" s="11"/>
      <c r="K153" s="11"/>
      <c r="M153" s="11"/>
      <c r="N153" s="11"/>
      <c r="O153" s="11"/>
      <c r="P153" s="12"/>
      <c r="Q153" s="11"/>
    </row>
    <row r="154" spans="6:17" ht="15.75" customHeight="1">
      <c r="F154" s="11"/>
      <c r="G154" s="11"/>
      <c r="I154" s="11"/>
      <c r="J154" s="11"/>
      <c r="K154" s="11"/>
      <c r="M154" s="11"/>
      <c r="N154" s="11"/>
      <c r="O154" s="11"/>
      <c r="P154" s="12"/>
      <c r="Q154" s="11"/>
    </row>
    <row r="155" spans="6:17" ht="15.75" customHeight="1">
      <c r="F155" s="11"/>
      <c r="G155" s="11"/>
      <c r="I155" s="11"/>
      <c r="J155" s="11"/>
      <c r="K155" s="11"/>
      <c r="M155" s="11"/>
      <c r="N155" s="11"/>
      <c r="O155" s="11"/>
      <c r="P155" s="12"/>
      <c r="Q155" s="11"/>
    </row>
    <row r="156" spans="6:17" ht="15.75" customHeight="1">
      <c r="F156" s="11"/>
      <c r="G156" s="11"/>
      <c r="I156" s="11"/>
      <c r="J156" s="11"/>
      <c r="K156" s="11"/>
      <c r="M156" s="11"/>
      <c r="N156" s="11"/>
      <c r="O156" s="11"/>
      <c r="P156" s="12"/>
      <c r="Q156" s="11"/>
    </row>
    <row r="157" spans="6:17" ht="15.75" customHeight="1">
      <c r="F157" s="11"/>
      <c r="G157" s="11"/>
      <c r="I157" s="11"/>
      <c r="J157" s="11"/>
      <c r="K157" s="11"/>
      <c r="M157" s="11"/>
      <c r="N157" s="11"/>
      <c r="O157" s="11"/>
      <c r="P157" s="12"/>
      <c r="Q157" s="11"/>
    </row>
    <row r="158" spans="6:17" ht="15.75" customHeight="1">
      <c r="F158" s="11"/>
      <c r="G158" s="11"/>
      <c r="I158" s="11"/>
      <c r="J158" s="11"/>
      <c r="K158" s="11"/>
      <c r="M158" s="11"/>
      <c r="N158" s="11"/>
      <c r="O158" s="11"/>
      <c r="P158" s="12"/>
      <c r="Q158" s="11"/>
    </row>
    <row r="159" spans="6:17" ht="15.75" customHeight="1">
      <c r="F159" s="11"/>
      <c r="G159" s="11"/>
      <c r="I159" s="11"/>
      <c r="J159" s="11"/>
      <c r="K159" s="11"/>
      <c r="M159" s="11"/>
      <c r="N159" s="11"/>
      <c r="O159" s="11"/>
      <c r="P159" s="12"/>
      <c r="Q159" s="11"/>
    </row>
    <row r="160" spans="6:17" ht="15.75" customHeight="1">
      <c r="F160" s="11"/>
      <c r="G160" s="11"/>
      <c r="I160" s="11"/>
      <c r="J160" s="11"/>
      <c r="K160" s="11"/>
      <c r="M160" s="11"/>
      <c r="N160" s="11"/>
      <c r="O160" s="11"/>
      <c r="P160" s="12"/>
      <c r="Q160" s="11"/>
    </row>
    <row r="161" spans="6:17" ht="15.75" customHeight="1">
      <c r="F161" s="11"/>
      <c r="G161" s="11"/>
      <c r="I161" s="11"/>
      <c r="J161" s="11"/>
      <c r="K161" s="11"/>
      <c r="M161" s="11"/>
      <c r="N161" s="11"/>
      <c r="O161" s="11"/>
      <c r="P161" s="12"/>
      <c r="Q161" s="11"/>
    </row>
    <row r="162" spans="6:17" ht="15.75" customHeight="1">
      <c r="F162" s="11"/>
      <c r="G162" s="11"/>
      <c r="I162" s="11"/>
      <c r="J162" s="11"/>
      <c r="K162" s="11"/>
      <c r="M162" s="11"/>
      <c r="N162" s="11"/>
      <c r="O162" s="11"/>
      <c r="P162" s="12"/>
      <c r="Q162" s="11"/>
    </row>
    <row r="163" spans="6:17" ht="15.75" customHeight="1">
      <c r="F163" s="11"/>
      <c r="G163" s="11"/>
      <c r="I163" s="11"/>
      <c r="J163" s="11"/>
      <c r="K163" s="11"/>
      <c r="M163" s="11"/>
      <c r="N163" s="11"/>
      <c r="O163" s="11"/>
      <c r="P163" s="12"/>
      <c r="Q163" s="11"/>
    </row>
    <row r="164" spans="6:17" ht="15.75" customHeight="1">
      <c r="F164" s="11"/>
      <c r="G164" s="11"/>
      <c r="I164" s="11"/>
      <c r="J164" s="11"/>
      <c r="K164" s="11"/>
      <c r="M164" s="11"/>
      <c r="N164" s="11"/>
      <c r="O164" s="11"/>
      <c r="P164" s="12"/>
      <c r="Q164" s="11"/>
    </row>
    <row r="165" spans="6:17" ht="15.75" customHeight="1">
      <c r="F165" s="11"/>
      <c r="G165" s="11"/>
      <c r="I165" s="11"/>
      <c r="J165" s="11"/>
      <c r="K165" s="11"/>
      <c r="M165" s="11"/>
      <c r="N165" s="11"/>
      <c r="O165" s="11"/>
      <c r="P165" s="12"/>
      <c r="Q165" s="11"/>
    </row>
    <row r="166" spans="6:17" ht="15.75" customHeight="1">
      <c r="F166" s="11"/>
      <c r="G166" s="11"/>
      <c r="I166" s="11"/>
      <c r="J166" s="11"/>
      <c r="K166" s="11"/>
      <c r="M166" s="11"/>
      <c r="N166" s="11"/>
      <c r="O166" s="11"/>
      <c r="P166" s="12"/>
      <c r="Q166" s="11"/>
    </row>
    <row r="167" spans="6:17" ht="15.75" customHeight="1">
      <c r="F167" s="11"/>
      <c r="G167" s="11"/>
      <c r="I167" s="11"/>
      <c r="J167" s="11"/>
      <c r="K167" s="11"/>
      <c r="M167" s="11"/>
      <c r="N167" s="11"/>
      <c r="O167" s="11"/>
      <c r="P167" s="12"/>
      <c r="Q167" s="11"/>
    </row>
    <row r="168" spans="6:17" ht="15.75" customHeight="1">
      <c r="F168" s="11"/>
      <c r="G168" s="11"/>
      <c r="I168" s="11"/>
      <c r="J168" s="11"/>
      <c r="K168" s="11"/>
      <c r="M168" s="11"/>
      <c r="N168" s="11"/>
      <c r="O168" s="11"/>
      <c r="P168" s="12"/>
      <c r="Q168" s="11"/>
    </row>
    <row r="169" spans="6:17" ht="15.75" customHeight="1">
      <c r="F169" s="11"/>
      <c r="G169" s="11"/>
      <c r="I169" s="11"/>
      <c r="J169" s="11"/>
      <c r="K169" s="11"/>
      <c r="M169" s="11"/>
      <c r="N169" s="11"/>
      <c r="O169" s="11"/>
      <c r="P169" s="12"/>
      <c r="Q169" s="11"/>
    </row>
    <row r="170" spans="6:17" ht="15.75" customHeight="1">
      <c r="F170" s="11"/>
      <c r="G170" s="11"/>
      <c r="I170" s="11"/>
      <c r="J170" s="11"/>
      <c r="K170" s="11"/>
      <c r="M170" s="11"/>
      <c r="N170" s="11"/>
      <c r="O170" s="11"/>
      <c r="P170" s="12"/>
      <c r="Q170" s="11"/>
    </row>
    <row r="171" spans="6:17" ht="15.75" customHeight="1">
      <c r="F171" s="11"/>
      <c r="G171" s="11"/>
      <c r="I171" s="11"/>
      <c r="J171" s="11"/>
      <c r="K171" s="11"/>
      <c r="M171" s="11"/>
      <c r="N171" s="11"/>
      <c r="O171" s="11"/>
      <c r="P171" s="12"/>
      <c r="Q171" s="11"/>
    </row>
    <row r="172" spans="6:17" ht="15.75" customHeight="1">
      <c r="F172" s="11"/>
      <c r="G172" s="11"/>
      <c r="I172" s="11"/>
      <c r="J172" s="11"/>
      <c r="K172" s="11"/>
      <c r="M172" s="11"/>
      <c r="N172" s="11"/>
      <c r="O172" s="11"/>
      <c r="P172" s="12"/>
      <c r="Q172" s="11"/>
    </row>
    <row r="173" spans="6:17" ht="15.75" customHeight="1">
      <c r="F173" s="11"/>
      <c r="G173" s="11"/>
      <c r="I173" s="11"/>
      <c r="J173" s="11"/>
      <c r="K173" s="11"/>
      <c r="M173" s="11"/>
      <c r="N173" s="11"/>
      <c r="O173" s="11"/>
      <c r="P173" s="12"/>
      <c r="Q173" s="11"/>
    </row>
    <row r="174" spans="6:17" ht="15.75" customHeight="1">
      <c r="F174" s="11"/>
      <c r="G174" s="11"/>
      <c r="I174" s="11"/>
      <c r="J174" s="11"/>
      <c r="K174" s="11"/>
      <c r="M174" s="11"/>
      <c r="N174" s="11"/>
      <c r="O174" s="11"/>
      <c r="P174" s="12"/>
      <c r="Q174" s="11"/>
    </row>
    <row r="175" spans="6:17" ht="15.75" customHeight="1">
      <c r="F175" s="11"/>
      <c r="G175" s="11"/>
      <c r="I175" s="11"/>
      <c r="J175" s="11"/>
      <c r="K175" s="11"/>
      <c r="M175" s="11"/>
      <c r="N175" s="11"/>
      <c r="O175" s="11"/>
      <c r="P175" s="12"/>
      <c r="Q175" s="11"/>
    </row>
    <row r="176" spans="6:17" ht="15.75" customHeight="1">
      <c r="F176" s="11"/>
      <c r="G176" s="11"/>
      <c r="I176" s="11"/>
      <c r="J176" s="11"/>
      <c r="K176" s="11"/>
      <c r="M176" s="11"/>
      <c r="N176" s="11"/>
      <c r="O176" s="11"/>
      <c r="P176" s="12"/>
      <c r="Q176" s="11"/>
    </row>
    <row r="177" spans="6:17" ht="15.75" customHeight="1">
      <c r="F177" s="11"/>
      <c r="G177" s="11"/>
      <c r="I177" s="11"/>
      <c r="J177" s="11"/>
      <c r="K177" s="11"/>
      <c r="M177" s="11"/>
      <c r="N177" s="11"/>
      <c r="O177" s="11"/>
      <c r="P177" s="12"/>
      <c r="Q177" s="11"/>
    </row>
    <row r="178" spans="6:17" ht="15.75" customHeight="1">
      <c r="F178" s="11"/>
      <c r="G178" s="11"/>
      <c r="I178" s="11"/>
      <c r="J178" s="11"/>
      <c r="K178" s="11"/>
      <c r="M178" s="11"/>
      <c r="N178" s="11"/>
      <c r="O178" s="11"/>
      <c r="P178" s="12"/>
      <c r="Q178" s="11"/>
    </row>
    <row r="179" spans="6:17" ht="15.75" customHeight="1">
      <c r="F179" s="11"/>
      <c r="G179" s="11"/>
      <c r="I179" s="11"/>
      <c r="J179" s="11"/>
      <c r="K179" s="11"/>
      <c r="M179" s="11"/>
      <c r="N179" s="11"/>
      <c r="O179" s="11"/>
      <c r="P179" s="12"/>
      <c r="Q179" s="11"/>
    </row>
    <row r="180" spans="6:17" ht="15.75" customHeight="1">
      <c r="F180" s="11"/>
      <c r="G180" s="11"/>
      <c r="I180" s="11"/>
      <c r="J180" s="11"/>
      <c r="K180" s="11"/>
      <c r="M180" s="11"/>
      <c r="N180" s="11"/>
      <c r="O180" s="11"/>
      <c r="P180" s="12"/>
      <c r="Q180" s="11"/>
    </row>
    <row r="181" spans="6:17" ht="15.75" customHeight="1">
      <c r="F181" s="11"/>
      <c r="G181" s="11"/>
      <c r="I181" s="11"/>
      <c r="J181" s="11"/>
      <c r="K181" s="11"/>
      <c r="M181" s="11"/>
      <c r="N181" s="11"/>
      <c r="O181" s="11"/>
      <c r="P181" s="12"/>
      <c r="Q181" s="11"/>
    </row>
    <row r="182" spans="6:17" ht="15.75" customHeight="1">
      <c r="F182" s="11"/>
      <c r="G182" s="11"/>
      <c r="I182" s="11"/>
      <c r="J182" s="11"/>
      <c r="K182" s="11"/>
      <c r="M182" s="11"/>
      <c r="N182" s="11"/>
      <c r="O182" s="11"/>
      <c r="P182" s="12"/>
      <c r="Q182" s="11"/>
    </row>
    <row r="183" spans="6:17" ht="15.75" customHeight="1">
      <c r="F183" s="11"/>
      <c r="G183" s="11"/>
      <c r="I183" s="11"/>
      <c r="J183" s="11"/>
      <c r="K183" s="11"/>
      <c r="M183" s="11"/>
      <c r="N183" s="11"/>
      <c r="O183" s="11"/>
      <c r="P183" s="12"/>
      <c r="Q183" s="11"/>
    </row>
    <row r="184" spans="6:17" ht="15.75" customHeight="1">
      <c r="F184" s="11"/>
      <c r="G184" s="11"/>
      <c r="I184" s="11"/>
      <c r="J184" s="11"/>
      <c r="K184" s="11"/>
      <c r="M184" s="11"/>
      <c r="N184" s="11"/>
      <c r="O184" s="11"/>
      <c r="P184" s="12"/>
      <c r="Q184" s="11"/>
    </row>
    <row r="185" spans="6:17" ht="15.75" customHeight="1">
      <c r="F185" s="11"/>
      <c r="G185" s="11"/>
      <c r="I185" s="11"/>
      <c r="J185" s="11"/>
      <c r="K185" s="11"/>
      <c r="M185" s="11"/>
      <c r="N185" s="11"/>
      <c r="O185" s="11"/>
      <c r="P185" s="12"/>
      <c r="Q185" s="11"/>
    </row>
    <row r="186" spans="6:17" ht="15.75" customHeight="1">
      <c r="F186" s="11"/>
      <c r="G186" s="11"/>
      <c r="I186" s="11"/>
      <c r="J186" s="11"/>
      <c r="K186" s="11"/>
      <c r="M186" s="11"/>
      <c r="N186" s="11"/>
      <c r="O186" s="11"/>
      <c r="P186" s="12"/>
      <c r="Q186" s="11"/>
    </row>
    <row r="187" spans="6:17" ht="15.75" customHeight="1">
      <c r="F187" s="11"/>
      <c r="G187" s="11"/>
      <c r="I187" s="11"/>
      <c r="J187" s="11"/>
      <c r="K187" s="11"/>
      <c r="M187" s="11"/>
      <c r="N187" s="11"/>
      <c r="O187" s="11"/>
      <c r="P187" s="12"/>
      <c r="Q187" s="11"/>
    </row>
    <row r="188" spans="6:17" ht="15.75" customHeight="1">
      <c r="F188" s="11"/>
      <c r="G188" s="11"/>
      <c r="I188" s="11"/>
      <c r="J188" s="11"/>
      <c r="K188" s="11"/>
      <c r="M188" s="11"/>
      <c r="N188" s="11"/>
      <c r="O188" s="11"/>
      <c r="P188" s="12"/>
      <c r="Q188" s="11"/>
    </row>
    <row r="189" spans="6:17" ht="15.75" customHeight="1">
      <c r="F189" s="11"/>
      <c r="G189" s="11"/>
      <c r="I189" s="11"/>
      <c r="J189" s="11"/>
      <c r="K189" s="11"/>
      <c r="M189" s="11"/>
      <c r="N189" s="11"/>
      <c r="O189" s="11"/>
      <c r="P189" s="12"/>
      <c r="Q189" s="11"/>
    </row>
    <row r="190" spans="6:17" ht="15.75" customHeight="1">
      <c r="F190" s="11"/>
      <c r="G190" s="11"/>
      <c r="I190" s="11"/>
      <c r="J190" s="11"/>
      <c r="K190" s="11"/>
      <c r="M190" s="11"/>
      <c r="N190" s="11"/>
      <c r="O190" s="11"/>
      <c r="P190" s="12"/>
      <c r="Q190" s="11"/>
    </row>
    <row r="191" spans="6:17" ht="15.75" customHeight="1">
      <c r="F191" s="11"/>
      <c r="G191" s="11"/>
      <c r="I191" s="11"/>
      <c r="J191" s="11"/>
      <c r="K191" s="11"/>
      <c r="M191" s="11"/>
      <c r="N191" s="11"/>
      <c r="O191" s="11"/>
      <c r="P191" s="12"/>
      <c r="Q191" s="11"/>
    </row>
    <row r="192" spans="6:17" ht="15.75" customHeight="1">
      <c r="F192" s="11"/>
      <c r="G192" s="11"/>
      <c r="I192" s="11"/>
      <c r="J192" s="11"/>
      <c r="K192" s="11"/>
      <c r="M192" s="11"/>
      <c r="N192" s="11"/>
      <c r="O192" s="11"/>
      <c r="P192" s="12"/>
      <c r="Q192" s="11"/>
    </row>
    <row r="193" spans="6:17" ht="15.75" customHeight="1">
      <c r="F193" s="11"/>
      <c r="G193" s="11"/>
      <c r="I193" s="11"/>
      <c r="J193" s="11"/>
      <c r="K193" s="11"/>
      <c r="M193" s="11"/>
      <c r="N193" s="11"/>
      <c r="O193" s="11"/>
      <c r="P193" s="12"/>
      <c r="Q193" s="11"/>
    </row>
    <row r="194" spans="6:17" ht="15.75" customHeight="1">
      <c r="F194" s="11"/>
      <c r="G194" s="11"/>
      <c r="I194" s="11"/>
      <c r="J194" s="11"/>
      <c r="K194" s="11"/>
      <c r="M194" s="11"/>
      <c r="N194" s="11"/>
      <c r="O194" s="11"/>
      <c r="P194" s="12"/>
      <c r="Q194" s="11"/>
    </row>
    <row r="195" spans="6:17" ht="15.75" customHeight="1">
      <c r="F195" s="11"/>
      <c r="G195" s="11"/>
      <c r="I195" s="11"/>
      <c r="J195" s="11"/>
      <c r="K195" s="11"/>
      <c r="M195" s="11"/>
      <c r="N195" s="11"/>
      <c r="O195" s="11"/>
      <c r="P195" s="12"/>
      <c r="Q195" s="11"/>
    </row>
    <row r="196" spans="6:17" ht="15.75" customHeight="1">
      <c r="F196" s="11"/>
      <c r="G196" s="11"/>
      <c r="I196" s="11"/>
      <c r="J196" s="11"/>
      <c r="K196" s="11"/>
      <c r="M196" s="11"/>
      <c r="N196" s="11"/>
      <c r="O196" s="11"/>
      <c r="P196" s="12"/>
      <c r="Q196" s="11"/>
    </row>
    <row r="197" spans="6:17" ht="15.75" customHeight="1">
      <c r="F197" s="11"/>
      <c r="G197" s="11"/>
      <c r="I197" s="11"/>
      <c r="J197" s="11"/>
      <c r="K197" s="11"/>
      <c r="M197" s="11"/>
      <c r="N197" s="11"/>
      <c r="O197" s="11"/>
      <c r="P197" s="12"/>
      <c r="Q197" s="11"/>
    </row>
    <row r="198" spans="6:17" ht="15.75" customHeight="1">
      <c r="F198" s="11"/>
      <c r="G198" s="11"/>
      <c r="I198" s="11"/>
      <c r="J198" s="11"/>
      <c r="K198" s="11"/>
      <c r="M198" s="11"/>
      <c r="N198" s="11"/>
      <c r="O198" s="11"/>
      <c r="P198" s="12"/>
      <c r="Q198" s="11"/>
    </row>
    <row r="199" spans="6:17" ht="15.75" customHeight="1">
      <c r="F199" s="11"/>
      <c r="G199" s="11"/>
      <c r="I199" s="11"/>
      <c r="J199" s="11"/>
      <c r="K199" s="11"/>
      <c r="M199" s="11"/>
      <c r="N199" s="11"/>
      <c r="O199" s="11"/>
      <c r="P199" s="12"/>
      <c r="Q199" s="11"/>
    </row>
    <row r="200" spans="6:17" ht="15.75" customHeight="1">
      <c r="F200" s="11"/>
      <c r="G200" s="11"/>
      <c r="I200" s="11"/>
      <c r="J200" s="11"/>
      <c r="K200" s="11"/>
      <c r="M200" s="11"/>
      <c r="N200" s="11"/>
      <c r="O200" s="11"/>
      <c r="P200" s="12"/>
      <c r="Q200" s="11"/>
    </row>
    <row r="201" spans="6:17" ht="15.75" customHeight="1">
      <c r="F201" s="11"/>
      <c r="G201" s="11"/>
      <c r="I201" s="11"/>
      <c r="J201" s="11"/>
      <c r="K201" s="11"/>
      <c r="M201" s="11"/>
      <c r="N201" s="11"/>
      <c r="O201" s="11"/>
      <c r="P201" s="12"/>
      <c r="Q201" s="11"/>
    </row>
    <row r="202" spans="6:17" ht="15.75" customHeight="1">
      <c r="F202" s="11"/>
      <c r="G202" s="11"/>
      <c r="I202" s="11"/>
      <c r="J202" s="11"/>
      <c r="K202" s="11"/>
      <c r="M202" s="11"/>
      <c r="N202" s="11"/>
      <c r="O202" s="11"/>
      <c r="P202" s="12"/>
      <c r="Q202" s="11"/>
    </row>
    <row r="203" spans="6:17" ht="15.75" customHeight="1">
      <c r="F203" s="11"/>
      <c r="G203" s="11"/>
      <c r="I203" s="11"/>
      <c r="J203" s="11"/>
      <c r="K203" s="11"/>
      <c r="M203" s="11"/>
      <c r="N203" s="11"/>
      <c r="O203" s="11"/>
      <c r="P203" s="12"/>
      <c r="Q203" s="11"/>
    </row>
    <row r="204" spans="6:17" ht="15.75" customHeight="1">
      <c r="F204" s="11"/>
      <c r="G204" s="11"/>
      <c r="I204" s="11"/>
      <c r="J204" s="11"/>
      <c r="K204" s="11"/>
      <c r="M204" s="11"/>
      <c r="N204" s="11"/>
      <c r="O204" s="11"/>
      <c r="P204" s="12"/>
      <c r="Q204" s="11"/>
    </row>
    <row r="205" spans="6:17" ht="15.75" customHeight="1">
      <c r="F205" s="11"/>
      <c r="G205" s="11"/>
      <c r="I205" s="11"/>
      <c r="J205" s="11"/>
      <c r="K205" s="11"/>
      <c r="M205" s="11"/>
      <c r="N205" s="11"/>
      <c r="O205" s="11"/>
      <c r="P205" s="12"/>
      <c r="Q205" s="11"/>
    </row>
    <row r="206" spans="6:17" ht="15.75" customHeight="1">
      <c r="F206" s="11"/>
      <c r="G206" s="11"/>
      <c r="I206" s="11"/>
      <c r="J206" s="11"/>
      <c r="K206" s="11"/>
      <c r="M206" s="11"/>
      <c r="N206" s="11"/>
      <c r="O206" s="11"/>
      <c r="P206" s="12"/>
      <c r="Q206" s="11"/>
    </row>
    <row r="207" spans="6:17" ht="15.75" customHeight="1">
      <c r="F207" s="11"/>
      <c r="G207" s="11"/>
      <c r="I207" s="11"/>
      <c r="J207" s="11"/>
      <c r="K207" s="11"/>
      <c r="M207" s="11"/>
      <c r="N207" s="11"/>
      <c r="O207" s="11"/>
      <c r="P207" s="12"/>
      <c r="Q207" s="11"/>
    </row>
    <row r="208" spans="6:17" ht="15.75" customHeight="1">
      <c r="F208" s="11"/>
      <c r="G208" s="11"/>
      <c r="I208" s="11"/>
      <c r="J208" s="11"/>
      <c r="K208" s="11"/>
      <c r="M208" s="11"/>
      <c r="N208" s="11"/>
      <c r="O208" s="11"/>
      <c r="P208" s="12"/>
      <c r="Q208" s="11"/>
    </row>
    <row r="209" spans="6:17" ht="15.75" customHeight="1">
      <c r="F209" s="11"/>
      <c r="G209" s="11"/>
      <c r="I209" s="11"/>
      <c r="J209" s="11"/>
      <c r="K209" s="11"/>
      <c r="M209" s="11"/>
      <c r="N209" s="11"/>
      <c r="O209" s="11"/>
      <c r="P209" s="12"/>
      <c r="Q209" s="11"/>
    </row>
    <row r="210" spans="6:17" ht="15.75" customHeight="1">
      <c r="F210" s="11"/>
      <c r="G210" s="11"/>
      <c r="I210" s="11"/>
      <c r="J210" s="11"/>
      <c r="K210" s="11"/>
      <c r="M210" s="11"/>
      <c r="N210" s="11"/>
      <c r="O210" s="11"/>
      <c r="P210" s="12"/>
      <c r="Q210" s="11"/>
    </row>
    <row r="211" spans="6:17" ht="15.75" customHeight="1">
      <c r="F211" s="11"/>
      <c r="G211" s="11"/>
      <c r="I211" s="11"/>
      <c r="J211" s="11"/>
      <c r="K211" s="11"/>
      <c r="M211" s="11"/>
      <c r="N211" s="11"/>
      <c r="O211" s="11"/>
      <c r="P211" s="12"/>
      <c r="Q211" s="11"/>
    </row>
    <row r="212" spans="6:17" ht="15.75" customHeight="1">
      <c r="F212" s="11"/>
      <c r="G212" s="11"/>
      <c r="I212" s="11"/>
      <c r="J212" s="11"/>
      <c r="K212" s="11"/>
      <c r="M212" s="11"/>
      <c r="N212" s="11"/>
      <c r="O212" s="11"/>
      <c r="P212" s="12"/>
      <c r="Q212" s="11"/>
    </row>
    <row r="213" spans="6:17" ht="15.75" customHeight="1">
      <c r="F213" s="11"/>
      <c r="G213" s="11"/>
      <c r="I213" s="11"/>
      <c r="J213" s="11"/>
      <c r="K213" s="11"/>
      <c r="M213" s="11"/>
      <c r="N213" s="11"/>
      <c r="O213" s="11"/>
      <c r="P213" s="12"/>
      <c r="Q213" s="11"/>
    </row>
    <row r="214" spans="6:17" ht="15.75" customHeight="1">
      <c r="F214" s="11"/>
      <c r="G214" s="11"/>
      <c r="I214" s="11"/>
      <c r="J214" s="11"/>
      <c r="K214" s="11"/>
      <c r="M214" s="11"/>
      <c r="N214" s="11"/>
      <c r="O214" s="11"/>
      <c r="P214" s="12"/>
      <c r="Q214" s="11"/>
    </row>
    <row r="215" spans="6:17" ht="15.75" customHeight="1">
      <c r="F215" s="11"/>
      <c r="G215" s="11"/>
      <c r="I215" s="11"/>
      <c r="J215" s="11"/>
      <c r="K215" s="11"/>
      <c r="M215" s="11"/>
      <c r="N215" s="11"/>
      <c r="O215" s="11"/>
      <c r="P215" s="12"/>
      <c r="Q215" s="11"/>
    </row>
    <row r="216" spans="6:17" ht="15.75" customHeight="1">
      <c r="F216" s="11"/>
      <c r="G216" s="11"/>
      <c r="I216" s="11"/>
      <c r="J216" s="11"/>
      <c r="K216" s="11"/>
      <c r="M216" s="11"/>
      <c r="N216" s="11"/>
      <c r="O216" s="11"/>
      <c r="P216" s="12"/>
      <c r="Q216" s="11"/>
    </row>
    <row r="217" spans="6:17" ht="15.75" customHeight="1">
      <c r="F217" s="11"/>
      <c r="G217" s="11"/>
      <c r="I217" s="11"/>
      <c r="J217" s="11"/>
      <c r="K217" s="11"/>
      <c r="M217" s="11"/>
      <c r="N217" s="11"/>
      <c r="O217" s="11"/>
      <c r="P217" s="12"/>
      <c r="Q217" s="11"/>
    </row>
    <row r="218" spans="6:17" ht="15.75" customHeight="1">
      <c r="F218" s="11"/>
      <c r="G218" s="11"/>
      <c r="I218" s="11"/>
      <c r="J218" s="11"/>
      <c r="K218" s="11"/>
      <c r="M218" s="11"/>
      <c r="N218" s="11"/>
      <c r="O218" s="11"/>
      <c r="P218" s="12"/>
      <c r="Q218" s="11"/>
    </row>
    <row r="219" spans="6:17" ht="15.75" customHeight="1">
      <c r="F219" s="11"/>
      <c r="G219" s="11"/>
      <c r="I219" s="11"/>
      <c r="J219" s="11"/>
      <c r="K219" s="11"/>
      <c r="M219" s="11"/>
      <c r="N219" s="11"/>
      <c r="O219" s="11"/>
      <c r="P219" s="12"/>
      <c r="Q219" s="11"/>
    </row>
    <row r="220" spans="6:17" ht="15.75" customHeight="1">
      <c r="F220" s="11"/>
      <c r="G220" s="11"/>
      <c r="I220" s="11"/>
      <c r="J220" s="11"/>
      <c r="K220" s="11"/>
      <c r="M220" s="11"/>
      <c r="N220" s="11"/>
      <c r="O220" s="11"/>
      <c r="P220" s="12"/>
      <c r="Q220" s="11"/>
    </row>
    <row r="221" spans="6:17" ht="15.75" customHeight="1">
      <c r="F221" s="11"/>
      <c r="G221" s="11"/>
      <c r="I221" s="11"/>
      <c r="J221" s="11"/>
      <c r="K221" s="11"/>
      <c r="M221" s="11"/>
      <c r="N221" s="11"/>
      <c r="O221" s="11"/>
      <c r="P221" s="12"/>
      <c r="Q221" s="11"/>
    </row>
    <row r="222" spans="6:17" ht="15.75" customHeight="1">
      <c r="F222" s="11"/>
      <c r="G222" s="11"/>
      <c r="I222" s="11"/>
      <c r="J222" s="11"/>
      <c r="K222" s="11"/>
      <c r="M222" s="11"/>
      <c r="N222" s="11"/>
      <c r="O222" s="11"/>
      <c r="P222" s="12"/>
      <c r="Q222" s="11"/>
    </row>
    <row r="223" spans="6:17" ht="15.75" customHeight="1">
      <c r="F223" s="11"/>
      <c r="G223" s="11"/>
      <c r="I223" s="11"/>
      <c r="J223" s="11"/>
      <c r="K223" s="11"/>
      <c r="M223" s="11"/>
      <c r="N223" s="11"/>
      <c r="O223" s="11"/>
      <c r="P223" s="12"/>
      <c r="Q223" s="11"/>
    </row>
    <row r="224" spans="6:17" ht="15.75" customHeight="1">
      <c r="F224" s="11"/>
      <c r="G224" s="11"/>
      <c r="I224" s="11"/>
      <c r="J224" s="11"/>
      <c r="K224" s="11"/>
      <c r="M224" s="11"/>
      <c r="N224" s="11"/>
      <c r="O224" s="11"/>
      <c r="P224" s="12"/>
      <c r="Q224" s="11"/>
    </row>
    <row r="225" spans="6:17" ht="15.75" customHeight="1">
      <c r="F225" s="11"/>
      <c r="G225" s="11"/>
      <c r="I225" s="11"/>
      <c r="J225" s="11"/>
      <c r="K225" s="11"/>
      <c r="M225" s="11"/>
      <c r="N225" s="11"/>
      <c r="O225" s="11"/>
      <c r="P225" s="12"/>
      <c r="Q225" s="11"/>
    </row>
    <row r="226" spans="6:17" ht="15.75" customHeight="1">
      <c r="F226" s="11"/>
      <c r="G226" s="11"/>
      <c r="I226" s="11"/>
      <c r="J226" s="11"/>
      <c r="K226" s="11"/>
      <c r="M226" s="11"/>
      <c r="N226" s="11"/>
      <c r="O226" s="11"/>
      <c r="P226" s="12"/>
      <c r="Q226" s="11"/>
    </row>
    <row r="227" spans="6:17" ht="15.75" customHeight="1">
      <c r="F227" s="11"/>
      <c r="G227" s="11"/>
      <c r="I227" s="11"/>
      <c r="J227" s="11"/>
      <c r="K227" s="11"/>
      <c r="M227" s="11"/>
      <c r="N227" s="11"/>
      <c r="O227" s="11"/>
      <c r="P227" s="12"/>
      <c r="Q227" s="11"/>
    </row>
    <row r="228" spans="6:17" ht="15.75" customHeight="1">
      <c r="F228" s="11"/>
      <c r="G228" s="11"/>
      <c r="I228" s="11"/>
      <c r="J228" s="11"/>
      <c r="K228" s="11"/>
      <c r="M228" s="11"/>
      <c r="N228" s="11"/>
      <c r="O228" s="11"/>
      <c r="P228" s="12"/>
      <c r="Q228" s="11"/>
    </row>
    <row r="229" spans="6:17" ht="15.75" customHeight="1">
      <c r="F229" s="11"/>
      <c r="G229" s="11"/>
      <c r="I229" s="11"/>
      <c r="J229" s="11"/>
      <c r="K229" s="11"/>
      <c r="M229" s="11"/>
      <c r="N229" s="11"/>
      <c r="O229" s="11"/>
      <c r="P229" s="12"/>
      <c r="Q229" s="11"/>
    </row>
    <row r="230" spans="6:17" ht="15.75" customHeight="1">
      <c r="F230" s="11"/>
      <c r="G230" s="11"/>
      <c r="I230" s="11"/>
      <c r="J230" s="11"/>
      <c r="K230" s="11"/>
      <c r="M230" s="11"/>
      <c r="N230" s="11"/>
      <c r="O230" s="11"/>
      <c r="P230" s="12"/>
      <c r="Q230" s="11"/>
    </row>
    <row r="231" spans="6:17" ht="15.75" customHeight="1">
      <c r="F231" s="11"/>
      <c r="G231" s="11"/>
      <c r="I231" s="11"/>
      <c r="J231" s="11"/>
      <c r="K231" s="11"/>
      <c r="M231" s="11"/>
      <c r="N231" s="11"/>
      <c r="O231" s="11"/>
      <c r="P231" s="12"/>
      <c r="Q231" s="11"/>
    </row>
    <row r="232" spans="6:17" ht="15.75" customHeight="1">
      <c r="F232" s="11"/>
      <c r="G232" s="11"/>
      <c r="I232" s="11"/>
      <c r="J232" s="11"/>
      <c r="K232" s="11"/>
      <c r="M232" s="11"/>
      <c r="N232" s="11"/>
      <c r="O232" s="11"/>
      <c r="P232" s="12"/>
      <c r="Q232" s="11"/>
    </row>
    <row r="233" spans="6:17" ht="15.75" customHeight="1">
      <c r="F233" s="11"/>
      <c r="G233" s="11"/>
      <c r="I233" s="11"/>
      <c r="J233" s="11"/>
      <c r="K233" s="11"/>
      <c r="M233" s="11"/>
      <c r="N233" s="11"/>
      <c r="O233" s="11"/>
      <c r="P233" s="12"/>
      <c r="Q233" s="11"/>
    </row>
    <row r="234" spans="6:17" ht="15.75" customHeight="1">
      <c r="F234" s="11"/>
      <c r="G234" s="11"/>
      <c r="I234" s="11"/>
      <c r="J234" s="11"/>
      <c r="K234" s="11"/>
      <c r="M234" s="11"/>
      <c r="N234" s="11"/>
      <c r="O234" s="11"/>
      <c r="P234" s="12"/>
      <c r="Q234" s="11"/>
    </row>
    <row r="235" spans="6:17" ht="15.75" customHeight="1">
      <c r="F235" s="11"/>
      <c r="G235" s="11"/>
      <c r="I235" s="11"/>
      <c r="J235" s="11"/>
      <c r="K235" s="11"/>
      <c r="M235" s="11"/>
      <c r="N235" s="11"/>
      <c r="O235" s="11"/>
      <c r="P235" s="12"/>
      <c r="Q235" s="11"/>
    </row>
    <row r="236" spans="6:17" ht="15.75" customHeight="1">
      <c r="F236" s="11"/>
      <c r="G236" s="11"/>
      <c r="I236" s="11"/>
      <c r="J236" s="11"/>
      <c r="K236" s="11"/>
      <c r="M236" s="11"/>
      <c r="N236" s="11"/>
      <c r="O236" s="11"/>
      <c r="P236" s="12"/>
      <c r="Q236" s="11"/>
    </row>
    <row r="237" spans="6:17" ht="15.75" customHeight="1">
      <c r="F237" s="11"/>
      <c r="G237" s="11"/>
      <c r="I237" s="11"/>
      <c r="J237" s="11"/>
      <c r="K237" s="11"/>
      <c r="M237" s="11"/>
      <c r="N237" s="11"/>
      <c r="O237" s="11"/>
      <c r="P237" s="12"/>
      <c r="Q237" s="11"/>
    </row>
    <row r="238" spans="6:17" ht="15.75" customHeight="1">
      <c r="F238" s="11"/>
      <c r="G238" s="11"/>
      <c r="I238" s="11"/>
      <c r="J238" s="11"/>
      <c r="K238" s="11"/>
      <c r="M238" s="11"/>
      <c r="N238" s="11"/>
      <c r="O238" s="11"/>
      <c r="P238" s="12"/>
      <c r="Q238" s="11"/>
    </row>
    <row r="239" spans="6:17" ht="15.75" customHeight="1">
      <c r="F239" s="11"/>
      <c r="G239" s="11"/>
      <c r="I239" s="11"/>
      <c r="J239" s="11"/>
      <c r="K239" s="11"/>
      <c r="M239" s="11"/>
      <c r="N239" s="11"/>
      <c r="O239" s="11"/>
      <c r="P239" s="12"/>
      <c r="Q239" s="11"/>
    </row>
    <row r="240" spans="6:17" ht="15.75" customHeight="1">
      <c r="F240" s="11"/>
      <c r="G240" s="11"/>
      <c r="I240" s="11"/>
      <c r="J240" s="11"/>
      <c r="K240" s="11"/>
      <c r="M240" s="11"/>
      <c r="N240" s="11"/>
      <c r="O240" s="11"/>
      <c r="P240" s="12"/>
      <c r="Q240" s="11"/>
    </row>
    <row r="241" spans="6:17" ht="15.75" customHeight="1">
      <c r="F241" s="11"/>
      <c r="G241" s="11"/>
      <c r="I241" s="11"/>
      <c r="J241" s="11"/>
      <c r="K241" s="11"/>
      <c r="M241" s="11"/>
      <c r="N241" s="11"/>
      <c r="O241" s="11"/>
      <c r="P241" s="12"/>
      <c r="Q241" s="11"/>
    </row>
    <row r="242" spans="6:17" ht="15.75" customHeight="1">
      <c r="F242" s="11"/>
      <c r="G242" s="11"/>
      <c r="I242" s="11"/>
      <c r="J242" s="11"/>
      <c r="K242" s="11"/>
      <c r="M242" s="11"/>
      <c r="N242" s="11"/>
      <c r="O242" s="11"/>
      <c r="P242" s="12"/>
      <c r="Q242" s="11"/>
    </row>
    <row r="243" spans="6:17" ht="15.75" customHeight="1">
      <c r="F243" s="11"/>
      <c r="G243" s="11"/>
      <c r="I243" s="11"/>
      <c r="J243" s="11"/>
      <c r="K243" s="11"/>
      <c r="M243" s="11"/>
      <c r="N243" s="11"/>
      <c r="O243" s="11"/>
      <c r="P243" s="12"/>
      <c r="Q243" s="11"/>
    </row>
    <row r="244" spans="6:17" ht="15.75" customHeight="1">
      <c r="F244" s="11"/>
      <c r="G244" s="11"/>
      <c r="I244" s="11"/>
      <c r="J244" s="11"/>
      <c r="K244" s="11"/>
      <c r="M244" s="11"/>
      <c r="N244" s="11"/>
      <c r="O244" s="11"/>
      <c r="P244" s="12"/>
      <c r="Q244" s="11"/>
    </row>
    <row r="245" spans="6:17" ht="15.75" customHeight="1">
      <c r="F245" s="11"/>
      <c r="G245" s="11"/>
      <c r="I245" s="11"/>
      <c r="J245" s="11"/>
      <c r="K245" s="11"/>
      <c r="M245" s="11"/>
      <c r="N245" s="11"/>
      <c r="O245" s="11"/>
      <c r="P245" s="12"/>
      <c r="Q245" s="11"/>
    </row>
    <row r="246" spans="6:17" ht="15.75" customHeight="1">
      <c r="F246" s="11"/>
      <c r="G246" s="11"/>
      <c r="I246" s="11"/>
      <c r="J246" s="11"/>
      <c r="K246" s="11"/>
      <c r="M246" s="11"/>
      <c r="N246" s="11"/>
      <c r="O246" s="11"/>
      <c r="P246" s="12"/>
      <c r="Q246" s="11"/>
    </row>
    <row r="247" spans="6:17" ht="15.75" customHeight="1">
      <c r="F247" s="11"/>
      <c r="G247" s="11"/>
      <c r="I247" s="11"/>
      <c r="J247" s="11"/>
      <c r="K247" s="11"/>
      <c r="M247" s="11"/>
      <c r="N247" s="11"/>
      <c r="O247" s="11"/>
      <c r="P247" s="12"/>
      <c r="Q247" s="11"/>
    </row>
    <row r="248" spans="6:17" ht="15.75" customHeight="1">
      <c r="F248" s="11"/>
      <c r="G248" s="11"/>
      <c r="I248" s="11"/>
      <c r="J248" s="11"/>
      <c r="K248" s="11"/>
      <c r="M248" s="11"/>
      <c r="N248" s="11"/>
      <c r="O248" s="11"/>
      <c r="P248" s="12"/>
      <c r="Q248" s="11"/>
    </row>
    <row r="249" spans="6:17" ht="15.75" customHeight="1">
      <c r="F249" s="11"/>
      <c r="G249" s="11"/>
      <c r="I249" s="11"/>
      <c r="J249" s="11"/>
      <c r="K249" s="11"/>
      <c r="M249" s="11"/>
      <c r="N249" s="11"/>
      <c r="O249" s="11"/>
      <c r="P249" s="12"/>
      <c r="Q249" s="11"/>
    </row>
    <row r="250" spans="6:17" ht="15.75" customHeight="1">
      <c r="F250" s="11"/>
      <c r="G250" s="11"/>
      <c r="I250" s="11"/>
      <c r="J250" s="11"/>
      <c r="K250" s="11"/>
      <c r="M250" s="11"/>
      <c r="N250" s="11"/>
      <c r="O250" s="11"/>
      <c r="P250" s="12"/>
      <c r="Q250" s="11"/>
    </row>
    <row r="251" spans="6:17" ht="15.75" customHeight="1">
      <c r="F251" s="11"/>
      <c r="G251" s="11"/>
      <c r="I251" s="11"/>
      <c r="J251" s="11"/>
      <c r="K251" s="11"/>
      <c r="M251" s="11"/>
      <c r="N251" s="11"/>
      <c r="O251" s="11"/>
      <c r="P251" s="12"/>
      <c r="Q251" s="11"/>
    </row>
    <row r="252" spans="6:17" ht="15.75" customHeight="1">
      <c r="F252" s="11"/>
      <c r="G252" s="11"/>
      <c r="I252" s="11"/>
      <c r="J252" s="11"/>
      <c r="K252" s="11"/>
      <c r="M252" s="11"/>
      <c r="N252" s="11"/>
      <c r="O252" s="11"/>
      <c r="P252" s="12"/>
      <c r="Q252" s="11"/>
    </row>
    <row r="253" spans="6:17" ht="15.75" customHeight="1">
      <c r="F253" s="11"/>
      <c r="G253" s="11"/>
      <c r="I253" s="11"/>
      <c r="J253" s="11"/>
      <c r="K253" s="11"/>
      <c r="M253" s="11"/>
      <c r="N253" s="11"/>
      <c r="O253" s="11"/>
      <c r="P253" s="12"/>
      <c r="Q253" s="11"/>
    </row>
    <row r="254" spans="6:17" ht="15.75" customHeight="1">
      <c r="F254" s="11"/>
      <c r="G254" s="11"/>
      <c r="I254" s="11"/>
      <c r="J254" s="11"/>
      <c r="K254" s="11"/>
      <c r="M254" s="11"/>
      <c r="N254" s="11"/>
      <c r="O254" s="11"/>
      <c r="P254" s="12"/>
      <c r="Q254" s="11"/>
    </row>
    <row r="255" spans="6:17" ht="15.75" customHeight="1">
      <c r="F255" s="11"/>
      <c r="G255" s="11"/>
      <c r="I255" s="11"/>
      <c r="J255" s="11"/>
      <c r="K255" s="11"/>
      <c r="M255" s="11"/>
      <c r="N255" s="11"/>
      <c r="O255" s="11"/>
      <c r="P255" s="12"/>
      <c r="Q255" s="11"/>
    </row>
    <row r="256" spans="6:17" ht="15.75" customHeight="1">
      <c r="F256" s="11"/>
      <c r="G256" s="11"/>
      <c r="I256" s="11"/>
      <c r="J256" s="11"/>
      <c r="K256" s="11"/>
      <c r="M256" s="11"/>
      <c r="N256" s="11"/>
      <c r="O256" s="11"/>
      <c r="P256" s="12"/>
      <c r="Q256" s="11"/>
    </row>
    <row r="257" spans="6:17" ht="15.75" customHeight="1">
      <c r="F257" s="11"/>
      <c r="G257" s="11"/>
      <c r="I257" s="11"/>
      <c r="J257" s="11"/>
      <c r="K257" s="11"/>
      <c r="M257" s="11"/>
      <c r="N257" s="11"/>
      <c r="O257" s="11"/>
      <c r="P257" s="12"/>
      <c r="Q257" s="11"/>
    </row>
    <row r="258" spans="6:17" ht="15.75" customHeight="1">
      <c r="F258" s="11"/>
      <c r="G258" s="11"/>
      <c r="I258" s="11"/>
      <c r="J258" s="11"/>
      <c r="K258" s="11"/>
      <c r="M258" s="11"/>
      <c r="N258" s="11"/>
      <c r="O258" s="11"/>
      <c r="P258" s="12"/>
      <c r="Q258" s="11"/>
    </row>
    <row r="259" spans="6:17" ht="15.75" customHeight="1">
      <c r="F259" s="11"/>
      <c r="G259" s="11"/>
      <c r="I259" s="11"/>
      <c r="J259" s="11"/>
      <c r="K259" s="11"/>
      <c r="M259" s="11"/>
      <c r="N259" s="11"/>
      <c r="O259" s="11"/>
      <c r="P259" s="12"/>
      <c r="Q259" s="11"/>
    </row>
    <row r="260" spans="6:17" ht="15.75" customHeight="1">
      <c r="F260" s="11"/>
      <c r="G260" s="11"/>
      <c r="I260" s="11"/>
      <c r="J260" s="11"/>
      <c r="K260" s="11"/>
      <c r="M260" s="11"/>
      <c r="N260" s="11"/>
      <c r="O260" s="11"/>
      <c r="P260" s="12"/>
      <c r="Q260" s="11"/>
    </row>
    <row r="261" spans="6:17" ht="15.75" customHeight="1">
      <c r="F261" s="11"/>
      <c r="G261" s="11"/>
      <c r="I261" s="11"/>
      <c r="J261" s="11"/>
      <c r="K261" s="11"/>
      <c r="M261" s="11"/>
      <c r="N261" s="11"/>
      <c r="O261" s="11"/>
      <c r="P261" s="12"/>
      <c r="Q261" s="11"/>
    </row>
    <row r="262" spans="6:17" ht="15.75" customHeight="1">
      <c r="F262" s="11"/>
      <c r="G262" s="11"/>
      <c r="I262" s="11"/>
      <c r="J262" s="11"/>
      <c r="K262" s="11"/>
      <c r="M262" s="11"/>
      <c r="N262" s="11"/>
      <c r="O262" s="11"/>
      <c r="P262" s="12"/>
      <c r="Q262" s="11"/>
    </row>
    <row r="263" spans="6:17" ht="15.75" customHeight="1">
      <c r="F263" s="11"/>
      <c r="G263" s="11"/>
      <c r="I263" s="11"/>
      <c r="J263" s="11"/>
      <c r="K263" s="11"/>
      <c r="M263" s="11"/>
      <c r="N263" s="11"/>
      <c r="O263" s="11"/>
      <c r="P263" s="12"/>
      <c r="Q263" s="11"/>
    </row>
    <row r="264" spans="6:17" ht="15.75" customHeight="1">
      <c r="F264" s="11"/>
      <c r="G264" s="11"/>
      <c r="I264" s="11"/>
      <c r="J264" s="11"/>
      <c r="K264" s="11"/>
      <c r="M264" s="11"/>
      <c r="N264" s="11"/>
      <c r="O264" s="11"/>
      <c r="P264" s="12"/>
      <c r="Q264" s="11"/>
    </row>
    <row r="265" spans="6:17" ht="15.75" customHeight="1">
      <c r="F265" s="11"/>
      <c r="G265" s="11"/>
      <c r="I265" s="11"/>
      <c r="J265" s="11"/>
      <c r="K265" s="11"/>
      <c r="M265" s="11"/>
      <c r="N265" s="11"/>
      <c r="O265" s="11"/>
      <c r="P265" s="12"/>
      <c r="Q265" s="11"/>
    </row>
    <row r="266" spans="6:17" ht="15.75" customHeight="1">
      <c r="F266" s="11"/>
      <c r="G266" s="11"/>
      <c r="I266" s="11"/>
      <c r="J266" s="11"/>
      <c r="K266" s="11"/>
      <c r="M266" s="11"/>
      <c r="N266" s="11"/>
      <c r="O266" s="11"/>
      <c r="P266" s="12"/>
      <c r="Q266" s="11"/>
    </row>
    <row r="267" spans="6:17" ht="15.75" customHeight="1">
      <c r="F267" s="11"/>
      <c r="G267" s="11"/>
      <c r="I267" s="11"/>
      <c r="J267" s="11"/>
      <c r="K267" s="11"/>
      <c r="M267" s="11"/>
      <c r="N267" s="11"/>
      <c r="O267" s="11"/>
      <c r="P267" s="12"/>
      <c r="Q267" s="11"/>
    </row>
    <row r="268" spans="6:17" ht="15.75" customHeight="1">
      <c r="F268" s="11"/>
      <c r="G268" s="11"/>
      <c r="I268" s="11"/>
      <c r="J268" s="11"/>
      <c r="K268" s="11"/>
      <c r="M268" s="11"/>
      <c r="N268" s="11"/>
      <c r="O268" s="11"/>
      <c r="P268" s="12"/>
      <c r="Q268" s="11"/>
    </row>
    <row r="269" spans="6:17" ht="15.75" customHeight="1">
      <c r="F269" s="11"/>
      <c r="G269" s="11"/>
      <c r="I269" s="11"/>
      <c r="J269" s="11"/>
      <c r="K269" s="11"/>
      <c r="M269" s="11"/>
      <c r="N269" s="11"/>
      <c r="O269" s="11"/>
      <c r="P269" s="12"/>
      <c r="Q269" s="11"/>
    </row>
    <row r="270" spans="6:17" ht="15.75" customHeight="1">
      <c r="F270" s="11"/>
      <c r="G270" s="11"/>
      <c r="I270" s="11"/>
      <c r="J270" s="11"/>
      <c r="K270" s="11"/>
      <c r="M270" s="11"/>
      <c r="N270" s="11"/>
      <c r="O270" s="11"/>
      <c r="P270" s="12"/>
      <c r="Q270" s="11"/>
    </row>
    <row r="271" spans="6:17" ht="15.75" customHeight="1">
      <c r="F271" s="11"/>
      <c r="G271" s="11"/>
      <c r="I271" s="11"/>
      <c r="J271" s="11"/>
      <c r="K271" s="11"/>
      <c r="M271" s="11"/>
      <c r="N271" s="11"/>
      <c r="O271" s="11"/>
      <c r="P271" s="12"/>
      <c r="Q271" s="11"/>
    </row>
    <row r="272" spans="6:17" ht="15.75" customHeight="1">
      <c r="F272" s="11"/>
      <c r="G272" s="11"/>
      <c r="I272" s="11"/>
      <c r="J272" s="11"/>
      <c r="K272" s="11"/>
      <c r="M272" s="11"/>
      <c r="N272" s="11"/>
      <c r="O272" s="11"/>
      <c r="P272" s="12"/>
      <c r="Q272" s="11"/>
    </row>
    <row r="273" spans="6:17" ht="15.75" customHeight="1">
      <c r="F273" s="11"/>
      <c r="G273" s="11"/>
      <c r="I273" s="11"/>
      <c r="J273" s="11"/>
      <c r="K273" s="11"/>
      <c r="M273" s="11"/>
      <c r="N273" s="11"/>
      <c r="O273" s="11"/>
      <c r="P273" s="12"/>
      <c r="Q273" s="11"/>
    </row>
    <row r="274" spans="6:17" ht="15.75" customHeight="1">
      <c r="F274" s="11"/>
      <c r="G274" s="11"/>
      <c r="I274" s="11"/>
      <c r="J274" s="11"/>
      <c r="K274" s="11"/>
      <c r="M274" s="11"/>
      <c r="N274" s="11"/>
      <c r="O274" s="11"/>
      <c r="P274" s="12"/>
      <c r="Q274" s="11"/>
    </row>
    <row r="275" spans="6:17" ht="15.75" customHeight="1">
      <c r="F275" s="11"/>
      <c r="G275" s="11"/>
      <c r="I275" s="11"/>
      <c r="J275" s="11"/>
      <c r="K275" s="11"/>
      <c r="M275" s="11"/>
      <c r="N275" s="11"/>
      <c r="O275" s="11"/>
      <c r="P275" s="12"/>
      <c r="Q275" s="11"/>
    </row>
    <row r="276" spans="6:17" ht="15.75" customHeight="1">
      <c r="F276" s="11"/>
      <c r="G276" s="11"/>
      <c r="I276" s="11"/>
      <c r="J276" s="11"/>
      <c r="K276" s="11"/>
      <c r="M276" s="11"/>
      <c r="N276" s="11"/>
      <c r="O276" s="11"/>
      <c r="P276" s="12"/>
      <c r="Q276" s="11"/>
    </row>
    <row r="277" spans="6:17" ht="15.75" customHeight="1">
      <c r="F277" s="11"/>
      <c r="G277" s="11"/>
      <c r="I277" s="11"/>
      <c r="J277" s="11"/>
      <c r="K277" s="11"/>
      <c r="M277" s="11"/>
      <c r="N277" s="11"/>
      <c r="O277" s="11"/>
      <c r="P277" s="12"/>
      <c r="Q277" s="11"/>
    </row>
    <row r="278" spans="6:17" ht="15.75" customHeight="1">
      <c r="F278" s="11"/>
      <c r="G278" s="11"/>
      <c r="I278" s="11"/>
      <c r="J278" s="11"/>
      <c r="K278" s="11"/>
      <c r="M278" s="11"/>
      <c r="N278" s="11"/>
      <c r="O278" s="11"/>
      <c r="P278" s="12"/>
      <c r="Q278" s="11"/>
    </row>
    <row r="279" spans="6:17" ht="15.75" customHeight="1">
      <c r="F279" s="11"/>
      <c r="G279" s="11"/>
      <c r="I279" s="11"/>
      <c r="J279" s="11"/>
      <c r="K279" s="11"/>
      <c r="M279" s="11"/>
      <c r="N279" s="11"/>
      <c r="O279" s="11"/>
      <c r="P279" s="12"/>
      <c r="Q279" s="11"/>
    </row>
    <row r="280" spans="6:17" ht="15.75" customHeight="1">
      <c r="F280" s="11"/>
      <c r="G280" s="11"/>
      <c r="I280" s="11"/>
      <c r="J280" s="11"/>
      <c r="K280" s="11"/>
      <c r="M280" s="11"/>
      <c r="N280" s="11"/>
      <c r="O280" s="11"/>
      <c r="P280" s="12"/>
      <c r="Q280" s="11"/>
    </row>
    <row r="281" spans="6:17" ht="15.75" customHeight="1">
      <c r="F281" s="11"/>
      <c r="G281" s="11"/>
      <c r="I281" s="11"/>
      <c r="J281" s="11"/>
      <c r="K281" s="11"/>
      <c r="M281" s="11"/>
      <c r="N281" s="11"/>
      <c r="O281" s="11"/>
      <c r="P281" s="12"/>
      <c r="Q281" s="11"/>
    </row>
    <row r="282" spans="6:17" ht="15.75" customHeight="1">
      <c r="F282" s="11"/>
      <c r="G282" s="11"/>
      <c r="I282" s="11"/>
      <c r="J282" s="11"/>
      <c r="K282" s="11"/>
      <c r="M282" s="11"/>
      <c r="N282" s="11"/>
      <c r="O282" s="11"/>
      <c r="P282" s="12"/>
      <c r="Q282" s="11"/>
    </row>
    <row r="283" spans="6:17" ht="15.75" customHeight="1">
      <c r="F283" s="11"/>
      <c r="G283" s="11"/>
      <c r="I283" s="11"/>
      <c r="J283" s="11"/>
      <c r="K283" s="11"/>
      <c r="M283" s="11"/>
      <c r="N283" s="11"/>
      <c r="O283" s="11"/>
      <c r="P283" s="12"/>
      <c r="Q283" s="11"/>
    </row>
    <row r="284" spans="6:17" ht="15.75" customHeight="1">
      <c r="F284" s="11"/>
      <c r="G284" s="11"/>
      <c r="I284" s="11"/>
      <c r="J284" s="11"/>
      <c r="K284" s="11"/>
      <c r="M284" s="11"/>
      <c r="N284" s="11"/>
      <c r="O284" s="11"/>
      <c r="P284" s="12"/>
      <c r="Q284" s="11"/>
    </row>
    <row r="285" spans="6:17" ht="15.75" customHeight="1">
      <c r="F285" s="11"/>
      <c r="G285" s="11"/>
      <c r="I285" s="11"/>
      <c r="J285" s="11"/>
      <c r="K285" s="11"/>
      <c r="M285" s="11"/>
      <c r="N285" s="11"/>
      <c r="O285" s="11"/>
      <c r="P285" s="12"/>
      <c r="Q285" s="11"/>
    </row>
    <row r="286" spans="6:17" ht="15.75" customHeight="1">
      <c r="F286" s="11"/>
      <c r="G286" s="11"/>
      <c r="I286" s="11"/>
      <c r="J286" s="11"/>
      <c r="K286" s="11"/>
      <c r="M286" s="11"/>
      <c r="N286" s="11"/>
      <c r="O286" s="11"/>
      <c r="P286" s="12"/>
      <c r="Q286" s="11"/>
    </row>
    <row r="287" spans="6:17" ht="15.75" customHeight="1">
      <c r="F287" s="11"/>
      <c r="G287" s="11"/>
      <c r="I287" s="11"/>
      <c r="J287" s="11"/>
      <c r="K287" s="11"/>
      <c r="M287" s="11"/>
      <c r="N287" s="11"/>
      <c r="O287" s="11"/>
      <c r="P287" s="12"/>
      <c r="Q287" s="11"/>
    </row>
    <row r="288" spans="6:17" ht="15.75" customHeight="1">
      <c r="F288" s="11"/>
      <c r="G288" s="11"/>
      <c r="I288" s="11"/>
      <c r="J288" s="11"/>
      <c r="K288" s="11"/>
      <c r="M288" s="11"/>
      <c r="N288" s="11"/>
      <c r="O288" s="11"/>
      <c r="P288" s="12"/>
      <c r="Q288" s="11"/>
    </row>
    <row r="289" spans="6:17" ht="15.75" customHeight="1">
      <c r="F289" s="11"/>
      <c r="G289" s="11"/>
      <c r="I289" s="11"/>
      <c r="J289" s="11"/>
      <c r="K289" s="11"/>
      <c r="M289" s="11"/>
      <c r="N289" s="11"/>
      <c r="O289" s="11"/>
      <c r="P289" s="12"/>
      <c r="Q289" s="11"/>
    </row>
    <row r="290" spans="6:17" ht="15.75" customHeight="1">
      <c r="F290" s="11"/>
      <c r="G290" s="11"/>
      <c r="I290" s="11"/>
      <c r="J290" s="11"/>
      <c r="K290" s="11"/>
      <c r="M290" s="11"/>
      <c r="N290" s="11"/>
      <c r="O290" s="11"/>
      <c r="P290" s="12"/>
      <c r="Q290" s="11"/>
    </row>
    <row r="291" spans="6:17" ht="15.75" customHeight="1">
      <c r="F291" s="11"/>
      <c r="G291" s="11"/>
      <c r="I291" s="11"/>
      <c r="J291" s="11"/>
      <c r="K291" s="11"/>
      <c r="M291" s="11"/>
      <c r="N291" s="11"/>
      <c r="O291" s="11"/>
      <c r="P291" s="12"/>
      <c r="Q291" s="11"/>
    </row>
    <row r="292" spans="6:17" ht="15.75" customHeight="1">
      <c r="F292" s="11"/>
      <c r="G292" s="11"/>
      <c r="I292" s="11"/>
      <c r="J292" s="11"/>
      <c r="K292" s="11"/>
      <c r="M292" s="11"/>
      <c r="N292" s="11"/>
      <c r="O292" s="11"/>
      <c r="P292" s="12"/>
      <c r="Q292" s="11"/>
    </row>
    <row r="293" spans="6:17" ht="15.75" customHeight="1">
      <c r="F293" s="11"/>
      <c r="G293" s="11"/>
      <c r="I293" s="11"/>
      <c r="J293" s="11"/>
      <c r="K293" s="11"/>
      <c r="M293" s="11"/>
      <c r="N293" s="11"/>
      <c r="O293" s="11"/>
      <c r="P293" s="12"/>
      <c r="Q293" s="11"/>
    </row>
    <row r="294" spans="6:17" ht="15.75" customHeight="1">
      <c r="F294" s="11"/>
      <c r="G294" s="11"/>
      <c r="I294" s="11"/>
      <c r="J294" s="11"/>
      <c r="K294" s="11"/>
      <c r="M294" s="11"/>
      <c r="N294" s="11"/>
      <c r="O294" s="11"/>
      <c r="P294" s="12"/>
      <c r="Q294" s="11"/>
    </row>
    <row r="295" spans="6:17" ht="15.75" customHeight="1">
      <c r="F295" s="11"/>
      <c r="G295" s="11"/>
      <c r="I295" s="11"/>
      <c r="J295" s="11"/>
      <c r="K295" s="11"/>
      <c r="M295" s="11"/>
      <c r="N295" s="11"/>
      <c r="O295" s="11"/>
      <c r="P295" s="12"/>
      <c r="Q295" s="11"/>
    </row>
    <row r="296" spans="6:17" ht="15.75" customHeight="1">
      <c r="F296" s="11"/>
      <c r="G296" s="11"/>
      <c r="I296" s="11"/>
      <c r="J296" s="11"/>
      <c r="K296" s="11"/>
      <c r="M296" s="11"/>
      <c r="N296" s="11"/>
      <c r="O296" s="11"/>
      <c r="P296" s="12"/>
      <c r="Q296" s="11"/>
    </row>
    <row r="297" spans="6:17" ht="15.75" customHeight="1">
      <c r="F297" s="11"/>
      <c r="G297" s="11"/>
      <c r="I297" s="11"/>
      <c r="J297" s="11"/>
      <c r="K297" s="11"/>
      <c r="M297" s="11"/>
      <c r="N297" s="11"/>
      <c r="O297" s="11"/>
      <c r="P297" s="12"/>
      <c r="Q297" s="11"/>
    </row>
    <row r="298" spans="6:17" ht="15.75" customHeight="1">
      <c r="F298" s="11"/>
      <c r="G298" s="11"/>
      <c r="I298" s="11"/>
      <c r="J298" s="11"/>
      <c r="K298" s="11"/>
      <c r="M298" s="11"/>
      <c r="N298" s="11"/>
      <c r="O298" s="11"/>
      <c r="P298" s="12"/>
      <c r="Q298" s="11"/>
    </row>
    <row r="299" spans="6:17" ht="15.75" customHeight="1">
      <c r="F299" s="11"/>
      <c r="G299" s="11"/>
      <c r="I299" s="11"/>
      <c r="J299" s="11"/>
      <c r="K299" s="11"/>
      <c r="M299" s="11"/>
      <c r="N299" s="11"/>
      <c r="O299" s="11"/>
      <c r="P299" s="12"/>
      <c r="Q299" s="11"/>
    </row>
    <row r="300" spans="6:17" ht="15.75" customHeight="1">
      <c r="F300" s="11"/>
      <c r="G300" s="11"/>
      <c r="I300" s="11"/>
      <c r="J300" s="11"/>
      <c r="K300" s="11"/>
      <c r="M300" s="11"/>
      <c r="N300" s="11"/>
      <c r="O300" s="11"/>
      <c r="P300" s="12"/>
      <c r="Q300" s="11"/>
    </row>
    <row r="301" spans="6:17" ht="15.75" customHeight="1">
      <c r="F301" s="11"/>
      <c r="G301" s="11"/>
      <c r="I301" s="11"/>
      <c r="J301" s="11"/>
      <c r="K301" s="11"/>
      <c r="M301" s="11"/>
      <c r="N301" s="11"/>
      <c r="O301" s="11"/>
      <c r="P301" s="12"/>
      <c r="Q301" s="11"/>
    </row>
    <row r="302" spans="6:17" ht="15.75" customHeight="1">
      <c r="F302" s="11"/>
      <c r="G302" s="11"/>
      <c r="I302" s="11"/>
      <c r="J302" s="11"/>
      <c r="K302" s="11"/>
      <c r="M302" s="11"/>
      <c r="N302" s="11"/>
      <c r="O302" s="11"/>
      <c r="P302" s="12"/>
      <c r="Q302" s="11"/>
    </row>
    <row r="303" spans="6:17" ht="15.75" customHeight="1">
      <c r="F303" s="11"/>
      <c r="G303" s="11"/>
      <c r="I303" s="11"/>
      <c r="J303" s="11"/>
      <c r="K303" s="11"/>
      <c r="M303" s="11"/>
      <c r="N303" s="11"/>
      <c r="O303" s="11"/>
      <c r="P303" s="12"/>
      <c r="Q303" s="11"/>
    </row>
    <row r="304" spans="6:17" ht="15.75" customHeight="1">
      <c r="F304" s="11"/>
      <c r="G304" s="11"/>
      <c r="I304" s="11"/>
      <c r="J304" s="11"/>
      <c r="K304" s="11"/>
      <c r="M304" s="11"/>
      <c r="N304" s="11"/>
      <c r="O304" s="11"/>
      <c r="P304" s="12"/>
      <c r="Q304" s="11"/>
    </row>
    <row r="305" spans="6:17" ht="15.75" customHeight="1">
      <c r="F305" s="11"/>
      <c r="G305" s="11"/>
      <c r="I305" s="11"/>
      <c r="J305" s="11"/>
      <c r="K305" s="11"/>
      <c r="M305" s="11"/>
      <c r="N305" s="11"/>
      <c r="O305" s="11"/>
      <c r="P305" s="12"/>
      <c r="Q305" s="11"/>
    </row>
    <row r="306" spans="6:17" ht="15.75" customHeight="1">
      <c r="F306" s="11"/>
      <c r="G306" s="11"/>
      <c r="I306" s="11"/>
      <c r="J306" s="11"/>
      <c r="K306" s="11"/>
      <c r="M306" s="11"/>
      <c r="N306" s="11"/>
      <c r="O306" s="11"/>
      <c r="P306" s="12"/>
      <c r="Q306" s="11"/>
    </row>
    <row r="307" spans="6:17" ht="15.75" customHeight="1">
      <c r="F307" s="11"/>
      <c r="G307" s="11"/>
      <c r="I307" s="11"/>
      <c r="J307" s="11"/>
      <c r="K307" s="11"/>
      <c r="M307" s="11"/>
      <c r="N307" s="11"/>
      <c r="O307" s="11"/>
      <c r="P307" s="12"/>
      <c r="Q307" s="11"/>
    </row>
    <row r="308" spans="6:17" ht="15.75" customHeight="1">
      <c r="F308" s="11"/>
      <c r="G308" s="11"/>
      <c r="I308" s="11"/>
      <c r="J308" s="11"/>
      <c r="K308" s="11"/>
      <c r="M308" s="11"/>
      <c r="N308" s="11"/>
      <c r="O308" s="11"/>
      <c r="P308" s="12"/>
      <c r="Q308" s="11"/>
    </row>
    <row r="309" spans="6:17" ht="15.75" customHeight="1">
      <c r="F309" s="11"/>
      <c r="G309" s="11"/>
      <c r="I309" s="11"/>
      <c r="J309" s="11"/>
      <c r="K309" s="11"/>
      <c r="M309" s="11"/>
      <c r="N309" s="11"/>
      <c r="O309" s="11"/>
      <c r="P309" s="12"/>
      <c r="Q309" s="11"/>
    </row>
    <row r="310" spans="6:17" ht="15.75" customHeight="1">
      <c r="F310" s="11"/>
      <c r="G310" s="11"/>
      <c r="I310" s="11"/>
      <c r="J310" s="11"/>
      <c r="K310" s="11"/>
      <c r="M310" s="11"/>
      <c r="N310" s="11"/>
      <c r="O310" s="11"/>
      <c r="P310" s="12"/>
      <c r="Q310" s="11"/>
    </row>
    <row r="311" spans="6:17" ht="15.75" customHeight="1">
      <c r="F311" s="11"/>
      <c r="G311" s="11"/>
      <c r="I311" s="11"/>
      <c r="J311" s="11"/>
      <c r="K311" s="11"/>
      <c r="M311" s="11"/>
      <c r="N311" s="11"/>
      <c r="O311" s="11"/>
      <c r="P311" s="12"/>
      <c r="Q311" s="11"/>
    </row>
    <row r="312" spans="6:17" ht="15.75" customHeight="1">
      <c r="F312" s="11"/>
      <c r="G312" s="11"/>
      <c r="I312" s="11"/>
      <c r="J312" s="11"/>
      <c r="K312" s="11"/>
      <c r="M312" s="11"/>
      <c r="N312" s="11"/>
      <c r="O312" s="11"/>
      <c r="P312" s="12"/>
      <c r="Q312" s="11"/>
    </row>
    <row r="313" spans="6:17" ht="15.75" customHeight="1">
      <c r="F313" s="11"/>
      <c r="G313" s="11"/>
      <c r="I313" s="11"/>
      <c r="J313" s="11"/>
      <c r="K313" s="11"/>
      <c r="M313" s="11"/>
      <c r="N313" s="11"/>
      <c r="O313" s="11"/>
      <c r="P313" s="12"/>
      <c r="Q313" s="11"/>
    </row>
    <row r="314" spans="6:17" ht="15.75" customHeight="1">
      <c r="F314" s="11"/>
      <c r="G314" s="11"/>
      <c r="I314" s="11"/>
      <c r="J314" s="11"/>
      <c r="K314" s="11"/>
      <c r="M314" s="11"/>
      <c r="N314" s="11"/>
      <c r="O314" s="11"/>
      <c r="P314" s="12"/>
      <c r="Q314" s="11"/>
    </row>
    <row r="315" spans="6:17" ht="15.75" customHeight="1">
      <c r="F315" s="11"/>
      <c r="G315" s="11"/>
      <c r="I315" s="11"/>
      <c r="J315" s="11"/>
      <c r="K315" s="11"/>
      <c r="M315" s="11"/>
      <c r="N315" s="11"/>
      <c r="O315" s="11"/>
      <c r="P315" s="12"/>
      <c r="Q315" s="11"/>
    </row>
    <row r="316" spans="6:17" ht="15.75" customHeight="1">
      <c r="F316" s="11"/>
      <c r="G316" s="11"/>
      <c r="I316" s="11"/>
      <c r="J316" s="11"/>
      <c r="K316" s="11"/>
      <c r="M316" s="11"/>
      <c r="N316" s="11"/>
      <c r="O316" s="11"/>
      <c r="P316" s="12"/>
      <c r="Q316" s="11"/>
    </row>
    <row r="317" spans="6:17" ht="15.75" customHeight="1">
      <c r="F317" s="11"/>
      <c r="G317" s="11"/>
      <c r="I317" s="11"/>
      <c r="J317" s="11"/>
      <c r="K317" s="11"/>
      <c r="M317" s="11"/>
      <c r="N317" s="11"/>
      <c r="O317" s="11"/>
      <c r="P317" s="12"/>
      <c r="Q317" s="11"/>
    </row>
    <row r="318" spans="6:17" ht="15.75" customHeight="1">
      <c r="F318" s="11"/>
      <c r="G318" s="11"/>
      <c r="I318" s="11"/>
      <c r="J318" s="11"/>
      <c r="K318" s="11"/>
      <c r="M318" s="11"/>
      <c r="N318" s="11"/>
      <c r="O318" s="11"/>
      <c r="P318" s="12"/>
      <c r="Q318" s="11"/>
    </row>
    <row r="319" spans="6:17" ht="15.75" customHeight="1">
      <c r="F319" s="11"/>
      <c r="G319" s="11"/>
      <c r="I319" s="11"/>
      <c r="J319" s="11"/>
      <c r="K319" s="11"/>
      <c r="M319" s="11"/>
      <c r="N319" s="11"/>
      <c r="O319" s="11"/>
      <c r="P319" s="12"/>
      <c r="Q319" s="11"/>
    </row>
    <row r="320" spans="6:17" ht="15.75" customHeight="1">
      <c r="F320" s="11"/>
      <c r="G320" s="11"/>
      <c r="I320" s="11"/>
      <c r="J320" s="11"/>
      <c r="K320" s="11"/>
      <c r="M320" s="11"/>
      <c r="N320" s="11"/>
      <c r="O320" s="11"/>
      <c r="P320" s="12"/>
      <c r="Q320" s="11"/>
    </row>
    <row r="321" spans="6:17" ht="15.75" customHeight="1">
      <c r="F321" s="11"/>
      <c r="G321" s="11"/>
      <c r="I321" s="11"/>
      <c r="J321" s="11"/>
      <c r="K321" s="11"/>
      <c r="M321" s="11"/>
      <c r="N321" s="11"/>
      <c r="O321" s="11"/>
      <c r="P321" s="12"/>
      <c r="Q321" s="11"/>
    </row>
    <row r="322" spans="6:17" ht="15.75" customHeight="1">
      <c r="F322" s="11"/>
      <c r="G322" s="11"/>
      <c r="I322" s="11"/>
      <c r="J322" s="11"/>
      <c r="K322" s="11"/>
      <c r="M322" s="11"/>
      <c r="N322" s="11"/>
      <c r="O322" s="11"/>
      <c r="P322" s="12"/>
      <c r="Q322" s="11"/>
    </row>
    <row r="323" spans="6:17" ht="15.75" customHeight="1">
      <c r="F323" s="11"/>
      <c r="G323" s="11"/>
      <c r="I323" s="11"/>
      <c r="J323" s="11"/>
      <c r="K323" s="11"/>
      <c r="M323" s="11"/>
      <c r="N323" s="11"/>
      <c r="O323" s="11"/>
      <c r="P323" s="12"/>
      <c r="Q323" s="11"/>
    </row>
    <row r="324" spans="6:17" ht="15.75" customHeight="1">
      <c r="F324" s="11"/>
      <c r="G324" s="11"/>
      <c r="I324" s="11"/>
      <c r="J324" s="11"/>
      <c r="K324" s="11"/>
      <c r="M324" s="11"/>
      <c r="N324" s="11"/>
      <c r="O324" s="11"/>
      <c r="P324" s="12"/>
      <c r="Q324" s="11"/>
    </row>
    <row r="325" spans="6:17" ht="15.75" customHeight="1">
      <c r="F325" s="11"/>
      <c r="G325" s="11"/>
      <c r="I325" s="11"/>
      <c r="J325" s="11"/>
      <c r="K325" s="11"/>
      <c r="M325" s="11"/>
      <c r="N325" s="11"/>
      <c r="O325" s="11"/>
      <c r="P325" s="12"/>
      <c r="Q325" s="11"/>
    </row>
    <row r="326" spans="6:17" ht="15.75" customHeight="1">
      <c r="F326" s="11"/>
      <c r="G326" s="11"/>
      <c r="I326" s="11"/>
      <c r="J326" s="11"/>
      <c r="K326" s="11"/>
      <c r="M326" s="11"/>
      <c r="N326" s="11"/>
      <c r="O326" s="11"/>
      <c r="P326" s="12"/>
      <c r="Q326" s="11"/>
    </row>
    <row r="327" spans="6:17" ht="15.75" customHeight="1">
      <c r="F327" s="11"/>
      <c r="G327" s="11"/>
      <c r="I327" s="11"/>
      <c r="J327" s="11"/>
      <c r="K327" s="11"/>
      <c r="M327" s="11"/>
      <c r="N327" s="11"/>
      <c r="O327" s="11"/>
      <c r="P327" s="12"/>
      <c r="Q327" s="11"/>
    </row>
    <row r="328" spans="6:17" ht="15.75" customHeight="1">
      <c r="F328" s="11"/>
      <c r="G328" s="11"/>
      <c r="I328" s="11"/>
      <c r="J328" s="11"/>
      <c r="K328" s="11"/>
      <c r="M328" s="11"/>
      <c r="N328" s="11"/>
      <c r="O328" s="11"/>
      <c r="P328" s="12"/>
      <c r="Q328" s="11"/>
    </row>
    <row r="329" spans="6:17" ht="15.75" customHeight="1">
      <c r="F329" s="11"/>
      <c r="G329" s="11"/>
      <c r="I329" s="11"/>
      <c r="J329" s="11"/>
      <c r="K329" s="11"/>
      <c r="M329" s="11"/>
      <c r="N329" s="11"/>
      <c r="O329" s="11"/>
      <c r="P329" s="12"/>
      <c r="Q329" s="11"/>
    </row>
    <row r="330" spans="6:17" ht="15.75" customHeight="1">
      <c r="F330" s="11"/>
      <c r="G330" s="11"/>
      <c r="I330" s="11"/>
      <c r="J330" s="11"/>
      <c r="K330" s="11"/>
      <c r="M330" s="11"/>
      <c r="N330" s="11"/>
      <c r="O330" s="11"/>
      <c r="P330" s="12"/>
      <c r="Q330" s="11"/>
    </row>
    <row r="331" spans="6:17" ht="15.75" customHeight="1">
      <c r="F331" s="11"/>
      <c r="G331" s="11"/>
      <c r="I331" s="11"/>
      <c r="J331" s="11"/>
      <c r="K331" s="11"/>
      <c r="M331" s="11"/>
      <c r="N331" s="11"/>
      <c r="O331" s="11"/>
      <c r="P331" s="12"/>
      <c r="Q331" s="11"/>
    </row>
    <row r="332" spans="6:17" ht="15.75" customHeight="1">
      <c r="F332" s="11"/>
      <c r="G332" s="11"/>
      <c r="I332" s="11"/>
      <c r="J332" s="11"/>
      <c r="K332" s="11"/>
      <c r="M332" s="11"/>
      <c r="N332" s="11"/>
      <c r="O332" s="11"/>
      <c r="P332" s="12"/>
      <c r="Q332" s="11"/>
    </row>
    <row r="333" spans="6:17" ht="15.75" customHeight="1">
      <c r="F333" s="11"/>
      <c r="G333" s="11"/>
      <c r="I333" s="11"/>
      <c r="J333" s="11"/>
      <c r="K333" s="11"/>
      <c r="M333" s="11"/>
      <c r="N333" s="11"/>
      <c r="O333" s="11"/>
      <c r="P333" s="12"/>
      <c r="Q333" s="11"/>
    </row>
    <row r="334" spans="6:17" ht="15.75" customHeight="1">
      <c r="F334" s="11"/>
      <c r="G334" s="11"/>
      <c r="I334" s="11"/>
      <c r="J334" s="11"/>
      <c r="K334" s="11"/>
      <c r="M334" s="11"/>
      <c r="N334" s="11"/>
      <c r="O334" s="11"/>
      <c r="P334" s="12"/>
      <c r="Q334" s="11"/>
    </row>
    <row r="335" spans="6:17" ht="15.75" customHeight="1">
      <c r="F335" s="11"/>
      <c r="G335" s="11"/>
      <c r="I335" s="11"/>
      <c r="J335" s="11"/>
      <c r="K335" s="11"/>
      <c r="M335" s="11"/>
      <c r="N335" s="11"/>
      <c r="O335" s="11"/>
      <c r="P335" s="12"/>
      <c r="Q335" s="11"/>
    </row>
    <row r="336" spans="6:17" ht="15.75" customHeight="1">
      <c r="F336" s="11"/>
      <c r="G336" s="11"/>
      <c r="I336" s="11"/>
      <c r="J336" s="11"/>
      <c r="K336" s="11"/>
      <c r="M336" s="11"/>
      <c r="N336" s="11"/>
      <c r="O336" s="11"/>
      <c r="P336" s="12"/>
      <c r="Q336" s="11"/>
    </row>
    <row r="337" spans="6:17" ht="15.75" customHeight="1">
      <c r="F337" s="11"/>
      <c r="G337" s="11"/>
      <c r="I337" s="11"/>
      <c r="J337" s="11"/>
      <c r="K337" s="11"/>
      <c r="M337" s="11"/>
      <c r="N337" s="11"/>
      <c r="O337" s="11"/>
      <c r="P337" s="12"/>
      <c r="Q337" s="11"/>
    </row>
    <row r="338" spans="6:17" ht="15.75" customHeight="1">
      <c r="F338" s="11"/>
      <c r="G338" s="11"/>
      <c r="I338" s="11"/>
      <c r="J338" s="11"/>
      <c r="K338" s="11"/>
      <c r="M338" s="11"/>
      <c r="N338" s="11"/>
      <c r="O338" s="11"/>
      <c r="P338" s="12"/>
      <c r="Q338" s="11"/>
    </row>
    <row r="339" spans="6:17" ht="15.75" customHeight="1">
      <c r="F339" s="11"/>
      <c r="G339" s="11"/>
      <c r="I339" s="11"/>
      <c r="J339" s="11"/>
      <c r="K339" s="11"/>
      <c r="M339" s="11"/>
      <c r="N339" s="11"/>
      <c r="O339" s="11"/>
      <c r="P339" s="12"/>
      <c r="Q339" s="11"/>
    </row>
    <row r="340" spans="6:17" ht="15.75" customHeight="1">
      <c r="F340" s="11"/>
      <c r="G340" s="11"/>
      <c r="I340" s="11"/>
      <c r="J340" s="11"/>
      <c r="K340" s="11"/>
      <c r="M340" s="11"/>
      <c r="N340" s="11"/>
      <c r="O340" s="11"/>
      <c r="P340" s="12"/>
      <c r="Q340" s="11"/>
    </row>
    <row r="341" spans="6:17" ht="15.75" customHeight="1">
      <c r="F341" s="11"/>
      <c r="G341" s="11"/>
      <c r="I341" s="11"/>
      <c r="J341" s="11"/>
      <c r="K341" s="11"/>
      <c r="M341" s="11"/>
      <c r="N341" s="11"/>
      <c r="O341" s="11"/>
      <c r="P341" s="12"/>
      <c r="Q341" s="11"/>
    </row>
    <row r="342" spans="6:17" ht="15.75" customHeight="1">
      <c r="F342" s="11"/>
      <c r="G342" s="11"/>
      <c r="I342" s="11"/>
      <c r="J342" s="11"/>
      <c r="K342" s="11"/>
      <c r="M342" s="11"/>
      <c r="N342" s="11"/>
      <c r="O342" s="11"/>
      <c r="P342" s="12"/>
      <c r="Q342" s="11"/>
    </row>
    <row r="343" spans="6:17" ht="15.75" customHeight="1">
      <c r="F343" s="11"/>
      <c r="G343" s="11"/>
      <c r="I343" s="11"/>
      <c r="J343" s="11"/>
      <c r="K343" s="11"/>
      <c r="M343" s="11"/>
      <c r="N343" s="11"/>
      <c r="O343" s="11"/>
      <c r="P343" s="12"/>
      <c r="Q343" s="11"/>
    </row>
    <row r="344" spans="6:17" ht="15.75" customHeight="1">
      <c r="F344" s="11"/>
      <c r="G344" s="11"/>
      <c r="I344" s="11"/>
      <c r="J344" s="11"/>
      <c r="K344" s="11"/>
      <c r="M344" s="11"/>
      <c r="N344" s="11"/>
      <c r="O344" s="11"/>
      <c r="P344" s="12"/>
      <c r="Q344" s="11"/>
    </row>
    <row r="345" spans="6:17" ht="15.75" customHeight="1">
      <c r="F345" s="11"/>
      <c r="G345" s="11"/>
      <c r="I345" s="11"/>
      <c r="J345" s="11"/>
      <c r="K345" s="11"/>
      <c r="M345" s="11"/>
      <c r="N345" s="11"/>
      <c r="O345" s="11"/>
      <c r="P345" s="12"/>
      <c r="Q345" s="11"/>
    </row>
    <row r="346" spans="6:17" ht="15.75" customHeight="1">
      <c r="F346" s="11"/>
      <c r="G346" s="11"/>
      <c r="I346" s="11"/>
      <c r="J346" s="11"/>
      <c r="K346" s="11"/>
      <c r="M346" s="11"/>
      <c r="N346" s="11"/>
      <c r="O346" s="11"/>
      <c r="P346" s="12"/>
      <c r="Q346" s="11"/>
    </row>
    <row r="347" spans="6:17" ht="15.75" customHeight="1">
      <c r="F347" s="11"/>
      <c r="G347" s="11"/>
      <c r="I347" s="11"/>
      <c r="J347" s="11"/>
      <c r="K347" s="11"/>
      <c r="M347" s="11"/>
      <c r="N347" s="11"/>
      <c r="O347" s="11"/>
      <c r="P347" s="12"/>
      <c r="Q347" s="11"/>
    </row>
    <row r="348" spans="6:17" ht="15.75" customHeight="1">
      <c r="F348" s="11"/>
      <c r="G348" s="11"/>
      <c r="I348" s="11"/>
      <c r="J348" s="11"/>
      <c r="K348" s="11"/>
      <c r="M348" s="11"/>
      <c r="N348" s="11"/>
      <c r="O348" s="11"/>
      <c r="P348" s="12"/>
      <c r="Q348" s="11"/>
    </row>
    <row r="349" spans="6:17" ht="15.75" customHeight="1">
      <c r="F349" s="11"/>
      <c r="G349" s="11"/>
      <c r="I349" s="11"/>
      <c r="J349" s="11"/>
      <c r="K349" s="11"/>
      <c r="M349" s="11"/>
      <c r="N349" s="11"/>
      <c r="O349" s="11"/>
      <c r="P349" s="12"/>
      <c r="Q349" s="11"/>
    </row>
    <row r="350" spans="6:17" ht="15.75" customHeight="1">
      <c r="F350" s="11"/>
      <c r="G350" s="11"/>
      <c r="I350" s="11"/>
      <c r="J350" s="11"/>
      <c r="K350" s="11"/>
      <c r="M350" s="11"/>
      <c r="N350" s="11"/>
      <c r="O350" s="11"/>
      <c r="P350" s="12"/>
      <c r="Q350" s="11"/>
    </row>
    <row r="351" spans="6:17" ht="15.75" customHeight="1">
      <c r="F351" s="11"/>
      <c r="G351" s="11"/>
      <c r="I351" s="11"/>
      <c r="J351" s="11"/>
      <c r="K351" s="11"/>
      <c r="M351" s="11"/>
      <c r="N351" s="11"/>
      <c r="O351" s="11"/>
      <c r="P351" s="12"/>
      <c r="Q351" s="11"/>
    </row>
    <row r="352" spans="6:17" ht="15.75" customHeight="1">
      <c r="F352" s="11"/>
      <c r="G352" s="11"/>
      <c r="I352" s="11"/>
      <c r="J352" s="11"/>
      <c r="K352" s="11"/>
      <c r="M352" s="11"/>
      <c r="N352" s="11"/>
      <c r="O352" s="11"/>
      <c r="P352" s="12"/>
      <c r="Q352" s="11"/>
    </row>
    <row r="353" spans="6:17" ht="15.75" customHeight="1">
      <c r="F353" s="11"/>
      <c r="G353" s="11"/>
      <c r="I353" s="11"/>
      <c r="J353" s="11"/>
      <c r="K353" s="11"/>
      <c r="M353" s="11"/>
      <c r="N353" s="11"/>
      <c r="O353" s="11"/>
      <c r="P353" s="12"/>
      <c r="Q353" s="11"/>
    </row>
    <row r="354" spans="6:17" ht="15.75" customHeight="1">
      <c r="F354" s="11"/>
      <c r="G354" s="11"/>
      <c r="I354" s="11"/>
      <c r="J354" s="11"/>
      <c r="K354" s="11"/>
      <c r="M354" s="11"/>
      <c r="N354" s="11"/>
      <c r="O354" s="11"/>
      <c r="P354" s="12"/>
      <c r="Q354" s="11"/>
    </row>
    <row r="355" spans="6:17" ht="15.75" customHeight="1">
      <c r="F355" s="11"/>
      <c r="G355" s="11"/>
      <c r="I355" s="11"/>
      <c r="J355" s="11"/>
      <c r="K355" s="11"/>
      <c r="M355" s="11"/>
      <c r="N355" s="11"/>
      <c r="O355" s="11"/>
      <c r="P355" s="12"/>
      <c r="Q355" s="11"/>
    </row>
    <row r="356" spans="6:17" ht="15.75" customHeight="1">
      <c r="F356" s="11"/>
      <c r="G356" s="11"/>
      <c r="I356" s="11"/>
      <c r="J356" s="11"/>
      <c r="K356" s="11"/>
      <c r="M356" s="11"/>
      <c r="N356" s="11"/>
      <c r="O356" s="11"/>
      <c r="P356" s="12"/>
      <c r="Q356" s="11"/>
    </row>
    <row r="357" spans="6:17" ht="15.75" customHeight="1">
      <c r="F357" s="11"/>
      <c r="G357" s="11"/>
      <c r="I357" s="11"/>
      <c r="J357" s="11"/>
      <c r="K357" s="11"/>
      <c r="M357" s="11"/>
      <c r="N357" s="11"/>
      <c r="O357" s="11"/>
      <c r="P357" s="12"/>
      <c r="Q357" s="11"/>
    </row>
    <row r="358" spans="6:17" ht="15.75" customHeight="1">
      <c r="F358" s="11"/>
      <c r="G358" s="11"/>
      <c r="I358" s="11"/>
      <c r="J358" s="11"/>
      <c r="K358" s="11"/>
      <c r="M358" s="11"/>
      <c r="N358" s="11"/>
      <c r="O358" s="11"/>
      <c r="P358" s="12"/>
      <c r="Q358" s="11"/>
    </row>
    <row r="359" spans="6:17" ht="15.75" customHeight="1">
      <c r="F359" s="11"/>
      <c r="G359" s="11"/>
      <c r="I359" s="11"/>
      <c r="J359" s="11"/>
      <c r="K359" s="11"/>
      <c r="M359" s="11"/>
      <c r="N359" s="11"/>
      <c r="O359" s="11"/>
      <c r="P359" s="12"/>
      <c r="Q359" s="11"/>
    </row>
    <row r="360" spans="6:17" ht="15.75" customHeight="1">
      <c r="F360" s="11"/>
      <c r="G360" s="11"/>
      <c r="I360" s="11"/>
      <c r="J360" s="11"/>
      <c r="K360" s="11"/>
      <c r="M360" s="11"/>
      <c r="N360" s="11"/>
      <c r="O360" s="11"/>
      <c r="P360" s="12"/>
      <c r="Q360" s="11"/>
    </row>
    <row r="361" spans="6:17" ht="15.75" customHeight="1">
      <c r="F361" s="11"/>
      <c r="G361" s="11"/>
      <c r="I361" s="11"/>
      <c r="J361" s="11"/>
      <c r="K361" s="11"/>
      <c r="M361" s="11"/>
      <c r="N361" s="11"/>
      <c r="O361" s="11"/>
      <c r="P361" s="12"/>
      <c r="Q361" s="11"/>
    </row>
    <row r="362" spans="6:17" ht="15.75" customHeight="1">
      <c r="F362" s="11"/>
      <c r="G362" s="11"/>
      <c r="I362" s="11"/>
      <c r="J362" s="11"/>
      <c r="K362" s="11"/>
      <c r="M362" s="11"/>
      <c r="N362" s="11"/>
      <c r="O362" s="11"/>
      <c r="P362" s="12"/>
      <c r="Q362" s="11"/>
    </row>
    <row r="363" spans="6:17" ht="15.75" customHeight="1">
      <c r="F363" s="11"/>
      <c r="G363" s="11"/>
      <c r="I363" s="11"/>
      <c r="J363" s="11"/>
      <c r="K363" s="11"/>
      <c r="M363" s="11"/>
      <c r="N363" s="11"/>
      <c r="O363" s="11"/>
      <c r="P363" s="12"/>
      <c r="Q363" s="11"/>
    </row>
    <row r="364" spans="6:17" ht="15.75" customHeight="1">
      <c r="F364" s="11"/>
      <c r="G364" s="11"/>
      <c r="I364" s="11"/>
      <c r="J364" s="11"/>
      <c r="K364" s="11"/>
      <c r="M364" s="11"/>
      <c r="N364" s="11"/>
      <c r="O364" s="11"/>
      <c r="P364" s="12"/>
      <c r="Q364" s="11"/>
    </row>
    <row r="365" spans="6:17" ht="15.75" customHeight="1">
      <c r="F365" s="11"/>
      <c r="G365" s="11"/>
      <c r="I365" s="11"/>
      <c r="J365" s="11"/>
      <c r="K365" s="11"/>
      <c r="M365" s="11"/>
      <c r="N365" s="11"/>
      <c r="O365" s="11"/>
      <c r="P365" s="12"/>
      <c r="Q365" s="11"/>
    </row>
    <row r="366" spans="6:17" ht="15.75" customHeight="1">
      <c r="F366" s="11"/>
      <c r="G366" s="11"/>
      <c r="I366" s="11"/>
      <c r="J366" s="11"/>
      <c r="K366" s="11"/>
      <c r="M366" s="11"/>
      <c r="N366" s="11"/>
      <c r="O366" s="11"/>
      <c r="P366" s="12"/>
      <c r="Q366" s="11"/>
    </row>
    <row r="367" spans="6:17" ht="15.75" customHeight="1">
      <c r="F367" s="11"/>
      <c r="G367" s="11"/>
      <c r="I367" s="11"/>
      <c r="J367" s="11"/>
      <c r="K367" s="11"/>
      <c r="M367" s="11"/>
      <c r="N367" s="11"/>
      <c r="O367" s="11"/>
      <c r="P367" s="12"/>
      <c r="Q367" s="11"/>
    </row>
    <row r="368" spans="6:17" ht="15.75" customHeight="1">
      <c r="F368" s="11"/>
      <c r="G368" s="11"/>
      <c r="I368" s="11"/>
      <c r="J368" s="11"/>
      <c r="K368" s="11"/>
      <c r="M368" s="11"/>
      <c r="N368" s="11"/>
      <c r="O368" s="11"/>
      <c r="P368" s="12"/>
      <c r="Q368" s="11"/>
    </row>
    <row r="369" spans="6:17" ht="15.75" customHeight="1">
      <c r="F369" s="11"/>
      <c r="G369" s="11"/>
      <c r="I369" s="11"/>
      <c r="J369" s="11"/>
      <c r="K369" s="11"/>
      <c r="M369" s="11"/>
      <c r="N369" s="11"/>
      <c r="O369" s="11"/>
      <c r="P369" s="12"/>
      <c r="Q369" s="11"/>
    </row>
    <row r="370" spans="6:17" ht="15.75" customHeight="1">
      <c r="F370" s="11"/>
      <c r="G370" s="11"/>
      <c r="I370" s="11"/>
      <c r="J370" s="11"/>
      <c r="K370" s="11"/>
      <c r="M370" s="11"/>
      <c r="N370" s="11"/>
      <c r="O370" s="11"/>
      <c r="P370" s="12"/>
      <c r="Q370" s="11"/>
    </row>
    <row r="371" spans="6:17" ht="15.75" customHeight="1">
      <c r="F371" s="11"/>
      <c r="G371" s="11"/>
      <c r="I371" s="11"/>
      <c r="J371" s="11"/>
      <c r="K371" s="11"/>
      <c r="M371" s="11"/>
      <c r="N371" s="11"/>
      <c r="O371" s="11"/>
      <c r="P371" s="12"/>
      <c r="Q371" s="11"/>
    </row>
    <row r="372" spans="6:17" ht="15.75" customHeight="1">
      <c r="F372" s="11"/>
      <c r="G372" s="11"/>
      <c r="I372" s="11"/>
      <c r="J372" s="11"/>
      <c r="K372" s="11"/>
      <c r="M372" s="11"/>
      <c r="N372" s="11"/>
      <c r="O372" s="11"/>
      <c r="P372" s="12"/>
      <c r="Q372" s="11"/>
    </row>
    <row r="373" spans="6:17" ht="15.75" customHeight="1">
      <c r="F373" s="11"/>
      <c r="G373" s="11"/>
      <c r="I373" s="11"/>
      <c r="J373" s="11"/>
      <c r="K373" s="11"/>
      <c r="M373" s="11"/>
      <c r="N373" s="11"/>
      <c r="O373" s="11"/>
      <c r="P373" s="12"/>
      <c r="Q373" s="11"/>
    </row>
    <row r="374" spans="6:17" ht="15.75" customHeight="1">
      <c r="F374" s="11"/>
      <c r="G374" s="11"/>
      <c r="I374" s="11"/>
      <c r="J374" s="11"/>
      <c r="K374" s="11"/>
      <c r="M374" s="11"/>
      <c r="N374" s="11"/>
      <c r="O374" s="11"/>
      <c r="P374" s="12"/>
      <c r="Q374" s="11"/>
    </row>
    <row r="375" spans="6:17" ht="15.75" customHeight="1">
      <c r="F375" s="11"/>
      <c r="G375" s="11"/>
      <c r="I375" s="11"/>
      <c r="J375" s="11"/>
      <c r="K375" s="11"/>
      <c r="M375" s="11"/>
      <c r="N375" s="11"/>
      <c r="O375" s="11"/>
      <c r="P375" s="12"/>
      <c r="Q375" s="11"/>
    </row>
    <row r="376" spans="6:17" ht="15.75" customHeight="1">
      <c r="F376" s="11"/>
      <c r="G376" s="11"/>
      <c r="I376" s="11"/>
      <c r="J376" s="11"/>
      <c r="K376" s="11"/>
      <c r="M376" s="11"/>
      <c r="N376" s="11"/>
      <c r="O376" s="11"/>
      <c r="P376" s="12"/>
      <c r="Q376" s="11"/>
    </row>
    <row r="377" spans="6:17" ht="15.75" customHeight="1">
      <c r="F377" s="11"/>
      <c r="G377" s="11"/>
      <c r="I377" s="11"/>
      <c r="J377" s="11"/>
      <c r="K377" s="11"/>
      <c r="M377" s="11"/>
      <c r="N377" s="11"/>
      <c r="O377" s="11"/>
      <c r="P377" s="12"/>
      <c r="Q377" s="11"/>
    </row>
    <row r="378" spans="6:17" ht="15.75" customHeight="1">
      <c r="F378" s="11"/>
      <c r="G378" s="11"/>
      <c r="I378" s="11"/>
      <c r="J378" s="11"/>
      <c r="K378" s="11"/>
      <c r="M378" s="11"/>
      <c r="N378" s="11"/>
      <c r="O378" s="11"/>
      <c r="P378" s="12"/>
      <c r="Q378" s="11"/>
    </row>
    <row r="379" spans="6:17" ht="15.75" customHeight="1">
      <c r="F379" s="11"/>
      <c r="G379" s="11"/>
      <c r="I379" s="11"/>
      <c r="J379" s="11"/>
      <c r="K379" s="11"/>
      <c r="M379" s="11"/>
      <c r="N379" s="11"/>
      <c r="O379" s="11"/>
      <c r="P379" s="12"/>
      <c r="Q379" s="11"/>
    </row>
    <row r="380" spans="6:17" ht="15.75" customHeight="1">
      <c r="F380" s="11"/>
      <c r="G380" s="11"/>
      <c r="I380" s="11"/>
      <c r="J380" s="11"/>
      <c r="K380" s="11"/>
      <c r="M380" s="11"/>
      <c r="N380" s="11"/>
      <c r="O380" s="11"/>
      <c r="P380" s="12"/>
      <c r="Q380" s="11"/>
    </row>
    <row r="381" spans="6:17" ht="15.75" customHeight="1">
      <c r="F381" s="11"/>
      <c r="G381" s="11"/>
      <c r="I381" s="11"/>
      <c r="J381" s="11"/>
      <c r="K381" s="11"/>
      <c r="M381" s="11"/>
      <c r="N381" s="11"/>
      <c r="O381" s="11"/>
      <c r="P381" s="12"/>
      <c r="Q381" s="11"/>
    </row>
    <row r="382" spans="6:17" ht="15.75" customHeight="1">
      <c r="F382" s="11"/>
      <c r="G382" s="11"/>
      <c r="I382" s="11"/>
      <c r="J382" s="11"/>
      <c r="K382" s="11"/>
      <c r="M382" s="11"/>
      <c r="N382" s="11"/>
      <c r="O382" s="11"/>
      <c r="P382" s="12"/>
      <c r="Q382" s="11"/>
    </row>
    <row r="383" spans="6:17" ht="15.75" customHeight="1">
      <c r="F383" s="11"/>
      <c r="G383" s="11"/>
      <c r="I383" s="11"/>
      <c r="J383" s="11"/>
      <c r="K383" s="11"/>
      <c r="M383" s="11"/>
      <c r="N383" s="11"/>
      <c r="O383" s="11"/>
      <c r="P383" s="12"/>
      <c r="Q383" s="11"/>
    </row>
    <row r="384" spans="6:17" ht="15.75" customHeight="1">
      <c r="F384" s="11"/>
      <c r="G384" s="11"/>
      <c r="I384" s="11"/>
      <c r="J384" s="11"/>
      <c r="K384" s="11"/>
      <c r="M384" s="11"/>
      <c r="N384" s="11"/>
      <c r="O384" s="11"/>
      <c r="P384" s="12"/>
      <c r="Q384" s="11"/>
    </row>
    <row r="385" spans="6:17" ht="15.75" customHeight="1">
      <c r="F385" s="11"/>
      <c r="G385" s="11"/>
      <c r="I385" s="11"/>
      <c r="J385" s="11"/>
      <c r="K385" s="11"/>
      <c r="M385" s="11"/>
      <c r="N385" s="11"/>
      <c r="O385" s="11"/>
      <c r="P385" s="12"/>
      <c r="Q385" s="11"/>
    </row>
    <row r="386" spans="6:17" ht="15.75" customHeight="1">
      <c r="F386" s="11"/>
      <c r="G386" s="11"/>
      <c r="I386" s="11"/>
      <c r="J386" s="11"/>
      <c r="K386" s="11"/>
      <c r="M386" s="11"/>
      <c r="N386" s="11"/>
      <c r="O386" s="11"/>
      <c r="P386" s="12"/>
      <c r="Q386" s="11"/>
    </row>
    <row r="387" spans="6:17" ht="15.75" customHeight="1">
      <c r="F387" s="11"/>
      <c r="G387" s="11"/>
      <c r="I387" s="11"/>
      <c r="J387" s="11"/>
      <c r="K387" s="11"/>
      <c r="M387" s="11"/>
      <c r="N387" s="11"/>
      <c r="O387" s="11"/>
      <c r="P387" s="12"/>
      <c r="Q387" s="11"/>
    </row>
    <row r="388" spans="6:17" ht="15.75" customHeight="1">
      <c r="F388" s="11"/>
      <c r="G388" s="11"/>
      <c r="I388" s="11"/>
      <c r="J388" s="11"/>
      <c r="K388" s="11"/>
      <c r="M388" s="11"/>
      <c r="N388" s="11"/>
      <c r="O388" s="11"/>
      <c r="P388" s="12"/>
      <c r="Q388" s="11"/>
    </row>
    <row r="389" spans="6:17" ht="15.75" customHeight="1">
      <c r="F389" s="11"/>
      <c r="G389" s="11"/>
      <c r="I389" s="11"/>
      <c r="J389" s="11"/>
      <c r="K389" s="11"/>
      <c r="M389" s="11"/>
      <c r="N389" s="11"/>
      <c r="O389" s="11"/>
      <c r="P389" s="12"/>
      <c r="Q389" s="11"/>
    </row>
    <row r="390" spans="6:17" ht="15.75" customHeight="1">
      <c r="F390" s="11"/>
      <c r="G390" s="11"/>
      <c r="I390" s="11"/>
      <c r="J390" s="11"/>
      <c r="K390" s="11"/>
      <c r="M390" s="11"/>
      <c r="N390" s="11"/>
      <c r="O390" s="11"/>
      <c r="P390" s="12"/>
      <c r="Q390" s="11"/>
    </row>
    <row r="391" spans="6:17" ht="15.75" customHeight="1">
      <c r="F391" s="11"/>
      <c r="G391" s="11"/>
      <c r="I391" s="11"/>
      <c r="J391" s="11"/>
      <c r="K391" s="11"/>
      <c r="M391" s="11"/>
      <c r="N391" s="11"/>
      <c r="O391" s="11"/>
      <c r="P391" s="12"/>
      <c r="Q391" s="11"/>
    </row>
    <row r="392" spans="6:17" ht="15.75" customHeight="1">
      <c r="F392" s="11"/>
      <c r="G392" s="11"/>
      <c r="I392" s="11"/>
      <c r="J392" s="11"/>
      <c r="K392" s="11"/>
      <c r="M392" s="11"/>
      <c r="N392" s="11"/>
      <c r="O392" s="11"/>
      <c r="P392" s="12"/>
      <c r="Q392" s="11"/>
    </row>
    <row r="393" spans="6:17" ht="15.75" customHeight="1">
      <c r="F393" s="11"/>
      <c r="G393" s="11"/>
      <c r="I393" s="11"/>
      <c r="J393" s="11"/>
      <c r="K393" s="11"/>
      <c r="M393" s="11"/>
      <c r="N393" s="11"/>
      <c r="O393" s="11"/>
      <c r="P393" s="12"/>
      <c r="Q393" s="11"/>
    </row>
    <row r="394" spans="6:17" ht="15.75" customHeight="1">
      <c r="F394" s="11"/>
      <c r="G394" s="11"/>
      <c r="I394" s="11"/>
      <c r="J394" s="11"/>
      <c r="K394" s="11"/>
      <c r="M394" s="11"/>
      <c r="N394" s="11"/>
      <c r="O394" s="11"/>
      <c r="P394" s="12"/>
      <c r="Q394" s="11"/>
    </row>
    <row r="395" spans="6:17" ht="15.75" customHeight="1">
      <c r="F395" s="11"/>
      <c r="G395" s="11"/>
      <c r="I395" s="11"/>
      <c r="J395" s="11"/>
      <c r="K395" s="11"/>
      <c r="M395" s="11"/>
      <c r="N395" s="11"/>
      <c r="O395" s="11"/>
      <c r="P395" s="12"/>
      <c r="Q395" s="11"/>
    </row>
    <row r="396" spans="6:17" ht="15.75" customHeight="1">
      <c r="F396" s="11"/>
      <c r="G396" s="11"/>
      <c r="I396" s="11"/>
      <c r="J396" s="11"/>
      <c r="K396" s="11"/>
      <c r="M396" s="11"/>
      <c r="N396" s="11"/>
      <c r="O396" s="11"/>
      <c r="P396" s="12"/>
      <c r="Q396" s="11"/>
    </row>
    <row r="397" spans="6:17" ht="15.75" customHeight="1">
      <c r="F397" s="11"/>
      <c r="G397" s="11"/>
      <c r="I397" s="11"/>
      <c r="J397" s="11"/>
      <c r="K397" s="11"/>
      <c r="M397" s="11"/>
      <c r="N397" s="11"/>
      <c r="O397" s="11"/>
      <c r="P397" s="12"/>
      <c r="Q397" s="11"/>
    </row>
    <row r="398" spans="6:17" ht="15.75" customHeight="1">
      <c r="F398" s="11"/>
      <c r="G398" s="11"/>
      <c r="I398" s="11"/>
      <c r="J398" s="11"/>
      <c r="K398" s="11"/>
      <c r="M398" s="11"/>
      <c r="N398" s="11"/>
      <c r="O398" s="11"/>
      <c r="P398" s="12"/>
      <c r="Q398" s="11"/>
    </row>
    <row r="399" spans="6:17" ht="15.75" customHeight="1">
      <c r="F399" s="11"/>
      <c r="G399" s="11"/>
      <c r="I399" s="11"/>
      <c r="J399" s="11"/>
      <c r="K399" s="11"/>
      <c r="M399" s="11"/>
      <c r="N399" s="11"/>
      <c r="O399" s="11"/>
      <c r="P399" s="12"/>
      <c r="Q399" s="11"/>
    </row>
    <row r="400" spans="6:17" ht="15.75" customHeight="1">
      <c r="F400" s="11"/>
      <c r="G400" s="11"/>
      <c r="I400" s="11"/>
      <c r="J400" s="11"/>
      <c r="K400" s="11"/>
      <c r="M400" s="11"/>
      <c r="N400" s="11"/>
      <c r="O400" s="11"/>
      <c r="P400" s="12"/>
      <c r="Q400" s="11"/>
    </row>
    <row r="401" spans="6:17" ht="15.75" customHeight="1">
      <c r="F401" s="11"/>
      <c r="G401" s="11"/>
      <c r="I401" s="11"/>
      <c r="J401" s="11"/>
      <c r="K401" s="11"/>
      <c r="M401" s="11"/>
      <c r="N401" s="11"/>
      <c r="O401" s="11"/>
      <c r="P401" s="12"/>
      <c r="Q401" s="11"/>
    </row>
    <row r="402" spans="6:17" ht="15.75" customHeight="1">
      <c r="F402" s="11"/>
      <c r="G402" s="11"/>
      <c r="I402" s="11"/>
      <c r="J402" s="11"/>
      <c r="K402" s="11"/>
      <c r="M402" s="11"/>
      <c r="N402" s="11"/>
      <c r="O402" s="11"/>
      <c r="P402" s="12"/>
      <c r="Q402" s="11"/>
    </row>
    <row r="403" spans="6:17" ht="15.75" customHeight="1">
      <c r="F403" s="11"/>
      <c r="G403" s="11"/>
      <c r="I403" s="11"/>
      <c r="J403" s="11"/>
      <c r="K403" s="11"/>
      <c r="M403" s="11"/>
      <c r="N403" s="11"/>
      <c r="O403" s="11"/>
      <c r="P403" s="12"/>
      <c r="Q403" s="11"/>
    </row>
    <row r="404" spans="6:17" ht="15.75" customHeight="1">
      <c r="F404" s="11"/>
      <c r="G404" s="11"/>
      <c r="I404" s="11"/>
      <c r="J404" s="11"/>
      <c r="K404" s="11"/>
      <c r="M404" s="11"/>
      <c r="N404" s="11"/>
      <c r="O404" s="11"/>
      <c r="P404" s="12"/>
      <c r="Q404" s="11"/>
    </row>
    <row r="405" spans="6:17" ht="15.75" customHeight="1">
      <c r="F405" s="11"/>
      <c r="G405" s="11"/>
      <c r="I405" s="11"/>
      <c r="J405" s="11"/>
      <c r="K405" s="11"/>
      <c r="M405" s="11"/>
      <c r="N405" s="11"/>
      <c r="O405" s="11"/>
      <c r="P405" s="12"/>
      <c r="Q405" s="11"/>
    </row>
    <row r="406" spans="6:17" ht="15.75" customHeight="1">
      <c r="F406" s="11"/>
      <c r="G406" s="11"/>
      <c r="I406" s="11"/>
      <c r="J406" s="11"/>
      <c r="K406" s="11"/>
      <c r="M406" s="11"/>
      <c r="N406" s="11"/>
      <c r="O406" s="11"/>
      <c r="P406" s="12"/>
      <c r="Q406" s="11"/>
    </row>
    <row r="407" spans="6:17" ht="15.75" customHeight="1">
      <c r="F407" s="11"/>
      <c r="G407" s="11"/>
      <c r="I407" s="11"/>
      <c r="J407" s="11"/>
      <c r="K407" s="11"/>
      <c r="M407" s="11"/>
      <c r="N407" s="11"/>
      <c r="O407" s="11"/>
      <c r="P407" s="12"/>
      <c r="Q407" s="11"/>
    </row>
    <row r="408" spans="6:17" ht="15.75" customHeight="1">
      <c r="F408" s="11"/>
      <c r="G408" s="11"/>
      <c r="I408" s="11"/>
      <c r="J408" s="11"/>
      <c r="K408" s="11"/>
      <c r="M408" s="11"/>
      <c r="N408" s="11"/>
      <c r="O408" s="11"/>
      <c r="P408" s="12"/>
      <c r="Q408" s="11"/>
    </row>
    <row r="409" spans="6:17" ht="15.75" customHeight="1">
      <c r="F409" s="11"/>
      <c r="G409" s="11"/>
      <c r="I409" s="11"/>
      <c r="J409" s="11"/>
      <c r="K409" s="11"/>
      <c r="M409" s="11"/>
      <c r="N409" s="11"/>
      <c r="O409" s="11"/>
      <c r="P409" s="12"/>
      <c r="Q409" s="11"/>
    </row>
    <row r="410" spans="6:17" ht="15.75" customHeight="1">
      <c r="F410" s="11"/>
      <c r="G410" s="11"/>
      <c r="I410" s="11"/>
      <c r="J410" s="11"/>
      <c r="K410" s="11"/>
      <c r="M410" s="11"/>
      <c r="N410" s="11"/>
      <c r="O410" s="11"/>
      <c r="P410" s="12"/>
      <c r="Q410" s="11"/>
    </row>
    <row r="411" spans="6:17" ht="15.75" customHeight="1">
      <c r="F411" s="11"/>
      <c r="G411" s="11"/>
      <c r="I411" s="11"/>
      <c r="J411" s="11"/>
      <c r="K411" s="11"/>
      <c r="M411" s="11"/>
      <c r="N411" s="11"/>
      <c r="O411" s="11"/>
      <c r="P411" s="12"/>
      <c r="Q411" s="11"/>
    </row>
    <row r="412" spans="6:17" ht="15.75" customHeight="1">
      <c r="F412" s="11"/>
      <c r="G412" s="11"/>
      <c r="I412" s="11"/>
      <c r="J412" s="11"/>
      <c r="K412" s="11"/>
      <c r="M412" s="11"/>
      <c r="N412" s="11"/>
      <c r="O412" s="11"/>
      <c r="P412" s="12"/>
      <c r="Q412" s="11"/>
    </row>
    <row r="413" spans="6:17" ht="15.75" customHeight="1">
      <c r="F413" s="11"/>
      <c r="G413" s="11"/>
      <c r="I413" s="11"/>
      <c r="J413" s="11"/>
      <c r="K413" s="11"/>
      <c r="M413" s="11"/>
      <c r="N413" s="11"/>
      <c r="O413" s="11"/>
      <c r="P413" s="12"/>
      <c r="Q413" s="11"/>
    </row>
    <row r="414" spans="6:17" ht="15.75" customHeight="1">
      <c r="F414" s="11"/>
      <c r="G414" s="11"/>
      <c r="I414" s="11"/>
      <c r="J414" s="11"/>
      <c r="K414" s="11"/>
      <c r="M414" s="11"/>
      <c r="N414" s="11"/>
      <c r="O414" s="11"/>
      <c r="P414" s="12"/>
      <c r="Q414" s="11"/>
    </row>
    <row r="415" spans="6:17" ht="15.75" customHeight="1">
      <c r="F415" s="11"/>
      <c r="G415" s="11"/>
      <c r="I415" s="11"/>
      <c r="J415" s="11"/>
      <c r="K415" s="11"/>
      <c r="M415" s="11"/>
      <c r="N415" s="11"/>
      <c r="O415" s="11"/>
      <c r="P415" s="12"/>
      <c r="Q415" s="11"/>
    </row>
    <row r="416" spans="6:17" ht="15.75" customHeight="1">
      <c r="F416" s="11"/>
      <c r="G416" s="11"/>
      <c r="I416" s="11"/>
      <c r="J416" s="11"/>
      <c r="K416" s="11"/>
      <c r="M416" s="11"/>
      <c r="N416" s="11"/>
      <c r="O416" s="11"/>
      <c r="P416" s="12"/>
      <c r="Q416" s="11"/>
    </row>
    <row r="417" spans="6:17" ht="15.75" customHeight="1">
      <c r="F417" s="11"/>
      <c r="G417" s="11"/>
      <c r="I417" s="11"/>
      <c r="J417" s="11"/>
      <c r="K417" s="11"/>
      <c r="M417" s="11"/>
      <c r="N417" s="11"/>
      <c r="O417" s="11"/>
      <c r="P417" s="12"/>
      <c r="Q417" s="11"/>
    </row>
    <row r="418" spans="6:17" ht="15.75" customHeight="1">
      <c r="F418" s="11"/>
      <c r="G418" s="11"/>
      <c r="I418" s="11"/>
      <c r="J418" s="11"/>
      <c r="K418" s="11"/>
      <c r="M418" s="11"/>
      <c r="N418" s="11"/>
      <c r="O418" s="11"/>
      <c r="P418" s="12"/>
      <c r="Q418" s="11"/>
    </row>
    <row r="419" spans="6:17" ht="15.75" customHeight="1">
      <c r="F419" s="11"/>
      <c r="G419" s="11"/>
      <c r="I419" s="11"/>
      <c r="J419" s="11"/>
      <c r="K419" s="11"/>
      <c r="M419" s="11"/>
      <c r="N419" s="11"/>
      <c r="O419" s="11"/>
      <c r="P419" s="12"/>
      <c r="Q419" s="11"/>
    </row>
    <row r="420" spans="6:17" ht="15.75" customHeight="1">
      <c r="F420" s="11"/>
      <c r="G420" s="11"/>
      <c r="I420" s="11"/>
      <c r="J420" s="11"/>
      <c r="K420" s="11"/>
      <c r="M420" s="11"/>
      <c r="N420" s="11"/>
      <c r="O420" s="11"/>
      <c r="P420" s="12"/>
      <c r="Q420" s="11"/>
    </row>
    <row r="421" spans="6:17" ht="15.75" customHeight="1">
      <c r="F421" s="11"/>
      <c r="G421" s="11"/>
      <c r="I421" s="11"/>
      <c r="J421" s="11"/>
      <c r="K421" s="11"/>
      <c r="M421" s="11"/>
      <c r="N421" s="11"/>
      <c r="O421" s="11"/>
      <c r="P421" s="12"/>
      <c r="Q421" s="11"/>
    </row>
    <row r="422" spans="6:17" ht="15.75" customHeight="1">
      <c r="F422" s="11"/>
      <c r="G422" s="11"/>
      <c r="I422" s="11"/>
      <c r="J422" s="11"/>
      <c r="K422" s="11"/>
      <c r="M422" s="11"/>
      <c r="N422" s="11"/>
      <c r="O422" s="11"/>
      <c r="P422" s="12"/>
      <c r="Q422" s="11"/>
    </row>
    <row r="423" spans="6:17" ht="15.75" customHeight="1">
      <c r="F423" s="11"/>
      <c r="G423" s="11"/>
      <c r="I423" s="11"/>
      <c r="J423" s="11"/>
      <c r="K423" s="11"/>
      <c r="M423" s="11"/>
      <c r="N423" s="11"/>
      <c r="O423" s="11"/>
      <c r="P423" s="12"/>
      <c r="Q423" s="11"/>
    </row>
    <row r="424" spans="6:17" ht="15.75" customHeight="1">
      <c r="F424" s="11"/>
      <c r="G424" s="11"/>
      <c r="I424" s="11"/>
      <c r="J424" s="11"/>
      <c r="K424" s="11"/>
      <c r="M424" s="11"/>
      <c r="N424" s="11"/>
      <c r="O424" s="11"/>
      <c r="P424" s="12"/>
      <c r="Q424" s="11"/>
    </row>
    <row r="425" spans="6:17" ht="15.75" customHeight="1">
      <c r="F425" s="11"/>
      <c r="G425" s="11"/>
      <c r="I425" s="11"/>
      <c r="J425" s="11"/>
      <c r="K425" s="11"/>
      <c r="M425" s="11"/>
      <c r="N425" s="11"/>
      <c r="O425" s="11"/>
      <c r="P425" s="12"/>
      <c r="Q425" s="11"/>
    </row>
    <row r="426" spans="6:17" ht="15.75" customHeight="1">
      <c r="F426" s="11"/>
      <c r="G426" s="11"/>
      <c r="I426" s="11"/>
      <c r="J426" s="11"/>
      <c r="K426" s="11"/>
      <c r="M426" s="11"/>
      <c r="N426" s="11"/>
      <c r="O426" s="11"/>
      <c r="P426" s="12"/>
      <c r="Q426" s="11"/>
    </row>
    <row r="427" spans="6:17" ht="15.75" customHeight="1">
      <c r="F427" s="11"/>
      <c r="G427" s="11"/>
      <c r="I427" s="11"/>
      <c r="J427" s="11"/>
      <c r="K427" s="11"/>
      <c r="M427" s="11"/>
      <c r="N427" s="11"/>
      <c r="O427" s="11"/>
      <c r="P427" s="12"/>
      <c r="Q427" s="11"/>
    </row>
    <row r="428" spans="6:17" ht="15.75" customHeight="1">
      <c r="F428" s="11"/>
      <c r="G428" s="11"/>
      <c r="I428" s="11"/>
      <c r="J428" s="11"/>
      <c r="K428" s="11"/>
      <c r="M428" s="11"/>
      <c r="N428" s="11"/>
      <c r="O428" s="11"/>
      <c r="P428" s="12"/>
      <c r="Q428" s="11"/>
    </row>
    <row r="429" spans="6:17" ht="15.75" customHeight="1">
      <c r="F429" s="11"/>
      <c r="G429" s="11"/>
      <c r="I429" s="11"/>
      <c r="J429" s="11"/>
      <c r="K429" s="11"/>
      <c r="M429" s="11"/>
      <c r="N429" s="11"/>
      <c r="O429" s="11"/>
      <c r="P429" s="12"/>
      <c r="Q429" s="11"/>
    </row>
    <row r="430" spans="6:17" ht="15.75" customHeight="1">
      <c r="F430" s="11"/>
      <c r="G430" s="11"/>
      <c r="I430" s="11"/>
      <c r="J430" s="11"/>
      <c r="K430" s="11"/>
      <c r="M430" s="11"/>
      <c r="N430" s="11"/>
      <c r="O430" s="11"/>
      <c r="P430" s="12"/>
      <c r="Q430" s="11"/>
    </row>
    <row r="431" spans="6:17" ht="15.75" customHeight="1">
      <c r="F431" s="11"/>
      <c r="G431" s="11"/>
      <c r="I431" s="11"/>
      <c r="J431" s="11"/>
      <c r="K431" s="11"/>
      <c r="M431" s="11"/>
      <c r="N431" s="11"/>
      <c r="O431" s="11"/>
      <c r="P431" s="12"/>
      <c r="Q431" s="11"/>
    </row>
    <row r="432" spans="6:17" ht="15.75" customHeight="1">
      <c r="F432" s="11"/>
      <c r="G432" s="11"/>
      <c r="I432" s="11"/>
      <c r="J432" s="11"/>
      <c r="K432" s="11"/>
      <c r="M432" s="11"/>
      <c r="N432" s="11"/>
      <c r="O432" s="11"/>
      <c r="P432" s="12"/>
      <c r="Q432" s="11"/>
    </row>
    <row r="433" spans="6:17" ht="15.75" customHeight="1">
      <c r="F433" s="11"/>
      <c r="G433" s="11"/>
      <c r="I433" s="11"/>
      <c r="J433" s="11"/>
      <c r="K433" s="11"/>
      <c r="M433" s="11"/>
      <c r="N433" s="11"/>
      <c r="O433" s="11"/>
      <c r="P433" s="12"/>
      <c r="Q433" s="11"/>
    </row>
    <row r="434" spans="6:17" ht="15.75" customHeight="1">
      <c r="F434" s="11"/>
      <c r="G434" s="11"/>
      <c r="I434" s="11"/>
      <c r="J434" s="11"/>
      <c r="K434" s="11"/>
      <c r="M434" s="11"/>
      <c r="N434" s="11"/>
      <c r="O434" s="11"/>
      <c r="P434" s="12"/>
      <c r="Q434" s="11"/>
    </row>
    <row r="435" spans="6:17" ht="15.75" customHeight="1">
      <c r="F435" s="11"/>
      <c r="G435" s="11"/>
      <c r="I435" s="11"/>
      <c r="J435" s="11"/>
      <c r="K435" s="11"/>
      <c r="M435" s="11"/>
      <c r="N435" s="11"/>
      <c r="O435" s="11"/>
      <c r="P435" s="12"/>
      <c r="Q435" s="11"/>
    </row>
    <row r="436" spans="6:17" ht="15.75" customHeight="1">
      <c r="F436" s="11"/>
      <c r="G436" s="11"/>
      <c r="I436" s="11"/>
      <c r="J436" s="11"/>
      <c r="K436" s="11"/>
      <c r="M436" s="11"/>
      <c r="N436" s="11"/>
      <c r="O436" s="11"/>
      <c r="P436" s="12"/>
      <c r="Q436" s="11"/>
    </row>
    <row r="437" spans="6:17" ht="15.75" customHeight="1">
      <c r="F437" s="11"/>
      <c r="G437" s="11"/>
      <c r="I437" s="11"/>
      <c r="J437" s="11"/>
      <c r="K437" s="11"/>
      <c r="M437" s="11"/>
      <c r="N437" s="11"/>
      <c r="O437" s="11"/>
      <c r="P437" s="12"/>
      <c r="Q437" s="11"/>
    </row>
    <row r="438" spans="6:17" ht="15.75" customHeight="1">
      <c r="F438" s="11"/>
      <c r="G438" s="11"/>
      <c r="I438" s="11"/>
      <c r="J438" s="11"/>
      <c r="K438" s="11"/>
      <c r="M438" s="11"/>
      <c r="N438" s="11"/>
      <c r="O438" s="11"/>
      <c r="P438" s="12"/>
      <c r="Q438" s="11"/>
    </row>
    <row r="439" spans="6:17" ht="15.75" customHeight="1">
      <c r="F439" s="11"/>
      <c r="G439" s="11"/>
      <c r="I439" s="11"/>
      <c r="J439" s="11"/>
      <c r="K439" s="11"/>
      <c r="M439" s="11"/>
      <c r="N439" s="11"/>
      <c r="O439" s="11"/>
      <c r="P439" s="12"/>
      <c r="Q439" s="11"/>
    </row>
    <row r="440" spans="6:17" ht="15.75" customHeight="1">
      <c r="F440" s="11"/>
      <c r="G440" s="11"/>
      <c r="I440" s="11"/>
      <c r="J440" s="11"/>
      <c r="K440" s="11"/>
      <c r="M440" s="11"/>
      <c r="N440" s="11"/>
      <c r="O440" s="11"/>
      <c r="P440" s="12"/>
      <c r="Q440" s="11"/>
    </row>
    <row r="441" spans="6:17" ht="15.75" customHeight="1">
      <c r="F441" s="11"/>
      <c r="G441" s="11"/>
      <c r="I441" s="11"/>
      <c r="J441" s="11"/>
      <c r="K441" s="11"/>
      <c r="M441" s="11"/>
      <c r="N441" s="11"/>
      <c r="O441" s="11"/>
      <c r="P441" s="12"/>
      <c r="Q441" s="11"/>
    </row>
    <row r="442" spans="6:17" ht="15.75" customHeight="1">
      <c r="F442" s="11"/>
      <c r="G442" s="11"/>
      <c r="I442" s="11"/>
      <c r="J442" s="11"/>
      <c r="K442" s="11"/>
      <c r="M442" s="11"/>
      <c r="N442" s="11"/>
      <c r="O442" s="11"/>
      <c r="P442" s="12"/>
      <c r="Q442" s="11"/>
    </row>
    <row r="443" spans="6:17" ht="15.75" customHeight="1">
      <c r="F443" s="11"/>
      <c r="G443" s="11"/>
      <c r="I443" s="11"/>
      <c r="J443" s="11"/>
      <c r="K443" s="11"/>
      <c r="M443" s="11"/>
      <c r="N443" s="11"/>
      <c r="O443" s="11"/>
      <c r="P443" s="12"/>
      <c r="Q443" s="11"/>
    </row>
    <row r="444" spans="6:17" ht="15.75" customHeight="1">
      <c r="F444" s="11"/>
      <c r="G444" s="11"/>
      <c r="I444" s="11"/>
      <c r="J444" s="11"/>
      <c r="K444" s="11"/>
      <c r="M444" s="11"/>
      <c r="N444" s="11"/>
      <c r="O444" s="11"/>
      <c r="P444" s="12"/>
      <c r="Q444" s="11"/>
    </row>
    <row r="445" spans="6:17" ht="15.75" customHeight="1">
      <c r="F445" s="11"/>
      <c r="G445" s="11"/>
      <c r="I445" s="11"/>
      <c r="J445" s="11"/>
      <c r="K445" s="11"/>
      <c r="M445" s="11"/>
      <c r="N445" s="11"/>
      <c r="O445" s="11"/>
      <c r="P445" s="12"/>
      <c r="Q445" s="11"/>
    </row>
    <row r="446" spans="6:17" ht="15.75" customHeight="1">
      <c r="F446" s="11"/>
      <c r="G446" s="11"/>
      <c r="I446" s="11"/>
      <c r="J446" s="11"/>
      <c r="K446" s="11"/>
      <c r="M446" s="11"/>
      <c r="N446" s="11"/>
      <c r="O446" s="11"/>
      <c r="P446" s="12"/>
      <c r="Q446" s="11"/>
    </row>
    <row r="447" spans="6:17" ht="15.75" customHeight="1">
      <c r="F447" s="11"/>
      <c r="G447" s="11"/>
      <c r="I447" s="11"/>
      <c r="J447" s="11"/>
      <c r="K447" s="11"/>
      <c r="M447" s="11"/>
      <c r="N447" s="11"/>
      <c r="O447" s="11"/>
      <c r="P447" s="12"/>
      <c r="Q447" s="11"/>
    </row>
    <row r="448" spans="6:17" ht="15.75" customHeight="1">
      <c r="F448" s="11"/>
      <c r="G448" s="11"/>
      <c r="I448" s="11"/>
      <c r="J448" s="11"/>
      <c r="K448" s="11"/>
      <c r="M448" s="11"/>
      <c r="N448" s="11"/>
      <c r="O448" s="11"/>
      <c r="P448" s="12"/>
      <c r="Q448" s="11"/>
    </row>
    <row r="449" spans="6:17" ht="15.75" customHeight="1">
      <c r="F449" s="11"/>
      <c r="G449" s="11"/>
      <c r="I449" s="11"/>
      <c r="J449" s="11"/>
      <c r="K449" s="11"/>
      <c r="M449" s="11"/>
      <c r="N449" s="11"/>
      <c r="O449" s="11"/>
      <c r="P449" s="12"/>
      <c r="Q449" s="11"/>
    </row>
    <row r="450" spans="6:17" ht="15.75" customHeight="1">
      <c r="F450" s="11"/>
      <c r="G450" s="11"/>
      <c r="I450" s="11"/>
      <c r="J450" s="11"/>
      <c r="K450" s="11"/>
      <c r="M450" s="11"/>
      <c r="N450" s="11"/>
      <c r="O450" s="11"/>
      <c r="P450" s="12"/>
      <c r="Q450" s="11"/>
    </row>
    <row r="451" spans="6:17" ht="15.75" customHeight="1">
      <c r="F451" s="11"/>
      <c r="G451" s="11"/>
      <c r="I451" s="11"/>
      <c r="J451" s="11"/>
      <c r="K451" s="11"/>
      <c r="M451" s="11"/>
      <c r="N451" s="11"/>
      <c r="O451" s="11"/>
      <c r="P451" s="12"/>
      <c r="Q451" s="11"/>
    </row>
    <row r="452" spans="6:17" ht="15.75" customHeight="1">
      <c r="F452" s="11"/>
      <c r="G452" s="11"/>
      <c r="I452" s="11"/>
      <c r="J452" s="11"/>
      <c r="K452" s="11"/>
      <c r="M452" s="11"/>
      <c r="N452" s="11"/>
      <c r="O452" s="11"/>
      <c r="P452" s="12"/>
      <c r="Q452" s="11"/>
    </row>
    <row r="453" spans="6:17" ht="15.75" customHeight="1">
      <c r="F453" s="11"/>
      <c r="G453" s="11"/>
      <c r="I453" s="11"/>
      <c r="J453" s="11"/>
      <c r="K453" s="11"/>
      <c r="M453" s="11"/>
      <c r="N453" s="11"/>
      <c r="O453" s="11"/>
      <c r="P453" s="12"/>
      <c r="Q453" s="11"/>
    </row>
    <row r="454" spans="6:17" ht="15.75" customHeight="1">
      <c r="F454" s="11"/>
      <c r="G454" s="11"/>
      <c r="I454" s="11"/>
      <c r="J454" s="11"/>
      <c r="K454" s="11"/>
      <c r="M454" s="11"/>
      <c r="N454" s="11"/>
      <c r="O454" s="11"/>
      <c r="P454" s="12"/>
      <c r="Q454" s="11"/>
    </row>
    <row r="455" spans="6:17" ht="15.75" customHeight="1">
      <c r="F455" s="11"/>
      <c r="G455" s="11"/>
      <c r="I455" s="11"/>
      <c r="J455" s="11"/>
      <c r="K455" s="11"/>
      <c r="M455" s="11"/>
      <c r="N455" s="11"/>
      <c r="O455" s="11"/>
      <c r="P455" s="12"/>
      <c r="Q455" s="11"/>
    </row>
    <row r="456" spans="6:17" ht="15.75" customHeight="1">
      <c r="F456" s="11"/>
      <c r="G456" s="11"/>
      <c r="I456" s="11"/>
      <c r="J456" s="11"/>
      <c r="K456" s="11"/>
      <c r="M456" s="11"/>
      <c r="N456" s="11"/>
      <c r="O456" s="11"/>
      <c r="P456" s="12"/>
      <c r="Q456" s="11"/>
    </row>
    <row r="457" spans="6:17" ht="15.75" customHeight="1">
      <c r="F457" s="11"/>
      <c r="G457" s="11"/>
      <c r="I457" s="11"/>
      <c r="J457" s="11"/>
      <c r="K457" s="11"/>
      <c r="M457" s="11"/>
      <c r="N457" s="11"/>
      <c r="O457" s="11"/>
      <c r="P457" s="12"/>
      <c r="Q457" s="11"/>
    </row>
    <row r="458" spans="6:17" ht="15.75" customHeight="1">
      <c r="F458" s="11"/>
      <c r="G458" s="11"/>
      <c r="I458" s="11"/>
      <c r="J458" s="11"/>
      <c r="K458" s="11"/>
      <c r="M458" s="11"/>
      <c r="N458" s="11"/>
      <c r="O458" s="11"/>
      <c r="P458" s="12"/>
      <c r="Q458" s="11"/>
    </row>
    <row r="459" spans="6:17" ht="15.75" customHeight="1">
      <c r="F459" s="11"/>
      <c r="G459" s="11"/>
      <c r="I459" s="11"/>
      <c r="J459" s="11"/>
      <c r="K459" s="11"/>
      <c r="M459" s="11"/>
      <c r="N459" s="11"/>
      <c r="O459" s="11"/>
      <c r="P459" s="12"/>
      <c r="Q459" s="11"/>
    </row>
    <row r="460" spans="6:17" ht="15.75" customHeight="1">
      <c r="F460" s="11"/>
      <c r="G460" s="11"/>
      <c r="I460" s="11"/>
      <c r="J460" s="11"/>
      <c r="K460" s="11"/>
      <c r="M460" s="11"/>
      <c r="N460" s="11"/>
      <c r="O460" s="11"/>
      <c r="P460" s="12"/>
      <c r="Q460" s="11"/>
    </row>
    <row r="461" spans="6:17" ht="15.75" customHeight="1">
      <c r="F461" s="11"/>
      <c r="G461" s="11"/>
      <c r="I461" s="11"/>
      <c r="J461" s="11"/>
      <c r="K461" s="11"/>
      <c r="M461" s="11"/>
      <c r="N461" s="11"/>
      <c r="O461" s="11"/>
      <c r="P461" s="12"/>
      <c r="Q461" s="11"/>
    </row>
    <row r="462" spans="6:17" ht="15.75" customHeight="1">
      <c r="F462" s="11"/>
      <c r="G462" s="11"/>
      <c r="I462" s="11"/>
      <c r="J462" s="11"/>
      <c r="K462" s="11"/>
      <c r="M462" s="11"/>
      <c r="N462" s="11"/>
      <c r="O462" s="11"/>
      <c r="P462" s="12"/>
      <c r="Q462" s="11"/>
    </row>
    <row r="463" spans="6:17" ht="15.75" customHeight="1">
      <c r="F463" s="11"/>
      <c r="G463" s="11"/>
      <c r="I463" s="11"/>
      <c r="J463" s="11"/>
      <c r="K463" s="11"/>
      <c r="M463" s="11"/>
      <c r="N463" s="11"/>
      <c r="O463" s="11"/>
      <c r="P463" s="12"/>
      <c r="Q463" s="11"/>
    </row>
    <row r="464" spans="6:17" ht="15.75" customHeight="1">
      <c r="F464" s="11"/>
      <c r="G464" s="11"/>
      <c r="I464" s="11"/>
      <c r="J464" s="11"/>
      <c r="K464" s="11"/>
      <c r="M464" s="11"/>
      <c r="N464" s="11"/>
      <c r="O464" s="11"/>
      <c r="P464" s="12"/>
      <c r="Q464" s="11"/>
    </row>
    <row r="465" spans="6:17" ht="15.75" customHeight="1">
      <c r="F465" s="11"/>
      <c r="G465" s="11"/>
      <c r="I465" s="11"/>
      <c r="J465" s="11"/>
      <c r="K465" s="11"/>
      <c r="M465" s="11"/>
      <c r="N465" s="11"/>
      <c r="O465" s="11"/>
      <c r="P465" s="12"/>
      <c r="Q465" s="11"/>
    </row>
    <row r="466" spans="6:17" ht="15.75" customHeight="1">
      <c r="F466" s="11"/>
      <c r="G466" s="11"/>
      <c r="I466" s="11"/>
      <c r="J466" s="11"/>
      <c r="K466" s="11"/>
      <c r="M466" s="11"/>
      <c r="N466" s="11"/>
      <c r="O466" s="11"/>
      <c r="P466" s="12"/>
      <c r="Q466" s="11"/>
    </row>
    <row r="467" spans="6:17" ht="15.75" customHeight="1">
      <c r="F467" s="11"/>
      <c r="G467" s="11"/>
      <c r="I467" s="11"/>
      <c r="J467" s="11"/>
      <c r="K467" s="11"/>
      <c r="M467" s="11"/>
      <c r="N467" s="11"/>
      <c r="O467" s="11"/>
      <c r="P467" s="12"/>
      <c r="Q467" s="11"/>
    </row>
    <row r="468" spans="6:17" ht="15.75" customHeight="1">
      <c r="F468" s="11"/>
      <c r="G468" s="11"/>
      <c r="I468" s="11"/>
      <c r="J468" s="11"/>
      <c r="K468" s="11"/>
      <c r="M468" s="11"/>
      <c r="N468" s="11"/>
      <c r="O468" s="11"/>
      <c r="P468" s="12"/>
      <c r="Q468" s="11"/>
    </row>
    <row r="469" spans="6:17" ht="15.75" customHeight="1">
      <c r="F469" s="11"/>
      <c r="G469" s="11"/>
      <c r="I469" s="11"/>
      <c r="J469" s="11"/>
      <c r="K469" s="11"/>
      <c r="M469" s="11"/>
      <c r="N469" s="11"/>
      <c r="O469" s="11"/>
      <c r="P469" s="12"/>
      <c r="Q469" s="11"/>
    </row>
    <row r="470" spans="6:17" ht="15.75" customHeight="1">
      <c r="F470" s="11"/>
      <c r="G470" s="11"/>
      <c r="I470" s="11"/>
      <c r="J470" s="11"/>
      <c r="K470" s="11"/>
      <c r="M470" s="11"/>
      <c r="N470" s="11"/>
      <c r="O470" s="11"/>
      <c r="P470" s="12"/>
      <c r="Q470" s="11"/>
    </row>
    <row r="471" spans="6:17" ht="15.75" customHeight="1">
      <c r="F471" s="11"/>
      <c r="G471" s="11"/>
      <c r="I471" s="11"/>
      <c r="J471" s="11"/>
      <c r="K471" s="11"/>
      <c r="M471" s="11"/>
      <c r="N471" s="11"/>
      <c r="O471" s="11"/>
      <c r="P471" s="12"/>
      <c r="Q471" s="11"/>
    </row>
    <row r="472" spans="6:17" ht="15.75" customHeight="1">
      <c r="F472" s="11"/>
      <c r="G472" s="11"/>
      <c r="I472" s="11"/>
      <c r="J472" s="11"/>
      <c r="K472" s="11"/>
      <c r="M472" s="11"/>
      <c r="N472" s="11"/>
      <c r="O472" s="11"/>
      <c r="P472" s="12"/>
      <c r="Q472" s="11"/>
    </row>
    <row r="473" spans="6:17" ht="15.75" customHeight="1">
      <c r="F473" s="11"/>
      <c r="G473" s="11"/>
      <c r="I473" s="11"/>
      <c r="J473" s="11"/>
      <c r="K473" s="11"/>
      <c r="M473" s="11"/>
      <c r="N473" s="11"/>
      <c r="O473" s="11"/>
      <c r="P473" s="12"/>
      <c r="Q473" s="11"/>
    </row>
    <row r="474" spans="6:17" ht="15.75" customHeight="1">
      <c r="F474" s="11"/>
      <c r="G474" s="11"/>
      <c r="I474" s="11"/>
      <c r="J474" s="11"/>
      <c r="K474" s="11"/>
      <c r="M474" s="11"/>
      <c r="N474" s="11"/>
      <c r="O474" s="11"/>
      <c r="P474" s="12"/>
      <c r="Q474" s="11"/>
    </row>
    <row r="475" spans="6:17" ht="15.75" customHeight="1">
      <c r="F475" s="11"/>
      <c r="G475" s="11"/>
      <c r="I475" s="11"/>
      <c r="J475" s="11"/>
      <c r="K475" s="11"/>
      <c r="M475" s="11"/>
      <c r="N475" s="11"/>
      <c r="O475" s="11"/>
      <c r="P475" s="12"/>
      <c r="Q475" s="11"/>
    </row>
    <row r="476" spans="6:17" ht="15.75" customHeight="1">
      <c r="F476" s="11"/>
      <c r="G476" s="11"/>
      <c r="I476" s="11"/>
      <c r="J476" s="11"/>
      <c r="K476" s="11"/>
      <c r="M476" s="11"/>
      <c r="N476" s="11"/>
      <c r="O476" s="11"/>
      <c r="P476" s="12"/>
      <c r="Q476" s="11"/>
    </row>
    <row r="477" spans="6:17" ht="15.75" customHeight="1">
      <c r="F477" s="11"/>
      <c r="G477" s="11"/>
      <c r="I477" s="11"/>
      <c r="J477" s="11"/>
      <c r="K477" s="11"/>
      <c r="M477" s="11"/>
      <c r="N477" s="11"/>
      <c r="O477" s="11"/>
      <c r="P477" s="12"/>
      <c r="Q477" s="11"/>
    </row>
    <row r="478" spans="6:17" ht="15.75" customHeight="1">
      <c r="F478" s="11"/>
      <c r="G478" s="11"/>
      <c r="I478" s="11"/>
      <c r="J478" s="11"/>
      <c r="K478" s="11"/>
      <c r="M478" s="11"/>
      <c r="N478" s="11"/>
      <c r="O478" s="11"/>
      <c r="P478" s="12"/>
      <c r="Q478" s="11"/>
    </row>
    <row r="479" spans="6:17" ht="15.75" customHeight="1">
      <c r="F479" s="11"/>
      <c r="G479" s="11"/>
      <c r="I479" s="11"/>
      <c r="J479" s="11"/>
      <c r="K479" s="11"/>
      <c r="M479" s="11"/>
      <c r="N479" s="11"/>
      <c r="O479" s="11"/>
      <c r="P479" s="12"/>
      <c r="Q479" s="11"/>
    </row>
    <row r="480" spans="6:17" ht="15.75" customHeight="1">
      <c r="F480" s="11"/>
      <c r="G480" s="11"/>
      <c r="I480" s="11"/>
      <c r="J480" s="11"/>
      <c r="K480" s="11"/>
      <c r="M480" s="11"/>
      <c r="N480" s="11"/>
      <c r="O480" s="11"/>
      <c r="P480" s="12"/>
      <c r="Q480" s="11"/>
    </row>
    <row r="481" spans="6:17" ht="15.75" customHeight="1">
      <c r="F481" s="11"/>
      <c r="G481" s="11"/>
      <c r="I481" s="11"/>
      <c r="J481" s="11"/>
      <c r="K481" s="11"/>
      <c r="M481" s="11"/>
      <c r="N481" s="11"/>
      <c r="O481" s="11"/>
      <c r="P481" s="12"/>
      <c r="Q481" s="11"/>
    </row>
    <row r="482" spans="6:17" ht="15.75" customHeight="1">
      <c r="F482" s="11"/>
      <c r="G482" s="11"/>
      <c r="I482" s="11"/>
      <c r="J482" s="11"/>
      <c r="K482" s="11"/>
      <c r="M482" s="11"/>
      <c r="N482" s="11"/>
      <c r="O482" s="11"/>
      <c r="P482" s="12"/>
      <c r="Q482" s="11"/>
    </row>
    <row r="483" spans="6:17" ht="15.75" customHeight="1">
      <c r="F483" s="11"/>
      <c r="G483" s="11"/>
      <c r="I483" s="11"/>
      <c r="J483" s="11"/>
      <c r="K483" s="11"/>
      <c r="M483" s="11"/>
      <c r="N483" s="11"/>
      <c r="O483" s="11"/>
      <c r="P483" s="12"/>
      <c r="Q483" s="11"/>
    </row>
    <row r="484" spans="6:17" ht="15.75" customHeight="1">
      <c r="F484" s="11"/>
      <c r="G484" s="11"/>
      <c r="I484" s="11"/>
      <c r="J484" s="11"/>
      <c r="K484" s="11"/>
      <c r="M484" s="11"/>
      <c r="N484" s="11"/>
      <c r="O484" s="11"/>
      <c r="P484" s="12"/>
      <c r="Q484" s="11"/>
    </row>
    <row r="485" spans="6:17" ht="15.75" customHeight="1">
      <c r="F485" s="11"/>
      <c r="G485" s="11"/>
      <c r="I485" s="11"/>
      <c r="J485" s="11"/>
      <c r="K485" s="11"/>
      <c r="M485" s="11"/>
      <c r="N485" s="11"/>
      <c r="O485" s="11"/>
      <c r="P485" s="12"/>
      <c r="Q485" s="11"/>
    </row>
    <row r="486" spans="6:17" ht="15.75" customHeight="1">
      <c r="F486" s="11"/>
      <c r="G486" s="11"/>
      <c r="I486" s="11"/>
      <c r="J486" s="11"/>
      <c r="K486" s="11"/>
      <c r="M486" s="11"/>
      <c r="N486" s="11"/>
      <c r="O486" s="11"/>
      <c r="P486" s="12"/>
      <c r="Q486" s="11"/>
    </row>
    <row r="487" spans="6:17" ht="15.75" customHeight="1">
      <c r="F487" s="11"/>
      <c r="G487" s="11"/>
      <c r="I487" s="11"/>
      <c r="J487" s="11"/>
      <c r="K487" s="11"/>
      <c r="M487" s="11"/>
      <c r="N487" s="11"/>
      <c r="O487" s="11"/>
      <c r="P487" s="12"/>
      <c r="Q487" s="11"/>
    </row>
    <row r="488" spans="6:17" ht="15.75" customHeight="1">
      <c r="F488" s="11"/>
      <c r="G488" s="11"/>
      <c r="I488" s="11"/>
      <c r="J488" s="11"/>
      <c r="K488" s="11"/>
      <c r="M488" s="11"/>
      <c r="N488" s="11"/>
      <c r="O488" s="11"/>
      <c r="P488" s="12"/>
      <c r="Q488" s="11"/>
    </row>
    <row r="489" spans="6:17" ht="15.75" customHeight="1">
      <c r="F489" s="11"/>
      <c r="G489" s="11"/>
      <c r="I489" s="11"/>
      <c r="J489" s="11"/>
      <c r="K489" s="11"/>
      <c r="M489" s="11"/>
      <c r="N489" s="11"/>
      <c r="O489" s="11"/>
      <c r="P489" s="12"/>
      <c r="Q489" s="11"/>
    </row>
    <row r="490" spans="6:17" ht="15.75" customHeight="1">
      <c r="F490" s="11"/>
      <c r="G490" s="11"/>
      <c r="I490" s="11"/>
      <c r="J490" s="11"/>
      <c r="K490" s="11"/>
      <c r="M490" s="11"/>
      <c r="N490" s="11"/>
      <c r="O490" s="11"/>
      <c r="P490" s="12"/>
      <c r="Q490" s="11"/>
    </row>
    <row r="491" spans="6:17" ht="15.75" customHeight="1">
      <c r="F491" s="11"/>
      <c r="G491" s="11"/>
      <c r="I491" s="11"/>
      <c r="J491" s="11"/>
      <c r="K491" s="11"/>
      <c r="M491" s="11"/>
      <c r="N491" s="11"/>
      <c r="O491" s="11"/>
      <c r="P491" s="12"/>
      <c r="Q491" s="11"/>
    </row>
    <row r="492" spans="6:17" ht="15.75" customHeight="1">
      <c r="F492" s="11"/>
      <c r="G492" s="11"/>
      <c r="I492" s="11"/>
      <c r="J492" s="11"/>
      <c r="K492" s="11"/>
      <c r="M492" s="11"/>
      <c r="N492" s="11"/>
      <c r="O492" s="11"/>
      <c r="P492" s="12"/>
      <c r="Q492" s="11"/>
    </row>
    <row r="493" spans="6:17" ht="15.75" customHeight="1">
      <c r="F493" s="11"/>
      <c r="G493" s="11"/>
      <c r="I493" s="11"/>
      <c r="J493" s="11"/>
      <c r="K493" s="11"/>
      <c r="M493" s="11"/>
      <c r="N493" s="11"/>
      <c r="O493" s="11"/>
      <c r="P493" s="12"/>
      <c r="Q493" s="11"/>
    </row>
    <row r="494" spans="6:17" ht="15.75" customHeight="1">
      <c r="F494" s="11"/>
      <c r="G494" s="11"/>
      <c r="I494" s="11"/>
      <c r="J494" s="11"/>
      <c r="K494" s="11"/>
      <c r="M494" s="11"/>
      <c r="N494" s="11"/>
      <c r="O494" s="11"/>
      <c r="P494" s="12"/>
      <c r="Q494" s="11"/>
    </row>
    <row r="495" spans="6:17" ht="15.75" customHeight="1">
      <c r="F495" s="11"/>
      <c r="G495" s="11"/>
      <c r="I495" s="11"/>
      <c r="J495" s="11"/>
      <c r="K495" s="11"/>
      <c r="M495" s="11"/>
      <c r="N495" s="11"/>
      <c r="O495" s="11"/>
      <c r="P495" s="12"/>
      <c r="Q495" s="11"/>
    </row>
    <row r="496" spans="6:17" ht="15.75" customHeight="1">
      <c r="F496" s="11"/>
      <c r="G496" s="11"/>
      <c r="I496" s="11"/>
      <c r="J496" s="11"/>
      <c r="K496" s="11"/>
      <c r="M496" s="11"/>
      <c r="N496" s="11"/>
      <c r="O496" s="11"/>
      <c r="P496" s="12"/>
      <c r="Q496" s="11"/>
    </row>
    <row r="497" spans="6:17" ht="15.75" customHeight="1">
      <c r="F497" s="11"/>
      <c r="G497" s="11"/>
      <c r="I497" s="11"/>
      <c r="J497" s="11"/>
      <c r="K497" s="11"/>
      <c r="M497" s="11"/>
      <c r="N497" s="11"/>
      <c r="O497" s="11"/>
      <c r="P497" s="12"/>
      <c r="Q497" s="11"/>
    </row>
    <row r="498" spans="6:17" ht="15.75" customHeight="1">
      <c r="F498" s="11"/>
      <c r="G498" s="11"/>
      <c r="I498" s="11"/>
      <c r="J498" s="11"/>
      <c r="K498" s="11"/>
      <c r="M498" s="11"/>
      <c r="N498" s="11"/>
      <c r="O498" s="11"/>
      <c r="P498" s="12"/>
      <c r="Q498" s="11"/>
    </row>
    <row r="499" spans="6:17" ht="15.75" customHeight="1">
      <c r="F499" s="11"/>
      <c r="G499" s="11"/>
      <c r="I499" s="11"/>
      <c r="J499" s="11"/>
      <c r="K499" s="11"/>
      <c r="M499" s="11"/>
      <c r="N499" s="11"/>
      <c r="O499" s="11"/>
      <c r="P499" s="12"/>
      <c r="Q499" s="11"/>
    </row>
    <row r="500" spans="6:17" ht="15.75" customHeight="1">
      <c r="F500" s="11"/>
      <c r="G500" s="11"/>
      <c r="I500" s="11"/>
      <c r="J500" s="11"/>
      <c r="K500" s="11"/>
      <c r="M500" s="11"/>
      <c r="N500" s="11"/>
      <c r="O500" s="11"/>
      <c r="P500" s="12"/>
      <c r="Q500" s="11"/>
    </row>
    <row r="501" spans="6:17" ht="15.75" customHeight="1">
      <c r="F501" s="11"/>
      <c r="G501" s="11"/>
      <c r="I501" s="11"/>
      <c r="J501" s="11"/>
      <c r="K501" s="11"/>
      <c r="M501" s="11"/>
      <c r="N501" s="11"/>
      <c r="O501" s="11"/>
      <c r="P501" s="12"/>
      <c r="Q501" s="11"/>
    </row>
    <row r="502" spans="6:17" ht="15.75" customHeight="1">
      <c r="F502" s="11"/>
      <c r="G502" s="11"/>
      <c r="I502" s="11"/>
      <c r="J502" s="11"/>
      <c r="K502" s="11"/>
      <c r="M502" s="11"/>
      <c r="N502" s="11"/>
      <c r="O502" s="11"/>
      <c r="P502" s="12"/>
      <c r="Q502" s="11"/>
    </row>
    <row r="503" spans="6:17" ht="15.75" customHeight="1">
      <c r="F503" s="11"/>
      <c r="G503" s="11"/>
      <c r="I503" s="11"/>
      <c r="J503" s="11"/>
      <c r="K503" s="11"/>
      <c r="M503" s="11"/>
      <c r="N503" s="11"/>
      <c r="O503" s="11"/>
      <c r="P503" s="12"/>
      <c r="Q503" s="11"/>
    </row>
    <row r="504" spans="6:17" ht="15.75" customHeight="1">
      <c r="F504" s="11"/>
      <c r="G504" s="11"/>
      <c r="I504" s="11"/>
      <c r="J504" s="11"/>
      <c r="K504" s="11"/>
      <c r="M504" s="11"/>
      <c r="N504" s="11"/>
      <c r="O504" s="11"/>
      <c r="P504" s="12"/>
      <c r="Q504" s="11"/>
    </row>
    <row r="505" spans="6:17" ht="15.75" customHeight="1">
      <c r="F505" s="11"/>
      <c r="G505" s="11"/>
      <c r="I505" s="11"/>
      <c r="J505" s="11"/>
      <c r="K505" s="11"/>
      <c r="M505" s="11"/>
      <c r="N505" s="11"/>
      <c r="O505" s="11"/>
      <c r="P505" s="12"/>
      <c r="Q505" s="11"/>
    </row>
    <row r="506" spans="6:17" ht="15.75" customHeight="1">
      <c r="F506" s="11"/>
      <c r="G506" s="11"/>
      <c r="I506" s="11"/>
      <c r="J506" s="11"/>
      <c r="K506" s="11"/>
      <c r="M506" s="11"/>
      <c r="N506" s="11"/>
      <c r="O506" s="11"/>
      <c r="P506" s="12"/>
      <c r="Q506" s="11"/>
    </row>
    <row r="507" spans="6:17" ht="15.75" customHeight="1">
      <c r="F507" s="11"/>
      <c r="G507" s="11"/>
      <c r="I507" s="11"/>
      <c r="J507" s="11"/>
      <c r="K507" s="11"/>
      <c r="M507" s="11"/>
      <c r="N507" s="11"/>
      <c r="O507" s="11"/>
      <c r="P507" s="12"/>
      <c r="Q507" s="11"/>
    </row>
    <row r="508" spans="6:17" ht="15.75" customHeight="1">
      <c r="F508" s="11"/>
      <c r="G508" s="11"/>
      <c r="I508" s="11"/>
      <c r="J508" s="11"/>
      <c r="K508" s="11"/>
      <c r="M508" s="11"/>
      <c r="N508" s="11"/>
      <c r="O508" s="11"/>
      <c r="P508" s="12"/>
      <c r="Q508" s="11"/>
    </row>
    <row r="509" spans="6:17" ht="15.75" customHeight="1">
      <c r="F509" s="11"/>
      <c r="G509" s="11"/>
      <c r="I509" s="11"/>
      <c r="J509" s="11"/>
      <c r="K509" s="11"/>
      <c r="M509" s="11"/>
      <c r="N509" s="11"/>
      <c r="O509" s="11"/>
      <c r="P509" s="12"/>
      <c r="Q509" s="11"/>
    </row>
    <row r="510" spans="6:17" ht="15.75" customHeight="1">
      <c r="F510" s="11"/>
      <c r="G510" s="11"/>
      <c r="I510" s="11"/>
      <c r="J510" s="11"/>
      <c r="K510" s="11"/>
      <c r="M510" s="11"/>
      <c r="N510" s="11"/>
      <c r="O510" s="11"/>
      <c r="P510" s="12"/>
      <c r="Q510" s="11"/>
    </row>
    <row r="511" spans="6:17" ht="15.75" customHeight="1">
      <c r="F511" s="11"/>
      <c r="G511" s="11"/>
      <c r="I511" s="11"/>
      <c r="J511" s="11"/>
      <c r="K511" s="11"/>
      <c r="M511" s="11"/>
      <c r="N511" s="11"/>
      <c r="O511" s="11"/>
      <c r="P511" s="12"/>
      <c r="Q511" s="11"/>
    </row>
    <row r="512" spans="6:17" ht="15.75" customHeight="1">
      <c r="F512" s="11"/>
      <c r="G512" s="11"/>
      <c r="I512" s="11"/>
      <c r="J512" s="11"/>
      <c r="K512" s="11"/>
      <c r="M512" s="11"/>
      <c r="N512" s="11"/>
      <c r="O512" s="11"/>
      <c r="P512" s="12"/>
      <c r="Q512" s="11"/>
    </row>
    <row r="513" spans="6:17" ht="15.75" customHeight="1">
      <c r="F513" s="11"/>
      <c r="G513" s="11"/>
      <c r="I513" s="11"/>
      <c r="J513" s="11"/>
      <c r="K513" s="11"/>
      <c r="M513" s="11"/>
      <c r="N513" s="11"/>
      <c r="O513" s="11"/>
      <c r="P513" s="12"/>
      <c r="Q513" s="11"/>
    </row>
    <row r="514" spans="6:17" ht="15.75" customHeight="1">
      <c r="F514" s="11"/>
      <c r="G514" s="11"/>
      <c r="I514" s="11"/>
      <c r="J514" s="11"/>
      <c r="K514" s="11"/>
      <c r="M514" s="11"/>
      <c r="N514" s="11"/>
      <c r="O514" s="11"/>
      <c r="P514" s="12"/>
      <c r="Q514" s="11"/>
    </row>
    <row r="515" spans="6:17" ht="15.75" customHeight="1">
      <c r="F515" s="11"/>
      <c r="G515" s="11"/>
      <c r="I515" s="11"/>
      <c r="J515" s="11"/>
      <c r="K515" s="11"/>
      <c r="M515" s="11"/>
      <c r="N515" s="11"/>
      <c r="O515" s="11"/>
      <c r="P515" s="12"/>
      <c r="Q515" s="11"/>
    </row>
    <row r="516" spans="6:17" ht="15.75" customHeight="1">
      <c r="F516" s="11"/>
      <c r="G516" s="11"/>
      <c r="I516" s="11"/>
      <c r="J516" s="11"/>
      <c r="K516" s="11"/>
      <c r="M516" s="11"/>
      <c r="N516" s="11"/>
      <c r="O516" s="11"/>
      <c r="P516" s="12"/>
      <c r="Q516" s="11"/>
    </row>
    <row r="517" spans="6:17" ht="15.75" customHeight="1">
      <c r="F517" s="11"/>
      <c r="G517" s="11"/>
      <c r="I517" s="11"/>
      <c r="J517" s="11"/>
      <c r="K517" s="11"/>
      <c r="M517" s="11"/>
      <c r="N517" s="11"/>
      <c r="O517" s="11"/>
      <c r="P517" s="12"/>
      <c r="Q517" s="11"/>
    </row>
    <row r="518" spans="6:17" ht="15.75" customHeight="1">
      <c r="F518" s="11"/>
      <c r="G518" s="11"/>
      <c r="I518" s="11"/>
      <c r="J518" s="11"/>
      <c r="K518" s="11"/>
      <c r="M518" s="11"/>
      <c r="N518" s="11"/>
      <c r="O518" s="11"/>
      <c r="P518" s="12"/>
      <c r="Q518" s="11"/>
    </row>
    <row r="519" spans="6:17" ht="15.75" customHeight="1">
      <c r="F519" s="11"/>
      <c r="G519" s="11"/>
      <c r="I519" s="11"/>
      <c r="J519" s="11"/>
      <c r="K519" s="11"/>
      <c r="M519" s="11"/>
      <c r="N519" s="11"/>
      <c r="O519" s="11"/>
      <c r="P519" s="12"/>
      <c r="Q519" s="11"/>
    </row>
    <row r="520" spans="6:17" ht="15.75" customHeight="1">
      <c r="F520" s="11"/>
      <c r="G520" s="11"/>
      <c r="I520" s="11"/>
      <c r="J520" s="11"/>
      <c r="K520" s="11"/>
      <c r="M520" s="11"/>
      <c r="N520" s="11"/>
      <c r="O520" s="11"/>
      <c r="P520" s="12"/>
      <c r="Q520" s="11"/>
    </row>
    <row r="521" spans="6:17" ht="15.75" customHeight="1">
      <c r="F521" s="11"/>
      <c r="G521" s="11"/>
      <c r="I521" s="11"/>
      <c r="J521" s="11"/>
      <c r="K521" s="11"/>
      <c r="M521" s="11"/>
      <c r="N521" s="11"/>
      <c r="O521" s="11"/>
      <c r="P521" s="12"/>
      <c r="Q521" s="11"/>
    </row>
    <row r="522" spans="6:17" ht="15.75" customHeight="1">
      <c r="F522" s="11"/>
      <c r="G522" s="11"/>
      <c r="I522" s="11"/>
      <c r="J522" s="11"/>
      <c r="K522" s="11"/>
      <c r="M522" s="11"/>
      <c r="N522" s="11"/>
      <c r="O522" s="11"/>
      <c r="P522" s="12"/>
      <c r="Q522" s="11"/>
    </row>
    <row r="523" spans="6:17" ht="15.75" customHeight="1">
      <c r="F523" s="11"/>
      <c r="G523" s="11"/>
      <c r="I523" s="11"/>
      <c r="J523" s="11"/>
      <c r="K523" s="11"/>
      <c r="M523" s="11"/>
      <c r="N523" s="11"/>
      <c r="O523" s="11"/>
      <c r="P523" s="12"/>
      <c r="Q523" s="11"/>
    </row>
    <row r="524" spans="6:17" ht="15.75" customHeight="1">
      <c r="F524" s="11"/>
      <c r="G524" s="11"/>
      <c r="I524" s="11"/>
      <c r="J524" s="11"/>
      <c r="K524" s="11"/>
      <c r="M524" s="11"/>
      <c r="N524" s="11"/>
      <c r="O524" s="11"/>
      <c r="P524" s="12"/>
      <c r="Q524" s="11"/>
    </row>
    <row r="525" spans="6:17" ht="15.75" customHeight="1">
      <c r="F525" s="11"/>
      <c r="G525" s="11"/>
      <c r="I525" s="11"/>
      <c r="J525" s="11"/>
      <c r="K525" s="11"/>
      <c r="M525" s="11"/>
      <c r="N525" s="11"/>
      <c r="O525" s="11"/>
      <c r="P525" s="12"/>
      <c r="Q525" s="11"/>
    </row>
    <row r="526" spans="6:17" ht="15.75" customHeight="1">
      <c r="F526" s="11"/>
      <c r="G526" s="11"/>
      <c r="I526" s="11"/>
      <c r="J526" s="11"/>
      <c r="K526" s="11"/>
      <c r="M526" s="11"/>
      <c r="N526" s="11"/>
      <c r="O526" s="11"/>
      <c r="P526" s="12"/>
      <c r="Q526" s="11"/>
    </row>
    <row r="527" spans="6:17" ht="15.75" customHeight="1">
      <c r="F527" s="11"/>
      <c r="G527" s="11"/>
      <c r="I527" s="11"/>
      <c r="J527" s="11"/>
      <c r="K527" s="11"/>
      <c r="M527" s="11"/>
      <c r="N527" s="11"/>
      <c r="O527" s="11"/>
      <c r="P527" s="12"/>
      <c r="Q527" s="11"/>
    </row>
    <row r="528" spans="6:17" ht="15.75" customHeight="1">
      <c r="F528" s="11"/>
      <c r="G528" s="11"/>
      <c r="I528" s="11"/>
      <c r="J528" s="11"/>
      <c r="K528" s="11"/>
      <c r="M528" s="11"/>
      <c r="N528" s="11"/>
      <c r="O528" s="11"/>
      <c r="P528" s="12"/>
      <c r="Q528" s="11"/>
    </row>
    <row r="529" spans="6:17" ht="15.75" customHeight="1">
      <c r="F529" s="11"/>
      <c r="G529" s="11"/>
      <c r="I529" s="11"/>
      <c r="J529" s="11"/>
      <c r="K529" s="11"/>
      <c r="M529" s="11"/>
      <c r="N529" s="11"/>
      <c r="O529" s="11"/>
      <c r="P529" s="12"/>
      <c r="Q529" s="11"/>
    </row>
    <row r="530" spans="6:17" ht="15.75" customHeight="1">
      <c r="F530" s="11"/>
      <c r="G530" s="11"/>
      <c r="I530" s="11"/>
      <c r="J530" s="11"/>
      <c r="K530" s="11"/>
      <c r="M530" s="11"/>
      <c r="N530" s="11"/>
      <c r="O530" s="11"/>
      <c r="P530" s="12"/>
      <c r="Q530" s="11"/>
    </row>
    <row r="531" spans="6:17" ht="15.75" customHeight="1">
      <c r="F531" s="11"/>
      <c r="G531" s="11"/>
      <c r="I531" s="11"/>
      <c r="J531" s="11"/>
      <c r="K531" s="11"/>
      <c r="M531" s="11"/>
      <c r="N531" s="11"/>
      <c r="O531" s="11"/>
      <c r="P531" s="12"/>
      <c r="Q531" s="11"/>
    </row>
    <row r="532" spans="6:17" ht="15.75" customHeight="1">
      <c r="F532" s="11"/>
      <c r="G532" s="11"/>
      <c r="I532" s="11"/>
      <c r="J532" s="11"/>
      <c r="K532" s="11"/>
      <c r="M532" s="11"/>
      <c r="N532" s="11"/>
      <c r="O532" s="11"/>
      <c r="P532" s="12"/>
      <c r="Q532" s="11"/>
    </row>
    <row r="533" spans="6:17" ht="15.75" customHeight="1">
      <c r="F533" s="11"/>
      <c r="G533" s="11"/>
      <c r="I533" s="11"/>
      <c r="J533" s="11"/>
      <c r="K533" s="11"/>
      <c r="M533" s="11"/>
      <c r="N533" s="11"/>
      <c r="O533" s="11"/>
      <c r="P533" s="12"/>
      <c r="Q533" s="11"/>
    </row>
    <row r="534" spans="6:17" ht="15.75" customHeight="1">
      <c r="F534" s="11"/>
      <c r="G534" s="11"/>
      <c r="I534" s="11"/>
      <c r="J534" s="11"/>
      <c r="K534" s="11"/>
      <c r="M534" s="11"/>
      <c r="N534" s="11"/>
      <c r="O534" s="11"/>
      <c r="P534" s="12"/>
      <c r="Q534" s="11"/>
    </row>
    <row r="535" spans="6:17" ht="15.75" customHeight="1">
      <c r="F535" s="11"/>
      <c r="G535" s="11"/>
      <c r="I535" s="11"/>
      <c r="J535" s="11"/>
      <c r="K535" s="11"/>
      <c r="M535" s="11"/>
      <c r="N535" s="11"/>
      <c r="O535" s="11"/>
      <c r="P535" s="12"/>
      <c r="Q535" s="11"/>
    </row>
    <row r="536" spans="6:17" ht="15.75" customHeight="1">
      <c r="F536" s="11"/>
      <c r="G536" s="11"/>
      <c r="I536" s="11"/>
      <c r="J536" s="11"/>
      <c r="K536" s="11"/>
      <c r="M536" s="11"/>
      <c r="N536" s="11"/>
      <c r="O536" s="11"/>
      <c r="P536" s="12"/>
      <c r="Q536" s="11"/>
    </row>
    <row r="537" spans="6:17" ht="15.75" customHeight="1">
      <c r="F537" s="11"/>
      <c r="G537" s="11"/>
      <c r="I537" s="11"/>
      <c r="J537" s="11"/>
      <c r="K537" s="11"/>
      <c r="M537" s="11"/>
      <c r="N537" s="11"/>
      <c r="O537" s="11"/>
      <c r="P537" s="12"/>
      <c r="Q537" s="11"/>
    </row>
    <row r="538" spans="6:17" ht="15.75" customHeight="1">
      <c r="F538" s="11"/>
      <c r="G538" s="11"/>
      <c r="I538" s="11"/>
      <c r="J538" s="11"/>
      <c r="K538" s="11"/>
      <c r="M538" s="11"/>
      <c r="N538" s="11"/>
      <c r="O538" s="11"/>
      <c r="P538" s="12"/>
      <c r="Q538" s="11"/>
    </row>
    <row r="539" spans="6:17" ht="15.75" customHeight="1">
      <c r="F539" s="11"/>
      <c r="G539" s="11"/>
      <c r="I539" s="11"/>
      <c r="J539" s="11"/>
      <c r="K539" s="11"/>
      <c r="M539" s="11"/>
      <c r="N539" s="11"/>
      <c r="O539" s="11"/>
      <c r="P539" s="12"/>
      <c r="Q539" s="11"/>
    </row>
    <row r="540" spans="6:17" ht="15.75" customHeight="1">
      <c r="F540" s="11"/>
      <c r="G540" s="11"/>
      <c r="I540" s="11"/>
      <c r="J540" s="11"/>
      <c r="K540" s="11"/>
      <c r="M540" s="11"/>
      <c r="N540" s="11"/>
      <c r="O540" s="11"/>
      <c r="P540" s="12"/>
      <c r="Q540" s="11"/>
    </row>
    <row r="541" spans="6:17" ht="15.75" customHeight="1">
      <c r="F541" s="11"/>
      <c r="G541" s="11"/>
      <c r="I541" s="11"/>
      <c r="J541" s="11"/>
      <c r="K541" s="11"/>
      <c r="M541" s="11"/>
      <c r="N541" s="11"/>
      <c r="O541" s="11"/>
      <c r="P541" s="12"/>
      <c r="Q541" s="11"/>
    </row>
    <row r="542" spans="6:17" ht="15.75" customHeight="1">
      <c r="F542" s="11"/>
      <c r="G542" s="11"/>
      <c r="I542" s="11"/>
      <c r="J542" s="11"/>
      <c r="K542" s="11"/>
      <c r="M542" s="11"/>
      <c r="N542" s="11"/>
      <c r="O542" s="11"/>
      <c r="P542" s="12"/>
      <c r="Q542" s="11"/>
    </row>
    <row r="543" spans="6:17" ht="15.75" customHeight="1">
      <c r="F543" s="11"/>
      <c r="G543" s="11"/>
      <c r="I543" s="11"/>
      <c r="J543" s="11"/>
      <c r="K543" s="11"/>
      <c r="M543" s="11"/>
      <c r="N543" s="11"/>
      <c r="O543" s="11"/>
      <c r="P543" s="12"/>
      <c r="Q543" s="11"/>
    </row>
    <row r="544" spans="6:17" ht="15.75" customHeight="1">
      <c r="F544" s="11"/>
      <c r="G544" s="11"/>
      <c r="I544" s="11"/>
      <c r="J544" s="11"/>
      <c r="K544" s="11"/>
      <c r="M544" s="11"/>
      <c r="N544" s="11"/>
      <c r="O544" s="11"/>
      <c r="P544" s="12"/>
      <c r="Q544" s="11"/>
    </row>
    <row r="545" spans="6:17" ht="15.75" customHeight="1">
      <c r="F545" s="11"/>
      <c r="G545" s="11"/>
      <c r="I545" s="11"/>
      <c r="J545" s="11"/>
      <c r="K545" s="11"/>
      <c r="M545" s="11"/>
      <c r="N545" s="11"/>
      <c r="O545" s="11"/>
      <c r="P545" s="12"/>
      <c r="Q545" s="11"/>
    </row>
    <row r="546" spans="6:17" ht="15.75" customHeight="1">
      <c r="F546" s="11"/>
      <c r="G546" s="11"/>
      <c r="I546" s="11"/>
      <c r="J546" s="11"/>
      <c r="K546" s="11"/>
      <c r="M546" s="11"/>
      <c r="N546" s="11"/>
      <c r="O546" s="11"/>
      <c r="P546" s="12"/>
      <c r="Q546" s="11"/>
    </row>
    <row r="547" spans="6:17" ht="15.75" customHeight="1">
      <c r="F547" s="11"/>
      <c r="G547" s="11"/>
      <c r="I547" s="11"/>
      <c r="J547" s="11"/>
      <c r="K547" s="11"/>
      <c r="M547" s="11"/>
      <c r="N547" s="11"/>
      <c r="O547" s="11"/>
      <c r="P547" s="12"/>
      <c r="Q547" s="11"/>
    </row>
    <row r="548" spans="6:17" ht="15.75" customHeight="1">
      <c r="F548" s="11"/>
      <c r="G548" s="11"/>
      <c r="I548" s="11"/>
      <c r="J548" s="11"/>
      <c r="K548" s="11"/>
      <c r="M548" s="11"/>
      <c r="N548" s="11"/>
      <c r="O548" s="11"/>
      <c r="P548" s="12"/>
      <c r="Q548" s="11"/>
    </row>
    <row r="549" spans="6:17" ht="15.75" customHeight="1">
      <c r="F549" s="11"/>
      <c r="G549" s="11"/>
      <c r="I549" s="11"/>
      <c r="J549" s="11"/>
      <c r="K549" s="11"/>
      <c r="M549" s="11"/>
      <c r="N549" s="11"/>
      <c r="O549" s="11"/>
      <c r="P549" s="12"/>
      <c r="Q549" s="11"/>
    </row>
    <row r="550" spans="6:17" ht="15.75" customHeight="1">
      <c r="F550" s="11"/>
      <c r="G550" s="11"/>
      <c r="I550" s="11"/>
      <c r="J550" s="11"/>
      <c r="K550" s="11"/>
      <c r="M550" s="11"/>
      <c r="N550" s="11"/>
      <c r="O550" s="11"/>
      <c r="P550" s="12"/>
      <c r="Q550" s="11"/>
    </row>
    <row r="551" spans="6:17" ht="15.75" customHeight="1">
      <c r="F551" s="11"/>
      <c r="G551" s="11"/>
      <c r="I551" s="11"/>
      <c r="J551" s="11"/>
      <c r="K551" s="11"/>
      <c r="M551" s="11"/>
      <c r="N551" s="11"/>
      <c r="O551" s="11"/>
      <c r="P551" s="12"/>
      <c r="Q551" s="11"/>
    </row>
    <row r="552" spans="6:17" ht="15.75" customHeight="1">
      <c r="F552" s="11"/>
      <c r="G552" s="11"/>
      <c r="I552" s="11"/>
      <c r="J552" s="11"/>
      <c r="K552" s="11"/>
      <c r="M552" s="11"/>
      <c r="N552" s="11"/>
      <c r="O552" s="11"/>
      <c r="P552" s="12"/>
      <c r="Q552" s="11"/>
    </row>
    <row r="553" spans="6:17" ht="15.75" customHeight="1">
      <c r="F553" s="11"/>
      <c r="G553" s="11"/>
      <c r="I553" s="11"/>
      <c r="J553" s="11"/>
      <c r="K553" s="11"/>
      <c r="M553" s="11"/>
      <c r="N553" s="11"/>
      <c r="O553" s="11"/>
      <c r="P553" s="12"/>
      <c r="Q553" s="11"/>
    </row>
    <row r="554" spans="6:17" ht="15.75" customHeight="1">
      <c r="F554" s="11"/>
      <c r="G554" s="11"/>
      <c r="I554" s="11"/>
      <c r="J554" s="11"/>
      <c r="K554" s="11"/>
      <c r="M554" s="11"/>
      <c r="N554" s="11"/>
      <c r="O554" s="11"/>
      <c r="P554" s="12"/>
      <c r="Q554" s="11"/>
    </row>
    <row r="555" spans="6:17" ht="15.75" customHeight="1">
      <c r="F555" s="11"/>
      <c r="G555" s="11"/>
      <c r="I555" s="11"/>
      <c r="J555" s="11"/>
      <c r="K555" s="11"/>
      <c r="M555" s="11"/>
      <c r="N555" s="11"/>
      <c r="O555" s="11"/>
      <c r="P555" s="12"/>
      <c r="Q555" s="11"/>
    </row>
    <row r="556" spans="6:17" ht="15.75" customHeight="1">
      <c r="F556" s="11"/>
      <c r="G556" s="11"/>
      <c r="I556" s="11"/>
      <c r="J556" s="11"/>
      <c r="K556" s="11"/>
      <c r="M556" s="11"/>
      <c r="N556" s="11"/>
      <c r="O556" s="11"/>
      <c r="P556" s="12"/>
      <c r="Q556" s="11"/>
    </row>
    <row r="557" spans="6:17" ht="15.75" customHeight="1">
      <c r="F557" s="11"/>
      <c r="G557" s="11"/>
      <c r="I557" s="11"/>
      <c r="J557" s="11"/>
      <c r="K557" s="11"/>
      <c r="M557" s="11"/>
      <c r="N557" s="11"/>
      <c r="O557" s="11"/>
      <c r="P557" s="12"/>
      <c r="Q557" s="11"/>
    </row>
    <row r="558" spans="6:17" ht="15.75" customHeight="1">
      <c r="F558" s="11"/>
      <c r="G558" s="11"/>
      <c r="I558" s="11"/>
      <c r="J558" s="11"/>
      <c r="K558" s="11"/>
      <c r="M558" s="11"/>
      <c r="N558" s="11"/>
      <c r="O558" s="11"/>
      <c r="P558" s="12"/>
      <c r="Q558" s="11"/>
    </row>
    <row r="559" spans="6:17" ht="15.75" customHeight="1">
      <c r="F559" s="11"/>
      <c r="G559" s="11"/>
      <c r="I559" s="11"/>
      <c r="J559" s="11"/>
      <c r="K559" s="11"/>
      <c r="M559" s="11"/>
      <c r="N559" s="11"/>
      <c r="O559" s="11"/>
      <c r="P559" s="12"/>
      <c r="Q559" s="11"/>
    </row>
    <row r="560" spans="6:17" ht="15.75" customHeight="1">
      <c r="F560" s="11"/>
      <c r="G560" s="11"/>
      <c r="I560" s="11"/>
      <c r="J560" s="11"/>
      <c r="K560" s="11"/>
      <c r="M560" s="11"/>
      <c r="N560" s="11"/>
      <c r="O560" s="11"/>
      <c r="P560" s="12"/>
      <c r="Q560" s="11"/>
    </row>
    <row r="561" spans="6:17" ht="15.75" customHeight="1">
      <c r="F561" s="11"/>
      <c r="G561" s="11"/>
      <c r="I561" s="11"/>
      <c r="J561" s="11"/>
      <c r="K561" s="11"/>
      <c r="M561" s="11"/>
      <c r="N561" s="11"/>
      <c r="O561" s="11"/>
      <c r="P561" s="12"/>
      <c r="Q561" s="11"/>
    </row>
    <row r="562" spans="6:17" ht="15.75" customHeight="1">
      <c r="F562" s="11"/>
      <c r="G562" s="11"/>
      <c r="I562" s="11"/>
      <c r="J562" s="11"/>
      <c r="K562" s="11"/>
      <c r="M562" s="11"/>
      <c r="N562" s="11"/>
      <c r="O562" s="11"/>
      <c r="P562" s="12"/>
      <c r="Q562" s="11"/>
    </row>
    <row r="563" spans="6:17" ht="15.75" customHeight="1">
      <c r="F563" s="11"/>
      <c r="G563" s="11"/>
      <c r="I563" s="11"/>
      <c r="J563" s="11"/>
      <c r="K563" s="11"/>
      <c r="M563" s="11"/>
      <c r="N563" s="11"/>
      <c r="O563" s="11"/>
      <c r="P563" s="12"/>
      <c r="Q563" s="11"/>
    </row>
    <row r="564" spans="6:17" ht="15.75" customHeight="1">
      <c r="F564" s="11"/>
      <c r="G564" s="11"/>
      <c r="I564" s="11"/>
      <c r="J564" s="11"/>
      <c r="K564" s="11"/>
      <c r="M564" s="11"/>
      <c r="N564" s="11"/>
      <c r="O564" s="11"/>
      <c r="P564" s="12"/>
      <c r="Q564" s="11"/>
    </row>
    <row r="565" spans="6:17" ht="15.75" customHeight="1">
      <c r="F565" s="11"/>
      <c r="G565" s="11"/>
      <c r="I565" s="11"/>
      <c r="J565" s="11"/>
      <c r="K565" s="11"/>
      <c r="M565" s="11"/>
      <c r="N565" s="11"/>
      <c r="O565" s="11"/>
      <c r="P565" s="12"/>
      <c r="Q565" s="11"/>
    </row>
    <row r="566" spans="6:17" ht="15.75" customHeight="1">
      <c r="F566" s="11"/>
      <c r="G566" s="11"/>
      <c r="I566" s="11"/>
      <c r="J566" s="11"/>
      <c r="K566" s="11"/>
      <c r="M566" s="11"/>
      <c r="N566" s="11"/>
      <c r="O566" s="11"/>
      <c r="P566" s="12"/>
      <c r="Q566" s="11"/>
    </row>
    <row r="567" spans="6:17" ht="15.75" customHeight="1">
      <c r="F567" s="11"/>
      <c r="G567" s="11"/>
      <c r="I567" s="11"/>
      <c r="J567" s="11"/>
      <c r="K567" s="11"/>
      <c r="M567" s="11"/>
      <c r="N567" s="11"/>
      <c r="O567" s="11"/>
      <c r="P567" s="12"/>
      <c r="Q567" s="11"/>
    </row>
    <row r="568" spans="6:17" ht="15.75" customHeight="1">
      <c r="F568" s="11"/>
      <c r="G568" s="11"/>
      <c r="I568" s="11"/>
      <c r="J568" s="11"/>
      <c r="K568" s="11"/>
      <c r="M568" s="11"/>
      <c r="N568" s="11"/>
      <c r="O568" s="11"/>
      <c r="P568" s="12"/>
      <c r="Q568" s="11"/>
    </row>
    <row r="569" spans="6:17" ht="15.75" customHeight="1">
      <c r="F569" s="11"/>
      <c r="G569" s="11"/>
      <c r="I569" s="11"/>
      <c r="J569" s="11"/>
      <c r="K569" s="11"/>
      <c r="M569" s="11"/>
      <c r="N569" s="11"/>
      <c r="O569" s="11"/>
      <c r="P569" s="12"/>
      <c r="Q569" s="11"/>
    </row>
    <row r="570" spans="6:17" ht="15.75" customHeight="1">
      <c r="F570" s="11"/>
      <c r="G570" s="11"/>
      <c r="I570" s="11"/>
      <c r="J570" s="11"/>
      <c r="K570" s="11"/>
      <c r="M570" s="11"/>
      <c r="N570" s="11"/>
      <c r="O570" s="11"/>
      <c r="P570" s="12"/>
      <c r="Q570" s="11"/>
    </row>
    <row r="571" spans="6:17" ht="15.75" customHeight="1">
      <c r="F571" s="11"/>
      <c r="G571" s="11"/>
      <c r="I571" s="11"/>
      <c r="J571" s="11"/>
      <c r="K571" s="11"/>
      <c r="M571" s="11"/>
      <c r="N571" s="11"/>
      <c r="O571" s="11"/>
      <c r="P571" s="12"/>
      <c r="Q571" s="11"/>
    </row>
    <row r="572" spans="6:17" ht="15.75" customHeight="1">
      <c r="F572" s="11"/>
      <c r="G572" s="11"/>
      <c r="I572" s="11"/>
      <c r="J572" s="11"/>
      <c r="K572" s="11"/>
      <c r="M572" s="11"/>
      <c r="N572" s="11"/>
      <c r="O572" s="11"/>
      <c r="P572" s="12"/>
      <c r="Q572" s="11"/>
    </row>
    <row r="573" spans="6:17" ht="15.75" customHeight="1">
      <c r="F573" s="11"/>
      <c r="G573" s="11"/>
      <c r="I573" s="11"/>
      <c r="J573" s="11"/>
      <c r="K573" s="11"/>
      <c r="M573" s="11"/>
      <c r="N573" s="11"/>
      <c r="O573" s="11"/>
      <c r="P573" s="12"/>
      <c r="Q573" s="11"/>
    </row>
    <row r="574" spans="6:17" ht="15.75" customHeight="1">
      <c r="F574" s="11"/>
      <c r="G574" s="11"/>
      <c r="I574" s="11"/>
      <c r="J574" s="11"/>
      <c r="K574" s="11"/>
      <c r="M574" s="11"/>
      <c r="N574" s="11"/>
      <c r="O574" s="11"/>
      <c r="P574" s="12"/>
      <c r="Q574" s="11"/>
    </row>
    <row r="575" spans="6:17" ht="15.75" customHeight="1">
      <c r="F575" s="11"/>
      <c r="G575" s="11"/>
      <c r="I575" s="11"/>
      <c r="J575" s="11"/>
      <c r="K575" s="11"/>
      <c r="M575" s="11"/>
      <c r="N575" s="11"/>
      <c r="O575" s="11"/>
      <c r="P575" s="12"/>
      <c r="Q575" s="11"/>
    </row>
    <row r="576" spans="6:17" ht="15.75" customHeight="1">
      <c r="F576" s="11"/>
      <c r="G576" s="11"/>
      <c r="I576" s="11"/>
      <c r="J576" s="11"/>
      <c r="K576" s="11"/>
      <c r="M576" s="11"/>
      <c r="N576" s="11"/>
      <c r="O576" s="11"/>
      <c r="P576" s="12"/>
      <c r="Q576" s="11"/>
    </row>
    <row r="577" spans="6:17" ht="15.75" customHeight="1">
      <c r="F577" s="11"/>
      <c r="G577" s="11"/>
      <c r="I577" s="11"/>
      <c r="J577" s="11"/>
      <c r="K577" s="11"/>
      <c r="M577" s="11"/>
      <c r="N577" s="11"/>
      <c r="O577" s="11"/>
      <c r="P577" s="12"/>
      <c r="Q577" s="11"/>
    </row>
    <row r="578" spans="6:17" ht="15.75" customHeight="1">
      <c r="F578" s="11"/>
      <c r="G578" s="11"/>
      <c r="I578" s="11"/>
      <c r="J578" s="11"/>
      <c r="K578" s="11"/>
      <c r="M578" s="11"/>
      <c r="N578" s="11"/>
      <c r="O578" s="11"/>
      <c r="P578" s="12"/>
      <c r="Q578" s="11"/>
    </row>
    <row r="579" spans="6:17" ht="15.75" customHeight="1">
      <c r="F579" s="11"/>
      <c r="G579" s="11"/>
      <c r="I579" s="11"/>
      <c r="J579" s="11"/>
      <c r="K579" s="11"/>
      <c r="M579" s="11"/>
      <c r="N579" s="11"/>
      <c r="O579" s="11"/>
      <c r="P579" s="12"/>
      <c r="Q579" s="11"/>
    </row>
    <row r="580" spans="6:17" ht="15.75" customHeight="1">
      <c r="F580" s="11"/>
      <c r="G580" s="11"/>
      <c r="I580" s="11"/>
      <c r="J580" s="11"/>
      <c r="K580" s="11"/>
      <c r="M580" s="11"/>
      <c r="N580" s="11"/>
      <c r="O580" s="11"/>
      <c r="P580" s="12"/>
      <c r="Q580" s="11"/>
    </row>
    <row r="581" spans="6:17" ht="15.75" customHeight="1">
      <c r="F581" s="11"/>
      <c r="G581" s="11"/>
      <c r="I581" s="11"/>
      <c r="J581" s="11"/>
      <c r="K581" s="11"/>
      <c r="M581" s="11"/>
      <c r="N581" s="11"/>
      <c r="O581" s="11"/>
      <c r="P581" s="12"/>
      <c r="Q581" s="11"/>
    </row>
    <row r="582" spans="6:17" ht="15.75" customHeight="1">
      <c r="F582" s="11"/>
      <c r="G582" s="11"/>
      <c r="I582" s="11"/>
      <c r="J582" s="11"/>
      <c r="K582" s="11"/>
      <c r="M582" s="11"/>
      <c r="N582" s="11"/>
      <c r="O582" s="11"/>
      <c r="P582" s="12"/>
      <c r="Q582" s="11"/>
    </row>
    <row r="583" spans="6:17" ht="15.75" customHeight="1">
      <c r="F583" s="11"/>
      <c r="G583" s="11"/>
      <c r="I583" s="11"/>
      <c r="J583" s="11"/>
      <c r="K583" s="11"/>
      <c r="M583" s="11"/>
      <c r="N583" s="11"/>
      <c r="O583" s="11"/>
      <c r="P583" s="12"/>
      <c r="Q583" s="11"/>
    </row>
    <row r="584" spans="6:17" ht="15.75" customHeight="1">
      <c r="F584" s="11"/>
      <c r="G584" s="11"/>
      <c r="I584" s="11"/>
      <c r="J584" s="11"/>
      <c r="K584" s="11"/>
      <c r="M584" s="11"/>
      <c r="N584" s="11"/>
      <c r="O584" s="11"/>
      <c r="P584" s="12"/>
      <c r="Q584" s="11"/>
    </row>
    <row r="585" spans="6:17" ht="15.75" customHeight="1">
      <c r="F585" s="11"/>
      <c r="G585" s="11"/>
      <c r="I585" s="11"/>
      <c r="J585" s="11"/>
      <c r="K585" s="11"/>
      <c r="M585" s="11"/>
      <c r="N585" s="11"/>
      <c r="O585" s="11"/>
      <c r="P585" s="12"/>
      <c r="Q585" s="11"/>
    </row>
    <row r="586" spans="6:17" ht="15.75" customHeight="1">
      <c r="F586" s="11"/>
      <c r="G586" s="11"/>
      <c r="I586" s="11"/>
      <c r="J586" s="11"/>
      <c r="K586" s="11"/>
      <c r="M586" s="11"/>
      <c r="N586" s="11"/>
      <c r="O586" s="11"/>
      <c r="P586" s="12"/>
      <c r="Q586" s="11"/>
    </row>
    <row r="587" spans="6:17" ht="15.75" customHeight="1">
      <c r="F587" s="11"/>
      <c r="G587" s="11"/>
      <c r="I587" s="11"/>
      <c r="J587" s="11"/>
      <c r="K587" s="11"/>
      <c r="M587" s="11"/>
      <c r="N587" s="11"/>
      <c r="O587" s="11"/>
      <c r="P587" s="12"/>
      <c r="Q587" s="11"/>
    </row>
    <row r="588" spans="6:17" ht="15.75" customHeight="1">
      <c r="F588" s="11"/>
      <c r="G588" s="11"/>
      <c r="I588" s="11"/>
      <c r="J588" s="11"/>
      <c r="K588" s="11"/>
      <c r="M588" s="11"/>
      <c r="N588" s="11"/>
      <c r="O588" s="11"/>
      <c r="P588" s="12"/>
      <c r="Q588" s="11"/>
    </row>
    <row r="589" spans="6:17" ht="15.75" customHeight="1">
      <c r="F589" s="11"/>
      <c r="G589" s="11"/>
      <c r="I589" s="11"/>
      <c r="J589" s="11"/>
      <c r="K589" s="11"/>
      <c r="M589" s="11"/>
      <c r="N589" s="11"/>
      <c r="O589" s="11"/>
      <c r="P589" s="12"/>
      <c r="Q589" s="11"/>
    </row>
    <row r="590" spans="6:17" ht="15.75" customHeight="1">
      <c r="F590" s="11"/>
      <c r="G590" s="11"/>
      <c r="I590" s="11"/>
      <c r="J590" s="11"/>
      <c r="K590" s="11"/>
      <c r="M590" s="11"/>
      <c r="N590" s="11"/>
      <c r="O590" s="11"/>
      <c r="P590" s="12"/>
      <c r="Q590" s="11"/>
    </row>
    <row r="591" spans="6:17" ht="15.75" customHeight="1">
      <c r="F591" s="11"/>
      <c r="G591" s="11"/>
      <c r="I591" s="11"/>
      <c r="J591" s="11"/>
      <c r="K591" s="11"/>
      <c r="M591" s="11"/>
      <c r="N591" s="11"/>
      <c r="O591" s="11"/>
      <c r="P591" s="12"/>
      <c r="Q591" s="11"/>
    </row>
    <row r="592" spans="6:17" ht="15.75" customHeight="1">
      <c r="F592" s="11"/>
      <c r="G592" s="11"/>
      <c r="I592" s="11"/>
      <c r="J592" s="11"/>
      <c r="K592" s="11"/>
      <c r="M592" s="11"/>
      <c r="N592" s="11"/>
      <c r="O592" s="11"/>
      <c r="P592" s="12"/>
      <c r="Q592" s="11"/>
    </row>
    <row r="593" spans="6:17" ht="15.75" customHeight="1">
      <c r="F593" s="11"/>
      <c r="G593" s="11"/>
      <c r="I593" s="11"/>
      <c r="J593" s="11"/>
      <c r="K593" s="11"/>
      <c r="M593" s="11"/>
      <c r="N593" s="11"/>
      <c r="O593" s="11"/>
      <c r="P593" s="12"/>
      <c r="Q593" s="11"/>
    </row>
    <row r="594" spans="6:17" ht="15.75" customHeight="1">
      <c r="F594" s="11"/>
      <c r="G594" s="11"/>
      <c r="I594" s="11"/>
      <c r="J594" s="11"/>
      <c r="K594" s="11"/>
      <c r="M594" s="11"/>
      <c r="N594" s="11"/>
      <c r="O594" s="11"/>
      <c r="P594" s="12"/>
      <c r="Q594" s="11"/>
    </row>
    <row r="595" spans="6:17" ht="15.75" customHeight="1">
      <c r="F595" s="11"/>
      <c r="G595" s="11"/>
      <c r="I595" s="11"/>
      <c r="J595" s="11"/>
      <c r="K595" s="11"/>
      <c r="M595" s="11"/>
      <c r="N595" s="11"/>
      <c r="O595" s="11"/>
      <c r="P595" s="12"/>
      <c r="Q595" s="11"/>
    </row>
    <row r="596" spans="6:17" ht="15.75" customHeight="1">
      <c r="F596" s="11"/>
      <c r="G596" s="11"/>
      <c r="I596" s="11"/>
      <c r="J596" s="11"/>
      <c r="K596" s="11"/>
      <c r="M596" s="11"/>
      <c r="N596" s="11"/>
      <c r="O596" s="11"/>
      <c r="P596" s="12"/>
      <c r="Q596" s="11"/>
    </row>
    <row r="597" spans="6:17" ht="15.75" customHeight="1">
      <c r="F597" s="11"/>
      <c r="G597" s="11"/>
      <c r="I597" s="11"/>
      <c r="J597" s="11"/>
      <c r="K597" s="11"/>
      <c r="M597" s="11"/>
      <c r="N597" s="11"/>
      <c r="O597" s="11"/>
      <c r="P597" s="12"/>
      <c r="Q597" s="11"/>
    </row>
    <row r="598" spans="6:17" ht="15.75" customHeight="1">
      <c r="F598" s="11"/>
      <c r="G598" s="11"/>
      <c r="I598" s="11"/>
      <c r="J598" s="11"/>
      <c r="K598" s="11"/>
      <c r="M598" s="11"/>
      <c r="N598" s="11"/>
      <c r="O598" s="11"/>
      <c r="P598" s="12"/>
      <c r="Q598" s="11"/>
    </row>
    <row r="599" spans="6:17" ht="15.75" customHeight="1">
      <c r="F599" s="11"/>
      <c r="G599" s="11"/>
      <c r="I599" s="11"/>
      <c r="J599" s="11"/>
      <c r="K599" s="11"/>
      <c r="M599" s="11"/>
      <c r="N599" s="11"/>
      <c r="O599" s="11"/>
      <c r="P599" s="12"/>
      <c r="Q599" s="11"/>
    </row>
    <row r="600" spans="6:17" ht="15.75" customHeight="1">
      <c r="F600" s="11"/>
      <c r="G600" s="11"/>
      <c r="I600" s="11"/>
      <c r="J600" s="11"/>
      <c r="K600" s="11"/>
      <c r="M600" s="11"/>
      <c r="N600" s="11"/>
      <c r="O600" s="11"/>
      <c r="P600" s="12"/>
      <c r="Q600" s="11"/>
    </row>
    <row r="601" spans="6:17" ht="15.75" customHeight="1">
      <c r="F601" s="11"/>
      <c r="G601" s="11"/>
      <c r="I601" s="11"/>
      <c r="J601" s="11"/>
      <c r="K601" s="11"/>
      <c r="M601" s="11"/>
      <c r="N601" s="11"/>
      <c r="O601" s="11"/>
      <c r="P601" s="12"/>
      <c r="Q601" s="11"/>
    </row>
    <row r="602" spans="6:17" ht="15.75" customHeight="1">
      <c r="F602" s="11"/>
      <c r="G602" s="11"/>
      <c r="I602" s="11"/>
      <c r="J602" s="11"/>
      <c r="K602" s="11"/>
      <c r="M602" s="11"/>
      <c r="N602" s="11"/>
      <c r="O602" s="11"/>
      <c r="P602" s="12"/>
      <c r="Q602" s="11"/>
    </row>
    <row r="603" spans="6:17" ht="15.75" customHeight="1">
      <c r="F603" s="11"/>
      <c r="G603" s="11"/>
      <c r="I603" s="11"/>
      <c r="J603" s="11"/>
      <c r="K603" s="11"/>
      <c r="M603" s="11"/>
      <c r="N603" s="11"/>
      <c r="O603" s="11"/>
      <c r="P603" s="12"/>
      <c r="Q603" s="11"/>
    </row>
    <row r="604" spans="6:17" ht="15.75" customHeight="1">
      <c r="F604" s="11"/>
      <c r="G604" s="11"/>
      <c r="I604" s="11"/>
      <c r="J604" s="11"/>
      <c r="K604" s="11"/>
      <c r="M604" s="11"/>
      <c r="N604" s="11"/>
      <c r="O604" s="11"/>
      <c r="P604" s="12"/>
      <c r="Q604" s="11"/>
    </row>
    <row r="605" spans="6:17" ht="15.75" customHeight="1">
      <c r="F605" s="11"/>
      <c r="G605" s="11"/>
      <c r="I605" s="11"/>
      <c r="J605" s="11"/>
      <c r="K605" s="11"/>
      <c r="M605" s="11"/>
      <c r="N605" s="11"/>
      <c r="O605" s="11"/>
      <c r="P605" s="12"/>
      <c r="Q605" s="11"/>
    </row>
    <row r="606" spans="6:17" ht="15.75" customHeight="1">
      <c r="F606" s="11"/>
      <c r="G606" s="11"/>
      <c r="I606" s="11"/>
      <c r="J606" s="11"/>
      <c r="K606" s="11"/>
      <c r="M606" s="11"/>
      <c r="N606" s="11"/>
      <c r="O606" s="11"/>
      <c r="P606" s="12"/>
      <c r="Q606" s="11"/>
    </row>
    <row r="607" spans="6:17" ht="15.75" customHeight="1">
      <c r="F607" s="11"/>
      <c r="G607" s="11"/>
      <c r="I607" s="11"/>
      <c r="J607" s="11"/>
      <c r="K607" s="11"/>
      <c r="M607" s="11"/>
      <c r="N607" s="11"/>
      <c r="O607" s="11"/>
      <c r="P607" s="12"/>
      <c r="Q607" s="11"/>
    </row>
    <row r="608" spans="6:17" ht="15.75" customHeight="1">
      <c r="F608" s="11"/>
      <c r="G608" s="11"/>
      <c r="I608" s="11"/>
      <c r="J608" s="11"/>
      <c r="K608" s="11"/>
      <c r="M608" s="11"/>
      <c r="N608" s="11"/>
      <c r="O608" s="11"/>
      <c r="P608" s="12"/>
      <c r="Q608" s="11"/>
    </row>
    <row r="609" spans="6:17" ht="15.75" customHeight="1">
      <c r="F609" s="11"/>
      <c r="G609" s="11"/>
      <c r="I609" s="11"/>
      <c r="J609" s="11"/>
      <c r="K609" s="11"/>
      <c r="M609" s="11"/>
      <c r="N609" s="11"/>
      <c r="O609" s="11"/>
      <c r="P609" s="12"/>
      <c r="Q609" s="11"/>
    </row>
    <row r="610" spans="6:17" ht="15.75" customHeight="1">
      <c r="F610" s="11"/>
      <c r="G610" s="11"/>
      <c r="I610" s="11"/>
      <c r="J610" s="11"/>
      <c r="K610" s="11"/>
      <c r="M610" s="11"/>
      <c r="N610" s="11"/>
      <c r="O610" s="11"/>
      <c r="P610" s="12"/>
      <c r="Q610" s="11"/>
    </row>
    <row r="611" spans="6:17" ht="15.75" customHeight="1">
      <c r="F611" s="11"/>
      <c r="G611" s="11"/>
      <c r="I611" s="11"/>
      <c r="J611" s="11"/>
      <c r="K611" s="11"/>
      <c r="M611" s="11"/>
      <c r="N611" s="11"/>
      <c r="O611" s="11"/>
      <c r="P611" s="12"/>
      <c r="Q611" s="11"/>
    </row>
    <row r="612" spans="6:17" ht="15.75" customHeight="1">
      <c r="F612" s="11"/>
      <c r="G612" s="11"/>
      <c r="I612" s="11"/>
      <c r="J612" s="11"/>
      <c r="K612" s="11"/>
      <c r="M612" s="11"/>
      <c r="N612" s="11"/>
      <c r="O612" s="11"/>
      <c r="P612" s="12"/>
      <c r="Q612" s="11"/>
    </row>
    <row r="613" spans="6:17" ht="15.75" customHeight="1">
      <c r="F613" s="11"/>
      <c r="G613" s="11"/>
      <c r="I613" s="11"/>
      <c r="J613" s="11"/>
      <c r="K613" s="11"/>
      <c r="M613" s="11"/>
      <c r="N613" s="11"/>
      <c r="O613" s="11"/>
      <c r="P613" s="12"/>
      <c r="Q613" s="11"/>
    </row>
    <row r="614" spans="6:17" ht="15.75" customHeight="1">
      <c r="F614" s="11"/>
      <c r="G614" s="11"/>
      <c r="I614" s="11"/>
      <c r="J614" s="11"/>
      <c r="K614" s="11"/>
      <c r="M614" s="11"/>
      <c r="N614" s="11"/>
      <c r="O614" s="11"/>
      <c r="P614" s="12"/>
      <c r="Q614" s="11"/>
    </row>
    <row r="615" spans="6:17" ht="15.75" customHeight="1">
      <c r="F615" s="11"/>
      <c r="G615" s="11"/>
      <c r="I615" s="11"/>
      <c r="J615" s="11"/>
      <c r="K615" s="11"/>
      <c r="M615" s="11"/>
      <c r="N615" s="11"/>
      <c r="O615" s="11"/>
      <c r="P615" s="12"/>
      <c r="Q615" s="11"/>
    </row>
    <row r="616" spans="6:17" ht="15.75" customHeight="1">
      <c r="F616" s="11"/>
      <c r="G616" s="11"/>
      <c r="I616" s="11"/>
      <c r="J616" s="11"/>
      <c r="K616" s="11"/>
      <c r="M616" s="11"/>
      <c r="N616" s="11"/>
      <c r="O616" s="11"/>
      <c r="P616" s="12"/>
      <c r="Q616" s="11"/>
    </row>
    <row r="617" spans="6:17" ht="15.75" customHeight="1">
      <c r="F617" s="11"/>
      <c r="G617" s="11"/>
      <c r="I617" s="11"/>
      <c r="J617" s="11"/>
      <c r="K617" s="11"/>
      <c r="M617" s="11"/>
      <c r="N617" s="11"/>
      <c r="O617" s="11"/>
      <c r="P617" s="12"/>
      <c r="Q617" s="11"/>
    </row>
    <row r="618" spans="6:17" ht="15.75" customHeight="1">
      <c r="F618" s="11"/>
      <c r="G618" s="11"/>
      <c r="I618" s="11"/>
      <c r="J618" s="11"/>
      <c r="K618" s="11"/>
      <c r="M618" s="11"/>
      <c r="N618" s="11"/>
      <c r="O618" s="11"/>
      <c r="P618" s="12"/>
      <c r="Q618" s="11"/>
    </row>
    <row r="619" spans="6:17" ht="15.75" customHeight="1">
      <c r="F619" s="11"/>
      <c r="G619" s="11"/>
      <c r="I619" s="11"/>
      <c r="J619" s="11"/>
      <c r="K619" s="11"/>
      <c r="M619" s="11"/>
      <c r="N619" s="11"/>
      <c r="O619" s="11"/>
      <c r="P619" s="12"/>
      <c r="Q619" s="11"/>
    </row>
    <row r="620" spans="6:17" ht="15.75" customHeight="1">
      <c r="F620" s="11"/>
      <c r="G620" s="11"/>
      <c r="I620" s="11"/>
      <c r="J620" s="11"/>
      <c r="K620" s="11"/>
      <c r="M620" s="11"/>
      <c r="N620" s="11"/>
      <c r="O620" s="11"/>
      <c r="P620" s="12"/>
      <c r="Q620" s="11"/>
    </row>
    <row r="621" spans="6:17" ht="15.75" customHeight="1">
      <c r="F621" s="11"/>
      <c r="G621" s="11"/>
      <c r="I621" s="11"/>
      <c r="J621" s="11"/>
      <c r="K621" s="11"/>
      <c r="M621" s="11"/>
      <c r="N621" s="11"/>
      <c r="O621" s="11"/>
      <c r="P621" s="12"/>
      <c r="Q621" s="11"/>
    </row>
    <row r="622" spans="6:17" ht="15.75" customHeight="1">
      <c r="F622" s="11"/>
      <c r="G622" s="11"/>
      <c r="I622" s="11"/>
      <c r="J622" s="11"/>
      <c r="K622" s="11"/>
      <c r="M622" s="11"/>
      <c r="N622" s="11"/>
      <c r="O622" s="11"/>
      <c r="P622" s="12"/>
      <c r="Q622" s="11"/>
    </row>
    <row r="623" spans="6:17" ht="15.75" customHeight="1">
      <c r="F623" s="11"/>
      <c r="G623" s="11"/>
      <c r="I623" s="11"/>
      <c r="J623" s="11"/>
      <c r="K623" s="11"/>
      <c r="M623" s="11"/>
      <c r="N623" s="11"/>
      <c r="O623" s="11"/>
      <c r="P623" s="12"/>
      <c r="Q623" s="11"/>
    </row>
    <row r="624" spans="6:17" ht="15.75" customHeight="1">
      <c r="F624" s="11"/>
      <c r="G624" s="11"/>
      <c r="I624" s="11"/>
      <c r="J624" s="11"/>
      <c r="K624" s="11"/>
      <c r="M624" s="11"/>
      <c r="N624" s="11"/>
      <c r="O624" s="11"/>
      <c r="P624" s="12"/>
      <c r="Q624" s="11"/>
    </row>
    <row r="625" spans="6:17" ht="15.75" customHeight="1">
      <c r="F625" s="11"/>
      <c r="G625" s="11"/>
      <c r="I625" s="11"/>
      <c r="J625" s="11"/>
      <c r="K625" s="11"/>
      <c r="M625" s="11"/>
      <c r="N625" s="11"/>
      <c r="O625" s="11"/>
      <c r="P625" s="12"/>
      <c r="Q625" s="11"/>
    </row>
    <row r="626" spans="6:17" ht="15.75" customHeight="1">
      <c r="F626" s="11"/>
      <c r="G626" s="11"/>
      <c r="I626" s="11"/>
      <c r="J626" s="11"/>
      <c r="K626" s="11"/>
      <c r="M626" s="11"/>
      <c r="N626" s="11"/>
      <c r="O626" s="11"/>
      <c r="P626" s="12"/>
      <c r="Q626" s="11"/>
    </row>
    <row r="627" spans="6:17" ht="15.75" customHeight="1">
      <c r="F627" s="11"/>
      <c r="G627" s="11"/>
      <c r="I627" s="11"/>
      <c r="J627" s="11"/>
      <c r="K627" s="11"/>
      <c r="M627" s="11"/>
      <c r="N627" s="11"/>
      <c r="O627" s="11"/>
      <c r="P627" s="12"/>
      <c r="Q627" s="11"/>
    </row>
    <row r="628" spans="6:17" ht="15.75" customHeight="1">
      <c r="F628" s="11"/>
      <c r="G628" s="11"/>
      <c r="I628" s="11"/>
      <c r="J628" s="11"/>
      <c r="K628" s="11"/>
      <c r="M628" s="11"/>
      <c r="N628" s="11"/>
      <c r="O628" s="11"/>
      <c r="P628" s="12"/>
      <c r="Q628" s="11"/>
    </row>
    <row r="629" spans="6:17" ht="15.75" customHeight="1">
      <c r="F629" s="11"/>
      <c r="G629" s="11"/>
      <c r="I629" s="11"/>
      <c r="J629" s="11"/>
      <c r="K629" s="11"/>
      <c r="M629" s="11"/>
      <c r="N629" s="11"/>
      <c r="O629" s="11"/>
      <c r="P629" s="12"/>
      <c r="Q629" s="11"/>
    </row>
    <row r="630" spans="6:17" ht="15.75" customHeight="1">
      <c r="F630" s="11"/>
      <c r="G630" s="11"/>
      <c r="I630" s="11"/>
      <c r="J630" s="11"/>
      <c r="K630" s="11"/>
      <c r="M630" s="11"/>
      <c r="N630" s="11"/>
      <c r="O630" s="11"/>
      <c r="P630" s="12"/>
      <c r="Q630" s="11"/>
    </row>
    <row r="631" spans="6:17" ht="15.75" customHeight="1">
      <c r="F631" s="11"/>
      <c r="G631" s="11"/>
      <c r="I631" s="11"/>
      <c r="J631" s="11"/>
      <c r="K631" s="11"/>
      <c r="M631" s="11"/>
      <c r="N631" s="11"/>
      <c r="O631" s="11"/>
      <c r="P631" s="12"/>
      <c r="Q631" s="11"/>
    </row>
    <row r="632" spans="6:17" ht="15.75" customHeight="1">
      <c r="F632" s="11"/>
      <c r="G632" s="11"/>
      <c r="I632" s="11"/>
      <c r="J632" s="11"/>
      <c r="K632" s="11"/>
      <c r="M632" s="11"/>
      <c r="N632" s="11"/>
      <c r="O632" s="11"/>
      <c r="P632" s="12"/>
      <c r="Q632" s="11"/>
    </row>
    <row r="633" spans="6:17" ht="15.75" customHeight="1">
      <c r="F633" s="11"/>
      <c r="G633" s="11"/>
      <c r="I633" s="11"/>
      <c r="J633" s="11"/>
      <c r="K633" s="11"/>
      <c r="M633" s="11"/>
      <c r="N633" s="11"/>
      <c r="O633" s="11"/>
      <c r="P633" s="12"/>
      <c r="Q633" s="11"/>
    </row>
    <row r="634" spans="6:17" ht="15.75" customHeight="1">
      <c r="F634" s="11"/>
      <c r="G634" s="11"/>
      <c r="I634" s="11"/>
      <c r="J634" s="11"/>
      <c r="K634" s="11"/>
      <c r="M634" s="11"/>
      <c r="N634" s="11"/>
      <c r="O634" s="11"/>
      <c r="P634" s="12"/>
      <c r="Q634" s="11"/>
    </row>
    <row r="635" spans="6:17" ht="15.75" customHeight="1">
      <c r="F635" s="11"/>
      <c r="G635" s="11"/>
      <c r="I635" s="11"/>
      <c r="J635" s="11"/>
      <c r="K635" s="11"/>
      <c r="M635" s="11"/>
      <c r="N635" s="11"/>
      <c r="O635" s="11"/>
      <c r="P635" s="12"/>
      <c r="Q635" s="11"/>
    </row>
    <row r="636" spans="6:17" ht="15.75" customHeight="1">
      <c r="F636" s="11"/>
      <c r="G636" s="11"/>
      <c r="I636" s="11"/>
      <c r="J636" s="11"/>
      <c r="K636" s="11"/>
      <c r="M636" s="11"/>
      <c r="N636" s="11"/>
      <c r="O636" s="11"/>
      <c r="P636" s="12"/>
      <c r="Q636" s="11"/>
    </row>
    <row r="637" spans="6:17" ht="15.75" customHeight="1">
      <c r="F637" s="11"/>
      <c r="G637" s="11"/>
      <c r="I637" s="11"/>
      <c r="J637" s="11"/>
      <c r="K637" s="11"/>
      <c r="M637" s="11"/>
      <c r="N637" s="11"/>
      <c r="O637" s="11"/>
      <c r="P637" s="12"/>
      <c r="Q637" s="11"/>
    </row>
    <row r="638" spans="6:17" ht="15.75" customHeight="1">
      <c r="F638" s="11"/>
      <c r="G638" s="11"/>
      <c r="I638" s="11"/>
      <c r="J638" s="11"/>
      <c r="K638" s="11"/>
      <c r="M638" s="11"/>
      <c r="N638" s="11"/>
      <c r="O638" s="11"/>
      <c r="P638" s="12"/>
      <c r="Q638" s="11"/>
    </row>
    <row r="639" spans="6:17" ht="15.75" customHeight="1">
      <c r="F639" s="11"/>
      <c r="G639" s="11"/>
      <c r="I639" s="11"/>
      <c r="J639" s="11"/>
      <c r="K639" s="11"/>
      <c r="M639" s="11"/>
      <c r="N639" s="11"/>
      <c r="O639" s="11"/>
      <c r="P639" s="12"/>
      <c r="Q639" s="11"/>
    </row>
    <row r="640" spans="6:17" ht="15.75" customHeight="1">
      <c r="F640" s="11"/>
      <c r="G640" s="11"/>
      <c r="I640" s="11"/>
      <c r="J640" s="11"/>
      <c r="K640" s="11"/>
      <c r="M640" s="11"/>
      <c r="N640" s="11"/>
      <c r="O640" s="11"/>
      <c r="P640" s="12"/>
      <c r="Q640" s="11"/>
    </row>
    <row r="641" spans="6:17" ht="15.75" customHeight="1">
      <c r="F641" s="11"/>
      <c r="G641" s="11"/>
      <c r="I641" s="11"/>
      <c r="J641" s="11"/>
      <c r="K641" s="11"/>
      <c r="M641" s="11"/>
      <c r="N641" s="11"/>
      <c r="O641" s="11"/>
      <c r="P641" s="12"/>
      <c r="Q641" s="11"/>
    </row>
    <row r="642" spans="6:17" ht="15.75" customHeight="1">
      <c r="F642" s="11"/>
      <c r="G642" s="11"/>
      <c r="I642" s="11"/>
      <c r="J642" s="11"/>
      <c r="K642" s="11"/>
      <c r="M642" s="11"/>
      <c r="N642" s="11"/>
      <c r="O642" s="11"/>
      <c r="P642" s="12"/>
      <c r="Q642" s="11"/>
    </row>
    <row r="643" spans="6:17" ht="15.75" customHeight="1">
      <c r="F643" s="11"/>
      <c r="G643" s="11"/>
      <c r="I643" s="11"/>
      <c r="J643" s="11"/>
      <c r="K643" s="11"/>
      <c r="M643" s="11"/>
      <c r="N643" s="11"/>
      <c r="O643" s="11"/>
      <c r="P643" s="12"/>
      <c r="Q643" s="11"/>
    </row>
    <row r="644" spans="6:17" ht="15.75" customHeight="1">
      <c r="F644" s="11"/>
      <c r="G644" s="11"/>
      <c r="I644" s="11"/>
      <c r="J644" s="11"/>
      <c r="K644" s="11"/>
      <c r="M644" s="11"/>
      <c r="N644" s="11"/>
      <c r="O644" s="11"/>
      <c r="P644" s="12"/>
      <c r="Q644" s="11"/>
    </row>
    <row r="645" spans="6:17" ht="15.75" customHeight="1">
      <c r="F645" s="11"/>
      <c r="G645" s="11"/>
      <c r="I645" s="11"/>
      <c r="J645" s="11"/>
      <c r="K645" s="11"/>
      <c r="M645" s="11"/>
      <c r="N645" s="11"/>
      <c r="O645" s="11"/>
      <c r="P645" s="12"/>
      <c r="Q645" s="11"/>
    </row>
    <row r="646" spans="6:17" ht="15.75" customHeight="1">
      <c r="F646" s="11"/>
      <c r="G646" s="11"/>
      <c r="I646" s="11"/>
      <c r="J646" s="11"/>
      <c r="K646" s="11"/>
      <c r="M646" s="11"/>
      <c r="N646" s="11"/>
      <c r="O646" s="11"/>
      <c r="P646" s="12"/>
      <c r="Q646" s="11"/>
    </row>
    <row r="647" spans="6:17" ht="15.75" customHeight="1">
      <c r="F647" s="11"/>
      <c r="G647" s="11"/>
      <c r="I647" s="11"/>
      <c r="J647" s="11"/>
      <c r="K647" s="11"/>
      <c r="M647" s="11"/>
      <c r="N647" s="11"/>
      <c r="O647" s="11"/>
      <c r="P647" s="12"/>
      <c r="Q647" s="11"/>
    </row>
    <row r="648" spans="6:17" ht="15.75" customHeight="1">
      <c r="F648" s="11"/>
      <c r="G648" s="11"/>
      <c r="I648" s="11"/>
      <c r="J648" s="11"/>
      <c r="K648" s="11"/>
      <c r="M648" s="11"/>
      <c r="N648" s="11"/>
      <c r="O648" s="11"/>
      <c r="P648" s="12"/>
      <c r="Q648" s="11"/>
    </row>
    <row r="649" spans="6:17" ht="15.75" customHeight="1">
      <c r="F649" s="11"/>
      <c r="G649" s="11"/>
      <c r="I649" s="11"/>
      <c r="J649" s="11"/>
      <c r="K649" s="11"/>
      <c r="M649" s="11"/>
      <c r="N649" s="11"/>
      <c r="O649" s="11"/>
      <c r="P649" s="12"/>
      <c r="Q649" s="11"/>
    </row>
    <row r="650" spans="6:17" ht="15.75" customHeight="1">
      <c r="F650" s="11"/>
      <c r="G650" s="11"/>
      <c r="I650" s="11"/>
      <c r="J650" s="11"/>
      <c r="K650" s="11"/>
      <c r="M650" s="11"/>
      <c r="N650" s="11"/>
      <c r="O650" s="11"/>
      <c r="P650" s="12"/>
      <c r="Q650" s="11"/>
    </row>
    <row r="651" spans="6:17" ht="15.75" customHeight="1">
      <c r="F651" s="11"/>
      <c r="G651" s="11"/>
      <c r="I651" s="11"/>
      <c r="J651" s="11"/>
      <c r="K651" s="11"/>
      <c r="M651" s="11"/>
      <c r="N651" s="11"/>
      <c r="O651" s="11"/>
      <c r="P651" s="12"/>
      <c r="Q651" s="11"/>
    </row>
    <row r="652" spans="6:17" ht="15.75" customHeight="1">
      <c r="F652" s="11"/>
      <c r="G652" s="11"/>
      <c r="I652" s="11"/>
      <c r="J652" s="11"/>
      <c r="K652" s="11"/>
      <c r="M652" s="11"/>
      <c r="N652" s="11"/>
      <c r="O652" s="11"/>
      <c r="P652" s="12"/>
      <c r="Q652" s="11"/>
    </row>
    <row r="653" spans="6:17" ht="15.75" customHeight="1">
      <c r="F653" s="11"/>
      <c r="G653" s="11"/>
      <c r="I653" s="11"/>
      <c r="J653" s="11"/>
      <c r="K653" s="11"/>
      <c r="M653" s="11"/>
      <c r="N653" s="11"/>
      <c r="O653" s="11"/>
      <c r="P653" s="12"/>
      <c r="Q653" s="11"/>
    </row>
    <row r="654" spans="6:17" ht="15.75" customHeight="1">
      <c r="F654" s="11"/>
      <c r="G654" s="11"/>
      <c r="I654" s="11"/>
      <c r="J654" s="11"/>
      <c r="K654" s="11"/>
      <c r="M654" s="11"/>
      <c r="N654" s="11"/>
      <c r="O654" s="11"/>
      <c r="P654" s="12"/>
      <c r="Q654" s="11"/>
    </row>
    <row r="655" spans="6:17" ht="15.75" customHeight="1">
      <c r="F655" s="11"/>
      <c r="G655" s="11"/>
      <c r="I655" s="11"/>
      <c r="J655" s="11"/>
      <c r="K655" s="11"/>
      <c r="M655" s="11"/>
      <c r="N655" s="11"/>
      <c r="O655" s="11"/>
      <c r="P655" s="12"/>
      <c r="Q655" s="11"/>
    </row>
    <row r="656" spans="6:17" ht="15.75" customHeight="1">
      <c r="F656" s="11"/>
      <c r="G656" s="11"/>
      <c r="I656" s="11"/>
      <c r="J656" s="11"/>
      <c r="K656" s="11"/>
      <c r="M656" s="11"/>
      <c r="N656" s="11"/>
      <c r="O656" s="11"/>
      <c r="P656" s="12"/>
      <c r="Q656" s="11"/>
    </row>
    <row r="657" spans="6:17" ht="15.75" customHeight="1">
      <c r="F657" s="11"/>
      <c r="G657" s="11"/>
      <c r="I657" s="11"/>
      <c r="J657" s="11"/>
      <c r="K657" s="11"/>
      <c r="M657" s="11"/>
      <c r="N657" s="11"/>
      <c r="O657" s="11"/>
      <c r="P657" s="12"/>
      <c r="Q657" s="11"/>
    </row>
    <row r="658" spans="6:17" ht="15.75" customHeight="1">
      <c r="F658" s="11"/>
      <c r="G658" s="11"/>
      <c r="I658" s="11"/>
      <c r="J658" s="11"/>
      <c r="K658" s="11"/>
      <c r="M658" s="11"/>
      <c r="N658" s="11"/>
      <c r="O658" s="11"/>
      <c r="P658" s="12"/>
      <c r="Q658" s="11"/>
    </row>
    <row r="659" spans="6:17" ht="15.75" customHeight="1">
      <c r="F659" s="11"/>
      <c r="G659" s="11"/>
      <c r="I659" s="11"/>
      <c r="J659" s="11"/>
      <c r="K659" s="11"/>
      <c r="M659" s="11"/>
      <c r="N659" s="11"/>
      <c r="O659" s="11"/>
      <c r="P659" s="12"/>
      <c r="Q659" s="11"/>
    </row>
    <row r="660" spans="6:17" ht="15.75" customHeight="1">
      <c r="F660" s="11"/>
      <c r="G660" s="11"/>
      <c r="I660" s="11"/>
      <c r="J660" s="11"/>
      <c r="K660" s="11"/>
      <c r="M660" s="11"/>
      <c r="N660" s="11"/>
      <c r="O660" s="11"/>
      <c r="P660" s="12"/>
      <c r="Q660" s="11"/>
    </row>
    <row r="661" spans="6:17" ht="15.75" customHeight="1">
      <c r="F661" s="11"/>
      <c r="G661" s="11"/>
      <c r="I661" s="11"/>
      <c r="J661" s="11"/>
      <c r="K661" s="11"/>
      <c r="M661" s="11"/>
      <c r="N661" s="11"/>
      <c r="O661" s="11"/>
      <c r="P661" s="12"/>
      <c r="Q661" s="11"/>
    </row>
    <row r="662" spans="6:17" ht="15.75" customHeight="1">
      <c r="F662" s="11"/>
      <c r="G662" s="11"/>
      <c r="I662" s="11"/>
      <c r="J662" s="11"/>
      <c r="K662" s="11"/>
      <c r="M662" s="11"/>
      <c r="N662" s="11"/>
      <c r="O662" s="11"/>
      <c r="P662" s="12"/>
      <c r="Q662" s="11"/>
    </row>
    <row r="663" spans="6:17" ht="15.75" customHeight="1">
      <c r="F663" s="11"/>
      <c r="G663" s="11"/>
      <c r="I663" s="11"/>
      <c r="J663" s="11"/>
      <c r="K663" s="11"/>
      <c r="M663" s="11"/>
      <c r="N663" s="11"/>
      <c r="O663" s="11"/>
      <c r="P663" s="12"/>
      <c r="Q663" s="11"/>
    </row>
    <row r="664" spans="6:17" ht="15.75" customHeight="1">
      <c r="F664" s="11"/>
      <c r="G664" s="11"/>
      <c r="I664" s="11"/>
      <c r="J664" s="11"/>
      <c r="K664" s="11"/>
      <c r="M664" s="11"/>
      <c r="N664" s="11"/>
      <c r="O664" s="11"/>
      <c r="P664" s="12"/>
      <c r="Q664" s="11"/>
    </row>
    <row r="665" spans="6:17" ht="15.75" customHeight="1">
      <c r="F665" s="11"/>
      <c r="G665" s="11"/>
      <c r="I665" s="11"/>
      <c r="J665" s="11"/>
      <c r="K665" s="11"/>
      <c r="M665" s="11"/>
      <c r="N665" s="11"/>
      <c r="O665" s="11"/>
      <c r="P665" s="12"/>
      <c r="Q665" s="11"/>
    </row>
    <row r="666" spans="6:17" ht="15.75" customHeight="1">
      <c r="F666" s="11"/>
      <c r="G666" s="11"/>
      <c r="I666" s="11"/>
      <c r="J666" s="11"/>
      <c r="K666" s="11"/>
      <c r="M666" s="11"/>
      <c r="N666" s="11"/>
      <c r="O666" s="11"/>
      <c r="P666" s="12"/>
      <c r="Q666" s="11"/>
    </row>
    <row r="667" spans="6:17" ht="15.75" customHeight="1">
      <c r="F667" s="11"/>
      <c r="G667" s="11"/>
      <c r="I667" s="11"/>
      <c r="J667" s="11"/>
      <c r="K667" s="11"/>
      <c r="M667" s="11"/>
      <c r="N667" s="11"/>
      <c r="O667" s="11"/>
      <c r="P667" s="12"/>
      <c r="Q667" s="11"/>
    </row>
    <row r="668" spans="6:17" ht="15.75" customHeight="1">
      <c r="F668" s="11"/>
      <c r="G668" s="11"/>
      <c r="I668" s="11"/>
      <c r="J668" s="11"/>
      <c r="K668" s="11"/>
      <c r="M668" s="11"/>
      <c r="N668" s="11"/>
      <c r="O668" s="11"/>
      <c r="P668" s="12"/>
      <c r="Q668" s="11"/>
    </row>
    <row r="669" spans="6:17" ht="15.75" customHeight="1">
      <c r="F669" s="11"/>
      <c r="G669" s="11"/>
      <c r="I669" s="11"/>
      <c r="J669" s="11"/>
      <c r="K669" s="11"/>
      <c r="M669" s="11"/>
      <c r="N669" s="11"/>
      <c r="O669" s="11"/>
      <c r="P669" s="12"/>
      <c r="Q669" s="11"/>
    </row>
    <row r="670" spans="6:17" ht="15.75" customHeight="1">
      <c r="F670" s="11"/>
      <c r="G670" s="11"/>
      <c r="I670" s="11"/>
      <c r="J670" s="11"/>
      <c r="K670" s="11"/>
      <c r="M670" s="11"/>
      <c r="N670" s="11"/>
      <c r="O670" s="11"/>
      <c r="P670" s="12"/>
      <c r="Q670" s="11"/>
    </row>
    <row r="671" spans="6:17" ht="15.75" customHeight="1">
      <c r="F671" s="11"/>
      <c r="G671" s="11"/>
      <c r="I671" s="11"/>
      <c r="J671" s="11"/>
      <c r="K671" s="11"/>
      <c r="M671" s="11"/>
      <c r="N671" s="11"/>
      <c r="O671" s="11"/>
      <c r="P671" s="12"/>
      <c r="Q671" s="11"/>
    </row>
    <row r="672" spans="6:17" ht="15.75" customHeight="1">
      <c r="F672" s="11"/>
      <c r="G672" s="11"/>
      <c r="I672" s="11"/>
      <c r="J672" s="11"/>
      <c r="K672" s="11"/>
      <c r="M672" s="11"/>
      <c r="N672" s="11"/>
      <c r="O672" s="11"/>
      <c r="P672" s="12"/>
      <c r="Q672" s="11"/>
    </row>
    <row r="673" spans="6:17" ht="15.75" customHeight="1">
      <c r="F673" s="11"/>
      <c r="G673" s="11"/>
      <c r="I673" s="11"/>
      <c r="J673" s="11"/>
      <c r="K673" s="11"/>
      <c r="M673" s="11"/>
      <c r="N673" s="11"/>
      <c r="O673" s="11"/>
      <c r="P673" s="12"/>
      <c r="Q673" s="11"/>
    </row>
    <row r="674" spans="6:17" ht="15.75" customHeight="1">
      <c r="F674" s="11"/>
      <c r="G674" s="11"/>
      <c r="I674" s="11"/>
      <c r="J674" s="11"/>
      <c r="K674" s="11"/>
      <c r="M674" s="11"/>
      <c r="N674" s="11"/>
      <c r="O674" s="11"/>
      <c r="P674" s="12"/>
      <c r="Q674" s="11"/>
    </row>
    <row r="675" spans="6:17" ht="15.75" customHeight="1">
      <c r="F675" s="11"/>
      <c r="G675" s="11"/>
      <c r="I675" s="11"/>
      <c r="J675" s="11"/>
      <c r="K675" s="11"/>
      <c r="M675" s="11"/>
      <c r="N675" s="11"/>
      <c r="O675" s="11"/>
      <c r="P675" s="12"/>
      <c r="Q675" s="11"/>
    </row>
    <row r="676" spans="6:17" ht="15.75" customHeight="1">
      <c r="F676" s="11"/>
      <c r="G676" s="11"/>
      <c r="I676" s="11"/>
      <c r="J676" s="11"/>
      <c r="K676" s="11"/>
      <c r="M676" s="11"/>
      <c r="N676" s="11"/>
      <c r="O676" s="11"/>
      <c r="P676" s="12"/>
      <c r="Q676" s="11"/>
    </row>
    <row r="677" spans="6:17" ht="15.75" customHeight="1">
      <c r="F677" s="11"/>
      <c r="G677" s="11"/>
      <c r="I677" s="11"/>
      <c r="J677" s="11"/>
      <c r="K677" s="11"/>
      <c r="M677" s="11"/>
      <c r="N677" s="11"/>
      <c r="O677" s="11"/>
      <c r="P677" s="12"/>
      <c r="Q677" s="11"/>
    </row>
    <row r="678" spans="6:17" ht="15.75" customHeight="1">
      <c r="F678" s="11"/>
      <c r="G678" s="11"/>
      <c r="I678" s="11"/>
      <c r="J678" s="11"/>
      <c r="K678" s="11"/>
      <c r="M678" s="11"/>
      <c r="N678" s="11"/>
      <c r="O678" s="11"/>
      <c r="P678" s="12"/>
      <c r="Q678" s="11"/>
    </row>
    <row r="679" spans="6:17" ht="15.75" customHeight="1">
      <c r="F679" s="11"/>
      <c r="G679" s="11"/>
      <c r="I679" s="11"/>
      <c r="J679" s="11"/>
      <c r="K679" s="11"/>
      <c r="M679" s="11"/>
      <c r="N679" s="11"/>
      <c r="O679" s="11"/>
      <c r="P679" s="12"/>
      <c r="Q679" s="11"/>
    </row>
    <row r="680" spans="6:17" ht="15.75" customHeight="1">
      <c r="F680" s="11"/>
      <c r="G680" s="11"/>
      <c r="I680" s="11"/>
      <c r="J680" s="11"/>
      <c r="K680" s="11"/>
      <c r="M680" s="11"/>
      <c r="N680" s="11"/>
      <c r="O680" s="11"/>
      <c r="P680" s="12"/>
      <c r="Q680" s="11"/>
    </row>
    <row r="681" spans="6:17" ht="15.75" customHeight="1">
      <c r="F681" s="11"/>
      <c r="G681" s="11"/>
      <c r="I681" s="11"/>
      <c r="J681" s="11"/>
      <c r="K681" s="11"/>
      <c r="M681" s="11"/>
      <c r="N681" s="11"/>
      <c r="O681" s="11"/>
      <c r="P681" s="12"/>
      <c r="Q681" s="11"/>
    </row>
    <row r="682" spans="6:17" ht="15.75" customHeight="1">
      <c r="F682" s="11"/>
      <c r="G682" s="11"/>
      <c r="I682" s="11"/>
      <c r="J682" s="11"/>
      <c r="K682" s="11"/>
      <c r="M682" s="11"/>
      <c r="N682" s="11"/>
      <c r="O682" s="11"/>
      <c r="P682" s="12"/>
      <c r="Q682" s="11"/>
    </row>
    <row r="683" spans="6:17" ht="15.75" customHeight="1">
      <c r="F683" s="11"/>
      <c r="G683" s="11"/>
      <c r="I683" s="11"/>
      <c r="J683" s="11"/>
      <c r="K683" s="11"/>
      <c r="M683" s="11"/>
      <c r="N683" s="11"/>
      <c r="O683" s="11"/>
      <c r="P683" s="12"/>
      <c r="Q683" s="11"/>
    </row>
    <row r="684" spans="6:17" ht="15.75" customHeight="1">
      <c r="F684" s="11"/>
      <c r="G684" s="11"/>
      <c r="I684" s="11"/>
      <c r="J684" s="11"/>
      <c r="K684" s="11"/>
      <c r="M684" s="11"/>
      <c r="N684" s="11"/>
      <c r="O684" s="11"/>
      <c r="P684" s="12"/>
      <c r="Q684" s="11"/>
    </row>
    <row r="685" spans="6:17" ht="15.75" customHeight="1">
      <c r="F685" s="11"/>
      <c r="G685" s="11"/>
      <c r="I685" s="11"/>
      <c r="J685" s="11"/>
      <c r="K685" s="11"/>
      <c r="M685" s="11"/>
      <c r="N685" s="11"/>
      <c r="O685" s="11"/>
      <c r="P685" s="12"/>
      <c r="Q685" s="11"/>
    </row>
    <row r="686" spans="6:17" ht="15.75" customHeight="1">
      <c r="F686" s="11"/>
      <c r="G686" s="11"/>
      <c r="I686" s="11"/>
      <c r="J686" s="11"/>
      <c r="K686" s="11"/>
      <c r="M686" s="11"/>
      <c r="N686" s="11"/>
      <c r="O686" s="11"/>
      <c r="P686" s="12"/>
      <c r="Q686" s="11"/>
    </row>
    <row r="687" spans="6:17" ht="15.75" customHeight="1">
      <c r="F687" s="11"/>
      <c r="G687" s="11"/>
      <c r="I687" s="11"/>
      <c r="J687" s="11"/>
      <c r="K687" s="11"/>
      <c r="M687" s="11"/>
      <c r="N687" s="11"/>
      <c r="O687" s="11"/>
      <c r="P687" s="12"/>
      <c r="Q687" s="11"/>
    </row>
    <row r="688" spans="6:17" ht="15.75" customHeight="1">
      <c r="F688" s="11"/>
      <c r="G688" s="11"/>
      <c r="I688" s="11"/>
      <c r="J688" s="11"/>
      <c r="K688" s="11"/>
      <c r="M688" s="11"/>
      <c r="N688" s="11"/>
      <c r="O688" s="11"/>
      <c r="P688" s="12"/>
      <c r="Q688" s="11"/>
    </row>
    <row r="689" spans="6:17" ht="15.75" customHeight="1">
      <c r="F689" s="11"/>
      <c r="G689" s="11"/>
      <c r="I689" s="11"/>
      <c r="J689" s="11"/>
      <c r="K689" s="11"/>
      <c r="M689" s="11"/>
      <c r="N689" s="11"/>
      <c r="O689" s="11"/>
      <c r="P689" s="12"/>
      <c r="Q689" s="11"/>
    </row>
    <row r="690" spans="6:17" ht="15.75" customHeight="1">
      <c r="F690" s="11"/>
      <c r="G690" s="11"/>
      <c r="I690" s="11"/>
      <c r="J690" s="11"/>
      <c r="K690" s="11"/>
      <c r="M690" s="11"/>
      <c r="N690" s="11"/>
      <c r="O690" s="11"/>
      <c r="P690" s="12"/>
      <c r="Q690" s="11"/>
    </row>
    <row r="691" spans="6:17" ht="15.75" customHeight="1">
      <c r="F691" s="11"/>
      <c r="G691" s="11"/>
      <c r="I691" s="11"/>
      <c r="J691" s="11"/>
      <c r="K691" s="11"/>
      <c r="M691" s="11"/>
      <c r="N691" s="11"/>
      <c r="O691" s="11"/>
      <c r="P691" s="12"/>
      <c r="Q691" s="11"/>
    </row>
    <row r="692" spans="6:17" ht="15.75" customHeight="1">
      <c r="F692" s="11"/>
      <c r="G692" s="11"/>
      <c r="I692" s="11"/>
      <c r="J692" s="11"/>
      <c r="K692" s="11"/>
      <c r="M692" s="11"/>
      <c r="N692" s="11"/>
      <c r="O692" s="11"/>
      <c r="P692" s="12"/>
      <c r="Q692" s="11"/>
    </row>
    <row r="693" spans="6:17" ht="15.75" customHeight="1">
      <c r="F693" s="11"/>
      <c r="G693" s="11"/>
      <c r="I693" s="11"/>
      <c r="J693" s="11"/>
      <c r="K693" s="11"/>
      <c r="M693" s="11"/>
      <c r="N693" s="11"/>
      <c r="O693" s="11"/>
      <c r="P693" s="12"/>
      <c r="Q693" s="11"/>
    </row>
    <row r="694" spans="6:17" ht="15.75" customHeight="1">
      <c r="F694" s="11"/>
      <c r="G694" s="11"/>
      <c r="I694" s="11"/>
      <c r="J694" s="11"/>
      <c r="K694" s="11"/>
      <c r="M694" s="11"/>
      <c r="N694" s="11"/>
      <c r="O694" s="11"/>
      <c r="P694" s="12"/>
      <c r="Q694" s="11"/>
    </row>
    <row r="695" spans="6:17" ht="15.75" customHeight="1">
      <c r="F695" s="11"/>
      <c r="G695" s="11"/>
      <c r="I695" s="11"/>
      <c r="J695" s="11"/>
      <c r="K695" s="11"/>
      <c r="M695" s="11"/>
      <c r="N695" s="11"/>
      <c r="O695" s="11"/>
      <c r="P695" s="12"/>
      <c r="Q695" s="11"/>
    </row>
    <row r="696" spans="6:17" ht="15.75" customHeight="1">
      <c r="F696" s="11"/>
      <c r="G696" s="11"/>
      <c r="I696" s="11"/>
      <c r="J696" s="11"/>
      <c r="K696" s="11"/>
      <c r="M696" s="11"/>
      <c r="N696" s="11"/>
      <c r="O696" s="11"/>
      <c r="P696" s="12"/>
      <c r="Q696" s="11"/>
    </row>
    <row r="697" spans="6:17" ht="15.75" customHeight="1">
      <c r="F697" s="11"/>
      <c r="G697" s="11"/>
      <c r="I697" s="11"/>
      <c r="J697" s="11"/>
      <c r="K697" s="11"/>
      <c r="M697" s="11"/>
      <c r="N697" s="11"/>
      <c r="O697" s="11"/>
      <c r="P697" s="12"/>
      <c r="Q697" s="11"/>
    </row>
    <row r="698" spans="6:17" ht="15.75" customHeight="1">
      <c r="F698" s="11"/>
      <c r="G698" s="11"/>
      <c r="I698" s="11"/>
      <c r="J698" s="11"/>
      <c r="K698" s="11"/>
      <c r="M698" s="11"/>
      <c r="N698" s="11"/>
      <c r="O698" s="11"/>
      <c r="P698" s="12"/>
      <c r="Q698" s="11"/>
    </row>
    <row r="699" spans="6:17" ht="15.75" customHeight="1">
      <c r="F699" s="11"/>
      <c r="G699" s="11"/>
      <c r="I699" s="11"/>
      <c r="J699" s="11"/>
      <c r="K699" s="11"/>
      <c r="M699" s="11"/>
      <c r="N699" s="11"/>
      <c r="O699" s="11"/>
      <c r="P699" s="12"/>
      <c r="Q699" s="11"/>
    </row>
    <row r="700" spans="6:17" ht="15.75" customHeight="1">
      <c r="F700" s="11"/>
      <c r="G700" s="11"/>
      <c r="I700" s="11"/>
      <c r="J700" s="11"/>
      <c r="K700" s="11"/>
      <c r="M700" s="11"/>
      <c r="N700" s="11"/>
      <c r="O700" s="11"/>
      <c r="P700" s="12"/>
      <c r="Q700" s="11"/>
    </row>
    <row r="701" spans="6:17" ht="15.75" customHeight="1">
      <c r="F701" s="11"/>
      <c r="G701" s="11"/>
      <c r="I701" s="11"/>
      <c r="J701" s="11"/>
      <c r="K701" s="11"/>
      <c r="M701" s="11"/>
      <c r="N701" s="11"/>
      <c r="O701" s="11"/>
      <c r="P701" s="12"/>
      <c r="Q701" s="11"/>
    </row>
    <row r="702" spans="6:17" ht="15.75" customHeight="1">
      <c r="F702" s="11"/>
      <c r="G702" s="11"/>
      <c r="I702" s="11"/>
      <c r="J702" s="11"/>
      <c r="K702" s="11"/>
      <c r="M702" s="11"/>
      <c r="N702" s="11"/>
      <c r="O702" s="11"/>
      <c r="P702" s="12"/>
      <c r="Q702" s="11"/>
    </row>
    <row r="703" spans="6:17" ht="15.75" customHeight="1">
      <c r="F703" s="11"/>
      <c r="G703" s="11"/>
      <c r="I703" s="11"/>
      <c r="J703" s="11"/>
      <c r="K703" s="11"/>
      <c r="M703" s="11"/>
      <c r="N703" s="11"/>
      <c r="O703" s="11"/>
      <c r="P703" s="12"/>
      <c r="Q703" s="11"/>
    </row>
    <row r="704" spans="6:17" ht="15.75" customHeight="1">
      <c r="F704" s="11"/>
      <c r="G704" s="11"/>
      <c r="I704" s="11"/>
      <c r="J704" s="11"/>
      <c r="K704" s="11"/>
      <c r="M704" s="11"/>
      <c r="N704" s="11"/>
      <c r="O704" s="11"/>
      <c r="P704" s="12"/>
      <c r="Q704" s="11"/>
    </row>
    <row r="705" spans="6:17" ht="15.75" customHeight="1">
      <c r="F705" s="11"/>
      <c r="G705" s="11"/>
      <c r="I705" s="11"/>
      <c r="J705" s="11"/>
      <c r="K705" s="11"/>
      <c r="M705" s="11"/>
      <c r="N705" s="11"/>
      <c r="O705" s="11"/>
      <c r="P705" s="12"/>
      <c r="Q705" s="11"/>
    </row>
    <row r="706" spans="6:17" ht="15.75" customHeight="1">
      <c r="F706" s="11"/>
      <c r="G706" s="11"/>
      <c r="I706" s="11"/>
      <c r="J706" s="11"/>
      <c r="K706" s="11"/>
      <c r="M706" s="11"/>
      <c r="N706" s="11"/>
      <c r="O706" s="11"/>
      <c r="P706" s="12"/>
      <c r="Q706" s="11"/>
    </row>
    <row r="707" spans="6:17" ht="15.75" customHeight="1">
      <c r="F707" s="11"/>
      <c r="G707" s="11"/>
      <c r="I707" s="11"/>
      <c r="J707" s="11"/>
      <c r="K707" s="11"/>
      <c r="M707" s="11"/>
      <c r="N707" s="11"/>
      <c r="O707" s="11"/>
      <c r="P707" s="12"/>
      <c r="Q707" s="11"/>
    </row>
    <row r="708" spans="6:17" ht="15.75" customHeight="1">
      <c r="F708" s="11"/>
      <c r="G708" s="11"/>
      <c r="I708" s="11"/>
      <c r="J708" s="11"/>
      <c r="K708" s="11"/>
      <c r="M708" s="11"/>
      <c r="N708" s="11"/>
      <c r="O708" s="11"/>
      <c r="P708" s="12"/>
      <c r="Q708" s="11"/>
    </row>
    <row r="709" spans="6:17" ht="15.75" customHeight="1">
      <c r="F709" s="11"/>
      <c r="G709" s="11"/>
      <c r="I709" s="11"/>
      <c r="J709" s="11"/>
      <c r="K709" s="11"/>
      <c r="M709" s="11"/>
      <c r="N709" s="11"/>
      <c r="O709" s="11"/>
      <c r="P709" s="12"/>
      <c r="Q709" s="11"/>
    </row>
    <row r="710" spans="6:17" ht="15.75" customHeight="1">
      <c r="F710" s="11"/>
      <c r="G710" s="11"/>
      <c r="I710" s="11"/>
      <c r="J710" s="11"/>
      <c r="K710" s="11"/>
      <c r="M710" s="11"/>
      <c r="N710" s="11"/>
      <c r="O710" s="11"/>
      <c r="P710" s="12"/>
      <c r="Q710" s="11"/>
    </row>
    <row r="711" spans="6:17" ht="15.75" customHeight="1">
      <c r="F711" s="11"/>
      <c r="G711" s="11"/>
      <c r="I711" s="11"/>
      <c r="J711" s="11"/>
      <c r="K711" s="11"/>
      <c r="M711" s="11"/>
      <c r="N711" s="11"/>
      <c r="O711" s="11"/>
      <c r="P711" s="12"/>
      <c r="Q711" s="11"/>
    </row>
    <row r="712" spans="6:17" ht="15.75" customHeight="1">
      <c r="F712" s="11"/>
      <c r="G712" s="11"/>
      <c r="I712" s="11"/>
      <c r="J712" s="11"/>
      <c r="K712" s="11"/>
      <c r="M712" s="11"/>
      <c r="N712" s="11"/>
      <c r="O712" s="11"/>
      <c r="P712" s="12"/>
      <c r="Q712" s="11"/>
    </row>
    <row r="713" spans="6:17" ht="15.75" customHeight="1">
      <c r="F713" s="11"/>
      <c r="G713" s="11"/>
      <c r="I713" s="11"/>
      <c r="J713" s="11"/>
      <c r="K713" s="11"/>
      <c r="M713" s="11"/>
      <c r="N713" s="11"/>
      <c r="O713" s="11"/>
      <c r="P713" s="12"/>
      <c r="Q713" s="11"/>
    </row>
    <row r="714" spans="6:17" ht="15.75" customHeight="1">
      <c r="F714" s="11"/>
      <c r="G714" s="11"/>
      <c r="I714" s="11"/>
      <c r="J714" s="11"/>
      <c r="K714" s="11"/>
      <c r="M714" s="11"/>
      <c r="N714" s="11"/>
      <c r="O714" s="11"/>
      <c r="P714" s="12"/>
      <c r="Q714" s="11"/>
    </row>
    <row r="715" spans="6:17" ht="15.75" customHeight="1">
      <c r="F715" s="11"/>
      <c r="G715" s="11"/>
      <c r="I715" s="11"/>
      <c r="J715" s="11"/>
      <c r="K715" s="11"/>
      <c r="M715" s="11"/>
      <c r="N715" s="11"/>
      <c r="O715" s="11"/>
      <c r="P715" s="12"/>
      <c r="Q715" s="11"/>
    </row>
    <row r="716" spans="6:17" ht="15.75" customHeight="1">
      <c r="F716" s="11"/>
      <c r="G716" s="11"/>
      <c r="I716" s="11"/>
      <c r="J716" s="11"/>
      <c r="K716" s="11"/>
      <c r="M716" s="11"/>
      <c r="N716" s="11"/>
      <c r="O716" s="11"/>
      <c r="P716" s="12"/>
      <c r="Q716" s="11"/>
    </row>
    <row r="717" spans="6:17" ht="15.75" customHeight="1">
      <c r="F717" s="11"/>
      <c r="G717" s="11"/>
      <c r="I717" s="11"/>
      <c r="J717" s="11"/>
      <c r="K717" s="11"/>
      <c r="M717" s="11"/>
      <c r="N717" s="11"/>
      <c r="O717" s="11"/>
      <c r="P717" s="12"/>
      <c r="Q717" s="11"/>
    </row>
    <row r="718" spans="6:17" ht="15.75" customHeight="1">
      <c r="F718" s="11"/>
      <c r="G718" s="11"/>
      <c r="I718" s="11"/>
      <c r="J718" s="11"/>
      <c r="K718" s="11"/>
      <c r="M718" s="11"/>
      <c r="N718" s="11"/>
      <c r="O718" s="11"/>
      <c r="P718" s="12"/>
      <c r="Q718" s="11"/>
    </row>
    <row r="719" spans="6:17" ht="15.75" customHeight="1">
      <c r="F719" s="11"/>
      <c r="G719" s="11"/>
      <c r="I719" s="11"/>
      <c r="J719" s="11"/>
      <c r="K719" s="11"/>
      <c r="M719" s="11"/>
      <c r="N719" s="11"/>
      <c r="O719" s="11"/>
      <c r="P719" s="12"/>
      <c r="Q719" s="11"/>
    </row>
    <row r="720" spans="6:17" ht="15.75" customHeight="1">
      <c r="F720" s="11"/>
      <c r="G720" s="11"/>
      <c r="I720" s="11"/>
      <c r="J720" s="11"/>
      <c r="K720" s="11"/>
      <c r="M720" s="11"/>
      <c r="N720" s="11"/>
      <c r="O720" s="11"/>
      <c r="P720" s="12"/>
      <c r="Q720" s="11"/>
    </row>
    <row r="721" spans="6:17" ht="15.75" customHeight="1">
      <c r="F721" s="11"/>
      <c r="G721" s="11"/>
      <c r="I721" s="11"/>
      <c r="J721" s="11"/>
      <c r="K721" s="11"/>
      <c r="M721" s="11"/>
      <c r="N721" s="11"/>
      <c r="O721" s="11"/>
      <c r="P721" s="12"/>
      <c r="Q721" s="11"/>
    </row>
    <row r="722" spans="6:17" ht="15.75" customHeight="1">
      <c r="F722" s="11"/>
      <c r="G722" s="11"/>
      <c r="I722" s="11"/>
      <c r="J722" s="11"/>
      <c r="K722" s="11"/>
      <c r="M722" s="11"/>
      <c r="N722" s="11"/>
      <c r="O722" s="11"/>
      <c r="P722" s="12"/>
      <c r="Q722" s="11"/>
    </row>
    <row r="723" spans="6:17" ht="15.75" customHeight="1">
      <c r="F723" s="11"/>
      <c r="G723" s="11"/>
      <c r="I723" s="11"/>
      <c r="J723" s="11"/>
      <c r="K723" s="11"/>
      <c r="M723" s="11"/>
      <c r="N723" s="11"/>
      <c r="O723" s="11"/>
      <c r="P723" s="12"/>
      <c r="Q723" s="11"/>
    </row>
    <row r="724" spans="6:17" ht="15.75" customHeight="1">
      <c r="F724" s="11"/>
      <c r="G724" s="11"/>
      <c r="I724" s="11"/>
      <c r="J724" s="11"/>
      <c r="K724" s="11"/>
      <c r="M724" s="11"/>
      <c r="N724" s="11"/>
      <c r="O724" s="11"/>
      <c r="P724" s="12"/>
      <c r="Q724" s="11"/>
    </row>
    <row r="725" spans="6:17" ht="15.75" customHeight="1">
      <c r="F725" s="11"/>
      <c r="G725" s="11"/>
      <c r="I725" s="11"/>
      <c r="J725" s="11"/>
      <c r="K725" s="11"/>
      <c r="M725" s="11"/>
      <c r="N725" s="11"/>
      <c r="O725" s="11"/>
      <c r="P725" s="12"/>
      <c r="Q725" s="11"/>
    </row>
    <row r="726" spans="6:17" ht="15.75" customHeight="1">
      <c r="F726" s="11"/>
      <c r="G726" s="11"/>
      <c r="I726" s="11"/>
      <c r="J726" s="11"/>
      <c r="K726" s="11"/>
      <c r="M726" s="11"/>
      <c r="N726" s="11"/>
      <c r="O726" s="11"/>
      <c r="P726" s="12"/>
      <c r="Q726" s="11"/>
    </row>
    <row r="727" spans="6:17" ht="15.75" customHeight="1">
      <c r="F727" s="11"/>
      <c r="G727" s="11"/>
      <c r="I727" s="11"/>
      <c r="J727" s="11"/>
      <c r="K727" s="11"/>
      <c r="M727" s="11"/>
      <c r="N727" s="11"/>
      <c r="O727" s="11"/>
      <c r="P727" s="12"/>
      <c r="Q727" s="11"/>
    </row>
    <row r="728" spans="6:17" ht="15.75" customHeight="1">
      <c r="F728" s="11"/>
      <c r="G728" s="11"/>
      <c r="I728" s="11"/>
      <c r="J728" s="11"/>
      <c r="K728" s="11"/>
      <c r="M728" s="11"/>
      <c r="N728" s="11"/>
      <c r="O728" s="11"/>
      <c r="P728" s="12"/>
      <c r="Q728" s="11"/>
    </row>
    <row r="729" spans="6:17" ht="15.75" customHeight="1">
      <c r="F729" s="11"/>
      <c r="G729" s="11"/>
      <c r="I729" s="11"/>
      <c r="J729" s="11"/>
      <c r="K729" s="11"/>
      <c r="M729" s="11"/>
      <c r="N729" s="11"/>
      <c r="O729" s="11"/>
      <c r="P729" s="12"/>
      <c r="Q729" s="11"/>
    </row>
    <row r="730" spans="6:17" ht="15.75" customHeight="1">
      <c r="F730" s="11"/>
      <c r="G730" s="11"/>
      <c r="I730" s="11"/>
      <c r="J730" s="11"/>
      <c r="K730" s="11"/>
      <c r="M730" s="11"/>
      <c r="N730" s="11"/>
      <c r="O730" s="11"/>
      <c r="P730" s="12"/>
      <c r="Q730" s="11"/>
    </row>
    <row r="731" spans="6:17" ht="15.75" customHeight="1">
      <c r="F731" s="11"/>
      <c r="G731" s="11"/>
      <c r="I731" s="11"/>
      <c r="J731" s="11"/>
      <c r="K731" s="11"/>
      <c r="M731" s="11"/>
      <c r="N731" s="11"/>
      <c r="O731" s="11"/>
      <c r="P731" s="12"/>
      <c r="Q731" s="11"/>
    </row>
    <row r="732" spans="6:17" ht="15.75" customHeight="1">
      <c r="F732" s="11"/>
      <c r="G732" s="11"/>
      <c r="I732" s="11"/>
      <c r="J732" s="11"/>
      <c r="K732" s="11"/>
      <c r="M732" s="11"/>
      <c r="N732" s="11"/>
      <c r="O732" s="11"/>
      <c r="P732" s="12"/>
      <c r="Q732" s="11"/>
    </row>
    <row r="733" spans="6:17" ht="15.75" customHeight="1">
      <c r="F733" s="11"/>
      <c r="G733" s="11"/>
      <c r="I733" s="11"/>
      <c r="J733" s="11"/>
      <c r="K733" s="11"/>
      <c r="M733" s="11"/>
      <c r="N733" s="11"/>
      <c r="O733" s="11"/>
      <c r="P733" s="12"/>
      <c r="Q733" s="11"/>
    </row>
    <row r="734" spans="6:17" ht="15.75" customHeight="1">
      <c r="F734" s="11"/>
      <c r="G734" s="11"/>
      <c r="I734" s="11"/>
      <c r="J734" s="11"/>
      <c r="K734" s="11"/>
      <c r="M734" s="11"/>
      <c r="N734" s="11"/>
      <c r="O734" s="11"/>
      <c r="P734" s="12"/>
      <c r="Q734" s="11"/>
    </row>
    <row r="735" spans="6:17" ht="15.75" customHeight="1">
      <c r="F735" s="11"/>
      <c r="G735" s="11"/>
      <c r="I735" s="11"/>
      <c r="J735" s="11"/>
      <c r="K735" s="11"/>
      <c r="M735" s="11"/>
      <c r="N735" s="11"/>
      <c r="O735" s="11"/>
      <c r="P735" s="12"/>
      <c r="Q735" s="11"/>
    </row>
    <row r="736" spans="6:17" ht="15.75" customHeight="1">
      <c r="F736" s="11"/>
      <c r="G736" s="11"/>
      <c r="I736" s="11"/>
      <c r="J736" s="11"/>
      <c r="K736" s="11"/>
      <c r="M736" s="11"/>
      <c r="N736" s="11"/>
      <c r="O736" s="11"/>
      <c r="P736" s="12"/>
      <c r="Q736" s="11"/>
    </row>
    <row r="737" spans="6:17" ht="15.75" customHeight="1">
      <c r="F737" s="11"/>
      <c r="G737" s="11"/>
      <c r="I737" s="11"/>
      <c r="J737" s="11"/>
      <c r="K737" s="11"/>
      <c r="M737" s="11"/>
      <c r="N737" s="11"/>
      <c r="O737" s="11"/>
      <c r="P737" s="12"/>
      <c r="Q737" s="11"/>
    </row>
    <row r="738" spans="6:17" ht="15.75" customHeight="1">
      <c r="F738" s="11"/>
      <c r="G738" s="11"/>
      <c r="I738" s="11"/>
      <c r="J738" s="11"/>
      <c r="K738" s="11"/>
      <c r="M738" s="11"/>
      <c r="N738" s="11"/>
      <c r="O738" s="11"/>
      <c r="P738" s="12"/>
      <c r="Q738" s="11"/>
    </row>
    <row r="739" spans="6:17" ht="15.75" customHeight="1">
      <c r="F739" s="11"/>
      <c r="G739" s="11"/>
      <c r="I739" s="11"/>
      <c r="J739" s="11"/>
      <c r="K739" s="11"/>
      <c r="M739" s="11"/>
      <c r="N739" s="11"/>
      <c r="O739" s="11"/>
      <c r="P739" s="12"/>
      <c r="Q739" s="11"/>
    </row>
    <row r="740" spans="6:17" ht="15.75" customHeight="1">
      <c r="F740" s="11"/>
      <c r="G740" s="11"/>
      <c r="I740" s="11"/>
      <c r="J740" s="11"/>
      <c r="K740" s="11"/>
      <c r="M740" s="11"/>
      <c r="N740" s="11"/>
      <c r="O740" s="11"/>
      <c r="P740" s="12"/>
      <c r="Q740" s="11"/>
    </row>
    <row r="741" spans="6:17" ht="15.75" customHeight="1">
      <c r="F741" s="11"/>
      <c r="G741" s="11"/>
      <c r="I741" s="11"/>
      <c r="J741" s="11"/>
      <c r="K741" s="11"/>
      <c r="M741" s="11"/>
      <c r="N741" s="11"/>
      <c r="O741" s="11"/>
      <c r="P741" s="12"/>
      <c r="Q741" s="11"/>
    </row>
    <row r="742" spans="6:17" ht="15.75" customHeight="1">
      <c r="F742" s="11"/>
      <c r="G742" s="11"/>
      <c r="I742" s="11"/>
      <c r="J742" s="11"/>
      <c r="K742" s="11"/>
      <c r="M742" s="11"/>
      <c r="N742" s="11"/>
      <c r="O742" s="11"/>
      <c r="P742" s="12"/>
      <c r="Q742" s="11"/>
    </row>
    <row r="743" spans="6:17" ht="15.75" customHeight="1">
      <c r="F743" s="11"/>
      <c r="G743" s="11"/>
      <c r="I743" s="11"/>
      <c r="J743" s="11"/>
      <c r="K743" s="11"/>
      <c r="M743" s="11"/>
      <c r="N743" s="11"/>
      <c r="O743" s="11"/>
      <c r="P743" s="12"/>
      <c r="Q743" s="11"/>
    </row>
    <row r="744" spans="6:17" ht="15.75" customHeight="1">
      <c r="F744" s="11"/>
      <c r="G744" s="11"/>
      <c r="I744" s="11"/>
      <c r="J744" s="11"/>
      <c r="K744" s="11"/>
      <c r="M744" s="11"/>
      <c r="N744" s="11"/>
      <c r="O744" s="11"/>
      <c r="P744" s="12"/>
      <c r="Q744" s="11"/>
    </row>
    <row r="745" spans="6:17" ht="15.75" customHeight="1">
      <c r="F745" s="11"/>
      <c r="G745" s="11"/>
      <c r="I745" s="11"/>
      <c r="J745" s="11"/>
      <c r="K745" s="11"/>
      <c r="M745" s="11"/>
      <c r="N745" s="11"/>
      <c r="O745" s="11"/>
      <c r="P745" s="12"/>
      <c r="Q745" s="11"/>
    </row>
    <row r="746" spans="6:17" ht="15.75" customHeight="1">
      <c r="F746" s="11"/>
      <c r="G746" s="11"/>
      <c r="I746" s="11"/>
      <c r="J746" s="11"/>
      <c r="K746" s="11"/>
      <c r="M746" s="11"/>
      <c r="N746" s="11"/>
      <c r="O746" s="11"/>
      <c r="P746" s="12"/>
      <c r="Q746" s="11"/>
    </row>
    <row r="747" spans="6:17" ht="15.75" customHeight="1">
      <c r="F747" s="11"/>
      <c r="G747" s="11"/>
      <c r="I747" s="11"/>
      <c r="J747" s="11"/>
      <c r="K747" s="11"/>
      <c r="M747" s="11"/>
      <c r="N747" s="11"/>
      <c r="O747" s="11"/>
      <c r="P747" s="12"/>
      <c r="Q747" s="11"/>
    </row>
    <row r="748" spans="6:17" ht="15.75" customHeight="1">
      <c r="F748" s="11"/>
      <c r="G748" s="11"/>
      <c r="I748" s="11"/>
      <c r="J748" s="11"/>
      <c r="K748" s="11"/>
      <c r="M748" s="11"/>
      <c r="N748" s="11"/>
      <c r="O748" s="11"/>
      <c r="P748" s="12"/>
      <c r="Q748" s="11"/>
    </row>
    <row r="749" spans="6:17" ht="15.75" customHeight="1">
      <c r="F749" s="11"/>
      <c r="G749" s="11"/>
      <c r="I749" s="11"/>
      <c r="J749" s="11"/>
      <c r="K749" s="11"/>
      <c r="M749" s="11"/>
      <c r="N749" s="11"/>
      <c r="O749" s="11"/>
      <c r="P749" s="12"/>
      <c r="Q749" s="11"/>
    </row>
    <row r="750" spans="6:17" ht="15.75" customHeight="1">
      <c r="F750" s="11"/>
      <c r="G750" s="11"/>
      <c r="I750" s="11"/>
      <c r="J750" s="11"/>
      <c r="K750" s="11"/>
      <c r="M750" s="11"/>
      <c r="N750" s="11"/>
      <c r="O750" s="11"/>
      <c r="P750" s="12"/>
      <c r="Q750" s="11"/>
    </row>
    <row r="751" spans="6:17" ht="15.75" customHeight="1">
      <c r="F751" s="11"/>
      <c r="G751" s="11"/>
      <c r="I751" s="11"/>
      <c r="J751" s="11"/>
      <c r="K751" s="11"/>
      <c r="M751" s="11"/>
      <c r="N751" s="11"/>
      <c r="O751" s="11"/>
      <c r="P751" s="12"/>
      <c r="Q751" s="11"/>
    </row>
    <row r="752" spans="6:17" ht="15.75" customHeight="1">
      <c r="F752" s="11"/>
      <c r="G752" s="11"/>
      <c r="I752" s="11"/>
      <c r="J752" s="11"/>
      <c r="K752" s="11"/>
      <c r="M752" s="11"/>
      <c r="N752" s="11"/>
      <c r="O752" s="11"/>
      <c r="P752" s="12"/>
      <c r="Q752" s="11"/>
    </row>
    <row r="753" spans="6:17" ht="15.75" customHeight="1">
      <c r="F753" s="11"/>
      <c r="G753" s="11"/>
      <c r="I753" s="11"/>
      <c r="J753" s="11"/>
      <c r="K753" s="11"/>
      <c r="M753" s="11"/>
      <c r="N753" s="11"/>
      <c r="O753" s="11"/>
      <c r="P753" s="12"/>
      <c r="Q753" s="11"/>
    </row>
    <row r="754" spans="6:17" ht="15.75" customHeight="1">
      <c r="F754" s="11"/>
      <c r="G754" s="11"/>
      <c r="I754" s="11"/>
      <c r="J754" s="11"/>
      <c r="K754" s="11"/>
      <c r="M754" s="11"/>
      <c r="N754" s="11"/>
      <c r="O754" s="11"/>
      <c r="P754" s="12"/>
      <c r="Q754" s="11"/>
    </row>
    <row r="755" spans="6:17" ht="15.75" customHeight="1">
      <c r="F755" s="11"/>
      <c r="G755" s="11"/>
      <c r="I755" s="11"/>
      <c r="J755" s="11"/>
      <c r="K755" s="11"/>
      <c r="M755" s="11"/>
      <c r="N755" s="11"/>
      <c r="O755" s="11"/>
      <c r="P755" s="12"/>
      <c r="Q755" s="11"/>
    </row>
    <row r="756" spans="6:17" ht="15.75" customHeight="1">
      <c r="F756" s="11"/>
      <c r="G756" s="11"/>
      <c r="I756" s="11"/>
      <c r="J756" s="11"/>
      <c r="K756" s="11"/>
      <c r="M756" s="11"/>
      <c r="N756" s="11"/>
      <c r="O756" s="11"/>
      <c r="P756" s="12"/>
      <c r="Q756" s="11"/>
    </row>
    <row r="757" spans="6:17" ht="15.75" customHeight="1">
      <c r="F757" s="11"/>
      <c r="G757" s="11"/>
      <c r="I757" s="11"/>
      <c r="J757" s="11"/>
      <c r="K757" s="11"/>
      <c r="M757" s="11"/>
      <c r="N757" s="11"/>
      <c r="O757" s="11"/>
      <c r="P757" s="12"/>
      <c r="Q757" s="11"/>
    </row>
    <row r="758" spans="6:17" ht="15.75" customHeight="1">
      <c r="F758" s="11"/>
      <c r="G758" s="11"/>
      <c r="I758" s="11"/>
      <c r="J758" s="11"/>
      <c r="K758" s="11"/>
      <c r="M758" s="11"/>
      <c r="N758" s="11"/>
      <c r="O758" s="11"/>
      <c r="P758" s="12"/>
      <c r="Q758" s="11"/>
    </row>
    <row r="759" spans="6:17" ht="15.75" customHeight="1">
      <c r="F759" s="11"/>
      <c r="G759" s="11"/>
      <c r="I759" s="11"/>
      <c r="J759" s="11"/>
      <c r="K759" s="11"/>
      <c r="M759" s="11"/>
      <c r="N759" s="11"/>
      <c r="O759" s="11"/>
      <c r="P759" s="12"/>
      <c r="Q759" s="11"/>
    </row>
    <row r="760" spans="6:17" ht="15.75" customHeight="1">
      <c r="F760" s="11"/>
      <c r="G760" s="11"/>
      <c r="I760" s="11"/>
      <c r="J760" s="11"/>
      <c r="K760" s="11"/>
      <c r="M760" s="11"/>
      <c r="N760" s="11"/>
      <c r="O760" s="11"/>
      <c r="P760" s="12"/>
      <c r="Q760" s="11"/>
    </row>
    <row r="761" spans="6:17" ht="15.75" customHeight="1">
      <c r="F761" s="11"/>
      <c r="G761" s="11"/>
      <c r="I761" s="11"/>
      <c r="J761" s="11"/>
      <c r="K761" s="11"/>
      <c r="M761" s="11"/>
      <c r="N761" s="11"/>
      <c r="O761" s="11"/>
      <c r="P761" s="12"/>
      <c r="Q761" s="11"/>
    </row>
    <row r="762" spans="6:17" ht="15.75" customHeight="1">
      <c r="F762" s="11"/>
      <c r="G762" s="11"/>
      <c r="I762" s="11"/>
      <c r="J762" s="11"/>
      <c r="K762" s="11"/>
      <c r="M762" s="11"/>
      <c r="N762" s="11"/>
      <c r="O762" s="11"/>
      <c r="P762" s="12"/>
      <c r="Q762" s="11"/>
    </row>
    <row r="763" spans="6:17" ht="15.75" customHeight="1">
      <c r="F763" s="11"/>
      <c r="G763" s="11"/>
      <c r="I763" s="11"/>
      <c r="J763" s="11"/>
      <c r="K763" s="11"/>
      <c r="M763" s="11"/>
      <c r="N763" s="11"/>
      <c r="O763" s="11"/>
      <c r="P763" s="12"/>
      <c r="Q763" s="11"/>
    </row>
    <row r="764" spans="6:17" ht="15.75" customHeight="1">
      <c r="F764" s="11"/>
      <c r="G764" s="11"/>
      <c r="I764" s="11"/>
      <c r="J764" s="11"/>
      <c r="K764" s="11"/>
      <c r="M764" s="11"/>
      <c r="N764" s="11"/>
      <c r="O764" s="11"/>
      <c r="P764" s="12"/>
      <c r="Q764" s="11"/>
    </row>
    <row r="765" spans="6:17" ht="15.75" customHeight="1">
      <c r="F765" s="11"/>
      <c r="G765" s="11"/>
      <c r="I765" s="11"/>
      <c r="J765" s="11"/>
      <c r="K765" s="11"/>
      <c r="M765" s="11"/>
      <c r="N765" s="11"/>
      <c r="O765" s="11"/>
      <c r="P765" s="12"/>
      <c r="Q765" s="11"/>
    </row>
    <row r="766" spans="6:17" ht="15.75" customHeight="1">
      <c r="F766" s="11"/>
      <c r="G766" s="11"/>
      <c r="I766" s="11"/>
      <c r="J766" s="11"/>
      <c r="K766" s="11"/>
      <c r="M766" s="11"/>
      <c r="N766" s="11"/>
      <c r="O766" s="11"/>
      <c r="P766" s="12"/>
      <c r="Q766" s="11"/>
    </row>
    <row r="767" spans="6:17" ht="15.75" customHeight="1">
      <c r="F767" s="11"/>
      <c r="G767" s="11"/>
      <c r="I767" s="11"/>
      <c r="J767" s="11"/>
      <c r="K767" s="11"/>
      <c r="M767" s="11"/>
      <c r="N767" s="11"/>
      <c r="O767" s="11"/>
      <c r="P767" s="12"/>
      <c r="Q767" s="11"/>
    </row>
    <row r="768" spans="6:17" ht="15.75" customHeight="1">
      <c r="F768" s="11"/>
      <c r="G768" s="11"/>
      <c r="I768" s="11"/>
      <c r="J768" s="11"/>
      <c r="K768" s="11"/>
      <c r="M768" s="11"/>
      <c r="N768" s="11"/>
      <c r="O768" s="11"/>
      <c r="P768" s="12"/>
      <c r="Q768" s="11"/>
    </row>
    <row r="769" spans="6:17" ht="15.75" customHeight="1">
      <c r="F769" s="11"/>
      <c r="G769" s="11"/>
      <c r="I769" s="11"/>
      <c r="J769" s="11"/>
      <c r="K769" s="11"/>
      <c r="M769" s="11"/>
      <c r="N769" s="11"/>
      <c r="O769" s="11"/>
      <c r="P769" s="12"/>
      <c r="Q769" s="11"/>
    </row>
    <row r="770" spans="6:17" ht="15.75" customHeight="1">
      <c r="F770" s="11"/>
      <c r="G770" s="11"/>
      <c r="I770" s="11"/>
      <c r="J770" s="11"/>
      <c r="K770" s="11"/>
      <c r="M770" s="11"/>
      <c r="N770" s="11"/>
      <c r="O770" s="11"/>
      <c r="P770" s="12"/>
      <c r="Q770" s="11"/>
    </row>
    <row r="771" spans="6:17" ht="15.75" customHeight="1">
      <c r="F771" s="11"/>
      <c r="G771" s="11"/>
      <c r="I771" s="11"/>
      <c r="J771" s="11"/>
      <c r="K771" s="11"/>
      <c r="M771" s="11"/>
      <c r="N771" s="11"/>
      <c r="O771" s="11"/>
      <c r="P771" s="12"/>
      <c r="Q771" s="11"/>
    </row>
    <row r="772" spans="6:17" ht="15.75" customHeight="1">
      <c r="F772" s="11"/>
      <c r="G772" s="11"/>
      <c r="I772" s="11"/>
      <c r="J772" s="11"/>
      <c r="K772" s="11"/>
      <c r="M772" s="11"/>
      <c r="N772" s="11"/>
      <c r="O772" s="11"/>
      <c r="P772" s="12"/>
      <c r="Q772" s="11"/>
    </row>
    <row r="773" spans="6:17" ht="15.75" customHeight="1">
      <c r="F773" s="11"/>
      <c r="G773" s="11"/>
      <c r="I773" s="11"/>
      <c r="J773" s="11"/>
      <c r="K773" s="11"/>
      <c r="M773" s="11"/>
      <c r="N773" s="11"/>
      <c r="O773" s="11"/>
      <c r="P773" s="12"/>
      <c r="Q773" s="11"/>
    </row>
    <row r="774" spans="6:17" ht="15.75" customHeight="1">
      <c r="F774" s="11"/>
      <c r="G774" s="11"/>
      <c r="I774" s="11"/>
      <c r="J774" s="11"/>
      <c r="K774" s="11"/>
      <c r="M774" s="11"/>
      <c r="N774" s="11"/>
      <c r="O774" s="11"/>
      <c r="P774" s="12"/>
      <c r="Q774" s="11"/>
    </row>
    <row r="775" spans="6:17" ht="15.75" customHeight="1">
      <c r="F775" s="11"/>
      <c r="G775" s="11"/>
      <c r="I775" s="11"/>
      <c r="J775" s="11"/>
      <c r="K775" s="11"/>
      <c r="M775" s="11"/>
      <c r="N775" s="11"/>
      <c r="O775" s="11"/>
      <c r="P775" s="12"/>
      <c r="Q775" s="11"/>
    </row>
    <row r="776" spans="6:17" ht="15.75" customHeight="1">
      <c r="F776" s="11"/>
      <c r="G776" s="11"/>
      <c r="I776" s="11"/>
      <c r="J776" s="11"/>
      <c r="K776" s="11"/>
      <c r="M776" s="11"/>
      <c r="N776" s="11"/>
      <c r="O776" s="11"/>
      <c r="P776" s="12"/>
      <c r="Q776" s="11"/>
    </row>
    <row r="777" spans="6:17" ht="15.75" customHeight="1">
      <c r="F777" s="11"/>
      <c r="G777" s="11"/>
      <c r="I777" s="11"/>
      <c r="J777" s="11"/>
      <c r="K777" s="11"/>
      <c r="M777" s="11"/>
      <c r="N777" s="11"/>
      <c r="O777" s="11"/>
      <c r="P777" s="12"/>
      <c r="Q777" s="11"/>
    </row>
    <row r="778" spans="6:17" ht="15.75" customHeight="1">
      <c r="F778" s="11"/>
      <c r="G778" s="11"/>
      <c r="I778" s="11"/>
      <c r="J778" s="11"/>
      <c r="K778" s="11"/>
      <c r="M778" s="11"/>
      <c r="N778" s="11"/>
      <c r="O778" s="11"/>
      <c r="P778" s="12"/>
      <c r="Q778" s="11"/>
    </row>
    <row r="779" spans="6:17" ht="15.75" customHeight="1">
      <c r="F779" s="11"/>
      <c r="G779" s="11"/>
      <c r="I779" s="11"/>
      <c r="J779" s="11"/>
      <c r="K779" s="11"/>
      <c r="M779" s="11"/>
      <c r="N779" s="11"/>
      <c r="O779" s="11"/>
      <c r="P779" s="12"/>
      <c r="Q779" s="11"/>
    </row>
    <row r="780" spans="6:17" ht="15.75" customHeight="1">
      <c r="F780" s="11"/>
      <c r="G780" s="11"/>
      <c r="I780" s="11"/>
      <c r="J780" s="11"/>
      <c r="K780" s="11"/>
      <c r="M780" s="11"/>
      <c r="N780" s="11"/>
      <c r="O780" s="11"/>
      <c r="P780" s="12"/>
      <c r="Q780" s="11"/>
    </row>
    <row r="781" spans="6:17" ht="15.75" customHeight="1">
      <c r="F781" s="11"/>
      <c r="G781" s="11"/>
      <c r="I781" s="11"/>
      <c r="J781" s="11"/>
      <c r="K781" s="11"/>
      <c r="M781" s="11"/>
      <c r="N781" s="11"/>
      <c r="O781" s="11"/>
      <c r="P781" s="12"/>
      <c r="Q781" s="11"/>
    </row>
    <row r="782" spans="6:17" ht="15.75" customHeight="1">
      <c r="F782" s="11"/>
      <c r="G782" s="11"/>
      <c r="I782" s="11"/>
      <c r="J782" s="11"/>
      <c r="K782" s="11"/>
      <c r="M782" s="11"/>
      <c r="N782" s="11"/>
      <c r="O782" s="11"/>
      <c r="P782" s="12"/>
      <c r="Q782" s="11"/>
    </row>
    <row r="783" spans="6:17" ht="15.75" customHeight="1">
      <c r="F783" s="11"/>
      <c r="G783" s="11"/>
      <c r="I783" s="11"/>
      <c r="J783" s="11"/>
      <c r="K783" s="11"/>
      <c r="M783" s="11"/>
      <c r="N783" s="11"/>
      <c r="O783" s="11"/>
      <c r="P783" s="12"/>
      <c r="Q783" s="11"/>
    </row>
    <row r="784" spans="6:17" ht="15.75" customHeight="1">
      <c r="F784" s="11"/>
      <c r="G784" s="11"/>
      <c r="I784" s="11"/>
      <c r="J784" s="11"/>
      <c r="K784" s="11"/>
      <c r="M784" s="11"/>
      <c r="N784" s="11"/>
      <c r="O784" s="11"/>
      <c r="P784" s="12"/>
      <c r="Q784" s="11"/>
    </row>
    <row r="785" spans="6:17" ht="15.75" customHeight="1">
      <c r="F785" s="11"/>
      <c r="G785" s="11"/>
      <c r="I785" s="11"/>
      <c r="J785" s="11"/>
      <c r="K785" s="11"/>
      <c r="M785" s="11"/>
      <c r="N785" s="11"/>
      <c r="O785" s="11"/>
      <c r="P785" s="12"/>
      <c r="Q785" s="11"/>
    </row>
    <row r="786" spans="6:17" ht="15.75" customHeight="1">
      <c r="F786" s="11"/>
      <c r="G786" s="11"/>
      <c r="I786" s="11"/>
      <c r="J786" s="11"/>
      <c r="K786" s="11"/>
      <c r="M786" s="11"/>
      <c r="N786" s="11"/>
      <c r="O786" s="11"/>
      <c r="P786" s="12"/>
      <c r="Q786" s="11"/>
    </row>
    <row r="787" spans="6:17" ht="15.75" customHeight="1">
      <c r="F787" s="11"/>
      <c r="G787" s="11"/>
      <c r="I787" s="11"/>
      <c r="J787" s="11"/>
      <c r="K787" s="11"/>
      <c r="M787" s="11"/>
      <c r="N787" s="11"/>
      <c r="O787" s="11"/>
      <c r="P787" s="12"/>
      <c r="Q787" s="11"/>
    </row>
    <row r="788" spans="6:17" ht="15.75" customHeight="1">
      <c r="F788" s="11"/>
      <c r="G788" s="11"/>
      <c r="I788" s="11"/>
      <c r="J788" s="11"/>
      <c r="K788" s="11"/>
      <c r="M788" s="11"/>
      <c r="N788" s="11"/>
      <c r="O788" s="11"/>
      <c r="P788" s="12"/>
      <c r="Q788" s="11"/>
    </row>
    <row r="789" spans="6:17" ht="15.75" customHeight="1">
      <c r="F789" s="11"/>
      <c r="G789" s="11"/>
      <c r="I789" s="11"/>
      <c r="J789" s="11"/>
      <c r="K789" s="11"/>
      <c r="M789" s="11"/>
      <c r="N789" s="11"/>
      <c r="O789" s="11"/>
      <c r="P789" s="12"/>
      <c r="Q789" s="11"/>
    </row>
    <row r="790" spans="6:17" ht="15.75" customHeight="1">
      <c r="F790" s="11"/>
      <c r="G790" s="11"/>
      <c r="I790" s="11"/>
      <c r="J790" s="11"/>
      <c r="K790" s="11"/>
      <c r="M790" s="11"/>
      <c r="N790" s="11"/>
      <c r="O790" s="11"/>
      <c r="P790" s="12"/>
      <c r="Q790" s="11"/>
    </row>
    <row r="791" spans="6:17" ht="15.75" customHeight="1">
      <c r="F791" s="11"/>
      <c r="G791" s="11"/>
      <c r="I791" s="11"/>
      <c r="J791" s="11"/>
      <c r="K791" s="11"/>
      <c r="M791" s="11"/>
      <c r="N791" s="11"/>
      <c r="O791" s="11"/>
      <c r="P791" s="12"/>
      <c r="Q791" s="11"/>
    </row>
    <row r="792" spans="6:17" ht="15.75" customHeight="1">
      <c r="F792" s="11"/>
      <c r="G792" s="11"/>
      <c r="I792" s="11"/>
      <c r="J792" s="11"/>
      <c r="K792" s="11"/>
      <c r="M792" s="11"/>
      <c r="N792" s="11"/>
      <c r="O792" s="11"/>
      <c r="P792" s="12"/>
      <c r="Q792" s="11"/>
    </row>
    <row r="793" spans="6:17" ht="15.75" customHeight="1">
      <c r="F793" s="11"/>
      <c r="G793" s="11"/>
      <c r="I793" s="11"/>
      <c r="J793" s="11"/>
      <c r="K793" s="11"/>
      <c r="M793" s="11"/>
      <c r="N793" s="11"/>
      <c r="O793" s="11"/>
      <c r="P793" s="12"/>
      <c r="Q793" s="11"/>
    </row>
    <row r="794" spans="6:17" ht="15.75" customHeight="1">
      <c r="F794" s="11"/>
      <c r="G794" s="11"/>
      <c r="I794" s="11"/>
      <c r="J794" s="11"/>
      <c r="K794" s="11"/>
      <c r="M794" s="11"/>
      <c r="N794" s="11"/>
      <c r="O794" s="11"/>
      <c r="P794" s="12"/>
      <c r="Q794" s="11"/>
    </row>
    <row r="795" spans="6:17" ht="15.75" customHeight="1">
      <c r="F795" s="11"/>
      <c r="G795" s="11"/>
      <c r="I795" s="11"/>
      <c r="J795" s="11"/>
      <c r="K795" s="11"/>
      <c r="M795" s="11"/>
      <c r="N795" s="11"/>
      <c r="O795" s="11"/>
      <c r="P795" s="12"/>
      <c r="Q795" s="11"/>
    </row>
    <row r="796" spans="6:17" ht="15.75" customHeight="1">
      <c r="F796" s="11"/>
      <c r="G796" s="11"/>
      <c r="I796" s="11"/>
      <c r="J796" s="11"/>
      <c r="K796" s="11"/>
      <c r="M796" s="11"/>
      <c r="N796" s="11"/>
      <c r="O796" s="11"/>
      <c r="P796" s="12"/>
      <c r="Q796" s="11"/>
    </row>
    <row r="797" spans="6:17" ht="15.75" customHeight="1">
      <c r="F797" s="11"/>
      <c r="G797" s="11"/>
      <c r="I797" s="11"/>
      <c r="J797" s="11"/>
      <c r="K797" s="11"/>
      <c r="M797" s="11"/>
      <c r="N797" s="11"/>
      <c r="O797" s="11"/>
      <c r="P797" s="12"/>
      <c r="Q797" s="11"/>
    </row>
    <row r="798" spans="6:17" ht="15.75" customHeight="1">
      <c r="F798" s="11"/>
      <c r="G798" s="11"/>
      <c r="I798" s="11"/>
      <c r="J798" s="11"/>
      <c r="K798" s="11"/>
      <c r="M798" s="11"/>
      <c r="N798" s="11"/>
      <c r="O798" s="11"/>
      <c r="P798" s="12"/>
      <c r="Q798" s="11"/>
    </row>
    <row r="799" spans="6:17" ht="15.75" customHeight="1">
      <c r="F799" s="11"/>
      <c r="G799" s="11"/>
      <c r="I799" s="11"/>
      <c r="J799" s="11"/>
      <c r="K799" s="11"/>
      <c r="M799" s="11"/>
      <c r="N799" s="11"/>
      <c r="O799" s="11"/>
      <c r="P799" s="12"/>
      <c r="Q799" s="11"/>
    </row>
    <row r="800" spans="6:17" ht="15.75" customHeight="1">
      <c r="F800" s="11"/>
      <c r="G800" s="11"/>
      <c r="I800" s="11"/>
      <c r="J800" s="11"/>
      <c r="K800" s="11"/>
      <c r="M800" s="11"/>
      <c r="N800" s="11"/>
      <c r="O800" s="11"/>
      <c r="P800" s="12"/>
      <c r="Q800" s="11"/>
    </row>
    <row r="801" spans="6:17" ht="15.75" customHeight="1">
      <c r="F801" s="11"/>
      <c r="G801" s="11"/>
      <c r="I801" s="11"/>
      <c r="J801" s="11"/>
      <c r="K801" s="11"/>
      <c r="M801" s="11"/>
      <c r="N801" s="11"/>
      <c r="O801" s="11"/>
      <c r="P801" s="12"/>
      <c r="Q801" s="11"/>
    </row>
    <row r="802" spans="6:17" ht="15.75" customHeight="1">
      <c r="F802" s="11"/>
      <c r="G802" s="11"/>
      <c r="I802" s="11"/>
      <c r="J802" s="11"/>
      <c r="K802" s="11"/>
      <c r="M802" s="11"/>
      <c r="N802" s="11"/>
      <c r="O802" s="11"/>
      <c r="P802" s="12"/>
      <c r="Q802" s="11"/>
    </row>
    <row r="803" spans="6:17" ht="15.75" customHeight="1">
      <c r="F803" s="11"/>
      <c r="G803" s="11"/>
      <c r="I803" s="11"/>
      <c r="J803" s="11"/>
      <c r="K803" s="11"/>
      <c r="M803" s="11"/>
      <c r="N803" s="11"/>
      <c r="O803" s="11"/>
      <c r="P803" s="12"/>
      <c r="Q803" s="11"/>
    </row>
    <row r="804" spans="6:17" ht="15.75" customHeight="1">
      <c r="F804" s="11"/>
      <c r="G804" s="11"/>
      <c r="I804" s="11"/>
      <c r="J804" s="11"/>
      <c r="K804" s="11"/>
      <c r="M804" s="11"/>
      <c r="N804" s="11"/>
      <c r="O804" s="11"/>
      <c r="P804" s="12"/>
      <c r="Q804" s="11"/>
    </row>
    <row r="805" spans="6:17" ht="15.75" customHeight="1">
      <c r="F805" s="11"/>
      <c r="G805" s="11"/>
      <c r="I805" s="11"/>
      <c r="J805" s="11"/>
      <c r="K805" s="11"/>
      <c r="M805" s="11"/>
      <c r="N805" s="11"/>
      <c r="O805" s="11"/>
      <c r="P805" s="12"/>
      <c r="Q805" s="11"/>
    </row>
    <row r="806" spans="6:17" ht="15.75" customHeight="1">
      <c r="F806" s="11"/>
      <c r="G806" s="11"/>
      <c r="I806" s="11"/>
      <c r="J806" s="11"/>
      <c r="K806" s="11"/>
      <c r="M806" s="11"/>
      <c r="N806" s="11"/>
      <c r="O806" s="11"/>
      <c r="P806" s="12"/>
      <c r="Q806" s="11"/>
    </row>
    <row r="807" spans="6:17" ht="15.75" customHeight="1">
      <c r="F807" s="11"/>
      <c r="G807" s="11"/>
      <c r="I807" s="11"/>
      <c r="J807" s="11"/>
      <c r="K807" s="11"/>
      <c r="M807" s="11"/>
      <c r="N807" s="11"/>
      <c r="O807" s="11"/>
      <c r="P807" s="12"/>
      <c r="Q807" s="11"/>
    </row>
    <row r="808" spans="6:17" ht="15.75" customHeight="1">
      <c r="F808" s="11"/>
      <c r="G808" s="11"/>
      <c r="I808" s="11"/>
      <c r="J808" s="11"/>
      <c r="K808" s="11"/>
      <c r="M808" s="11"/>
      <c r="N808" s="11"/>
      <c r="O808" s="11"/>
      <c r="P808" s="12"/>
      <c r="Q808" s="11"/>
    </row>
    <row r="809" spans="6:17" ht="15.75" customHeight="1">
      <c r="F809" s="11"/>
      <c r="G809" s="11"/>
      <c r="I809" s="11"/>
      <c r="J809" s="11"/>
      <c r="K809" s="11"/>
      <c r="M809" s="11"/>
      <c r="N809" s="11"/>
      <c r="O809" s="11"/>
      <c r="P809" s="12"/>
      <c r="Q809" s="11"/>
    </row>
    <row r="810" spans="6:17" ht="15.75" customHeight="1">
      <c r="F810" s="11"/>
      <c r="G810" s="11"/>
      <c r="I810" s="11"/>
      <c r="J810" s="11"/>
      <c r="K810" s="11"/>
      <c r="M810" s="11"/>
      <c r="N810" s="11"/>
      <c r="O810" s="11"/>
      <c r="P810" s="12"/>
      <c r="Q810" s="11"/>
    </row>
    <row r="811" spans="6:17" ht="15.75" customHeight="1">
      <c r="F811" s="11"/>
      <c r="G811" s="11"/>
      <c r="I811" s="11"/>
      <c r="J811" s="11"/>
      <c r="K811" s="11"/>
      <c r="M811" s="11"/>
      <c r="N811" s="11"/>
      <c r="O811" s="11"/>
      <c r="P811" s="12"/>
      <c r="Q811" s="11"/>
    </row>
    <row r="812" spans="6:17" ht="15.75" customHeight="1">
      <c r="F812" s="11"/>
      <c r="G812" s="11"/>
      <c r="I812" s="11"/>
      <c r="J812" s="11"/>
      <c r="K812" s="11"/>
      <c r="M812" s="11"/>
      <c r="N812" s="11"/>
      <c r="O812" s="11"/>
      <c r="P812" s="12"/>
      <c r="Q812" s="11"/>
    </row>
    <row r="813" spans="6:17" ht="15.75" customHeight="1">
      <c r="F813" s="11"/>
      <c r="G813" s="11"/>
      <c r="I813" s="11"/>
      <c r="J813" s="11"/>
      <c r="K813" s="11"/>
      <c r="M813" s="11"/>
      <c r="N813" s="11"/>
      <c r="O813" s="11"/>
      <c r="P813" s="12"/>
      <c r="Q813" s="11"/>
    </row>
    <row r="814" spans="6:17" ht="15.75" customHeight="1">
      <c r="F814" s="11"/>
      <c r="G814" s="11"/>
      <c r="I814" s="11"/>
      <c r="J814" s="11"/>
      <c r="K814" s="11"/>
      <c r="M814" s="11"/>
      <c r="N814" s="11"/>
      <c r="O814" s="11"/>
      <c r="P814" s="12"/>
      <c r="Q814" s="11"/>
    </row>
    <row r="815" spans="6:17" ht="15.75" customHeight="1">
      <c r="F815" s="11"/>
      <c r="G815" s="11"/>
      <c r="I815" s="11"/>
      <c r="J815" s="11"/>
      <c r="K815" s="11"/>
      <c r="M815" s="11"/>
      <c r="N815" s="11"/>
      <c r="O815" s="11"/>
      <c r="P815" s="12"/>
      <c r="Q815" s="11"/>
    </row>
    <row r="816" spans="6:17" ht="15.75" customHeight="1">
      <c r="F816" s="11"/>
      <c r="G816" s="11"/>
      <c r="I816" s="11"/>
      <c r="J816" s="11"/>
      <c r="K816" s="11"/>
      <c r="M816" s="11"/>
      <c r="N816" s="11"/>
      <c r="O816" s="11"/>
      <c r="P816" s="12"/>
      <c r="Q816" s="11"/>
    </row>
    <row r="817" spans="6:17" ht="15.75" customHeight="1">
      <c r="F817" s="11"/>
      <c r="G817" s="11"/>
      <c r="I817" s="11"/>
      <c r="J817" s="11"/>
      <c r="K817" s="11"/>
      <c r="M817" s="11"/>
      <c r="N817" s="11"/>
      <c r="O817" s="11"/>
      <c r="P817" s="12"/>
      <c r="Q817" s="11"/>
    </row>
    <row r="818" spans="6:17" ht="15.75" customHeight="1">
      <c r="F818" s="11"/>
      <c r="G818" s="11"/>
      <c r="I818" s="11"/>
      <c r="J818" s="11"/>
      <c r="K818" s="11"/>
      <c r="M818" s="11"/>
      <c r="N818" s="11"/>
      <c r="O818" s="11"/>
      <c r="P818" s="12"/>
      <c r="Q818" s="11"/>
    </row>
    <row r="819" spans="6:17" ht="15.75" customHeight="1">
      <c r="F819" s="11"/>
      <c r="G819" s="11"/>
      <c r="I819" s="11"/>
      <c r="J819" s="11"/>
      <c r="K819" s="11"/>
      <c r="M819" s="11"/>
      <c r="N819" s="11"/>
      <c r="O819" s="11"/>
      <c r="P819" s="12"/>
      <c r="Q819" s="11"/>
    </row>
    <row r="820" spans="6:17" ht="15.75" customHeight="1">
      <c r="F820" s="11"/>
      <c r="G820" s="11"/>
      <c r="I820" s="11"/>
      <c r="J820" s="11"/>
      <c r="K820" s="11"/>
      <c r="M820" s="11"/>
      <c r="N820" s="11"/>
      <c r="O820" s="11"/>
      <c r="P820" s="12"/>
      <c r="Q820" s="11"/>
    </row>
    <row r="821" spans="6:17" ht="15.75" customHeight="1">
      <c r="F821" s="11"/>
      <c r="G821" s="11"/>
      <c r="I821" s="11"/>
      <c r="J821" s="11"/>
      <c r="K821" s="11"/>
      <c r="M821" s="11"/>
      <c r="N821" s="11"/>
      <c r="O821" s="11"/>
      <c r="P821" s="12"/>
      <c r="Q821" s="11"/>
    </row>
    <row r="822" spans="6:17" ht="15.75" customHeight="1">
      <c r="F822" s="11"/>
      <c r="G822" s="11"/>
      <c r="I822" s="11"/>
      <c r="J822" s="11"/>
      <c r="K822" s="11"/>
      <c r="M822" s="11"/>
      <c r="N822" s="11"/>
      <c r="O822" s="11"/>
      <c r="P822" s="12"/>
      <c r="Q822" s="11"/>
    </row>
    <row r="823" spans="6:17" ht="15.75" customHeight="1">
      <c r="F823" s="11"/>
      <c r="G823" s="11"/>
      <c r="I823" s="11"/>
      <c r="J823" s="11"/>
      <c r="K823" s="11"/>
      <c r="M823" s="11"/>
      <c r="N823" s="11"/>
      <c r="O823" s="11"/>
      <c r="P823" s="12"/>
      <c r="Q823" s="11"/>
    </row>
    <row r="824" spans="6:17" ht="15.75" customHeight="1">
      <c r="F824" s="11"/>
      <c r="G824" s="11"/>
      <c r="I824" s="11"/>
      <c r="J824" s="11"/>
      <c r="K824" s="11"/>
      <c r="M824" s="11"/>
      <c r="N824" s="11"/>
      <c r="O824" s="11"/>
      <c r="P824" s="12"/>
      <c r="Q824" s="11"/>
    </row>
    <row r="825" spans="6:17" ht="15.75" customHeight="1">
      <c r="F825" s="11"/>
      <c r="G825" s="11"/>
      <c r="I825" s="11"/>
      <c r="J825" s="11"/>
      <c r="K825" s="11"/>
      <c r="M825" s="11"/>
      <c r="N825" s="11"/>
      <c r="O825" s="11"/>
      <c r="P825" s="12"/>
      <c r="Q825" s="11"/>
    </row>
    <row r="826" spans="6:17" ht="15.75" customHeight="1">
      <c r="F826" s="11"/>
      <c r="G826" s="11"/>
      <c r="I826" s="11"/>
      <c r="J826" s="11"/>
      <c r="K826" s="11"/>
      <c r="M826" s="11"/>
      <c r="N826" s="11"/>
      <c r="O826" s="11"/>
      <c r="P826" s="12"/>
      <c r="Q826" s="11"/>
    </row>
    <row r="827" spans="6:17" ht="15.75" customHeight="1">
      <c r="F827" s="11"/>
      <c r="G827" s="11"/>
      <c r="I827" s="11"/>
      <c r="J827" s="11"/>
      <c r="K827" s="11"/>
      <c r="M827" s="11"/>
      <c r="N827" s="11"/>
      <c r="O827" s="11"/>
      <c r="P827" s="12"/>
      <c r="Q827" s="11"/>
    </row>
    <row r="828" spans="6:17" ht="15.75" customHeight="1">
      <c r="F828" s="11"/>
      <c r="G828" s="11"/>
      <c r="I828" s="11"/>
      <c r="J828" s="11"/>
      <c r="K828" s="11"/>
      <c r="M828" s="11"/>
      <c r="N828" s="11"/>
      <c r="O828" s="11"/>
      <c r="P828" s="12"/>
      <c r="Q828" s="11"/>
    </row>
    <row r="829" spans="6:17" ht="15.75" customHeight="1">
      <c r="F829" s="11"/>
      <c r="G829" s="11"/>
      <c r="I829" s="11"/>
      <c r="J829" s="11"/>
      <c r="K829" s="11"/>
      <c r="M829" s="11"/>
      <c r="N829" s="11"/>
      <c r="O829" s="11"/>
      <c r="P829" s="12"/>
      <c r="Q829" s="11"/>
    </row>
    <row r="830" spans="6:17" ht="15.75" customHeight="1">
      <c r="F830" s="11"/>
      <c r="G830" s="11"/>
      <c r="I830" s="11"/>
      <c r="J830" s="11"/>
      <c r="K830" s="11"/>
      <c r="M830" s="11"/>
      <c r="N830" s="11"/>
      <c r="O830" s="11"/>
      <c r="P830" s="12"/>
      <c r="Q830" s="11"/>
    </row>
    <row r="831" spans="6:17" ht="15.75" customHeight="1">
      <c r="F831" s="11"/>
      <c r="G831" s="11"/>
      <c r="I831" s="11"/>
      <c r="J831" s="11"/>
      <c r="K831" s="11"/>
      <c r="M831" s="11"/>
      <c r="N831" s="11"/>
      <c r="O831" s="11"/>
      <c r="P831" s="12"/>
      <c r="Q831" s="11"/>
    </row>
    <row r="832" spans="6:17" ht="15.75" customHeight="1">
      <c r="F832" s="11"/>
      <c r="G832" s="11"/>
      <c r="I832" s="11"/>
      <c r="J832" s="11"/>
      <c r="K832" s="11"/>
      <c r="M832" s="11"/>
      <c r="N832" s="11"/>
      <c r="O832" s="11"/>
      <c r="P832" s="12"/>
      <c r="Q832" s="11"/>
    </row>
    <row r="833" spans="6:17" ht="15.75" customHeight="1">
      <c r="F833" s="11"/>
      <c r="G833" s="11"/>
      <c r="I833" s="11"/>
      <c r="J833" s="11"/>
      <c r="K833" s="11"/>
      <c r="M833" s="11"/>
      <c r="N833" s="11"/>
      <c r="O833" s="11"/>
      <c r="P833" s="12"/>
      <c r="Q833" s="11"/>
    </row>
    <row r="834" spans="6:17" ht="15.75" customHeight="1">
      <c r="F834" s="11"/>
      <c r="G834" s="11"/>
      <c r="I834" s="11"/>
      <c r="J834" s="11"/>
      <c r="K834" s="11"/>
      <c r="M834" s="11"/>
      <c r="N834" s="11"/>
      <c r="O834" s="11"/>
      <c r="P834" s="12"/>
      <c r="Q834" s="11"/>
    </row>
    <row r="835" spans="6:17" ht="15.75" customHeight="1">
      <c r="F835" s="11"/>
      <c r="G835" s="11"/>
      <c r="I835" s="11"/>
      <c r="J835" s="11"/>
      <c r="K835" s="11"/>
      <c r="M835" s="11"/>
      <c r="N835" s="11"/>
      <c r="O835" s="11"/>
      <c r="P835" s="12"/>
      <c r="Q835" s="11"/>
    </row>
    <row r="836" spans="6:17" ht="15.75" customHeight="1">
      <c r="F836" s="11"/>
      <c r="G836" s="11"/>
      <c r="I836" s="11"/>
      <c r="J836" s="11"/>
      <c r="K836" s="11"/>
      <c r="M836" s="11"/>
      <c r="N836" s="11"/>
      <c r="O836" s="11"/>
      <c r="P836" s="12"/>
      <c r="Q836" s="11"/>
    </row>
    <row r="837" spans="6:17" ht="15.75" customHeight="1">
      <c r="F837" s="11"/>
      <c r="G837" s="11"/>
      <c r="I837" s="11"/>
      <c r="J837" s="11"/>
      <c r="K837" s="11"/>
      <c r="M837" s="11"/>
      <c r="N837" s="11"/>
      <c r="O837" s="11"/>
      <c r="P837" s="12"/>
      <c r="Q837" s="11"/>
    </row>
    <row r="838" spans="6:17" ht="15.75" customHeight="1">
      <c r="F838" s="11"/>
      <c r="G838" s="11"/>
      <c r="I838" s="11"/>
      <c r="J838" s="11"/>
      <c r="K838" s="11"/>
      <c r="M838" s="11"/>
      <c r="N838" s="11"/>
      <c r="O838" s="11"/>
      <c r="P838" s="12"/>
      <c r="Q838" s="11"/>
    </row>
    <row r="839" spans="6:17" ht="15.75" customHeight="1">
      <c r="F839" s="11"/>
      <c r="G839" s="11"/>
      <c r="I839" s="11"/>
      <c r="J839" s="11"/>
      <c r="K839" s="11"/>
      <c r="M839" s="11"/>
      <c r="N839" s="11"/>
      <c r="O839" s="11"/>
      <c r="P839" s="12"/>
      <c r="Q839" s="11"/>
    </row>
    <row r="840" spans="6:17" ht="15.75" customHeight="1">
      <c r="F840" s="11"/>
      <c r="G840" s="11"/>
      <c r="I840" s="11"/>
      <c r="J840" s="11"/>
      <c r="K840" s="11"/>
      <c r="M840" s="11"/>
      <c r="N840" s="11"/>
      <c r="O840" s="11"/>
      <c r="P840" s="12"/>
      <c r="Q840" s="11"/>
    </row>
    <row r="841" spans="6:17" ht="15.75" customHeight="1">
      <c r="F841" s="11"/>
      <c r="G841" s="11"/>
      <c r="I841" s="11"/>
      <c r="J841" s="11"/>
      <c r="K841" s="11"/>
      <c r="M841" s="11"/>
      <c r="N841" s="11"/>
      <c r="O841" s="11"/>
      <c r="P841" s="12"/>
      <c r="Q841" s="11"/>
    </row>
    <row r="842" spans="6:17" ht="15.75" customHeight="1">
      <c r="F842" s="11"/>
      <c r="G842" s="11"/>
      <c r="I842" s="11"/>
      <c r="J842" s="11"/>
      <c r="K842" s="11"/>
      <c r="M842" s="11"/>
      <c r="N842" s="11"/>
      <c r="O842" s="11"/>
      <c r="P842" s="12"/>
      <c r="Q842" s="11"/>
    </row>
    <row r="843" spans="6:17" ht="15.75" customHeight="1">
      <c r="F843" s="11"/>
      <c r="G843" s="11"/>
      <c r="I843" s="11"/>
      <c r="J843" s="11"/>
      <c r="K843" s="11"/>
      <c r="M843" s="11"/>
      <c r="N843" s="11"/>
      <c r="O843" s="11"/>
      <c r="P843" s="12"/>
      <c r="Q843" s="11"/>
    </row>
    <row r="844" spans="6:17" ht="15.75" customHeight="1">
      <c r="F844" s="11"/>
      <c r="G844" s="11"/>
      <c r="I844" s="11"/>
      <c r="J844" s="11"/>
      <c r="K844" s="11"/>
      <c r="M844" s="11"/>
      <c r="N844" s="11"/>
      <c r="O844" s="11"/>
      <c r="P844" s="12"/>
      <c r="Q844" s="11"/>
    </row>
    <row r="845" spans="6:17" ht="15.75" customHeight="1">
      <c r="F845" s="11"/>
      <c r="G845" s="11"/>
      <c r="I845" s="11"/>
      <c r="J845" s="11"/>
      <c r="K845" s="11"/>
      <c r="M845" s="11"/>
      <c r="N845" s="11"/>
      <c r="O845" s="11"/>
      <c r="P845" s="12"/>
      <c r="Q845" s="11"/>
    </row>
    <row r="846" spans="6:17" ht="15.75" customHeight="1">
      <c r="F846" s="11"/>
      <c r="G846" s="11"/>
      <c r="I846" s="11"/>
      <c r="J846" s="11"/>
      <c r="K846" s="11"/>
      <c r="M846" s="11"/>
      <c r="N846" s="11"/>
      <c r="O846" s="11"/>
      <c r="P846" s="12"/>
      <c r="Q846" s="11"/>
    </row>
    <row r="847" spans="6:17" ht="15.75" customHeight="1">
      <c r="F847" s="11"/>
      <c r="G847" s="11"/>
      <c r="I847" s="11"/>
      <c r="J847" s="11"/>
      <c r="K847" s="11"/>
      <c r="M847" s="11"/>
      <c r="N847" s="11"/>
      <c r="O847" s="11"/>
      <c r="P847" s="12"/>
      <c r="Q847" s="11"/>
    </row>
    <row r="848" spans="6:17" ht="15.75" customHeight="1">
      <c r="F848" s="11"/>
      <c r="G848" s="11"/>
      <c r="I848" s="11"/>
      <c r="J848" s="11"/>
      <c r="K848" s="11"/>
      <c r="M848" s="11"/>
      <c r="N848" s="11"/>
      <c r="O848" s="11"/>
      <c r="P848" s="12"/>
      <c r="Q848" s="11"/>
    </row>
    <row r="849" spans="6:17" ht="15.75" customHeight="1">
      <c r="F849" s="11"/>
      <c r="G849" s="11"/>
      <c r="I849" s="11"/>
      <c r="J849" s="11"/>
      <c r="K849" s="11"/>
      <c r="M849" s="11"/>
      <c r="N849" s="11"/>
      <c r="O849" s="11"/>
      <c r="P849" s="12"/>
      <c r="Q849" s="11"/>
    </row>
    <row r="850" spans="6:17" ht="15.75" customHeight="1">
      <c r="F850" s="11"/>
      <c r="G850" s="11"/>
      <c r="I850" s="11"/>
      <c r="J850" s="11"/>
      <c r="K850" s="11"/>
      <c r="M850" s="11"/>
      <c r="N850" s="11"/>
      <c r="O850" s="11"/>
      <c r="P850" s="12"/>
      <c r="Q850" s="11"/>
    </row>
    <row r="851" spans="6:17" ht="15.75" customHeight="1">
      <c r="F851" s="11"/>
      <c r="G851" s="11"/>
      <c r="I851" s="11"/>
      <c r="J851" s="11"/>
      <c r="K851" s="11"/>
      <c r="M851" s="11"/>
      <c r="N851" s="11"/>
      <c r="O851" s="11"/>
      <c r="P851" s="12"/>
      <c r="Q851" s="11"/>
    </row>
    <row r="852" spans="6:17" ht="15.75" customHeight="1">
      <c r="F852" s="11"/>
      <c r="G852" s="11"/>
      <c r="I852" s="11"/>
      <c r="J852" s="11"/>
      <c r="K852" s="11"/>
      <c r="M852" s="11"/>
      <c r="N852" s="11"/>
      <c r="O852" s="11"/>
      <c r="P852" s="12"/>
      <c r="Q852" s="11"/>
    </row>
    <row r="853" spans="6:17" ht="15.75" customHeight="1">
      <c r="F853" s="11"/>
      <c r="G853" s="11"/>
      <c r="I853" s="11"/>
      <c r="J853" s="11"/>
      <c r="K853" s="11"/>
      <c r="M853" s="11"/>
      <c r="N853" s="11"/>
      <c r="O853" s="11"/>
      <c r="P853" s="12"/>
      <c r="Q853" s="11"/>
    </row>
    <row r="854" spans="6:17" ht="15.75" customHeight="1">
      <c r="F854" s="11"/>
      <c r="G854" s="11"/>
      <c r="I854" s="11"/>
      <c r="J854" s="11"/>
      <c r="K854" s="11"/>
      <c r="M854" s="11"/>
      <c r="N854" s="11"/>
      <c r="O854" s="11"/>
      <c r="P854" s="12"/>
      <c r="Q854" s="11"/>
    </row>
    <row r="855" spans="6:17" ht="15.75" customHeight="1">
      <c r="F855" s="11"/>
      <c r="G855" s="11"/>
      <c r="I855" s="11"/>
      <c r="J855" s="11"/>
      <c r="K855" s="11"/>
      <c r="M855" s="11"/>
      <c r="N855" s="11"/>
      <c r="O855" s="11"/>
      <c r="P855" s="12"/>
      <c r="Q855" s="11"/>
    </row>
    <row r="856" spans="6:17" ht="15.75" customHeight="1">
      <c r="F856" s="11"/>
      <c r="G856" s="11"/>
      <c r="I856" s="11"/>
      <c r="J856" s="11"/>
      <c r="K856" s="11"/>
      <c r="M856" s="11"/>
      <c r="N856" s="11"/>
      <c r="O856" s="11"/>
      <c r="P856" s="12"/>
      <c r="Q856" s="11"/>
    </row>
    <row r="857" spans="6:17" ht="15.75" customHeight="1">
      <c r="F857" s="11"/>
      <c r="G857" s="11"/>
      <c r="I857" s="11"/>
      <c r="J857" s="11"/>
      <c r="K857" s="11"/>
      <c r="M857" s="11"/>
      <c r="N857" s="11"/>
      <c r="O857" s="11"/>
      <c r="P857" s="12"/>
      <c r="Q857" s="11"/>
    </row>
    <row r="858" spans="6:17" ht="15.75" customHeight="1">
      <c r="F858" s="11"/>
      <c r="G858" s="11"/>
      <c r="I858" s="11"/>
      <c r="J858" s="11"/>
      <c r="K858" s="11"/>
      <c r="M858" s="11"/>
      <c r="N858" s="11"/>
      <c r="O858" s="11"/>
      <c r="P858" s="12"/>
      <c r="Q858" s="11"/>
    </row>
    <row r="859" spans="6:17" ht="15.75" customHeight="1">
      <c r="F859" s="11"/>
      <c r="G859" s="11"/>
      <c r="I859" s="11"/>
      <c r="J859" s="11"/>
      <c r="K859" s="11"/>
      <c r="M859" s="11"/>
      <c r="N859" s="11"/>
      <c r="O859" s="11"/>
      <c r="P859" s="12"/>
      <c r="Q859" s="11"/>
    </row>
    <row r="860" spans="6:17" ht="15.75" customHeight="1">
      <c r="F860" s="11"/>
      <c r="G860" s="11"/>
      <c r="I860" s="11"/>
      <c r="J860" s="11"/>
      <c r="K860" s="11"/>
      <c r="M860" s="11"/>
      <c r="N860" s="11"/>
      <c r="O860" s="11"/>
      <c r="P860" s="12"/>
      <c r="Q860" s="11"/>
    </row>
    <row r="861" spans="6:17" ht="15.75" customHeight="1">
      <c r="F861" s="11"/>
      <c r="G861" s="11"/>
      <c r="I861" s="11"/>
      <c r="J861" s="11"/>
      <c r="K861" s="11"/>
      <c r="M861" s="11"/>
      <c r="N861" s="11"/>
      <c r="O861" s="11"/>
      <c r="P861" s="12"/>
      <c r="Q861" s="11"/>
    </row>
    <row r="862" spans="6:17" ht="15.75" customHeight="1">
      <c r="F862" s="11"/>
      <c r="G862" s="11"/>
      <c r="I862" s="11"/>
      <c r="J862" s="11"/>
      <c r="K862" s="11"/>
      <c r="M862" s="11"/>
      <c r="N862" s="11"/>
      <c r="O862" s="11"/>
      <c r="P862" s="12"/>
      <c r="Q862" s="11"/>
    </row>
    <row r="863" spans="6:17" ht="15.75" customHeight="1">
      <c r="F863" s="11"/>
      <c r="G863" s="11"/>
      <c r="I863" s="11"/>
      <c r="J863" s="11"/>
      <c r="K863" s="11"/>
      <c r="M863" s="11"/>
      <c r="N863" s="11"/>
      <c r="O863" s="11"/>
      <c r="P863" s="12"/>
      <c r="Q863" s="11"/>
    </row>
    <row r="864" spans="6:17" ht="15.75" customHeight="1">
      <c r="F864" s="11"/>
      <c r="G864" s="11"/>
      <c r="I864" s="11"/>
      <c r="J864" s="11"/>
      <c r="K864" s="11"/>
      <c r="M864" s="11"/>
      <c r="N864" s="11"/>
      <c r="O864" s="11"/>
      <c r="P864" s="12"/>
      <c r="Q864" s="11"/>
    </row>
    <row r="865" spans="6:17" ht="15.75" customHeight="1">
      <c r="F865" s="11"/>
      <c r="G865" s="11"/>
      <c r="I865" s="11"/>
      <c r="J865" s="11"/>
      <c r="K865" s="11"/>
      <c r="M865" s="11"/>
      <c r="N865" s="11"/>
      <c r="O865" s="11"/>
      <c r="P865" s="12"/>
      <c r="Q865" s="11"/>
    </row>
    <row r="866" spans="6:17" ht="15.75" customHeight="1">
      <c r="F866" s="11"/>
      <c r="G866" s="11"/>
      <c r="I866" s="11"/>
      <c r="J866" s="11"/>
      <c r="K866" s="11"/>
      <c r="M866" s="11"/>
      <c r="N866" s="11"/>
      <c r="O866" s="11"/>
      <c r="P866" s="12"/>
      <c r="Q866" s="11"/>
    </row>
    <row r="867" spans="6:17" ht="15.75" customHeight="1">
      <c r="F867" s="11"/>
      <c r="G867" s="11"/>
      <c r="I867" s="11"/>
      <c r="J867" s="11"/>
      <c r="K867" s="11"/>
      <c r="M867" s="11"/>
      <c r="N867" s="11"/>
      <c r="O867" s="11"/>
      <c r="P867" s="12"/>
      <c r="Q867" s="11"/>
    </row>
    <row r="868" spans="6:17" ht="15.75" customHeight="1">
      <c r="F868" s="11"/>
      <c r="G868" s="11"/>
      <c r="I868" s="11"/>
      <c r="J868" s="11"/>
      <c r="K868" s="11"/>
      <c r="M868" s="11"/>
      <c r="N868" s="11"/>
      <c r="O868" s="11"/>
      <c r="P868" s="12"/>
      <c r="Q868" s="11"/>
    </row>
    <row r="869" spans="6:17" ht="15.75" customHeight="1">
      <c r="F869" s="11"/>
      <c r="G869" s="11"/>
      <c r="I869" s="11"/>
      <c r="J869" s="11"/>
      <c r="K869" s="11"/>
      <c r="M869" s="11"/>
      <c r="N869" s="11"/>
      <c r="O869" s="11"/>
      <c r="P869" s="12"/>
      <c r="Q869" s="11"/>
    </row>
    <row r="870" spans="6:17" ht="15.75" customHeight="1">
      <c r="F870" s="11"/>
      <c r="G870" s="11"/>
      <c r="I870" s="11"/>
      <c r="J870" s="11"/>
      <c r="K870" s="11"/>
      <c r="M870" s="11"/>
      <c r="N870" s="11"/>
      <c r="O870" s="11"/>
      <c r="P870" s="12"/>
      <c r="Q870" s="11"/>
    </row>
    <row r="871" spans="6:17" ht="15.75" customHeight="1">
      <c r="F871" s="11"/>
      <c r="G871" s="11"/>
      <c r="I871" s="11"/>
      <c r="J871" s="11"/>
      <c r="K871" s="11"/>
      <c r="M871" s="11"/>
      <c r="N871" s="11"/>
      <c r="O871" s="11"/>
      <c r="P871" s="12"/>
      <c r="Q871" s="11"/>
    </row>
    <row r="872" spans="6:17" ht="15.75" customHeight="1">
      <c r="F872" s="11"/>
      <c r="G872" s="11"/>
      <c r="I872" s="11"/>
      <c r="J872" s="11"/>
      <c r="K872" s="11"/>
      <c r="M872" s="11"/>
      <c r="N872" s="11"/>
      <c r="O872" s="11"/>
      <c r="P872" s="12"/>
      <c r="Q872" s="11"/>
    </row>
    <row r="873" spans="6:17" ht="15.75" customHeight="1">
      <c r="F873" s="11"/>
      <c r="G873" s="11"/>
      <c r="I873" s="11"/>
      <c r="J873" s="11"/>
      <c r="K873" s="11"/>
      <c r="M873" s="11"/>
      <c r="N873" s="11"/>
      <c r="O873" s="11"/>
      <c r="P873" s="12"/>
      <c r="Q873" s="11"/>
    </row>
    <row r="874" spans="6:17" ht="15.75" customHeight="1">
      <c r="F874" s="11"/>
      <c r="G874" s="11"/>
      <c r="I874" s="11"/>
      <c r="J874" s="11"/>
      <c r="K874" s="11"/>
      <c r="M874" s="11"/>
      <c r="N874" s="11"/>
      <c r="O874" s="11"/>
      <c r="P874" s="12"/>
      <c r="Q874" s="11"/>
    </row>
    <row r="875" spans="6:17" ht="15.75" customHeight="1">
      <c r="F875" s="11"/>
      <c r="G875" s="11"/>
      <c r="I875" s="11"/>
      <c r="J875" s="11"/>
      <c r="K875" s="11"/>
      <c r="M875" s="11"/>
      <c r="N875" s="11"/>
      <c r="O875" s="11"/>
      <c r="P875" s="12"/>
      <c r="Q875" s="11"/>
    </row>
    <row r="876" spans="6:17" ht="15.75" customHeight="1">
      <c r="F876" s="11"/>
      <c r="G876" s="11"/>
      <c r="I876" s="11"/>
      <c r="J876" s="11"/>
      <c r="K876" s="11"/>
      <c r="M876" s="11"/>
      <c r="N876" s="11"/>
      <c r="O876" s="11"/>
      <c r="P876" s="12"/>
      <c r="Q876" s="11"/>
    </row>
    <row r="877" spans="6:17" ht="15.75" customHeight="1">
      <c r="F877" s="11"/>
      <c r="G877" s="11"/>
      <c r="I877" s="11"/>
      <c r="J877" s="11"/>
      <c r="K877" s="11"/>
      <c r="M877" s="11"/>
      <c r="N877" s="11"/>
      <c r="O877" s="11"/>
      <c r="P877" s="12"/>
      <c r="Q877" s="11"/>
    </row>
    <row r="878" spans="6:17" ht="15.75" customHeight="1">
      <c r="F878" s="11"/>
      <c r="G878" s="11"/>
      <c r="I878" s="11"/>
      <c r="J878" s="11"/>
      <c r="K878" s="11"/>
      <c r="M878" s="11"/>
      <c r="N878" s="11"/>
      <c r="O878" s="11"/>
      <c r="P878" s="12"/>
      <c r="Q878" s="11"/>
    </row>
    <row r="879" spans="6:17" ht="15.75" customHeight="1">
      <c r="F879" s="11"/>
      <c r="G879" s="11"/>
      <c r="I879" s="11"/>
      <c r="J879" s="11"/>
      <c r="K879" s="11"/>
      <c r="M879" s="11"/>
      <c r="N879" s="11"/>
      <c r="O879" s="11"/>
      <c r="P879" s="12"/>
      <c r="Q879" s="11"/>
    </row>
    <row r="880" spans="6:17" ht="15.75" customHeight="1">
      <c r="F880" s="11"/>
      <c r="G880" s="11"/>
      <c r="I880" s="11"/>
      <c r="J880" s="11"/>
      <c r="K880" s="11"/>
      <c r="M880" s="11"/>
      <c r="N880" s="11"/>
      <c r="O880" s="11"/>
      <c r="P880" s="12"/>
      <c r="Q880" s="11"/>
    </row>
    <row r="881" spans="6:17" ht="15.75" customHeight="1">
      <c r="F881" s="11"/>
      <c r="G881" s="11"/>
      <c r="I881" s="11"/>
      <c r="J881" s="11"/>
      <c r="K881" s="11"/>
      <c r="M881" s="11"/>
      <c r="N881" s="11"/>
      <c r="O881" s="11"/>
      <c r="P881" s="12"/>
      <c r="Q881" s="11"/>
    </row>
    <row r="882" spans="6:17" ht="15.75" customHeight="1">
      <c r="F882" s="11"/>
      <c r="G882" s="11"/>
      <c r="I882" s="11"/>
      <c r="J882" s="11"/>
      <c r="K882" s="11"/>
      <c r="M882" s="11"/>
      <c r="N882" s="11"/>
      <c r="O882" s="11"/>
      <c r="P882" s="12"/>
      <c r="Q882" s="11"/>
    </row>
    <row r="883" spans="6:17" ht="15.75" customHeight="1">
      <c r="F883" s="11"/>
      <c r="G883" s="11"/>
      <c r="I883" s="11"/>
      <c r="J883" s="11"/>
      <c r="K883" s="11"/>
      <c r="M883" s="11"/>
      <c r="N883" s="11"/>
      <c r="O883" s="11"/>
      <c r="P883" s="12"/>
      <c r="Q883" s="11"/>
    </row>
    <row r="884" spans="6:17" ht="15.75" customHeight="1">
      <c r="F884" s="11"/>
      <c r="G884" s="11"/>
      <c r="I884" s="11"/>
      <c r="J884" s="11"/>
      <c r="K884" s="11"/>
      <c r="M884" s="11"/>
      <c r="N884" s="11"/>
      <c r="O884" s="11"/>
      <c r="P884" s="12"/>
      <c r="Q884" s="11"/>
    </row>
    <row r="885" spans="6:17" ht="15.75" customHeight="1">
      <c r="F885" s="11"/>
      <c r="G885" s="11"/>
      <c r="I885" s="11"/>
      <c r="J885" s="11"/>
      <c r="K885" s="11"/>
      <c r="M885" s="11"/>
      <c r="N885" s="11"/>
      <c r="O885" s="11"/>
      <c r="P885" s="12"/>
      <c r="Q885" s="11"/>
    </row>
    <row r="886" spans="6:17" ht="15.75" customHeight="1">
      <c r="F886" s="11"/>
      <c r="G886" s="11"/>
      <c r="I886" s="11"/>
      <c r="J886" s="11"/>
      <c r="K886" s="11"/>
      <c r="M886" s="11"/>
      <c r="N886" s="11"/>
      <c r="O886" s="11"/>
      <c r="P886" s="12"/>
      <c r="Q886" s="11"/>
    </row>
    <row r="887" spans="6:17" ht="15.75" customHeight="1">
      <c r="F887" s="11"/>
      <c r="G887" s="11"/>
      <c r="I887" s="11"/>
      <c r="J887" s="11"/>
      <c r="K887" s="11"/>
      <c r="M887" s="11"/>
      <c r="N887" s="11"/>
      <c r="O887" s="11"/>
      <c r="P887" s="12"/>
      <c r="Q887" s="11"/>
    </row>
    <row r="888" spans="6:17" ht="15.75" customHeight="1">
      <c r="F888" s="11"/>
      <c r="G888" s="11"/>
      <c r="I888" s="11"/>
      <c r="J888" s="11"/>
      <c r="K888" s="11"/>
      <c r="M888" s="11"/>
      <c r="N888" s="11"/>
      <c r="O888" s="11"/>
      <c r="P888" s="12"/>
      <c r="Q888" s="11"/>
    </row>
    <row r="889" spans="6:17" ht="15.75" customHeight="1">
      <c r="F889" s="11"/>
      <c r="G889" s="11"/>
      <c r="I889" s="11"/>
      <c r="J889" s="11"/>
      <c r="K889" s="11"/>
      <c r="M889" s="11"/>
      <c r="N889" s="11"/>
      <c r="O889" s="11"/>
      <c r="P889" s="12"/>
      <c r="Q889" s="11"/>
    </row>
    <row r="890" spans="6:17" ht="15.75" customHeight="1">
      <c r="F890" s="11"/>
      <c r="G890" s="11"/>
      <c r="I890" s="11"/>
      <c r="J890" s="11"/>
      <c r="K890" s="11"/>
      <c r="M890" s="11"/>
      <c r="N890" s="11"/>
      <c r="O890" s="11"/>
      <c r="P890" s="12"/>
      <c r="Q890" s="11"/>
    </row>
    <row r="891" spans="6:17" ht="15.75" customHeight="1">
      <c r="F891" s="11"/>
      <c r="G891" s="11"/>
      <c r="I891" s="11"/>
      <c r="J891" s="11"/>
      <c r="K891" s="11"/>
      <c r="M891" s="11"/>
      <c r="N891" s="11"/>
      <c r="O891" s="11"/>
      <c r="P891" s="12"/>
      <c r="Q891" s="11"/>
    </row>
    <row r="892" spans="6:17" ht="15.75" customHeight="1">
      <c r="F892" s="11"/>
      <c r="G892" s="11"/>
      <c r="I892" s="11"/>
      <c r="J892" s="11"/>
      <c r="K892" s="11"/>
      <c r="M892" s="11"/>
      <c r="N892" s="11"/>
      <c r="O892" s="11"/>
      <c r="P892" s="12"/>
      <c r="Q892" s="11"/>
    </row>
    <row r="893" spans="6:17" ht="15.75" customHeight="1">
      <c r="F893" s="11"/>
      <c r="G893" s="11"/>
      <c r="I893" s="11"/>
      <c r="J893" s="11"/>
      <c r="K893" s="11"/>
      <c r="M893" s="11"/>
      <c r="N893" s="11"/>
      <c r="O893" s="11"/>
      <c r="P893" s="12"/>
      <c r="Q893" s="11"/>
    </row>
    <row r="894" spans="6:17" ht="15.75" customHeight="1">
      <c r="F894" s="11"/>
      <c r="G894" s="11"/>
      <c r="I894" s="11"/>
      <c r="J894" s="11"/>
      <c r="K894" s="11"/>
      <c r="M894" s="11"/>
      <c r="N894" s="11"/>
      <c r="O894" s="11"/>
      <c r="P894" s="12"/>
      <c r="Q894" s="11"/>
    </row>
    <row r="895" spans="6:17" ht="15.75" customHeight="1">
      <c r="F895" s="11"/>
      <c r="G895" s="11"/>
      <c r="I895" s="11"/>
      <c r="J895" s="11"/>
      <c r="K895" s="11"/>
      <c r="M895" s="11"/>
      <c r="N895" s="11"/>
      <c r="O895" s="11"/>
      <c r="P895" s="12"/>
      <c r="Q895" s="11"/>
    </row>
    <row r="896" spans="6:17" ht="15.75" customHeight="1">
      <c r="F896" s="11"/>
      <c r="G896" s="11"/>
      <c r="I896" s="11"/>
      <c r="J896" s="11"/>
      <c r="K896" s="11"/>
      <c r="M896" s="11"/>
      <c r="N896" s="11"/>
      <c r="O896" s="11"/>
      <c r="P896" s="12"/>
      <c r="Q896" s="11"/>
    </row>
    <row r="897" spans="6:17" ht="15.75" customHeight="1">
      <c r="F897" s="11"/>
      <c r="G897" s="11"/>
      <c r="I897" s="11"/>
      <c r="J897" s="11"/>
      <c r="K897" s="11"/>
      <c r="M897" s="11"/>
      <c r="N897" s="11"/>
      <c r="O897" s="11"/>
      <c r="P897" s="12"/>
      <c r="Q897" s="11"/>
    </row>
    <row r="898" spans="6:17" ht="15.75" customHeight="1">
      <c r="F898" s="11"/>
      <c r="G898" s="11"/>
      <c r="I898" s="11"/>
      <c r="J898" s="11"/>
      <c r="K898" s="11"/>
      <c r="M898" s="11"/>
      <c r="N898" s="11"/>
      <c r="O898" s="11"/>
      <c r="P898" s="12"/>
      <c r="Q898" s="11"/>
    </row>
    <row r="899" spans="6:17" ht="15.75" customHeight="1">
      <c r="F899" s="11"/>
      <c r="G899" s="11"/>
      <c r="I899" s="11"/>
      <c r="J899" s="11"/>
      <c r="K899" s="11"/>
      <c r="M899" s="11"/>
      <c r="N899" s="11"/>
      <c r="O899" s="11"/>
      <c r="P899" s="12"/>
      <c r="Q899" s="11"/>
    </row>
    <row r="900" spans="6:17" ht="15.75" customHeight="1">
      <c r="F900" s="11"/>
      <c r="G900" s="11"/>
      <c r="I900" s="11"/>
      <c r="J900" s="11"/>
      <c r="K900" s="11"/>
      <c r="M900" s="11"/>
      <c r="N900" s="11"/>
      <c r="O900" s="11"/>
      <c r="P900" s="12"/>
      <c r="Q900" s="11"/>
    </row>
    <row r="901" spans="6:17" ht="15.75" customHeight="1">
      <c r="F901" s="11"/>
      <c r="G901" s="11"/>
      <c r="I901" s="11"/>
      <c r="J901" s="11"/>
      <c r="K901" s="11"/>
      <c r="M901" s="11"/>
      <c r="N901" s="11"/>
      <c r="O901" s="11"/>
      <c r="P901" s="12"/>
      <c r="Q901" s="11"/>
    </row>
    <row r="902" spans="6:17" ht="15.75" customHeight="1">
      <c r="F902" s="11"/>
      <c r="G902" s="11"/>
      <c r="I902" s="11"/>
      <c r="J902" s="11"/>
      <c r="K902" s="11"/>
      <c r="M902" s="11"/>
      <c r="N902" s="11"/>
      <c r="O902" s="11"/>
      <c r="P902" s="12"/>
      <c r="Q902" s="11"/>
    </row>
    <row r="903" spans="6:17" ht="15.75" customHeight="1">
      <c r="F903" s="11"/>
      <c r="G903" s="11"/>
      <c r="I903" s="11"/>
      <c r="J903" s="11"/>
      <c r="K903" s="11"/>
      <c r="M903" s="11"/>
      <c r="N903" s="11"/>
      <c r="O903" s="11"/>
      <c r="P903" s="12"/>
      <c r="Q903" s="11"/>
    </row>
    <row r="904" spans="6:17" ht="15.75" customHeight="1">
      <c r="F904" s="11"/>
      <c r="G904" s="11"/>
      <c r="I904" s="11"/>
      <c r="J904" s="11"/>
      <c r="K904" s="11"/>
      <c r="M904" s="11"/>
      <c r="N904" s="11"/>
      <c r="O904" s="11"/>
      <c r="P904" s="12"/>
      <c r="Q904" s="11"/>
    </row>
    <row r="905" spans="6:17" ht="15.75" customHeight="1">
      <c r="F905" s="11"/>
      <c r="G905" s="11"/>
      <c r="I905" s="11"/>
      <c r="J905" s="11"/>
      <c r="K905" s="11"/>
      <c r="M905" s="11"/>
      <c r="N905" s="11"/>
      <c r="O905" s="11"/>
      <c r="P905" s="12"/>
      <c r="Q905" s="11"/>
    </row>
    <row r="906" spans="6:17" ht="15.75" customHeight="1">
      <c r="F906" s="11"/>
      <c r="G906" s="11"/>
      <c r="I906" s="11"/>
      <c r="J906" s="11"/>
      <c r="K906" s="11"/>
      <c r="M906" s="11"/>
      <c r="N906" s="11"/>
      <c r="O906" s="11"/>
      <c r="P906" s="12"/>
      <c r="Q906" s="11"/>
    </row>
    <row r="907" spans="6:17" ht="15.75" customHeight="1">
      <c r="F907" s="11"/>
      <c r="G907" s="11"/>
      <c r="I907" s="11"/>
      <c r="J907" s="11"/>
      <c r="K907" s="11"/>
      <c r="M907" s="11"/>
      <c r="N907" s="11"/>
      <c r="O907" s="11"/>
      <c r="P907" s="12"/>
      <c r="Q907" s="11"/>
    </row>
    <row r="908" spans="6:17" ht="15.75" customHeight="1">
      <c r="F908" s="11"/>
      <c r="G908" s="11"/>
      <c r="I908" s="11"/>
      <c r="J908" s="11"/>
      <c r="K908" s="11"/>
      <c r="M908" s="11"/>
      <c r="N908" s="11"/>
      <c r="O908" s="11"/>
      <c r="P908" s="12"/>
      <c r="Q908" s="11"/>
    </row>
    <row r="909" spans="6:17" ht="15.75" customHeight="1">
      <c r="F909" s="11"/>
      <c r="G909" s="11"/>
      <c r="I909" s="11"/>
      <c r="J909" s="11"/>
      <c r="K909" s="11"/>
      <c r="M909" s="11"/>
      <c r="N909" s="11"/>
      <c r="O909" s="11"/>
      <c r="P909" s="12"/>
      <c r="Q909" s="11"/>
    </row>
    <row r="910" spans="6:17" ht="15.75" customHeight="1">
      <c r="F910" s="11"/>
      <c r="G910" s="11"/>
      <c r="I910" s="11"/>
      <c r="J910" s="11"/>
      <c r="K910" s="11"/>
      <c r="M910" s="11"/>
      <c r="N910" s="11"/>
      <c r="O910" s="11"/>
      <c r="P910" s="12"/>
      <c r="Q910" s="11"/>
    </row>
    <row r="911" spans="6:17" ht="15.75" customHeight="1">
      <c r="F911" s="11"/>
      <c r="G911" s="11"/>
      <c r="I911" s="11"/>
      <c r="J911" s="11"/>
      <c r="K911" s="11"/>
      <c r="M911" s="11"/>
      <c r="N911" s="11"/>
      <c r="O911" s="11"/>
      <c r="P911" s="12"/>
      <c r="Q911" s="11"/>
    </row>
    <row r="912" spans="6:17" ht="15.75" customHeight="1">
      <c r="F912" s="11"/>
      <c r="G912" s="11"/>
      <c r="I912" s="11"/>
      <c r="J912" s="11"/>
      <c r="K912" s="11"/>
      <c r="M912" s="11"/>
      <c r="N912" s="11"/>
      <c r="O912" s="11"/>
      <c r="P912" s="12"/>
      <c r="Q912" s="11"/>
    </row>
    <row r="913" spans="6:17" ht="15.75" customHeight="1">
      <c r="F913" s="11"/>
      <c r="G913" s="11"/>
      <c r="I913" s="11"/>
      <c r="J913" s="11"/>
      <c r="K913" s="11"/>
      <c r="M913" s="11"/>
      <c r="N913" s="11"/>
      <c r="O913" s="11"/>
      <c r="P913" s="12"/>
      <c r="Q913" s="11"/>
    </row>
    <row r="914" spans="6:17" ht="15.75" customHeight="1">
      <c r="F914" s="11"/>
      <c r="G914" s="11"/>
      <c r="I914" s="11"/>
      <c r="J914" s="11"/>
      <c r="K914" s="11"/>
      <c r="M914" s="11"/>
      <c r="N914" s="11"/>
      <c r="O914" s="11"/>
      <c r="P914" s="12"/>
      <c r="Q914" s="11"/>
    </row>
    <row r="915" spans="6:17" ht="15.75" customHeight="1">
      <c r="F915" s="11"/>
      <c r="G915" s="11"/>
      <c r="I915" s="11"/>
      <c r="J915" s="11"/>
      <c r="K915" s="11"/>
      <c r="M915" s="11"/>
      <c r="N915" s="11"/>
      <c r="O915" s="11"/>
      <c r="P915" s="12"/>
      <c r="Q915" s="11"/>
    </row>
    <row r="916" spans="6:17" ht="15.75" customHeight="1">
      <c r="F916" s="11"/>
      <c r="G916" s="11"/>
      <c r="I916" s="11"/>
      <c r="J916" s="11"/>
      <c r="K916" s="11"/>
      <c r="M916" s="11"/>
      <c r="N916" s="11"/>
      <c r="O916" s="11"/>
      <c r="P916" s="12"/>
      <c r="Q916" s="11"/>
    </row>
    <row r="917" spans="6:17" ht="15.75" customHeight="1">
      <c r="F917" s="11"/>
      <c r="G917" s="11"/>
      <c r="I917" s="11"/>
      <c r="J917" s="11"/>
      <c r="K917" s="11"/>
      <c r="M917" s="11"/>
      <c r="N917" s="11"/>
      <c r="O917" s="11"/>
      <c r="P917" s="12"/>
      <c r="Q917" s="11"/>
    </row>
    <row r="918" spans="6:17" ht="15.75" customHeight="1">
      <c r="F918" s="11"/>
      <c r="G918" s="11"/>
      <c r="I918" s="11"/>
      <c r="J918" s="11"/>
      <c r="K918" s="11"/>
      <c r="M918" s="11"/>
      <c r="N918" s="11"/>
      <c r="O918" s="11"/>
      <c r="P918" s="12"/>
      <c r="Q918" s="11"/>
    </row>
    <row r="919" spans="6:17" ht="15.75" customHeight="1">
      <c r="F919" s="11"/>
      <c r="G919" s="11"/>
      <c r="I919" s="11"/>
      <c r="J919" s="11"/>
      <c r="K919" s="11"/>
      <c r="M919" s="11"/>
      <c r="N919" s="11"/>
      <c r="O919" s="11"/>
      <c r="P919" s="12"/>
      <c r="Q919" s="11"/>
    </row>
    <row r="920" spans="6:17" ht="15.75" customHeight="1">
      <c r="F920" s="11"/>
      <c r="G920" s="11"/>
      <c r="I920" s="11"/>
      <c r="J920" s="11"/>
      <c r="K920" s="11"/>
      <c r="M920" s="11"/>
      <c r="N920" s="11"/>
      <c r="O920" s="11"/>
      <c r="P920" s="12"/>
      <c r="Q920" s="11"/>
    </row>
    <row r="921" spans="6:17" ht="15.75" customHeight="1">
      <c r="F921" s="11"/>
      <c r="G921" s="11"/>
      <c r="I921" s="11"/>
      <c r="J921" s="11"/>
      <c r="K921" s="11"/>
      <c r="M921" s="11"/>
      <c r="N921" s="11"/>
      <c r="O921" s="11"/>
      <c r="P921" s="12"/>
      <c r="Q921" s="11"/>
    </row>
    <row r="922" spans="6:17" ht="15.75" customHeight="1">
      <c r="F922" s="11"/>
      <c r="G922" s="11"/>
      <c r="I922" s="11"/>
      <c r="J922" s="11"/>
      <c r="K922" s="11"/>
      <c r="M922" s="11"/>
      <c r="N922" s="11"/>
      <c r="O922" s="11"/>
      <c r="P922" s="12"/>
      <c r="Q922" s="11"/>
    </row>
    <row r="923" spans="6:17" ht="15.75" customHeight="1">
      <c r="F923" s="11"/>
      <c r="G923" s="11"/>
      <c r="I923" s="11"/>
      <c r="J923" s="11"/>
      <c r="K923" s="11"/>
      <c r="M923" s="11"/>
      <c r="N923" s="11"/>
      <c r="O923" s="11"/>
      <c r="P923" s="12"/>
      <c r="Q923" s="11"/>
    </row>
    <row r="924" spans="6:17" ht="15.75" customHeight="1">
      <c r="F924" s="11"/>
      <c r="G924" s="11"/>
      <c r="I924" s="11"/>
      <c r="J924" s="11"/>
      <c r="K924" s="11"/>
      <c r="M924" s="11"/>
      <c r="N924" s="11"/>
      <c r="O924" s="11"/>
      <c r="P924" s="12"/>
      <c r="Q924" s="11"/>
    </row>
    <row r="925" spans="6:17" ht="15.75" customHeight="1">
      <c r="F925" s="11"/>
      <c r="G925" s="11"/>
      <c r="I925" s="11"/>
      <c r="J925" s="11"/>
      <c r="K925" s="11"/>
      <c r="M925" s="11"/>
      <c r="N925" s="11"/>
      <c r="O925" s="11"/>
      <c r="P925" s="12"/>
      <c r="Q925" s="11"/>
    </row>
    <row r="926" spans="6:17" ht="15.75" customHeight="1">
      <c r="F926" s="11"/>
      <c r="G926" s="11"/>
      <c r="I926" s="11"/>
      <c r="J926" s="11"/>
      <c r="K926" s="11"/>
      <c r="M926" s="11"/>
      <c r="N926" s="11"/>
      <c r="O926" s="11"/>
      <c r="P926" s="12"/>
      <c r="Q926" s="11"/>
    </row>
    <row r="927" spans="6:17" ht="15.75" customHeight="1">
      <c r="F927" s="11"/>
      <c r="G927" s="11"/>
      <c r="I927" s="11"/>
      <c r="J927" s="11"/>
      <c r="K927" s="11"/>
      <c r="M927" s="11"/>
      <c r="N927" s="11"/>
      <c r="O927" s="11"/>
      <c r="P927" s="12"/>
      <c r="Q927" s="11"/>
    </row>
    <row r="928" spans="6:17" ht="15.75" customHeight="1">
      <c r="F928" s="11"/>
      <c r="G928" s="11"/>
      <c r="I928" s="11"/>
      <c r="J928" s="11"/>
      <c r="K928" s="11"/>
      <c r="M928" s="11"/>
      <c r="N928" s="11"/>
      <c r="O928" s="11"/>
      <c r="P928" s="12"/>
      <c r="Q928" s="11"/>
    </row>
    <row r="929" spans="6:17" ht="15.75" customHeight="1">
      <c r="F929" s="11"/>
      <c r="G929" s="11"/>
      <c r="I929" s="11"/>
      <c r="J929" s="11"/>
      <c r="K929" s="11"/>
      <c r="M929" s="11"/>
      <c r="N929" s="11"/>
      <c r="O929" s="11"/>
      <c r="P929" s="12"/>
      <c r="Q929" s="11"/>
    </row>
    <row r="930" spans="6:17" ht="15.75" customHeight="1">
      <c r="F930" s="11"/>
      <c r="G930" s="11"/>
      <c r="I930" s="11"/>
      <c r="J930" s="11"/>
      <c r="K930" s="11"/>
      <c r="M930" s="11"/>
      <c r="N930" s="11"/>
      <c r="O930" s="11"/>
      <c r="P930" s="12"/>
      <c r="Q930" s="11"/>
    </row>
    <row r="931" spans="6:17" ht="15.75" customHeight="1">
      <c r="F931" s="11"/>
      <c r="G931" s="11"/>
      <c r="I931" s="11"/>
      <c r="J931" s="11"/>
      <c r="K931" s="11"/>
      <c r="M931" s="11"/>
      <c r="N931" s="11"/>
      <c r="O931" s="11"/>
      <c r="P931" s="12"/>
      <c r="Q931" s="11"/>
    </row>
    <row r="932" spans="6:17" ht="15.75" customHeight="1">
      <c r="F932" s="11"/>
      <c r="G932" s="11"/>
      <c r="I932" s="11"/>
      <c r="J932" s="11"/>
      <c r="K932" s="11"/>
      <c r="M932" s="11"/>
      <c r="N932" s="11"/>
      <c r="O932" s="11"/>
      <c r="P932" s="12"/>
      <c r="Q932" s="11"/>
    </row>
    <row r="933" spans="6:17" ht="15.75" customHeight="1">
      <c r="F933" s="11"/>
      <c r="G933" s="11"/>
      <c r="I933" s="11"/>
      <c r="J933" s="11"/>
      <c r="K933" s="11"/>
      <c r="M933" s="11"/>
      <c r="N933" s="11"/>
      <c r="O933" s="11"/>
      <c r="P933" s="12"/>
      <c r="Q933" s="11"/>
    </row>
    <row r="934" spans="6:17" ht="15.75" customHeight="1">
      <c r="F934" s="11"/>
      <c r="G934" s="11"/>
      <c r="I934" s="11"/>
      <c r="J934" s="11"/>
      <c r="K934" s="11"/>
      <c r="M934" s="11"/>
      <c r="N934" s="11"/>
      <c r="O934" s="11"/>
      <c r="P934" s="12"/>
      <c r="Q934" s="11"/>
    </row>
    <row r="935" spans="6:17" ht="15.75" customHeight="1">
      <c r="F935" s="11"/>
      <c r="G935" s="11"/>
      <c r="I935" s="11"/>
      <c r="J935" s="11"/>
      <c r="K935" s="11"/>
      <c r="M935" s="11"/>
      <c r="N935" s="11"/>
      <c r="O935" s="11"/>
      <c r="P935" s="12"/>
      <c r="Q935" s="11"/>
    </row>
    <row r="936" spans="6:17" ht="15.75" customHeight="1">
      <c r="F936" s="11"/>
      <c r="G936" s="11"/>
      <c r="I936" s="11"/>
      <c r="J936" s="11"/>
      <c r="K936" s="11"/>
      <c r="M936" s="11"/>
      <c r="N936" s="11"/>
      <c r="O936" s="11"/>
      <c r="P936" s="12"/>
      <c r="Q936" s="11"/>
    </row>
    <row r="937" spans="6:17" ht="15.75" customHeight="1">
      <c r="F937" s="11"/>
      <c r="G937" s="11"/>
      <c r="I937" s="11"/>
      <c r="J937" s="11"/>
      <c r="K937" s="11"/>
      <c r="M937" s="11"/>
      <c r="N937" s="11"/>
      <c r="O937" s="11"/>
      <c r="P937" s="12"/>
      <c r="Q937" s="11"/>
    </row>
    <row r="938" spans="6:17" ht="15.75" customHeight="1">
      <c r="F938" s="11"/>
      <c r="G938" s="11"/>
      <c r="I938" s="11"/>
      <c r="J938" s="11"/>
      <c r="K938" s="11"/>
      <c r="M938" s="11"/>
      <c r="N938" s="11"/>
      <c r="O938" s="11"/>
      <c r="P938" s="12"/>
      <c r="Q938" s="11"/>
    </row>
    <row r="939" spans="6:17" ht="15.75" customHeight="1">
      <c r="F939" s="11"/>
      <c r="G939" s="11"/>
      <c r="I939" s="11"/>
      <c r="J939" s="11"/>
      <c r="K939" s="11"/>
      <c r="M939" s="11"/>
      <c r="N939" s="11"/>
      <c r="O939" s="11"/>
      <c r="P939" s="12"/>
      <c r="Q939" s="11"/>
    </row>
    <row r="940" spans="6:17" ht="15.75" customHeight="1">
      <c r="F940" s="11"/>
      <c r="G940" s="11"/>
      <c r="I940" s="11"/>
      <c r="J940" s="11"/>
      <c r="K940" s="11"/>
      <c r="M940" s="11"/>
      <c r="N940" s="11"/>
      <c r="O940" s="11"/>
      <c r="P940" s="12"/>
      <c r="Q940" s="11"/>
    </row>
    <row r="941" spans="6:17" ht="15.75" customHeight="1">
      <c r="F941" s="11"/>
      <c r="G941" s="11"/>
      <c r="I941" s="11"/>
      <c r="J941" s="11"/>
      <c r="K941" s="11"/>
      <c r="M941" s="11"/>
      <c r="N941" s="11"/>
      <c r="O941" s="11"/>
      <c r="P941" s="12"/>
      <c r="Q941" s="11"/>
    </row>
    <row r="942" spans="6:17" ht="15.75" customHeight="1">
      <c r="F942" s="11"/>
      <c r="G942" s="11"/>
      <c r="I942" s="11"/>
      <c r="J942" s="11"/>
      <c r="K942" s="11"/>
      <c r="M942" s="11"/>
      <c r="N942" s="11"/>
      <c r="O942" s="11"/>
      <c r="P942" s="12"/>
      <c r="Q942" s="11"/>
    </row>
    <row r="943" spans="6:17" ht="15.75" customHeight="1">
      <c r="F943" s="11"/>
      <c r="G943" s="11"/>
      <c r="I943" s="11"/>
      <c r="J943" s="11"/>
      <c r="K943" s="11"/>
      <c r="M943" s="11"/>
      <c r="N943" s="11"/>
      <c r="O943" s="11"/>
      <c r="P943" s="12"/>
      <c r="Q943" s="11"/>
    </row>
    <row r="944" spans="6:17" ht="15.75" customHeight="1">
      <c r="F944" s="11"/>
      <c r="G944" s="11"/>
      <c r="I944" s="11"/>
      <c r="J944" s="11"/>
      <c r="K944" s="11"/>
      <c r="M944" s="11"/>
      <c r="N944" s="11"/>
      <c r="O944" s="11"/>
      <c r="P944" s="12"/>
      <c r="Q944" s="11"/>
    </row>
    <row r="945" spans="6:17" ht="15.75" customHeight="1">
      <c r="F945" s="11"/>
      <c r="G945" s="11"/>
      <c r="I945" s="11"/>
      <c r="J945" s="11"/>
      <c r="K945" s="11"/>
      <c r="M945" s="11"/>
      <c r="N945" s="11"/>
      <c r="O945" s="11"/>
      <c r="P945" s="12"/>
      <c r="Q945" s="11"/>
    </row>
    <row r="946" spans="6:17" ht="15.75" customHeight="1">
      <c r="F946" s="11"/>
      <c r="G946" s="11"/>
      <c r="I946" s="11"/>
      <c r="J946" s="11"/>
      <c r="K946" s="11"/>
      <c r="M946" s="11"/>
      <c r="N946" s="11"/>
      <c r="O946" s="11"/>
      <c r="P946" s="12"/>
      <c r="Q946" s="11"/>
    </row>
    <row r="947" spans="6:17" ht="15.75" customHeight="1">
      <c r="F947" s="11"/>
      <c r="G947" s="11"/>
      <c r="I947" s="11"/>
      <c r="J947" s="11"/>
      <c r="K947" s="11"/>
      <c r="M947" s="11"/>
      <c r="N947" s="11"/>
      <c r="O947" s="11"/>
      <c r="P947" s="12"/>
      <c r="Q947" s="11"/>
    </row>
    <row r="948" spans="6:17" ht="15.75" customHeight="1">
      <c r="F948" s="11"/>
      <c r="G948" s="11"/>
      <c r="I948" s="11"/>
      <c r="J948" s="11"/>
      <c r="K948" s="11"/>
      <c r="M948" s="11"/>
      <c r="N948" s="11"/>
      <c r="O948" s="11"/>
      <c r="P948" s="12"/>
      <c r="Q948" s="11"/>
    </row>
    <row r="949" spans="6:17" ht="15.75" customHeight="1">
      <c r="F949" s="11"/>
      <c r="G949" s="11"/>
      <c r="I949" s="11"/>
      <c r="J949" s="11"/>
      <c r="K949" s="11"/>
      <c r="M949" s="11"/>
      <c r="N949" s="11"/>
      <c r="O949" s="11"/>
      <c r="P949" s="12"/>
      <c r="Q949" s="11"/>
    </row>
    <row r="950" spans="6:17" ht="15.75" customHeight="1">
      <c r="F950" s="11"/>
      <c r="G950" s="11"/>
      <c r="I950" s="11"/>
      <c r="J950" s="11"/>
      <c r="K950" s="11"/>
      <c r="M950" s="11"/>
      <c r="N950" s="11"/>
      <c r="O950" s="11"/>
      <c r="P950" s="12"/>
      <c r="Q950" s="11"/>
    </row>
    <row r="951" spans="6:17" ht="15.75" customHeight="1">
      <c r="F951" s="11"/>
      <c r="G951" s="11"/>
      <c r="I951" s="11"/>
      <c r="J951" s="11"/>
      <c r="K951" s="11"/>
      <c r="M951" s="11"/>
      <c r="N951" s="11"/>
      <c r="O951" s="11"/>
      <c r="P951" s="12"/>
      <c r="Q951" s="11"/>
    </row>
    <row r="952" spans="6:17" ht="15.75" customHeight="1">
      <c r="F952" s="11"/>
      <c r="G952" s="11"/>
      <c r="I952" s="11"/>
      <c r="J952" s="11"/>
      <c r="K952" s="11"/>
      <c r="M952" s="11"/>
      <c r="N952" s="11"/>
      <c r="O952" s="11"/>
      <c r="P952" s="12"/>
      <c r="Q952" s="11"/>
    </row>
    <row r="953" spans="6:17" ht="15.75" customHeight="1">
      <c r="F953" s="11"/>
      <c r="G953" s="11"/>
      <c r="I953" s="11"/>
      <c r="J953" s="11"/>
      <c r="K953" s="11"/>
      <c r="M953" s="11"/>
      <c r="N953" s="11"/>
      <c r="O953" s="11"/>
      <c r="P953" s="12"/>
      <c r="Q953" s="11"/>
    </row>
    <row r="954" spans="6:17" ht="15.75" customHeight="1">
      <c r="F954" s="11"/>
      <c r="G954" s="11"/>
      <c r="I954" s="11"/>
      <c r="J954" s="11"/>
      <c r="K954" s="11"/>
      <c r="M954" s="11"/>
      <c r="N954" s="11"/>
      <c r="O954" s="11"/>
      <c r="P954" s="12"/>
      <c r="Q954" s="11"/>
    </row>
    <row r="955" spans="6:17" ht="15.75" customHeight="1">
      <c r="F955" s="11"/>
      <c r="G955" s="11"/>
      <c r="I955" s="11"/>
      <c r="J955" s="11"/>
      <c r="K955" s="11"/>
      <c r="M955" s="11"/>
      <c r="N955" s="11"/>
      <c r="O955" s="11"/>
      <c r="P955" s="12"/>
      <c r="Q955" s="11"/>
    </row>
    <row r="956" spans="6:17" ht="15.75" customHeight="1">
      <c r="F956" s="11"/>
      <c r="G956" s="11"/>
      <c r="I956" s="11"/>
      <c r="J956" s="11"/>
      <c r="K956" s="11"/>
      <c r="M956" s="11"/>
      <c r="N956" s="11"/>
      <c r="O956" s="11"/>
      <c r="P956" s="12"/>
      <c r="Q956" s="11"/>
    </row>
    <row r="957" spans="6:17" ht="15.75" customHeight="1">
      <c r="F957" s="11"/>
      <c r="G957" s="11"/>
      <c r="I957" s="11"/>
      <c r="J957" s="11"/>
      <c r="K957" s="11"/>
      <c r="M957" s="11"/>
      <c r="N957" s="11"/>
      <c r="O957" s="11"/>
      <c r="P957" s="12"/>
      <c r="Q957" s="11"/>
    </row>
    <row r="958" spans="6:17" ht="15.75" customHeight="1">
      <c r="F958" s="11"/>
      <c r="G958" s="11"/>
      <c r="I958" s="11"/>
      <c r="J958" s="11"/>
      <c r="K958" s="11"/>
      <c r="M958" s="11"/>
      <c r="N958" s="11"/>
      <c r="O958" s="11"/>
      <c r="P958" s="12"/>
      <c r="Q958" s="11"/>
    </row>
    <row r="959" spans="6:17" ht="15.75" customHeight="1">
      <c r="F959" s="11"/>
      <c r="G959" s="11"/>
      <c r="I959" s="11"/>
      <c r="J959" s="11"/>
      <c r="K959" s="11"/>
      <c r="M959" s="11"/>
      <c r="N959" s="11"/>
      <c r="O959" s="11"/>
      <c r="P959" s="12"/>
      <c r="Q959" s="11"/>
    </row>
    <row r="960" spans="6:17" ht="15.75" customHeight="1">
      <c r="F960" s="11"/>
      <c r="G960" s="11"/>
      <c r="I960" s="11"/>
      <c r="J960" s="11"/>
      <c r="K960" s="11"/>
      <c r="M960" s="11"/>
      <c r="N960" s="11"/>
      <c r="O960" s="11"/>
      <c r="P960" s="12"/>
      <c r="Q960" s="11"/>
    </row>
    <row r="961" spans="6:17" ht="15.75" customHeight="1">
      <c r="F961" s="11"/>
      <c r="G961" s="11"/>
      <c r="I961" s="11"/>
      <c r="J961" s="11"/>
      <c r="K961" s="11"/>
      <c r="M961" s="11"/>
      <c r="N961" s="11"/>
      <c r="O961" s="11"/>
      <c r="P961" s="12"/>
      <c r="Q961" s="11"/>
    </row>
    <row r="962" spans="6:17" ht="15.75" customHeight="1">
      <c r="F962" s="11"/>
      <c r="G962" s="11"/>
      <c r="I962" s="11"/>
      <c r="J962" s="11"/>
      <c r="K962" s="11"/>
      <c r="M962" s="11"/>
      <c r="N962" s="11"/>
      <c r="O962" s="11"/>
      <c r="P962" s="12"/>
      <c r="Q962" s="11"/>
    </row>
    <row r="963" spans="6:17" ht="15.75" customHeight="1">
      <c r="F963" s="11"/>
      <c r="G963" s="11"/>
      <c r="I963" s="11"/>
      <c r="J963" s="11"/>
      <c r="K963" s="11"/>
      <c r="M963" s="11"/>
      <c r="N963" s="11"/>
      <c r="O963" s="11"/>
      <c r="P963" s="12"/>
      <c r="Q963" s="11"/>
    </row>
    <row r="964" spans="6:17" ht="15.75" customHeight="1">
      <c r="F964" s="11"/>
      <c r="G964" s="11"/>
      <c r="I964" s="11"/>
      <c r="J964" s="11"/>
      <c r="K964" s="11"/>
      <c r="M964" s="11"/>
      <c r="N964" s="11"/>
      <c r="O964" s="11"/>
      <c r="P964" s="12"/>
      <c r="Q964" s="11"/>
    </row>
    <row r="965" spans="6:17" ht="15.75" customHeight="1">
      <c r="F965" s="11"/>
      <c r="G965" s="11"/>
      <c r="I965" s="11"/>
      <c r="J965" s="11"/>
      <c r="K965" s="11"/>
      <c r="M965" s="11"/>
      <c r="N965" s="11"/>
      <c r="O965" s="11"/>
      <c r="P965" s="12"/>
      <c r="Q965" s="11"/>
    </row>
    <row r="966" spans="6:17" ht="15.75" customHeight="1">
      <c r="F966" s="11"/>
      <c r="G966" s="11"/>
      <c r="I966" s="11"/>
      <c r="J966" s="11"/>
      <c r="K966" s="11"/>
      <c r="M966" s="11"/>
      <c r="N966" s="11"/>
      <c r="O966" s="11"/>
      <c r="P966" s="12"/>
      <c r="Q966" s="11"/>
    </row>
    <row r="967" spans="6:17" ht="15.75" customHeight="1">
      <c r="F967" s="11"/>
      <c r="G967" s="11"/>
      <c r="I967" s="11"/>
      <c r="J967" s="11"/>
      <c r="K967" s="11"/>
      <c r="M967" s="11"/>
      <c r="N967" s="11"/>
      <c r="O967" s="11"/>
      <c r="P967" s="12"/>
      <c r="Q967" s="11"/>
    </row>
    <row r="968" spans="6:17" ht="15.75" customHeight="1">
      <c r="F968" s="11"/>
      <c r="G968" s="11"/>
      <c r="I968" s="11"/>
      <c r="J968" s="11"/>
      <c r="K968" s="11"/>
      <c r="M968" s="11"/>
      <c r="N968" s="11"/>
      <c r="O968" s="11"/>
      <c r="P968" s="12"/>
      <c r="Q968" s="11"/>
    </row>
    <row r="969" spans="6:17" ht="15.75" customHeight="1">
      <c r="F969" s="11"/>
      <c r="G969" s="11"/>
      <c r="I969" s="11"/>
      <c r="J969" s="11"/>
      <c r="K969" s="11"/>
      <c r="M969" s="11"/>
      <c r="N969" s="11"/>
      <c r="O969" s="11"/>
      <c r="P969" s="12"/>
      <c r="Q969" s="11"/>
    </row>
    <row r="970" spans="6:17" ht="15.75" customHeight="1">
      <c r="F970" s="11"/>
      <c r="G970" s="11"/>
      <c r="I970" s="11"/>
      <c r="J970" s="11"/>
      <c r="K970" s="11"/>
      <c r="M970" s="11"/>
      <c r="N970" s="11"/>
      <c r="O970" s="11"/>
      <c r="P970" s="12"/>
      <c r="Q970" s="11"/>
    </row>
    <row r="971" spans="6:17" ht="15.75" customHeight="1">
      <c r="F971" s="11"/>
      <c r="G971" s="11"/>
      <c r="I971" s="11"/>
      <c r="J971" s="11"/>
      <c r="K971" s="11"/>
      <c r="M971" s="11"/>
      <c r="N971" s="11"/>
      <c r="O971" s="11"/>
      <c r="P971" s="12"/>
      <c r="Q971" s="11"/>
    </row>
    <row r="972" spans="6:17" ht="15.75" customHeight="1">
      <c r="F972" s="11"/>
      <c r="G972" s="11"/>
      <c r="I972" s="11"/>
      <c r="J972" s="11"/>
      <c r="K972" s="11"/>
      <c r="M972" s="11"/>
      <c r="N972" s="11"/>
      <c r="O972" s="11"/>
      <c r="P972" s="12"/>
      <c r="Q972" s="11"/>
    </row>
    <row r="973" spans="6:17" ht="15.75" customHeight="1">
      <c r="F973" s="11"/>
      <c r="G973" s="11"/>
      <c r="I973" s="11"/>
      <c r="J973" s="11"/>
      <c r="K973" s="11"/>
      <c r="M973" s="11"/>
      <c r="N973" s="11"/>
      <c r="O973" s="11"/>
      <c r="P973" s="12"/>
      <c r="Q973" s="11"/>
    </row>
    <row r="974" spans="6:17" ht="15.75" customHeight="1">
      <c r="F974" s="11"/>
      <c r="G974" s="11"/>
      <c r="I974" s="11"/>
      <c r="J974" s="11"/>
      <c r="K974" s="11"/>
      <c r="M974" s="11"/>
      <c r="N974" s="11"/>
      <c r="O974" s="11"/>
      <c r="P974" s="12"/>
      <c r="Q974" s="11"/>
    </row>
    <row r="975" spans="6:17" ht="15.75" customHeight="1">
      <c r="F975" s="11"/>
      <c r="G975" s="11"/>
      <c r="I975" s="11"/>
      <c r="J975" s="11"/>
      <c r="K975" s="11"/>
      <c r="M975" s="11"/>
      <c r="N975" s="11"/>
      <c r="O975" s="11"/>
      <c r="P975" s="12"/>
      <c r="Q975" s="11"/>
    </row>
    <row r="976" spans="6:17" ht="15.75" customHeight="1">
      <c r="F976" s="11"/>
      <c r="G976" s="11"/>
      <c r="I976" s="11"/>
      <c r="J976" s="11"/>
      <c r="K976" s="11"/>
      <c r="M976" s="11"/>
      <c r="N976" s="11"/>
      <c r="O976" s="11"/>
      <c r="P976" s="12"/>
      <c r="Q976" s="11"/>
    </row>
    <row r="977" spans="6:17" ht="15.75" customHeight="1">
      <c r="F977" s="11"/>
      <c r="G977" s="11"/>
      <c r="I977" s="11"/>
      <c r="J977" s="11"/>
      <c r="K977" s="11"/>
      <c r="M977" s="11"/>
      <c r="N977" s="11"/>
      <c r="O977" s="11"/>
      <c r="P977" s="12"/>
      <c r="Q977" s="11"/>
    </row>
    <row r="978" spans="6:17" ht="15.75" customHeight="1">
      <c r="F978" s="11"/>
      <c r="G978" s="11"/>
      <c r="I978" s="11"/>
      <c r="J978" s="11"/>
      <c r="K978" s="11"/>
      <c r="M978" s="11"/>
      <c r="N978" s="11"/>
      <c r="O978" s="11"/>
      <c r="P978" s="12"/>
      <c r="Q978" s="11"/>
    </row>
    <row r="979" spans="6:17" ht="15.75" customHeight="1">
      <c r="F979" s="11"/>
      <c r="G979" s="11"/>
      <c r="I979" s="11"/>
      <c r="J979" s="11"/>
      <c r="K979" s="11"/>
      <c r="M979" s="11"/>
      <c r="N979" s="11"/>
      <c r="O979" s="11"/>
      <c r="P979" s="12"/>
      <c r="Q979" s="11"/>
    </row>
    <row r="980" spans="6:17" ht="15.75" customHeight="1">
      <c r="F980" s="11"/>
      <c r="G980" s="11"/>
      <c r="I980" s="11"/>
      <c r="J980" s="11"/>
      <c r="K980" s="11"/>
      <c r="M980" s="11"/>
      <c r="N980" s="11"/>
      <c r="O980" s="11"/>
      <c r="P980" s="12"/>
      <c r="Q980" s="11"/>
    </row>
    <row r="981" spans="6:17" ht="15.75" customHeight="1">
      <c r="F981" s="11"/>
      <c r="G981" s="11"/>
      <c r="I981" s="11"/>
      <c r="J981" s="11"/>
      <c r="K981" s="11"/>
      <c r="M981" s="11"/>
      <c r="N981" s="11"/>
      <c r="O981" s="11"/>
      <c r="P981" s="12"/>
      <c r="Q981" s="11"/>
    </row>
    <row r="982" spans="6:17" ht="15.75" customHeight="1">
      <c r="F982" s="11"/>
      <c r="G982" s="11"/>
      <c r="I982" s="11"/>
      <c r="J982" s="11"/>
      <c r="K982" s="11"/>
      <c r="M982" s="11"/>
      <c r="N982" s="11"/>
      <c r="O982" s="11"/>
      <c r="P982" s="12"/>
      <c r="Q982" s="11"/>
    </row>
    <row r="983" spans="6:17" ht="15.75" customHeight="1">
      <c r="F983" s="11"/>
      <c r="G983" s="11"/>
      <c r="I983" s="11"/>
      <c r="J983" s="11"/>
      <c r="K983" s="11"/>
      <c r="M983" s="11"/>
      <c r="N983" s="11"/>
      <c r="O983" s="11"/>
      <c r="P983" s="12"/>
      <c r="Q983" s="11"/>
    </row>
    <row r="984" spans="6:17" ht="15.75" customHeight="1">
      <c r="F984" s="11"/>
      <c r="G984" s="11"/>
      <c r="I984" s="11"/>
      <c r="J984" s="11"/>
      <c r="K984" s="11"/>
      <c r="M984" s="11"/>
      <c r="N984" s="11"/>
      <c r="O984" s="11"/>
      <c r="P984" s="12"/>
      <c r="Q984" s="11"/>
    </row>
    <row r="985" spans="6:17" ht="15.75" customHeight="1">
      <c r="F985" s="11"/>
      <c r="G985" s="11"/>
      <c r="I985" s="11"/>
      <c r="J985" s="11"/>
      <c r="K985" s="11"/>
      <c r="M985" s="11"/>
      <c r="N985" s="11"/>
      <c r="O985" s="11"/>
      <c r="P985" s="12"/>
      <c r="Q985" s="11"/>
    </row>
    <row r="986" spans="6:17" ht="15.75" customHeight="1">
      <c r="F986" s="11"/>
      <c r="G986" s="11"/>
      <c r="I986" s="11"/>
      <c r="J986" s="11"/>
      <c r="K986" s="11"/>
      <c r="M986" s="11"/>
      <c r="N986" s="11"/>
      <c r="O986" s="11"/>
      <c r="P986" s="12"/>
      <c r="Q986" s="11"/>
    </row>
    <row r="987" spans="6:17" ht="15.75" customHeight="1">
      <c r="F987" s="11"/>
      <c r="G987" s="11"/>
      <c r="I987" s="11"/>
      <c r="J987" s="11"/>
      <c r="K987" s="11"/>
      <c r="M987" s="11"/>
      <c r="N987" s="11"/>
      <c r="O987" s="11"/>
      <c r="P987" s="12"/>
      <c r="Q987" s="11"/>
    </row>
    <row r="988" spans="6:17" ht="15.75" customHeight="1">
      <c r="F988" s="11"/>
      <c r="G988" s="11"/>
      <c r="I988" s="11"/>
      <c r="J988" s="11"/>
      <c r="K988" s="11"/>
      <c r="M988" s="11"/>
      <c r="N988" s="11"/>
      <c r="O988" s="11"/>
      <c r="P988" s="12"/>
      <c r="Q988" s="11"/>
    </row>
    <row r="989" spans="6:17" ht="15.75" customHeight="1">
      <c r="F989" s="11"/>
      <c r="G989" s="11"/>
      <c r="I989" s="11"/>
      <c r="J989" s="11"/>
      <c r="K989" s="11"/>
      <c r="M989" s="11"/>
      <c r="N989" s="11"/>
      <c r="O989" s="11"/>
      <c r="P989" s="12"/>
      <c r="Q989" s="11"/>
    </row>
    <row r="990" spans="6:17" ht="15.75" customHeight="1">
      <c r="F990" s="11"/>
      <c r="G990" s="11"/>
      <c r="I990" s="11"/>
      <c r="J990" s="11"/>
      <c r="K990" s="11"/>
      <c r="M990" s="11"/>
      <c r="N990" s="11"/>
      <c r="O990" s="11"/>
      <c r="P990" s="12"/>
      <c r="Q990" s="11"/>
    </row>
    <row r="991" spans="6:17" ht="15.75" customHeight="1">
      <c r="F991" s="11"/>
      <c r="G991" s="11"/>
      <c r="I991" s="11"/>
      <c r="J991" s="11"/>
      <c r="K991" s="11"/>
      <c r="M991" s="11"/>
      <c r="N991" s="11"/>
      <c r="O991" s="11"/>
      <c r="P991" s="12"/>
      <c r="Q991" s="11"/>
    </row>
    <row r="992" spans="6:17" ht="15.75" customHeight="1">
      <c r="F992" s="11"/>
      <c r="G992" s="11"/>
      <c r="I992" s="11"/>
      <c r="J992" s="11"/>
      <c r="K992" s="11"/>
      <c r="M992" s="11"/>
      <c r="N992" s="11"/>
      <c r="O992" s="11"/>
      <c r="P992" s="12"/>
      <c r="Q992" s="11"/>
    </row>
    <row r="993" spans="6:17" ht="15.75" customHeight="1">
      <c r="F993" s="11"/>
      <c r="G993" s="11"/>
      <c r="I993" s="11"/>
      <c r="J993" s="11"/>
      <c r="K993" s="11"/>
      <c r="M993" s="11"/>
      <c r="N993" s="11"/>
      <c r="O993" s="11"/>
      <c r="P993" s="12"/>
      <c r="Q993" s="11"/>
    </row>
    <row r="994" spans="6:17" ht="15.75" customHeight="1">
      <c r="F994" s="11"/>
      <c r="G994" s="11"/>
      <c r="I994" s="11"/>
      <c r="J994" s="11"/>
      <c r="K994" s="11"/>
      <c r="M994" s="11"/>
      <c r="N994" s="11"/>
      <c r="O994" s="11"/>
      <c r="P994" s="12"/>
      <c r="Q994" s="11"/>
    </row>
    <row r="995" spans="6:17" ht="15.75" customHeight="1">
      <c r="F995" s="11"/>
      <c r="G995" s="11"/>
      <c r="I995" s="11"/>
      <c r="J995" s="11"/>
      <c r="K995" s="11"/>
      <c r="M995" s="11"/>
      <c r="N995" s="11"/>
      <c r="O995" s="11"/>
      <c r="P995" s="12"/>
      <c r="Q995" s="11"/>
    </row>
    <row r="996" spans="6:17" ht="15.75" customHeight="1">
      <c r="F996" s="11"/>
      <c r="G996" s="11"/>
      <c r="I996" s="11"/>
      <c r="J996" s="11"/>
      <c r="K996" s="11"/>
      <c r="M996" s="11"/>
      <c r="N996" s="11"/>
      <c r="O996" s="11"/>
      <c r="P996" s="12"/>
      <c r="Q996" s="11"/>
    </row>
    <row r="997" spans="6:17" ht="15.75" customHeight="1">
      <c r="F997" s="11"/>
      <c r="G997" s="11"/>
      <c r="I997" s="11"/>
      <c r="J997" s="11"/>
      <c r="K997" s="11"/>
      <c r="M997" s="11"/>
      <c r="N997" s="11"/>
      <c r="O997" s="11"/>
      <c r="P997" s="12"/>
      <c r="Q997" s="11"/>
    </row>
    <row r="998" spans="6:17" ht="15.75" customHeight="1">
      <c r="F998" s="11"/>
      <c r="G998" s="11"/>
      <c r="I998" s="11"/>
      <c r="J998" s="11"/>
      <c r="K998" s="11"/>
      <c r="M998" s="11"/>
      <c r="N998" s="11"/>
      <c r="O998" s="11"/>
      <c r="P998" s="12"/>
      <c r="Q998" s="11"/>
    </row>
    <row r="999" spans="6:17" ht="15.75" customHeight="1">
      <c r="F999" s="11"/>
      <c r="G999" s="11"/>
      <c r="I999" s="11"/>
      <c r="J999" s="11"/>
      <c r="K999" s="11"/>
      <c r="M999" s="11"/>
      <c r="N999" s="11"/>
      <c r="O999" s="11"/>
      <c r="P999" s="12"/>
      <c r="Q999" s="11"/>
    </row>
    <row r="1000" spans="6:17" ht="15.75" customHeight="1">
      <c r="F1000" s="11"/>
      <c r="G1000" s="11"/>
      <c r="I1000" s="11"/>
      <c r="J1000" s="11"/>
      <c r="K1000" s="11"/>
      <c r="M1000" s="11"/>
      <c r="N1000" s="11"/>
      <c r="O1000" s="11"/>
      <c r="P1000" s="12"/>
      <c r="Q1000" s="11"/>
    </row>
    <row r="1001" spans="6:17" ht="15.75" customHeight="1">
      <c r="F1001" s="11"/>
      <c r="G1001" s="11"/>
      <c r="I1001" s="11"/>
      <c r="J1001" s="11"/>
      <c r="K1001" s="11"/>
      <c r="M1001" s="11"/>
      <c r="N1001" s="11"/>
      <c r="O1001" s="11"/>
      <c r="P1001" s="12"/>
      <c r="Q1001" s="11"/>
    </row>
    <row r="1002" spans="6:17" ht="15.75" customHeight="1">
      <c r="F1002" s="11"/>
      <c r="G1002" s="11"/>
      <c r="I1002" s="11"/>
      <c r="J1002" s="11"/>
      <c r="K1002" s="11"/>
      <c r="M1002" s="11"/>
      <c r="N1002" s="11"/>
      <c r="O1002" s="11"/>
      <c r="P1002" s="12"/>
      <c r="Q1002" s="11"/>
    </row>
  </sheetData>
  <conditionalFormatting sqref="C4:C36 E4:E36">
    <cfRule type="expression" dxfId="19" priority="1">
      <formula>C4=C$39</formula>
    </cfRule>
    <cfRule type="expression" dxfId="18" priority="2">
      <formula>C4=C$38</formula>
    </cfRule>
  </conditionalFormatting>
  <conditionalFormatting sqref="I4:I36">
    <cfRule type="expression" dxfId="17" priority="3">
      <formula>I4=I$39</formula>
    </cfRule>
    <cfRule type="expression" dxfId="16" priority="4">
      <formula>I4=I$38</formula>
    </cfRule>
  </conditionalFormatting>
  <conditionalFormatting sqref="M4:M36">
    <cfRule type="expression" dxfId="15" priority="5">
      <formula>M4=M$39</formula>
    </cfRule>
    <cfRule type="expression" dxfId="14" priority="6">
      <formula>M4=M$38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2"/>
  <sheetViews>
    <sheetView workbookViewId="0">
      <pane xSplit="2" ySplit="3" topLeftCell="R4" activePane="bottomRight" state="frozen"/>
      <selection pane="topRight" activeCell="C1" sqref="C1"/>
      <selection pane="bottomLeft" activeCell="A2" sqref="A2"/>
      <selection pane="bottomRight" activeCell="U4" sqref="U4"/>
    </sheetView>
  </sheetViews>
  <sheetFormatPr baseColWidth="10" defaultColWidth="12.625" defaultRowHeight="15" customHeight="1"/>
  <cols>
    <col min="1" max="22" width="20.625" customWidth="1"/>
    <col min="23" max="26" width="9.375" customWidth="1"/>
  </cols>
  <sheetData>
    <row r="1" spans="1:22" ht="22.5">
      <c r="A1" s="118" t="s">
        <v>485</v>
      </c>
    </row>
    <row r="2" spans="1:22" ht="18" thickBot="1">
      <c r="A2" s="119" t="s">
        <v>484</v>
      </c>
    </row>
    <row r="3" spans="1:22" ht="90.75" thickTop="1">
      <c r="A3" s="122" t="s">
        <v>0</v>
      </c>
      <c r="B3" s="123" t="s">
        <v>1</v>
      </c>
      <c r="C3" s="123" t="s">
        <v>2</v>
      </c>
      <c r="D3" s="137" t="s">
        <v>422</v>
      </c>
      <c r="E3" s="137" t="s">
        <v>423</v>
      </c>
      <c r="F3" s="137" t="s">
        <v>424</v>
      </c>
      <c r="G3" s="137" t="s">
        <v>425</v>
      </c>
      <c r="H3" s="137" t="s">
        <v>426</v>
      </c>
      <c r="I3" s="137" t="s">
        <v>427</v>
      </c>
      <c r="J3" s="124" t="s">
        <v>428</v>
      </c>
      <c r="K3" s="137" t="s">
        <v>429</v>
      </c>
      <c r="L3" s="137" t="s">
        <v>430</v>
      </c>
      <c r="M3" s="137" t="s">
        <v>431</v>
      </c>
      <c r="N3" s="137" t="s">
        <v>432</v>
      </c>
      <c r="O3" s="137" t="s">
        <v>433</v>
      </c>
      <c r="P3" s="137" t="s">
        <v>434</v>
      </c>
      <c r="Q3" s="142" t="s">
        <v>435</v>
      </c>
      <c r="R3" s="142" t="s">
        <v>436</v>
      </c>
      <c r="S3" s="137" t="s">
        <v>437</v>
      </c>
      <c r="T3" s="137" t="s">
        <v>486</v>
      </c>
      <c r="U3" s="126" t="s">
        <v>73</v>
      </c>
      <c r="V3" s="128" t="s">
        <v>74</v>
      </c>
    </row>
    <row r="4" spans="1:22">
      <c r="A4" s="120">
        <v>1</v>
      </c>
      <c r="B4" s="3" t="s">
        <v>13</v>
      </c>
      <c r="C4" s="4">
        <v>17623</v>
      </c>
      <c r="D4" s="16">
        <v>6.3573444183709711</v>
      </c>
      <c r="E4" s="25">
        <f t="shared" ref="E4:E36" si="0">D4*100/D$38</f>
        <v>90.941839789697184</v>
      </c>
      <c r="F4" s="26">
        <f t="shared" ref="F4:F36" si="1">(E4-E$40)/E$41</f>
        <v>1.5650471220890416</v>
      </c>
      <c r="G4" s="16">
        <v>19157.32867221487</v>
      </c>
      <c r="H4" s="25">
        <f t="shared" ref="H4:H36" si="2">G4*100/G$38</f>
        <v>49.516477973278903</v>
      </c>
      <c r="I4" s="26">
        <f t="shared" ref="I4:I36" si="3">(H4-H$40)/H$41</f>
        <v>1.7214348561261297</v>
      </c>
      <c r="J4" s="4">
        <v>183961.99999999985</v>
      </c>
      <c r="K4" s="16">
        <v>10.413742333859648</v>
      </c>
      <c r="L4" s="25">
        <f t="shared" ref="L4:L36" si="4">K4*100/K$38</f>
        <v>59.24766826349083</v>
      </c>
      <c r="M4" s="26">
        <f t="shared" ref="M4:M36" si="5">(L4-L$40)/L$41</f>
        <v>1.9504481820558421</v>
      </c>
      <c r="N4" s="27">
        <v>208.65700000000001</v>
      </c>
      <c r="O4" s="25">
        <f t="shared" ref="O4:O36" si="6">N4*100/N$38</f>
        <v>34.254471072236505</v>
      </c>
      <c r="P4" s="26">
        <f t="shared" ref="P4:P36" si="7">(O4-O$40)/O$41</f>
        <v>0.88178242131381468</v>
      </c>
      <c r="Q4" s="105">
        <v>12.375999999999999</v>
      </c>
      <c r="R4" s="27">
        <v>11.291</v>
      </c>
      <c r="S4" s="25">
        <f t="shared" ref="S4:S36" si="8">R4*100/R$38</f>
        <v>26.211811681678896</v>
      </c>
      <c r="T4" s="26">
        <f t="shared" ref="T4:T36" si="9">(S4-S$40)/S$41</f>
        <v>0.41347673449876354</v>
      </c>
      <c r="U4" s="7">
        <f>((2*F4)+I4+M4+P4+T4)/6</f>
        <v>1.3495394063621056</v>
      </c>
      <c r="V4" s="121">
        <f t="shared" ref="V4:V36" si="10">(U4-U$40)/U$41</f>
        <v>1.6969245303690934</v>
      </c>
    </row>
    <row r="5" spans="1:22">
      <c r="A5" s="120">
        <v>2</v>
      </c>
      <c r="B5" s="3" t="s">
        <v>14</v>
      </c>
      <c r="C5" s="4">
        <v>13474</v>
      </c>
      <c r="D5" s="16">
        <v>6.347657739406829</v>
      </c>
      <c r="E5" s="25">
        <f t="shared" si="0"/>
        <v>90.803271804626931</v>
      </c>
      <c r="F5" s="26">
        <f t="shared" si="1"/>
        <v>1.5502921330039661</v>
      </c>
      <c r="G5" s="16">
        <v>14914.137335873122</v>
      </c>
      <c r="H5" s="25">
        <f t="shared" si="2"/>
        <v>38.548983812827018</v>
      </c>
      <c r="I5" s="26">
        <f t="shared" si="3"/>
        <v>1.2300307136783839</v>
      </c>
      <c r="J5" s="4">
        <v>135892.00000000035</v>
      </c>
      <c r="K5" s="16">
        <v>10.97499288837686</v>
      </c>
      <c r="L5" s="25">
        <f t="shared" si="4"/>
        <v>62.440832219412485</v>
      </c>
      <c r="M5" s="26">
        <f t="shared" si="5"/>
        <v>2.0878704380375717</v>
      </c>
      <c r="N5" s="27">
        <v>106.643</v>
      </c>
      <c r="O5" s="25">
        <f t="shared" si="6"/>
        <v>17.507198697175351</v>
      </c>
      <c r="P5" s="26">
        <f t="shared" si="7"/>
        <v>6.9711075364724484E-2</v>
      </c>
      <c r="Q5" s="105">
        <v>8.8550000000000004</v>
      </c>
      <c r="R5" s="27">
        <v>7.8419999999999996</v>
      </c>
      <c r="S5" s="25">
        <f t="shared" si="8"/>
        <v>18.205032964992107</v>
      </c>
      <c r="T5" s="26">
        <f t="shared" si="9"/>
        <v>5.0947218811109238E-2</v>
      </c>
      <c r="U5" s="7">
        <f t="shared" ref="U5:U36" si="11">((2*F5)+I5+M5+P5+T5)/6</f>
        <v>1.0898572853166202</v>
      </c>
      <c r="V5" s="121">
        <f t="shared" si="10"/>
        <v>1.3703975988671591</v>
      </c>
    </row>
    <row r="6" spans="1:22">
      <c r="A6" s="120">
        <v>3</v>
      </c>
      <c r="B6" s="3" t="s">
        <v>15</v>
      </c>
      <c r="C6" s="4">
        <v>7382</v>
      </c>
      <c r="D6" s="16">
        <v>6.9905605968301474</v>
      </c>
      <c r="E6" s="25">
        <f t="shared" si="0"/>
        <v>100</v>
      </c>
      <c r="F6" s="26">
        <f t="shared" si="1"/>
        <v>2.5295776734001674</v>
      </c>
      <c r="G6" s="16">
        <v>38688.795036175514</v>
      </c>
      <c r="H6" s="25">
        <f t="shared" si="2"/>
        <v>100</v>
      </c>
      <c r="I6" s="26">
        <f t="shared" si="3"/>
        <v>3.9833746836154598</v>
      </c>
      <c r="J6" s="4">
        <v>220115.00000000012</v>
      </c>
      <c r="K6" s="16">
        <v>17.576628142641571</v>
      </c>
      <c r="L6" s="25">
        <f t="shared" si="4"/>
        <v>100</v>
      </c>
      <c r="M6" s="26">
        <f t="shared" si="5"/>
        <v>3.7042815088292245</v>
      </c>
      <c r="N6" s="27">
        <v>292.71800000000002</v>
      </c>
      <c r="O6" s="25">
        <f t="shared" si="6"/>
        <v>48.054463848914367</v>
      </c>
      <c r="P6" s="26">
        <f t="shared" si="7"/>
        <v>1.5509408643885541</v>
      </c>
      <c r="Q6" s="105">
        <v>14.763999999999999</v>
      </c>
      <c r="R6" s="27">
        <v>13.292</v>
      </c>
      <c r="S6" s="25">
        <f t="shared" si="8"/>
        <v>30.857089794781317</v>
      </c>
      <c r="T6" s="26">
        <f t="shared" si="9"/>
        <v>0.62380481825956247</v>
      </c>
      <c r="U6" s="7">
        <f t="shared" si="11"/>
        <v>2.486926203648856</v>
      </c>
      <c r="V6" s="121">
        <f t="shared" si="10"/>
        <v>3.1270862194127669</v>
      </c>
    </row>
    <row r="7" spans="1:22">
      <c r="A7" s="120">
        <v>4</v>
      </c>
      <c r="B7" s="3" t="s">
        <v>16</v>
      </c>
      <c r="C7" s="4">
        <v>11991</v>
      </c>
      <c r="D7" s="16">
        <v>6.6454266626487364</v>
      </c>
      <c r="E7" s="25">
        <f t="shared" si="0"/>
        <v>95.062857557691288</v>
      </c>
      <c r="F7" s="26">
        <f t="shared" si="1"/>
        <v>2.0038611248713369</v>
      </c>
      <c r="G7" s="16">
        <v>27273.477135533671</v>
      </c>
      <c r="H7" s="25">
        <f t="shared" si="2"/>
        <v>70.494511679756172</v>
      </c>
      <c r="I7" s="26">
        <f t="shared" si="3"/>
        <v>2.6613663038166959</v>
      </c>
      <c r="J7" s="4">
        <v>243250.99999999971</v>
      </c>
      <c r="K7" s="16">
        <v>11.212071948536163</v>
      </c>
      <c r="L7" s="25">
        <f t="shared" si="4"/>
        <v>63.789663509665139</v>
      </c>
      <c r="M7" s="26">
        <f t="shared" si="5"/>
        <v>2.1459192702942187</v>
      </c>
      <c r="N7" s="27">
        <v>189.21899999999999</v>
      </c>
      <c r="O7" s="25">
        <f t="shared" si="6"/>
        <v>31.06340435172325</v>
      </c>
      <c r="P7" s="26">
        <f t="shared" si="7"/>
        <v>0.727048337535525</v>
      </c>
      <c r="Q7" s="105">
        <v>11.726000000000001</v>
      </c>
      <c r="R7" s="27">
        <v>7.6879999999999997</v>
      </c>
      <c r="S7" s="25">
        <f t="shared" si="8"/>
        <v>17.84752530411366</v>
      </c>
      <c r="T7" s="26">
        <f t="shared" si="9"/>
        <v>3.4760049945960297E-2</v>
      </c>
      <c r="U7" s="7">
        <f t="shared" si="11"/>
        <v>1.5961360352225122</v>
      </c>
      <c r="V7" s="121">
        <f t="shared" si="10"/>
        <v>2.0069976313447517</v>
      </c>
    </row>
    <row r="8" spans="1:22">
      <c r="A8" s="120">
        <v>5</v>
      </c>
      <c r="B8" s="3" t="s">
        <v>17</v>
      </c>
      <c r="C8" s="4">
        <v>30470</v>
      </c>
      <c r="D8" s="16">
        <v>5.6199843552170439</v>
      </c>
      <c r="E8" s="25">
        <f t="shared" si="0"/>
        <v>80.393900852034847</v>
      </c>
      <c r="F8" s="26">
        <f t="shared" si="1"/>
        <v>0.44188202867771265</v>
      </c>
      <c r="G8" s="16">
        <v>3913.9308128085618</v>
      </c>
      <c r="H8" s="25">
        <f t="shared" si="2"/>
        <v>10.11644536654317</v>
      </c>
      <c r="I8" s="26">
        <f t="shared" si="3"/>
        <v>-4.3903602438271176E-2</v>
      </c>
      <c r="J8" s="4">
        <v>296857.00000000041</v>
      </c>
      <c r="K8" s="16">
        <v>1.3184566349483273</v>
      </c>
      <c r="L8" s="25">
        <f t="shared" si="4"/>
        <v>7.5011920616884487</v>
      </c>
      <c r="M8" s="26">
        <f t="shared" si="5"/>
        <v>-0.2765334565064852</v>
      </c>
      <c r="N8" s="27">
        <v>64.542000000000002</v>
      </c>
      <c r="O8" s="25">
        <f t="shared" si="6"/>
        <v>10.595628576775706</v>
      </c>
      <c r="P8" s="26">
        <f t="shared" si="7"/>
        <v>-0.26542935375091292</v>
      </c>
      <c r="Q8" s="105">
        <v>1.5049999999999999</v>
      </c>
      <c r="R8" s="27">
        <v>2.1080000000000001</v>
      </c>
      <c r="S8" s="25">
        <f t="shared" si="8"/>
        <v>4.8936762930634226</v>
      </c>
      <c r="T8" s="26">
        <f t="shared" si="9"/>
        <v>-0.55176204270034601</v>
      </c>
      <c r="U8" s="7">
        <f t="shared" si="11"/>
        <v>-4.2310733006765001E-2</v>
      </c>
      <c r="V8" s="121">
        <f t="shared" si="10"/>
        <v>-5.3201944603173637E-2</v>
      </c>
    </row>
    <row r="9" spans="1:22">
      <c r="A9" s="120">
        <v>6</v>
      </c>
      <c r="B9" s="3" t="s">
        <v>18</v>
      </c>
      <c r="C9" s="4">
        <v>67446</v>
      </c>
      <c r="D9" s="16">
        <v>5.2435353589173106</v>
      </c>
      <c r="E9" s="25">
        <f t="shared" si="0"/>
        <v>75.008796308767842</v>
      </c>
      <c r="F9" s="26">
        <f t="shared" si="1"/>
        <v>-0.13153439732870401</v>
      </c>
      <c r="G9" s="16">
        <v>9384.1662137200019</v>
      </c>
      <c r="H9" s="25">
        <f t="shared" si="2"/>
        <v>24.255514303160503</v>
      </c>
      <c r="I9" s="26">
        <f t="shared" si="3"/>
        <v>0.58960455759905595</v>
      </c>
      <c r="J9" s="4">
        <v>257604.00000000012</v>
      </c>
      <c r="K9" s="16">
        <v>3.6428651005884993</v>
      </c>
      <c r="L9" s="25">
        <f t="shared" si="4"/>
        <v>20.725619675316278</v>
      </c>
      <c r="M9" s="26">
        <f t="shared" si="5"/>
        <v>0.29259819530287989</v>
      </c>
      <c r="N9" s="27">
        <v>46.113</v>
      </c>
      <c r="O9" s="25">
        <f t="shared" si="6"/>
        <v>7.5702057661810622</v>
      </c>
      <c r="P9" s="26">
        <f t="shared" si="7"/>
        <v>-0.41213140282746891</v>
      </c>
      <c r="Q9" s="105">
        <v>2.0910000000000002</v>
      </c>
      <c r="R9" s="27">
        <v>1.8260000000000001</v>
      </c>
      <c r="S9" s="25">
        <f t="shared" si="8"/>
        <v>4.2390194075587333</v>
      </c>
      <c r="T9" s="26">
        <f t="shared" si="9"/>
        <v>-0.58140348179107337</v>
      </c>
      <c r="U9" s="7">
        <f t="shared" si="11"/>
        <v>-6.2400154395669066E-2</v>
      </c>
      <c r="V9" s="121">
        <f t="shared" si="10"/>
        <v>-7.8462586711912349E-2</v>
      </c>
    </row>
    <row r="10" spans="1:22">
      <c r="A10" s="120">
        <v>7</v>
      </c>
      <c r="B10" s="3" t="s">
        <v>19</v>
      </c>
      <c r="C10" s="4">
        <v>23591</v>
      </c>
      <c r="D10" s="16">
        <v>5.1900486664996572</v>
      </c>
      <c r="E10" s="25">
        <f t="shared" si="0"/>
        <v>74.243668939127318</v>
      </c>
      <c r="F10" s="26">
        <f t="shared" si="1"/>
        <v>-0.21300665069238514</v>
      </c>
      <c r="G10" s="16">
        <v>4432.2132053074101</v>
      </c>
      <c r="H10" s="25">
        <f t="shared" si="2"/>
        <v>11.456064220049035</v>
      </c>
      <c r="I10" s="26">
        <f t="shared" si="3"/>
        <v>1.6118700221132189E-2</v>
      </c>
      <c r="J10" s="4">
        <v>118002.99999999999</v>
      </c>
      <c r="K10" s="16">
        <v>3.756017393886097</v>
      </c>
      <c r="L10" s="25">
        <f t="shared" si="4"/>
        <v>21.369385318984222</v>
      </c>
      <c r="M10" s="26">
        <f t="shared" si="5"/>
        <v>0.32030354595119775</v>
      </c>
      <c r="N10" s="27">
        <v>5.42</v>
      </c>
      <c r="O10" s="25">
        <f t="shared" si="6"/>
        <v>0.88978195417130435</v>
      </c>
      <c r="P10" s="26">
        <f t="shared" si="7"/>
        <v>-0.7360636011601126</v>
      </c>
      <c r="Q10" s="105">
        <v>4.0949999999999998</v>
      </c>
      <c r="R10" s="27">
        <v>0.46300000000000002</v>
      </c>
      <c r="S10" s="25">
        <f t="shared" si="8"/>
        <v>1.0748444609527348</v>
      </c>
      <c r="T10" s="26">
        <f t="shared" si="9"/>
        <v>-0.72467043739625525</v>
      </c>
      <c r="U10" s="7">
        <f t="shared" si="11"/>
        <v>-0.25838751562813472</v>
      </c>
      <c r="V10" s="121">
        <f t="shared" si="10"/>
        <v>-0.32489908152623537</v>
      </c>
    </row>
    <row r="11" spans="1:22">
      <c r="A11" s="120">
        <v>8</v>
      </c>
      <c r="B11" s="3" t="s">
        <v>20</v>
      </c>
      <c r="C11" s="4">
        <v>23656</v>
      </c>
      <c r="D11" s="16">
        <v>4.3576579875095449</v>
      </c>
      <c r="E11" s="25">
        <f t="shared" si="0"/>
        <v>62.336316625100345</v>
      </c>
      <c r="F11" s="26">
        <f t="shared" si="1"/>
        <v>-1.4809247295800956</v>
      </c>
      <c r="G11" s="16">
        <v>50.221855673520004</v>
      </c>
      <c r="H11" s="25">
        <f t="shared" si="2"/>
        <v>0.12980982123263501</v>
      </c>
      <c r="I11" s="26">
        <f t="shared" si="3"/>
        <v>-0.49135987679650633</v>
      </c>
      <c r="J11" s="4">
        <v>57304</v>
      </c>
      <c r="K11" s="16">
        <v>8.7641099527991068E-2</v>
      </c>
      <c r="L11" s="25">
        <f t="shared" si="4"/>
        <v>0.49862293732761187</v>
      </c>
      <c r="M11" s="26">
        <f t="shared" si="5"/>
        <v>-0.57789876690750308</v>
      </c>
      <c r="N11" s="27">
        <v>0</v>
      </c>
      <c r="O11" s="25">
        <f t="shared" si="6"/>
        <v>0</v>
      </c>
      <c r="P11" s="26">
        <f t="shared" si="7"/>
        <v>-0.77920892136169351</v>
      </c>
      <c r="Q11" s="105">
        <v>0</v>
      </c>
      <c r="R11" s="27">
        <v>0</v>
      </c>
      <c r="S11" s="25">
        <f t="shared" si="8"/>
        <v>0</v>
      </c>
      <c r="T11" s="26">
        <f t="shared" si="9"/>
        <v>-0.77333705547783949</v>
      </c>
      <c r="U11" s="7">
        <f t="shared" si="11"/>
        <v>-0.93060901328395562</v>
      </c>
      <c r="V11" s="121">
        <f t="shared" si="10"/>
        <v>-1.1701572072511983</v>
      </c>
    </row>
    <row r="12" spans="1:22">
      <c r="A12" s="120">
        <v>9</v>
      </c>
      <c r="B12" s="3" t="s">
        <v>21</v>
      </c>
      <c r="C12" s="4">
        <v>18216</v>
      </c>
      <c r="D12" s="16">
        <v>5.1237294691829165</v>
      </c>
      <c r="E12" s="25">
        <f t="shared" si="0"/>
        <v>73.294972530618779</v>
      </c>
      <c r="F12" s="26">
        <f t="shared" si="1"/>
        <v>-0.31402569304547195</v>
      </c>
      <c r="G12" s="16">
        <v>713.93750853995994</v>
      </c>
      <c r="H12" s="25">
        <f t="shared" si="2"/>
        <v>1.8453340505239331</v>
      </c>
      <c r="I12" s="26">
        <f t="shared" si="3"/>
        <v>-0.41449494298299372</v>
      </c>
      <c r="J12" s="4">
        <v>73286.000000000015</v>
      </c>
      <c r="K12" s="16">
        <v>0.97417993687738424</v>
      </c>
      <c r="L12" s="25">
        <f t="shared" si="4"/>
        <v>5.5424733855180479</v>
      </c>
      <c r="M12" s="26">
        <f t="shared" si="5"/>
        <v>-0.36082964142793605</v>
      </c>
      <c r="N12" s="27">
        <v>0</v>
      </c>
      <c r="O12" s="25">
        <f t="shared" si="6"/>
        <v>0</v>
      </c>
      <c r="P12" s="26">
        <f t="shared" si="7"/>
        <v>-0.77920892136169351</v>
      </c>
      <c r="Q12" s="105">
        <v>0</v>
      </c>
      <c r="R12" s="27">
        <v>0</v>
      </c>
      <c r="S12" s="25">
        <f t="shared" si="8"/>
        <v>0</v>
      </c>
      <c r="T12" s="26">
        <f t="shared" si="9"/>
        <v>-0.77333705547783949</v>
      </c>
      <c r="U12" s="7">
        <f t="shared" si="11"/>
        <v>-0.49265365789023446</v>
      </c>
      <c r="V12" s="121">
        <f t="shared" si="10"/>
        <v>-0.61946770365421189</v>
      </c>
    </row>
    <row r="13" spans="1:22">
      <c r="A13" s="120">
        <v>10</v>
      </c>
      <c r="B13" s="3" t="s">
        <v>22</v>
      </c>
      <c r="C13" s="4">
        <v>18615</v>
      </c>
      <c r="D13" s="16">
        <v>4.6690919253216112</v>
      </c>
      <c r="E13" s="25">
        <f t="shared" si="0"/>
        <v>66.791380471528981</v>
      </c>
      <c r="F13" s="26">
        <f t="shared" si="1"/>
        <v>-1.0065408493927495</v>
      </c>
      <c r="G13" s="16">
        <v>93.088547507329992</v>
      </c>
      <c r="H13" s="25">
        <f t="shared" si="2"/>
        <v>0.24060854679058524</v>
      </c>
      <c r="I13" s="26">
        <f t="shared" si="3"/>
        <v>-0.486395483661615</v>
      </c>
      <c r="J13" s="4">
        <v>254371.99999999994</v>
      </c>
      <c r="K13" s="16">
        <v>3.6595437983476961E-2</v>
      </c>
      <c r="L13" s="25">
        <f t="shared" si="4"/>
        <v>0.20820511014109147</v>
      </c>
      <c r="M13" s="26">
        <f t="shared" si="5"/>
        <v>-0.59039730238522936</v>
      </c>
      <c r="N13" s="27">
        <v>0</v>
      </c>
      <c r="O13" s="25">
        <f t="shared" si="6"/>
        <v>0</v>
      </c>
      <c r="P13" s="26">
        <f t="shared" si="7"/>
        <v>-0.77920892136169351</v>
      </c>
      <c r="Q13" s="105">
        <v>0</v>
      </c>
      <c r="R13" s="27">
        <v>0</v>
      </c>
      <c r="S13" s="25">
        <f t="shared" si="8"/>
        <v>0</v>
      </c>
      <c r="T13" s="26">
        <f t="shared" si="9"/>
        <v>-0.77333705547783949</v>
      </c>
      <c r="U13" s="7">
        <f t="shared" si="11"/>
        <v>-0.77373674361197942</v>
      </c>
      <c r="V13" s="121">
        <f t="shared" si="10"/>
        <v>-0.9729044250900335</v>
      </c>
    </row>
    <row r="14" spans="1:22">
      <c r="A14" s="120">
        <v>11</v>
      </c>
      <c r="B14" s="3" t="s">
        <v>23</v>
      </c>
      <c r="C14" s="4">
        <v>24425</v>
      </c>
      <c r="D14" s="16">
        <v>5.0578313283529663</v>
      </c>
      <c r="E14" s="25">
        <f t="shared" si="0"/>
        <v>72.35229933700063</v>
      </c>
      <c r="F14" s="26">
        <f t="shared" si="1"/>
        <v>-0.41440337173927111</v>
      </c>
      <c r="G14" s="16">
        <v>360.65676502533</v>
      </c>
      <c r="H14" s="25">
        <f t="shared" si="2"/>
        <v>0.93219952879923518</v>
      </c>
      <c r="I14" s="26">
        <f t="shared" si="3"/>
        <v>-0.45540839869337907</v>
      </c>
      <c r="J14" s="4">
        <v>141938.00000000012</v>
      </c>
      <c r="K14" s="16">
        <v>0.25409458004574514</v>
      </c>
      <c r="L14" s="25">
        <f t="shared" si="4"/>
        <v>1.4456389358849893</v>
      </c>
      <c r="M14" s="26">
        <f t="shared" si="5"/>
        <v>-0.53714261508786298</v>
      </c>
      <c r="N14" s="27">
        <v>0</v>
      </c>
      <c r="O14" s="25">
        <f t="shared" si="6"/>
        <v>0</v>
      </c>
      <c r="P14" s="26">
        <f t="shared" si="7"/>
        <v>-0.77920892136169351</v>
      </c>
      <c r="Q14" s="105">
        <v>0</v>
      </c>
      <c r="R14" s="27">
        <v>0</v>
      </c>
      <c r="S14" s="25">
        <f t="shared" si="8"/>
        <v>0</v>
      </c>
      <c r="T14" s="26">
        <f t="shared" si="9"/>
        <v>-0.77333705547783949</v>
      </c>
      <c r="U14" s="7">
        <f t="shared" si="11"/>
        <v>-0.56231728901655287</v>
      </c>
      <c r="V14" s="121">
        <f t="shared" si="10"/>
        <v>-0.70706345963995054</v>
      </c>
    </row>
    <row r="15" spans="1:22">
      <c r="A15" s="120">
        <v>12</v>
      </c>
      <c r="B15" s="3" t="s">
        <v>24</v>
      </c>
      <c r="C15" s="4">
        <v>13796</v>
      </c>
      <c r="D15" s="16">
        <v>5.7606335845756247</v>
      </c>
      <c r="E15" s="25">
        <f t="shared" si="0"/>
        <v>82.405888694931988</v>
      </c>
      <c r="F15" s="26">
        <f t="shared" si="1"/>
        <v>0.65612241505701119</v>
      </c>
      <c r="G15" s="16">
        <v>1644.0197021319741</v>
      </c>
      <c r="H15" s="25">
        <f t="shared" si="2"/>
        <v>4.2493432545385614</v>
      </c>
      <c r="I15" s="26">
        <f t="shared" si="3"/>
        <v>-0.30678209043412824</v>
      </c>
      <c r="J15" s="4">
        <v>46705.000000000058</v>
      </c>
      <c r="K15" s="16">
        <v>3.5200079266287805</v>
      </c>
      <c r="L15" s="25">
        <f t="shared" si="4"/>
        <v>20.026639342099447</v>
      </c>
      <c r="M15" s="26">
        <f t="shared" si="5"/>
        <v>0.26251660362657864</v>
      </c>
      <c r="N15" s="27">
        <v>49.417000000000002</v>
      </c>
      <c r="O15" s="25">
        <f t="shared" si="6"/>
        <v>8.1126115921186983</v>
      </c>
      <c r="P15" s="26">
        <f t="shared" si="7"/>
        <v>-0.38583027036510303</v>
      </c>
      <c r="Q15" s="105">
        <v>10.351000000000001</v>
      </c>
      <c r="R15" s="27">
        <v>10.928000000000001</v>
      </c>
      <c r="S15" s="25">
        <f t="shared" si="8"/>
        <v>25.369115052465414</v>
      </c>
      <c r="T15" s="26">
        <f t="shared" si="9"/>
        <v>0.37532126503091251</v>
      </c>
      <c r="U15" s="7">
        <f t="shared" si="11"/>
        <v>0.20957838966204703</v>
      </c>
      <c r="V15" s="121">
        <f t="shared" si="10"/>
        <v>0.26352599173925567</v>
      </c>
    </row>
    <row r="16" spans="1:22">
      <c r="A16" s="120">
        <v>13</v>
      </c>
      <c r="B16" s="3" t="s">
        <v>25</v>
      </c>
      <c r="C16" s="4">
        <v>13824</v>
      </c>
      <c r="D16" s="16">
        <v>5.3317815341400898</v>
      </c>
      <c r="E16" s="25">
        <f t="shared" si="0"/>
        <v>76.271158232399458</v>
      </c>
      <c r="F16" s="26">
        <f t="shared" si="1"/>
        <v>2.8843603313431277E-3</v>
      </c>
      <c r="G16" s="16">
        <v>620.65229358130011</v>
      </c>
      <c r="H16" s="25">
        <f t="shared" si="2"/>
        <v>1.6042171719252727</v>
      </c>
      <c r="I16" s="26">
        <f t="shared" si="3"/>
        <v>-0.42529830710829269</v>
      </c>
      <c r="J16" s="4">
        <v>69012.000000000044</v>
      </c>
      <c r="K16" s="16">
        <v>0.89933967075479582</v>
      </c>
      <c r="L16" s="25">
        <f t="shared" si="4"/>
        <v>5.1166791688160229</v>
      </c>
      <c r="M16" s="26">
        <f t="shared" si="5"/>
        <v>-0.37915428828318248</v>
      </c>
      <c r="N16" s="27">
        <v>195.279</v>
      </c>
      <c r="O16" s="25">
        <f t="shared" si="6"/>
        <v>32.058252809708144</v>
      </c>
      <c r="P16" s="26">
        <f t="shared" si="7"/>
        <v>0.7752883080930123</v>
      </c>
      <c r="Q16" s="105">
        <v>1.8779999999999999</v>
      </c>
      <c r="R16" s="27">
        <v>28.277999999999999</v>
      </c>
      <c r="S16" s="25">
        <f t="shared" si="8"/>
        <v>65.646763859225544</v>
      </c>
      <c r="T16" s="26">
        <f t="shared" si="9"/>
        <v>2.1990055495136027</v>
      </c>
      <c r="U16" s="7">
        <f t="shared" si="11"/>
        <v>0.36260166381297099</v>
      </c>
      <c r="V16" s="121">
        <f t="shared" si="10"/>
        <v>0.45593900791347453</v>
      </c>
    </row>
    <row r="17" spans="1:22">
      <c r="A17" s="120">
        <v>14</v>
      </c>
      <c r="B17" s="3" t="s">
        <v>26</v>
      </c>
      <c r="C17" s="4">
        <v>6669</v>
      </c>
      <c r="D17" s="16">
        <v>5.9497956850902272</v>
      </c>
      <c r="E17" s="25">
        <f t="shared" si="0"/>
        <v>85.111853372505593</v>
      </c>
      <c r="F17" s="26">
        <f t="shared" si="1"/>
        <v>0.94425880718218957</v>
      </c>
      <c r="G17" s="16">
        <v>1254.5029822739609</v>
      </c>
      <c r="H17" s="25">
        <f t="shared" si="2"/>
        <v>3.2425486012189118</v>
      </c>
      <c r="I17" s="26">
        <f t="shared" si="3"/>
        <v>-0.35189203587814144</v>
      </c>
      <c r="J17" s="4">
        <v>56036.000000000022</v>
      </c>
      <c r="K17" s="16">
        <v>2.2387447038938548</v>
      </c>
      <c r="L17" s="25">
        <f t="shared" si="4"/>
        <v>12.73705448920874</v>
      </c>
      <c r="M17" s="26">
        <f t="shared" si="5"/>
        <v>-5.1200828200484182E-2</v>
      </c>
      <c r="N17" s="27">
        <v>50.255000000000003</v>
      </c>
      <c r="O17" s="25">
        <f t="shared" si="6"/>
        <v>8.2501830455496119</v>
      </c>
      <c r="P17" s="26">
        <f t="shared" si="7"/>
        <v>-0.37915946255533833</v>
      </c>
      <c r="Q17" s="105">
        <v>8.9619999999999997</v>
      </c>
      <c r="R17" s="27">
        <v>8.9570000000000007</v>
      </c>
      <c r="S17" s="25">
        <f t="shared" si="8"/>
        <v>20.793481288884763</v>
      </c>
      <c r="T17" s="26">
        <f t="shared" si="9"/>
        <v>0.16814652585423323</v>
      </c>
      <c r="U17" s="7">
        <f t="shared" si="11"/>
        <v>0.21240196893077476</v>
      </c>
      <c r="V17" s="121">
        <f t="shared" si="10"/>
        <v>0.26707638893548252</v>
      </c>
    </row>
    <row r="18" spans="1:22">
      <c r="A18" s="120">
        <v>15</v>
      </c>
      <c r="B18" s="3" t="s">
        <v>27</v>
      </c>
      <c r="C18" s="4">
        <v>27076</v>
      </c>
      <c r="D18" s="16">
        <v>4.7551529498808538</v>
      </c>
      <c r="E18" s="25">
        <f t="shared" si="0"/>
        <v>68.022483805334105</v>
      </c>
      <c r="F18" s="26">
        <f t="shared" si="1"/>
        <v>-0.87545056729270199</v>
      </c>
      <c r="G18" s="16">
        <v>0</v>
      </c>
      <c r="H18" s="25">
        <f t="shared" si="2"/>
        <v>0</v>
      </c>
      <c r="I18" s="26">
        <f t="shared" si="3"/>
        <v>-0.4971760717222477</v>
      </c>
      <c r="J18" s="4">
        <v>41602</v>
      </c>
      <c r="K18" s="16">
        <v>0</v>
      </c>
      <c r="L18" s="25">
        <f t="shared" si="4"/>
        <v>0</v>
      </c>
      <c r="M18" s="26">
        <f t="shared" si="5"/>
        <v>-0.59935769913825321</v>
      </c>
      <c r="N18" s="27">
        <v>0.45100000000000001</v>
      </c>
      <c r="O18" s="25">
        <f t="shared" si="6"/>
        <v>7.4039051906136216E-2</v>
      </c>
      <c r="P18" s="26">
        <f t="shared" si="7"/>
        <v>-0.77561878493901593</v>
      </c>
      <c r="Q18" s="105">
        <v>0</v>
      </c>
      <c r="R18" s="27">
        <v>0.108</v>
      </c>
      <c r="S18" s="25">
        <f t="shared" si="8"/>
        <v>0.25071965827839171</v>
      </c>
      <c r="T18" s="26">
        <f t="shared" si="9"/>
        <v>-0.7619850149750077</v>
      </c>
      <c r="U18" s="7">
        <f t="shared" si="11"/>
        <v>-0.73083978422665474</v>
      </c>
      <c r="V18" s="121">
        <f t="shared" si="10"/>
        <v>-0.91896535349565245</v>
      </c>
    </row>
    <row r="19" spans="1:22">
      <c r="A19" s="120">
        <v>16</v>
      </c>
      <c r="B19" s="3" t="s">
        <v>28</v>
      </c>
      <c r="C19" s="4">
        <v>28639</v>
      </c>
      <c r="D19" s="16">
        <v>4.5783212227469177</v>
      </c>
      <c r="E19" s="25">
        <f t="shared" si="0"/>
        <v>65.492905173055021</v>
      </c>
      <c r="F19" s="26">
        <f t="shared" si="1"/>
        <v>-1.1448050295820618</v>
      </c>
      <c r="G19" s="16">
        <v>317.21075376491996</v>
      </c>
      <c r="H19" s="25">
        <f t="shared" si="2"/>
        <v>0.81990342027534246</v>
      </c>
      <c r="I19" s="26">
        <f t="shared" si="3"/>
        <v>-0.46043988283206116</v>
      </c>
      <c r="J19" s="4">
        <v>93987</v>
      </c>
      <c r="K19" s="16">
        <v>0.337504924899103</v>
      </c>
      <c r="L19" s="25">
        <f t="shared" si="4"/>
        <v>1.9201915302531956</v>
      </c>
      <c r="M19" s="26">
        <f t="shared" si="5"/>
        <v>-0.51671958357420611</v>
      </c>
      <c r="N19" s="27">
        <v>0</v>
      </c>
      <c r="O19" s="25">
        <f t="shared" si="6"/>
        <v>0</v>
      </c>
      <c r="P19" s="26">
        <f t="shared" si="7"/>
        <v>-0.77920892136169351</v>
      </c>
      <c r="Q19" s="105">
        <v>0</v>
      </c>
      <c r="R19" s="27">
        <v>0</v>
      </c>
      <c r="S19" s="25">
        <f t="shared" si="8"/>
        <v>0</v>
      </c>
      <c r="T19" s="26">
        <f t="shared" si="9"/>
        <v>-0.77333705547783949</v>
      </c>
      <c r="U19" s="7">
        <f t="shared" si="11"/>
        <v>-0.80321925040165398</v>
      </c>
      <c r="V19" s="121">
        <f t="shared" si="10"/>
        <v>-1.0099760280030856</v>
      </c>
    </row>
    <row r="20" spans="1:22">
      <c r="A20" s="120">
        <v>17</v>
      </c>
      <c r="B20" s="3" t="s">
        <v>29</v>
      </c>
      <c r="C20" s="4">
        <v>747082</v>
      </c>
      <c r="D20" s="16">
        <v>4.3989362629377462</v>
      </c>
      <c r="E20" s="25">
        <f t="shared" si="0"/>
        <v>62.926802536157588</v>
      </c>
      <c r="F20" s="26">
        <f t="shared" si="1"/>
        <v>-1.4180486390594516</v>
      </c>
      <c r="G20" s="16">
        <v>35.327875221300005</v>
      </c>
      <c r="H20" s="25">
        <f t="shared" si="2"/>
        <v>9.1312937475222691E-2</v>
      </c>
      <c r="I20" s="26">
        <f t="shared" si="3"/>
        <v>-0.49308474921248052</v>
      </c>
      <c r="J20" s="4">
        <v>228885.00000000157</v>
      </c>
      <c r="K20" s="16">
        <v>1.5434770833082012E-2</v>
      </c>
      <c r="L20" s="25">
        <f t="shared" si="4"/>
        <v>8.7814174071514137E-2</v>
      </c>
      <c r="M20" s="26">
        <f t="shared" si="5"/>
        <v>-0.59557849391275874</v>
      </c>
      <c r="N20" s="27">
        <v>41.872999999999998</v>
      </c>
      <c r="O20" s="25">
        <f t="shared" si="6"/>
        <v>6.8741401784160567</v>
      </c>
      <c r="P20" s="26">
        <f t="shared" si="7"/>
        <v>-0.44588346143534768</v>
      </c>
      <c r="Q20" s="105">
        <v>0</v>
      </c>
      <c r="R20" s="27">
        <v>1.829</v>
      </c>
      <c r="S20" s="25">
        <f t="shared" si="8"/>
        <v>4.2459838425109107</v>
      </c>
      <c r="T20" s="26">
        <f t="shared" si="9"/>
        <v>-0.58108814733266134</v>
      </c>
      <c r="U20" s="7">
        <f t="shared" si="11"/>
        <v>-0.82528868833535851</v>
      </c>
      <c r="V20" s="121">
        <f t="shared" si="10"/>
        <v>-1.0377263629874596</v>
      </c>
    </row>
    <row r="21" spans="1:22">
      <c r="A21" s="120">
        <v>18</v>
      </c>
      <c r="B21" s="3" t="s">
        <v>30</v>
      </c>
      <c r="C21" s="4">
        <v>8464</v>
      </c>
      <c r="D21" s="16">
        <v>4.538496308284186</v>
      </c>
      <c r="E21" s="25">
        <f t="shared" si="0"/>
        <v>64.923209596983625</v>
      </c>
      <c r="F21" s="26">
        <f t="shared" si="1"/>
        <v>-1.2054673247181822</v>
      </c>
      <c r="G21" s="16">
        <v>142.781947800593</v>
      </c>
      <c r="H21" s="25">
        <f t="shared" si="2"/>
        <v>0.36905245476651932</v>
      </c>
      <c r="I21" s="26">
        <f t="shared" si="3"/>
        <v>-0.48064048917261404</v>
      </c>
      <c r="J21" s="4">
        <v>98985.999999999971</v>
      </c>
      <c r="K21" s="16">
        <v>0.14424458792212336</v>
      </c>
      <c r="L21" s="25">
        <f t="shared" si="4"/>
        <v>0.82066131655923513</v>
      </c>
      <c r="M21" s="26">
        <f t="shared" si="5"/>
        <v>-0.56403939695418792</v>
      </c>
      <c r="N21" s="27">
        <v>0</v>
      </c>
      <c r="O21" s="25">
        <f t="shared" si="6"/>
        <v>0</v>
      </c>
      <c r="P21" s="26">
        <f t="shared" si="7"/>
        <v>-0.77920892136169351</v>
      </c>
      <c r="Q21" s="105">
        <v>0</v>
      </c>
      <c r="R21" s="27">
        <v>0</v>
      </c>
      <c r="S21" s="25">
        <f t="shared" si="8"/>
        <v>0</v>
      </c>
      <c r="T21" s="26">
        <f t="shared" si="9"/>
        <v>-0.77333705547783949</v>
      </c>
      <c r="U21" s="7">
        <f t="shared" si="11"/>
        <v>-0.83469341873378333</v>
      </c>
      <c r="V21" s="121">
        <f t="shared" si="10"/>
        <v>-1.0495519663298734</v>
      </c>
    </row>
    <row r="22" spans="1:22">
      <c r="A22" s="120">
        <v>19</v>
      </c>
      <c r="B22" s="3" t="s">
        <v>31</v>
      </c>
      <c r="C22" s="4">
        <v>14508</v>
      </c>
      <c r="D22" s="16">
        <v>5.310595748611715</v>
      </c>
      <c r="E22" s="25">
        <f t="shared" si="0"/>
        <v>75.968095477489911</v>
      </c>
      <c r="F22" s="26">
        <f t="shared" si="1"/>
        <v>-2.9386352405918328E-2</v>
      </c>
      <c r="G22" s="16">
        <v>354.97613701689687</v>
      </c>
      <c r="H22" s="25">
        <f t="shared" si="2"/>
        <v>0.91751665226322132</v>
      </c>
      <c r="I22" s="26">
        <f t="shared" si="3"/>
        <v>-0.45606627242891867</v>
      </c>
      <c r="J22" s="4">
        <v>99727.999999999563</v>
      </c>
      <c r="K22" s="16">
        <v>0.35594430552793443</v>
      </c>
      <c r="L22" s="25">
        <f t="shared" si="4"/>
        <v>2.0251000512686499</v>
      </c>
      <c r="M22" s="26">
        <f t="shared" si="5"/>
        <v>-0.5122046993312861</v>
      </c>
      <c r="N22" s="27">
        <v>0</v>
      </c>
      <c r="O22" s="25">
        <f t="shared" si="6"/>
        <v>0</v>
      </c>
      <c r="P22" s="26">
        <f t="shared" si="7"/>
        <v>-0.77920892136169351</v>
      </c>
      <c r="Q22" s="105">
        <v>0</v>
      </c>
      <c r="R22" s="27">
        <v>0</v>
      </c>
      <c r="S22" s="25">
        <f t="shared" si="8"/>
        <v>0</v>
      </c>
      <c r="T22" s="26">
        <f t="shared" si="9"/>
        <v>-0.77333705547783949</v>
      </c>
      <c r="U22" s="7">
        <f t="shared" si="11"/>
        <v>-0.42993160890192911</v>
      </c>
      <c r="V22" s="121">
        <f t="shared" si="10"/>
        <v>-0.54060036341834694</v>
      </c>
    </row>
    <row r="23" spans="1:22" ht="15.75" customHeight="1">
      <c r="A23" s="120">
        <v>20</v>
      </c>
      <c r="B23" s="3" t="s">
        <v>32</v>
      </c>
      <c r="C23" s="4">
        <v>37230</v>
      </c>
      <c r="D23" s="16">
        <v>5.4010191287135223</v>
      </c>
      <c r="E23" s="25">
        <f t="shared" si="0"/>
        <v>77.261602326465805</v>
      </c>
      <c r="F23" s="26">
        <f t="shared" si="1"/>
        <v>0.10834877759855843</v>
      </c>
      <c r="G23" s="16">
        <v>3130.5718915235884</v>
      </c>
      <c r="H23" s="25">
        <f t="shared" si="2"/>
        <v>8.0916758679002108</v>
      </c>
      <c r="I23" s="26">
        <f t="shared" si="3"/>
        <v>-0.13462442750356579</v>
      </c>
      <c r="J23" s="4">
        <v>253611</v>
      </c>
      <c r="K23" s="16">
        <v>1.23439909606586</v>
      </c>
      <c r="L23" s="25">
        <f t="shared" si="4"/>
        <v>7.0229573388490856</v>
      </c>
      <c r="M23" s="26">
        <f t="shared" si="5"/>
        <v>-0.29711495354471462</v>
      </c>
      <c r="N23" s="27">
        <v>90.701999999999998</v>
      </c>
      <c r="O23" s="25">
        <f t="shared" si="6"/>
        <v>14.890221920156025</v>
      </c>
      <c r="P23" s="26">
        <f t="shared" si="7"/>
        <v>-5.718552045324591E-2</v>
      </c>
      <c r="Q23" s="105">
        <v>3.794</v>
      </c>
      <c r="R23" s="27">
        <v>3.61</v>
      </c>
      <c r="S23" s="25">
        <f t="shared" si="8"/>
        <v>8.3805367257869818</v>
      </c>
      <c r="T23" s="26">
        <f t="shared" si="9"/>
        <v>-0.39388459052207497</v>
      </c>
      <c r="U23" s="7">
        <f t="shared" si="11"/>
        <v>-0.11101865613774742</v>
      </c>
      <c r="V23" s="121">
        <f t="shared" si="10"/>
        <v>-0.13959598366719067</v>
      </c>
    </row>
    <row r="24" spans="1:22" ht="15.75" customHeight="1">
      <c r="A24" s="120">
        <v>21</v>
      </c>
      <c r="B24" s="3" t="s">
        <v>33</v>
      </c>
      <c r="C24" s="4">
        <v>9853</v>
      </c>
      <c r="D24" s="16">
        <v>5.3100429897838701</v>
      </c>
      <c r="E24" s="25">
        <f t="shared" si="0"/>
        <v>75.960188260033064</v>
      </c>
      <c r="F24" s="26">
        <f t="shared" si="1"/>
        <v>-3.0228328329938145E-2</v>
      </c>
      <c r="G24" s="16">
        <v>1017.7439592907172</v>
      </c>
      <c r="H24" s="25">
        <f t="shared" si="2"/>
        <v>2.6305909975720034</v>
      </c>
      <c r="I24" s="26">
        <f t="shared" si="3"/>
        <v>-0.37931110691068953</v>
      </c>
      <c r="J24" s="4">
        <v>76963.999999999985</v>
      </c>
      <c r="K24" s="16">
        <v>1.3223636496163367</v>
      </c>
      <c r="L24" s="25">
        <f t="shared" si="4"/>
        <v>7.5234205268770058</v>
      </c>
      <c r="M24" s="26">
        <f t="shared" si="5"/>
        <v>-0.27557682356330104</v>
      </c>
      <c r="N24" s="27">
        <v>0</v>
      </c>
      <c r="O24" s="25">
        <f t="shared" si="6"/>
        <v>0</v>
      </c>
      <c r="P24" s="26">
        <f t="shared" si="7"/>
        <v>-0.77920892136169351</v>
      </c>
      <c r="Q24" s="105">
        <v>0</v>
      </c>
      <c r="R24" s="27">
        <v>0</v>
      </c>
      <c r="S24" s="25">
        <f t="shared" si="8"/>
        <v>0</v>
      </c>
      <c r="T24" s="26">
        <f t="shared" si="9"/>
        <v>-0.77333705547783949</v>
      </c>
      <c r="U24" s="7">
        <f t="shared" si="11"/>
        <v>-0.37798176066223332</v>
      </c>
      <c r="V24" s="121">
        <f t="shared" si="10"/>
        <v>-0.47527809760580064</v>
      </c>
    </row>
    <row r="25" spans="1:22" ht="15.75" customHeight="1">
      <c r="A25" s="120">
        <v>22</v>
      </c>
      <c r="B25" s="3" t="s">
        <v>34</v>
      </c>
      <c r="C25" s="4">
        <v>4569</v>
      </c>
      <c r="D25" s="16">
        <v>5.1342562182686642</v>
      </c>
      <c r="E25" s="25">
        <f t="shared" si="0"/>
        <v>73.445557722463349</v>
      </c>
      <c r="F25" s="26">
        <f t="shared" si="1"/>
        <v>-0.29799108836449789</v>
      </c>
      <c r="G25" s="16">
        <v>12.1921504156</v>
      </c>
      <c r="H25" s="25">
        <f t="shared" si="2"/>
        <v>3.1513388835707784E-2</v>
      </c>
      <c r="I25" s="26">
        <f t="shared" si="3"/>
        <v>-0.49576409834073693</v>
      </c>
      <c r="J25" s="4">
        <v>104294.00000000003</v>
      </c>
      <c r="K25" s="16">
        <v>1.1690174329875158E-2</v>
      </c>
      <c r="L25" s="25">
        <f t="shared" si="4"/>
        <v>6.6509766463764164E-2</v>
      </c>
      <c r="M25" s="26">
        <f t="shared" si="5"/>
        <v>-0.5964953587515911</v>
      </c>
      <c r="N25" s="27">
        <v>0</v>
      </c>
      <c r="O25" s="25">
        <f t="shared" si="6"/>
        <v>0</v>
      </c>
      <c r="P25" s="26">
        <f t="shared" si="7"/>
        <v>-0.77920892136169351</v>
      </c>
      <c r="Q25" s="105">
        <v>0</v>
      </c>
      <c r="R25" s="27">
        <v>0</v>
      </c>
      <c r="S25" s="25">
        <f t="shared" si="8"/>
        <v>0</v>
      </c>
      <c r="T25" s="26">
        <f t="shared" si="9"/>
        <v>-0.77333705547783949</v>
      </c>
      <c r="U25" s="7">
        <f t="shared" si="11"/>
        <v>-0.54013126844347614</v>
      </c>
      <c r="V25" s="121">
        <f t="shared" si="10"/>
        <v>-0.67916653246298619</v>
      </c>
    </row>
    <row r="26" spans="1:22" ht="15.75" customHeight="1">
      <c r="A26" s="120">
        <v>23</v>
      </c>
      <c r="B26" s="3" t="s">
        <v>35</v>
      </c>
      <c r="C26" s="4">
        <v>6383</v>
      </c>
      <c r="D26" s="16">
        <v>4.6485136671079239</v>
      </c>
      <c r="E26" s="25">
        <f t="shared" si="0"/>
        <v>66.497008397520801</v>
      </c>
      <c r="F26" s="26">
        <f t="shared" si="1"/>
        <v>-1.0378861614916417</v>
      </c>
      <c r="G26" s="16">
        <v>20.362595004300001</v>
      </c>
      <c r="H26" s="25">
        <f t="shared" si="2"/>
        <v>5.2631763241166314E-2</v>
      </c>
      <c r="I26" s="26">
        <f t="shared" si="3"/>
        <v>-0.49481787885679807</v>
      </c>
      <c r="J26" s="4">
        <v>75063.999999999985</v>
      </c>
      <c r="K26" s="16">
        <v>2.7126978317569012E-2</v>
      </c>
      <c r="L26" s="25">
        <f t="shared" si="4"/>
        <v>0.1543355079109737</v>
      </c>
      <c r="M26" s="26">
        <f t="shared" si="5"/>
        <v>-0.5927156557079809</v>
      </c>
      <c r="N26" s="27">
        <v>71.414000000000001</v>
      </c>
      <c r="O26" s="25">
        <f t="shared" si="6"/>
        <v>11.723780161474084</v>
      </c>
      <c r="P26" s="26">
        <f t="shared" si="7"/>
        <v>-0.21072554555436979</v>
      </c>
      <c r="Q26" s="105">
        <v>6.5890000000000004</v>
      </c>
      <c r="R26" s="27">
        <v>8.9860000000000007</v>
      </c>
      <c r="S26" s="25">
        <f t="shared" si="8"/>
        <v>20.860804160089145</v>
      </c>
      <c r="T26" s="26">
        <f t="shared" si="9"/>
        <v>0.17119475895221581</v>
      </c>
      <c r="U26" s="7">
        <f t="shared" si="11"/>
        <v>-0.53380610735836942</v>
      </c>
      <c r="V26" s="121">
        <f t="shared" si="10"/>
        <v>-0.67121321079393848</v>
      </c>
    </row>
    <row r="27" spans="1:22" ht="15.75" customHeight="1">
      <c r="A27" s="120">
        <v>24</v>
      </c>
      <c r="B27" s="3" t="s">
        <v>36</v>
      </c>
      <c r="C27" s="4">
        <v>5557</v>
      </c>
      <c r="D27" s="16">
        <v>5.2434204369549544</v>
      </c>
      <c r="E27" s="25">
        <f t="shared" si="0"/>
        <v>75.007152349592261</v>
      </c>
      <c r="F27" s="26">
        <f t="shared" si="1"/>
        <v>-0.1317094493053905</v>
      </c>
      <c r="G27" s="16">
        <v>1703.2997476765659</v>
      </c>
      <c r="H27" s="25">
        <f t="shared" si="2"/>
        <v>4.4025660299937357</v>
      </c>
      <c r="I27" s="26">
        <f t="shared" si="3"/>
        <v>-0.29991686621112207</v>
      </c>
      <c r="J27" s="4">
        <v>123980.00000000003</v>
      </c>
      <c r="K27" s="16">
        <v>1.3738504175484476</v>
      </c>
      <c r="L27" s="25">
        <f t="shared" si="4"/>
        <v>7.81634797299622</v>
      </c>
      <c r="M27" s="26">
        <f t="shared" si="5"/>
        <v>-0.26297028314121673</v>
      </c>
      <c r="N27" s="27">
        <v>69.302999999999997</v>
      </c>
      <c r="O27" s="25">
        <f t="shared" si="6"/>
        <v>11.377224865301457</v>
      </c>
      <c r="P27" s="26">
        <f t="shared" si="7"/>
        <v>-0.22752993133767932</v>
      </c>
      <c r="Q27" s="105">
        <v>5.665</v>
      </c>
      <c r="R27" s="27">
        <v>6.1980000000000004</v>
      </c>
      <c r="S27" s="25">
        <f t="shared" si="8"/>
        <v>14.388522611198812</v>
      </c>
      <c r="T27" s="26">
        <f t="shared" si="9"/>
        <v>-0.12185606439866266</v>
      </c>
      <c r="U27" s="7">
        <f t="shared" si="11"/>
        <v>-0.19594867394991031</v>
      </c>
      <c r="V27" s="121">
        <f t="shared" si="10"/>
        <v>-0.24638784903304961</v>
      </c>
    </row>
    <row r="28" spans="1:22" ht="15.75" customHeight="1">
      <c r="A28" s="120">
        <v>25</v>
      </c>
      <c r="B28" s="3" t="s">
        <v>37</v>
      </c>
      <c r="C28" s="4">
        <v>12267</v>
      </c>
      <c r="D28" s="16">
        <v>5.0254729607698874</v>
      </c>
      <c r="E28" s="25">
        <f t="shared" si="0"/>
        <v>71.889412746792814</v>
      </c>
      <c r="F28" s="26">
        <f t="shared" si="1"/>
        <v>-0.46369243791629189</v>
      </c>
      <c r="G28" s="16">
        <v>1174.4607914583632</v>
      </c>
      <c r="H28" s="25">
        <f t="shared" si="2"/>
        <v>3.0356613338828389</v>
      </c>
      <c r="I28" s="26">
        <f t="shared" si="3"/>
        <v>-0.36116172489746545</v>
      </c>
      <c r="J28" s="4">
        <v>185404.00000000006</v>
      </c>
      <c r="K28" s="16">
        <v>0.6334603306608072</v>
      </c>
      <c r="L28" s="25">
        <f t="shared" si="4"/>
        <v>3.6039923330004817</v>
      </c>
      <c r="M28" s="26">
        <f t="shared" si="5"/>
        <v>-0.44425487204310266</v>
      </c>
      <c r="N28" s="27">
        <v>81.236000000000004</v>
      </c>
      <c r="O28" s="25">
        <f t="shared" si="6"/>
        <v>13.336222662188208</v>
      </c>
      <c r="P28" s="26">
        <f t="shared" si="7"/>
        <v>-0.13253858337357144</v>
      </c>
      <c r="Q28" s="105">
        <v>3.427</v>
      </c>
      <c r="R28" s="27">
        <v>4.2309999999999999</v>
      </c>
      <c r="S28" s="25">
        <f t="shared" si="8"/>
        <v>9.8221747608877319</v>
      </c>
      <c r="T28" s="26">
        <f t="shared" si="9"/>
        <v>-0.3286103576307926</v>
      </c>
      <c r="U28" s="7">
        <f t="shared" si="11"/>
        <v>-0.36565840229625274</v>
      </c>
      <c r="V28" s="121">
        <f t="shared" si="10"/>
        <v>-0.45978258186970761</v>
      </c>
    </row>
    <row r="29" spans="1:22" ht="15.75" customHeight="1">
      <c r="A29" s="120">
        <v>26</v>
      </c>
      <c r="B29" s="3" t="s">
        <v>38</v>
      </c>
      <c r="C29" s="4">
        <v>8067</v>
      </c>
      <c r="D29" s="16">
        <v>5.1747724167528091</v>
      </c>
      <c r="E29" s="25">
        <f t="shared" si="0"/>
        <v>74.025142119493196</v>
      </c>
      <c r="F29" s="26">
        <f t="shared" si="1"/>
        <v>-0.2362758123018506</v>
      </c>
      <c r="G29" s="16">
        <v>1185.5635306944368</v>
      </c>
      <c r="H29" s="25">
        <f t="shared" si="2"/>
        <v>3.0643588914720383</v>
      </c>
      <c r="I29" s="26">
        <f t="shared" si="3"/>
        <v>-0.35987591626413912</v>
      </c>
      <c r="J29" s="4">
        <v>146312.00000000017</v>
      </c>
      <c r="K29" s="16">
        <v>0.81029821934935997</v>
      </c>
      <c r="L29" s="25">
        <f t="shared" si="4"/>
        <v>4.610089106815348</v>
      </c>
      <c r="M29" s="26">
        <f t="shared" si="5"/>
        <v>-0.40095609681511024</v>
      </c>
      <c r="N29" s="27">
        <v>93.106999999999999</v>
      </c>
      <c r="O29" s="25">
        <f t="shared" si="6"/>
        <v>15.285042141518014</v>
      </c>
      <c r="P29" s="26">
        <f t="shared" si="7"/>
        <v>-3.8040779662692092E-2</v>
      </c>
      <c r="Q29" s="105">
        <v>4.976</v>
      </c>
      <c r="R29" s="27">
        <v>6.6150000000000002</v>
      </c>
      <c r="S29" s="25">
        <f t="shared" si="8"/>
        <v>15.35657906955149</v>
      </c>
      <c r="T29" s="26">
        <f t="shared" si="9"/>
        <v>-7.8024574679395761E-2</v>
      </c>
      <c r="U29" s="7">
        <f t="shared" si="11"/>
        <v>-0.22490816533750638</v>
      </c>
      <c r="V29" s="121">
        <f t="shared" si="10"/>
        <v>-0.28280180707751634</v>
      </c>
    </row>
    <row r="30" spans="1:22" ht="15.75" customHeight="1">
      <c r="A30" s="120">
        <v>27</v>
      </c>
      <c r="B30" s="3" t="s">
        <v>39</v>
      </c>
      <c r="C30" s="4">
        <v>10098</v>
      </c>
      <c r="D30" s="16">
        <v>4.6900117163878825</v>
      </c>
      <c r="E30" s="25">
        <f t="shared" si="0"/>
        <v>67.090638174491431</v>
      </c>
      <c r="F30" s="26">
        <f t="shared" si="1"/>
        <v>-0.97467530600192176</v>
      </c>
      <c r="G30" s="16">
        <v>316.22825511451998</v>
      </c>
      <c r="H30" s="25">
        <f t="shared" si="2"/>
        <v>0.81736392880376452</v>
      </c>
      <c r="I30" s="26">
        <f t="shared" si="3"/>
        <v>-0.46055366603637266</v>
      </c>
      <c r="J30" s="4">
        <v>67396.000000000044</v>
      </c>
      <c r="K30" s="16">
        <v>0.46920923365558753</v>
      </c>
      <c r="L30" s="25">
        <f t="shared" si="4"/>
        <v>2.6695065165386755</v>
      </c>
      <c r="M30" s="26">
        <f t="shared" si="5"/>
        <v>-0.48447177003324798</v>
      </c>
      <c r="N30" s="27">
        <v>109.036</v>
      </c>
      <c r="O30" s="25">
        <f t="shared" si="6"/>
        <v>17.900048921590837</v>
      </c>
      <c r="P30" s="26">
        <f t="shared" si="7"/>
        <v>8.8760291461105145E-2</v>
      </c>
      <c r="Q30" s="105">
        <v>14.87</v>
      </c>
      <c r="R30" s="27">
        <v>16.152000000000001</v>
      </c>
      <c r="S30" s="25">
        <f t="shared" si="8"/>
        <v>37.49651778252391</v>
      </c>
      <c r="T30" s="26">
        <f t="shared" si="9"/>
        <v>0.92442366861232872</v>
      </c>
      <c r="U30" s="7">
        <f t="shared" si="11"/>
        <v>-0.31353201466667174</v>
      </c>
      <c r="V30" s="121">
        <f t="shared" si="10"/>
        <v>-0.39423833363867072</v>
      </c>
    </row>
    <row r="31" spans="1:22" ht="15.75" customHeight="1">
      <c r="A31" s="120">
        <v>28</v>
      </c>
      <c r="B31" s="3" t="s">
        <v>40</v>
      </c>
      <c r="C31" s="4">
        <v>28587</v>
      </c>
      <c r="D31" s="16">
        <v>4.9443573885120804</v>
      </c>
      <c r="E31" s="25">
        <f t="shared" si="0"/>
        <v>70.729054129851718</v>
      </c>
      <c r="F31" s="26">
        <f t="shared" si="1"/>
        <v>-0.58724968470066907</v>
      </c>
      <c r="G31" s="16">
        <v>694.78133766399799</v>
      </c>
      <c r="H31" s="25">
        <f t="shared" si="2"/>
        <v>1.7958205651386936</v>
      </c>
      <c r="I31" s="26">
        <f t="shared" si="3"/>
        <v>-0.41671341982641608</v>
      </c>
      <c r="J31" s="4">
        <v>131360.99999999971</v>
      </c>
      <c r="K31" s="16">
        <v>0.52890990298794893</v>
      </c>
      <c r="L31" s="25">
        <f t="shared" si="4"/>
        <v>3.0091659145066241</v>
      </c>
      <c r="M31" s="26">
        <f t="shared" si="5"/>
        <v>-0.46985405500875305</v>
      </c>
      <c r="N31" s="27">
        <v>214.27799999999999</v>
      </c>
      <c r="O31" s="25">
        <f t="shared" si="6"/>
        <v>35.177250475261758</v>
      </c>
      <c r="P31" s="26">
        <f t="shared" si="7"/>
        <v>0.92652778014279702</v>
      </c>
      <c r="Q31" s="105">
        <v>14.071999999999999</v>
      </c>
      <c r="R31" s="27">
        <v>16.43</v>
      </c>
      <c r="S31" s="25">
        <f t="shared" si="8"/>
        <v>38.14188875475903</v>
      </c>
      <c r="T31" s="26">
        <f t="shared" si="9"/>
        <v>0.95364466175850682</v>
      </c>
      <c r="U31" s="7">
        <f t="shared" si="11"/>
        <v>-3.0149067055867212E-2</v>
      </c>
      <c r="V31" s="121">
        <f t="shared" si="10"/>
        <v>-3.7909742548945045E-2</v>
      </c>
    </row>
    <row r="32" spans="1:22" ht="15.75" customHeight="1">
      <c r="A32" s="120">
        <v>29</v>
      </c>
      <c r="B32" s="3" t="s">
        <v>41</v>
      </c>
      <c r="C32" s="4">
        <v>45962</v>
      </c>
      <c r="D32" s="16">
        <v>5.0462515557461982</v>
      </c>
      <c r="E32" s="25">
        <f t="shared" si="0"/>
        <v>72.186650639069043</v>
      </c>
      <c r="F32" s="26">
        <f t="shared" si="1"/>
        <v>-0.43204196790344546</v>
      </c>
      <c r="G32" s="16">
        <v>1306.3287552434117</v>
      </c>
      <c r="H32" s="25">
        <f t="shared" si="2"/>
        <v>3.3765041119061578</v>
      </c>
      <c r="I32" s="26">
        <f t="shared" si="3"/>
        <v>-0.34589009123222758</v>
      </c>
      <c r="J32" s="4">
        <v>278014.00000000029</v>
      </c>
      <c r="K32" s="16">
        <v>0.46987876698418435</v>
      </c>
      <c r="L32" s="25">
        <f t="shared" si="4"/>
        <v>2.6733157416253261</v>
      </c>
      <c r="M32" s="26">
        <f t="shared" si="5"/>
        <v>-0.48430783472889921</v>
      </c>
      <c r="N32" s="27">
        <v>76.131</v>
      </c>
      <c r="O32" s="25">
        <f t="shared" si="6"/>
        <v>12.498153127862652</v>
      </c>
      <c r="P32" s="26">
        <f t="shared" si="7"/>
        <v>-0.1731763803531047</v>
      </c>
      <c r="Q32" s="105">
        <v>2.5390000000000001</v>
      </c>
      <c r="R32" s="27">
        <v>2.7269999999999999</v>
      </c>
      <c r="S32" s="25">
        <f t="shared" si="8"/>
        <v>6.3306713715293892</v>
      </c>
      <c r="T32" s="26">
        <f t="shared" si="9"/>
        <v>-0.48669803278133822</v>
      </c>
      <c r="U32" s="7">
        <f t="shared" si="11"/>
        <v>-0.39235937915041008</v>
      </c>
      <c r="V32" s="121">
        <f t="shared" si="10"/>
        <v>-0.49335666084438234</v>
      </c>
    </row>
    <row r="33" spans="1:22" ht="15.75" customHeight="1">
      <c r="A33" s="120">
        <v>30</v>
      </c>
      <c r="B33" s="3" t="s">
        <v>42</v>
      </c>
      <c r="C33" s="4">
        <v>3196</v>
      </c>
      <c r="D33" s="16">
        <v>5.5007809414912732</v>
      </c>
      <c r="E33" s="25">
        <f t="shared" si="0"/>
        <v>78.688695495831752</v>
      </c>
      <c r="F33" s="26">
        <f t="shared" si="1"/>
        <v>0.26030843932492814</v>
      </c>
      <c r="G33" s="16">
        <v>1121.3255541487099</v>
      </c>
      <c r="H33" s="25">
        <f t="shared" si="2"/>
        <v>2.8983212144504042</v>
      </c>
      <c r="I33" s="26">
        <f t="shared" si="3"/>
        <v>-0.36731531865607714</v>
      </c>
      <c r="J33" s="4">
        <v>122881.9999999999</v>
      </c>
      <c r="K33" s="16">
        <v>0.91252221981145387</v>
      </c>
      <c r="L33" s="25">
        <f t="shared" si="4"/>
        <v>5.1916796123008373</v>
      </c>
      <c r="M33" s="26">
        <f t="shared" si="5"/>
        <v>-0.37592653979122054</v>
      </c>
      <c r="N33" s="27">
        <v>269.74900000000002</v>
      </c>
      <c r="O33" s="25">
        <f t="shared" si="6"/>
        <v>44.283725526892098</v>
      </c>
      <c r="P33" s="26">
        <f t="shared" si="7"/>
        <v>1.3680986393497883</v>
      </c>
      <c r="Q33" s="105">
        <v>19.437000000000001</v>
      </c>
      <c r="R33" s="27">
        <v>22.4</v>
      </c>
      <c r="S33" s="25">
        <f t="shared" si="8"/>
        <v>52.001114309592346</v>
      </c>
      <c r="T33" s="26">
        <f t="shared" si="9"/>
        <v>1.5811602339983721</v>
      </c>
      <c r="U33" s="7">
        <f t="shared" si="11"/>
        <v>0.45443898225845319</v>
      </c>
      <c r="V33" s="121">
        <f t="shared" si="10"/>
        <v>0.57141618311768039</v>
      </c>
    </row>
    <row r="34" spans="1:22" ht="15.75" customHeight="1">
      <c r="A34" s="120">
        <v>31</v>
      </c>
      <c r="B34" s="3" t="s">
        <v>43</v>
      </c>
      <c r="C34" s="4">
        <v>4423</v>
      </c>
      <c r="D34" s="16">
        <v>5.5046171162407687</v>
      </c>
      <c r="E34" s="25">
        <f t="shared" si="0"/>
        <v>78.743571992449702</v>
      </c>
      <c r="F34" s="26">
        <f t="shared" si="1"/>
        <v>0.26615179562555219</v>
      </c>
      <c r="G34" s="16">
        <v>1648.0877346017598</v>
      </c>
      <c r="H34" s="25">
        <f t="shared" si="2"/>
        <v>4.2598580107256749</v>
      </c>
      <c r="I34" s="26">
        <f t="shared" si="3"/>
        <v>-0.3063109714463646</v>
      </c>
      <c r="J34" s="4">
        <v>141250.99999999933</v>
      </c>
      <c r="K34" s="16">
        <v>1.1667795163232597</v>
      </c>
      <c r="L34" s="25">
        <f t="shared" si="4"/>
        <v>6.6382443029138685</v>
      </c>
      <c r="M34" s="26">
        <f t="shared" si="5"/>
        <v>-0.31367161459738463</v>
      </c>
      <c r="N34" s="27">
        <v>609.13800000000003</v>
      </c>
      <c r="O34" s="25">
        <f t="shared" si="6"/>
        <v>100</v>
      </c>
      <c r="P34" s="26">
        <f t="shared" si="7"/>
        <v>4.0697678419133156</v>
      </c>
      <c r="Q34" s="105">
        <v>38.366999999999997</v>
      </c>
      <c r="R34" s="27">
        <v>43.076000000000001</v>
      </c>
      <c r="S34" s="25">
        <f t="shared" si="8"/>
        <v>100.00000000000001</v>
      </c>
      <c r="T34" s="26">
        <f t="shared" si="9"/>
        <v>3.7544453213738262</v>
      </c>
      <c r="U34" s="7">
        <f t="shared" si="11"/>
        <v>1.2894223614157496</v>
      </c>
      <c r="V34" s="121">
        <f t="shared" si="10"/>
        <v>1.6213327486235216</v>
      </c>
    </row>
    <row r="35" spans="1:22" ht="15.75" customHeight="1">
      <c r="A35" s="120">
        <v>32</v>
      </c>
      <c r="B35" s="3" t="s">
        <v>44</v>
      </c>
      <c r="C35" s="4">
        <v>7367</v>
      </c>
      <c r="D35" s="16">
        <v>5.5902101875224659</v>
      </c>
      <c r="E35" s="25">
        <f t="shared" si="0"/>
        <v>79.967981252566972</v>
      </c>
      <c r="F35" s="26">
        <f t="shared" si="1"/>
        <v>0.39652927971421981</v>
      </c>
      <c r="G35" s="16">
        <v>2168.2955729723544</v>
      </c>
      <c r="H35" s="25">
        <f t="shared" si="2"/>
        <v>5.6044536175006598</v>
      </c>
      <c r="I35" s="26">
        <f t="shared" si="3"/>
        <v>-0.2460656828307704</v>
      </c>
      <c r="J35" s="4">
        <v>208813</v>
      </c>
      <c r="K35" s="16">
        <v>1.0383910833963184</v>
      </c>
      <c r="L35" s="25">
        <f t="shared" si="4"/>
        <v>5.9077945722544012</v>
      </c>
      <c r="M35" s="26">
        <f t="shared" si="5"/>
        <v>-0.34510753560053831</v>
      </c>
      <c r="N35" s="27">
        <v>215.30600000000001</v>
      </c>
      <c r="O35" s="25">
        <f t="shared" si="6"/>
        <v>35.34601354701234</v>
      </c>
      <c r="P35" s="26">
        <f t="shared" si="7"/>
        <v>0.93471106227697187</v>
      </c>
      <c r="Q35" s="105">
        <v>10.289</v>
      </c>
      <c r="R35" s="27">
        <v>9.1560000000000006</v>
      </c>
      <c r="S35" s="25">
        <f t="shared" si="8"/>
        <v>21.255455474045874</v>
      </c>
      <c r="T35" s="26">
        <f t="shared" si="9"/>
        <v>0.1890637115955621</v>
      </c>
      <c r="U35" s="7">
        <f t="shared" si="11"/>
        <v>0.22094335247827748</v>
      </c>
      <c r="V35" s="121">
        <f t="shared" si="10"/>
        <v>0.27781641119546191</v>
      </c>
    </row>
    <row r="36" spans="1:22" ht="15.75" customHeight="1">
      <c r="A36" s="120">
        <v>33</v>
      </c>
      <c r="B36" s="3" t="s">
        <v>45</v>
      </c>
      <c r="C36" s="4">
        <v>8222</v>
      </c>
      <c r="D36" s="16">
        <v>6.4459936887574454</v>
      </c>
      <c r="E36" s="25">
        <f t="shared" si="0"/>
        <v>92.209967991413521</v>
      </c>
      <c r="F36" s="26">
        <f t="shared" si="1"/>
        <v>1.7000798842766023</v>
      </c>
      <c r="G36" s="16">
        <v>2819.3552098944492</v>
      </c>
      <c r="H36" s="25">
        <f t="shared" si="2"/>
        <v>7.287265491877541</v>
      </c>
      <c r="I36" s="26">
        <f t="shared" si="3"/>
        <v>-0.17066644268246442</v>
      </c>
      <c r="J36" s="4">
        <v>93298.999999999985</v>
      </c>
      <c r="K36" s="16">
        <v>3.021849333748968</v>
      </c>
      <c r="L36" s="25">
        <f t="shared" si="4"/>
        <v>17.192429112258715</v>
      </c>
      <c r="M36" s="26">
        <f t="shared" si="5"/>
        <v>0.14054242093892777</v>
      </c>
      <c r="N36" s="27">
        <v>80.242999999999995</v>
      </c>
      <c r="O36" s="25">
        <f t="shared" si="6"/>
        <v>13.173205414864938</v>
      </c>
      <c r="P36" s="26">
        <f t="shared" si="7"/>
        <v>-0.14044325181640732</v>
      </c>
      <c r="Q36" s="105">
        <v>9.8659999999999997</v>
      </c>
      <c r="R36" s="27">
        <v>8.6</v>
      </c>
      <c r="S36" s="25">
        <f t="shared" si="8"/>
        <v>19.964713529575633</v>
      </c>
      <c r="T36" s="26">
        <f t="shared" si="9"/>
        <v>0.13062172530320601</v>
      </c>
      <c r="U36" s="7">
        <f t="shared" si="11"/>
        <v>0.56003570338274444</v>
      </c>
      <c r="V36" s="121">
        <f t="shared" si="10"/>
        <v>0.70419457073467318</v>
      </c>
    </row>
    <row r="37" spans="1:22" ht="15.75" customHeight="1">
      <c r="D37" s="11"/>
      <c r="E37" s="11"/>
      <c r="F37" s="11"/>
      <c r="G37" s="11"/>
      <c r="H37" s="11"/>
      <c r="I37" s="11"/>
      <c r="K37" s="11"/>
      <c r="L37" s="11"/>
      <c r="M37" s="11"/>
      <c r="N37" s="11"/>
      <c r="O37" s="11"/>
      <c r="P37" s="11"/>
      <c r="R37" s="106"/>
      <c r="S37" s="11"/>
      <c r="T37" s="11"/>
      <c r="U37" s="12"/>
      <c r="V37" s="13"/>
    </row>
    <row r="38" spans="1:22" ht="15.75" customHeight="1">
      <c r="B38" s="14" t="s">
        <v>46</v>
      </c>
      <c r="C38" s="3"/>
      <c r="D38" s="16">
        <f>MAX(D4:D36)</f>
        <v>6.9905605968301474</v>
      </c>
      <c r="E38" s="16"/>
      <c r="F38" s="16"/>
      <c r="G38" s="16">
        <f>MAX(G4:G36)</f>
        <v>38688.795036175514</v>
      </c>
      <c r="H38" s="16"/>
      <c r="I38" s="16"/>
      <c r="J38" s="3"/>
      <c r="K38" s="16">
        <f>MAX(K4:K36)</f>
        <v>17.576628142641571</v>
      </c>
      <c r="L38" s="16"/>
      <c r="M38" s="16"/>
      <c r="N38" s="16">
        <f>MAX(N4:N36)</f>
        <v>609.13800000000003</v>
      </c>
      <c r="O38" s="16"/>
      <c r="P38" s="16"/>
      <c r="Q38" s="21">
        <f t="shared" ref="Q38:R38" si="12">MAX(Q4:Q36)</f>
        <v>38.366999999999997</v>
      </c>
      <c r="R38" s="21">
        <f t="shared" si="12"/>
        <v>43.076000000000001</v>
      </c>
      <c r="S38" s="16"/>
      <c r="T38" s="16"/>
      <c r="U38" s="7"/>
      <c r="V38" s="7"/>
    </row>
    <row r="39" spans="1:22" ht="15.75" customHeight="1">
      <c r="B39" s="17" t="s">
        <v>47</v>
      </c>
      <c r="C39" s="3"/>
      <c r="D39" s="16">
        <f>MIN(D4:D36)</f>
        <v>4.3576579875095449</v>
      </c>
      <c r="E39" s="16"/>
      <c r="F39" s="16"/>
      <c r="G39" s="16">
        <f>MIN(G4:G36)</f>
        <v>0</v>
      </c>
      <c r="H39" s="16"/>
      <c r="I39" s="16"/>
      <c r="J39" s="3"/>
      <c r="K39" s="16">
        <f>MIN(K4:K36)</f>
        <v>0</v>
      </c>
      <c r="L39" s="16"/>
      <c r="M39" s="16"/>
      <c r="N39" s="16">
        <f>MIN(N4:N36)</f>
        <v>0</v>
      </c>
      <c r="O39" s="16"/>
      <c r="P39" s="16"/>
      <c r="Q39" s="21">
        <f t="shared" ref="Q39:R39" si="13">MIN(Q4:Q36)</f>
        <v>0</v>
      </c>
      <c r="R39" s="21">
        <f t="shared" si="13"/>
        <v>0</v>
      </c>
      <c r="S39" s="16"/>
      <c r="T39" s="16"/>
      <c r="U39" s="7"/>
      <c r="V39" s="7"/>
    </row>
    <row r="40" spans="1:22" ht="15.75" customHeight="1">
      <c r="B40" s="23" t="s">
        <v>79</v>
      </c>
      <c r="C40" s="3"/>
      <c r="D40" s="16"/>
      <c r="E40" s="16">
        <f t="shared" ref="E40:F40" si="14">AVERAGE(E4:E36)</f>
        <v>76.24407044554809</v>
      </c>
      <c r="F40" s="16">
        <f t="shared" si="14"/>
        <v>-3.0951672201671033E-16</v>
      </c>
      <c r="G40" s="16"/>
      <c r="H40" s="16">
        <f t="shared" ref="H40:I40" si="15">AVERAGE(H4:H36)</f>
        <v>11.09631603056742</v>
      </c>
      <c r="I40" s="16">
        <f t="shared" si="15"/>
        <v>-5.6352229280216278E-17</v>
      </c>
      <c r="J40" s="3"/>
      <c r="K40" s="16"/>
      <c r="L40" s="16">
        <f t="shared" ref="L40:M40" si="16">AVERAGE(L4:L36)</f>
        <v>13.926764539849005</v>
      </c>
      <c r="M40" s="16">
        <f t="shared" si="16"/>
        <v>1.1270445856043256E-16</v>
      </c>
      <c r="N40" s="16"/>
      <c r="O40" s="16">
        <f t="shared" ref="O40:P40" si="17">AVERAGE(O4:O36)</f>
        <v>16.069553627545414</v>
      </c>
      <c r="P40" s="16">
        <f t="shared" si="17"/>
        <v>-9.2518585385429716E-17</v>
      </c>
      <c r="Q40" s="3"/>
      <c r="R40" s="80"/>
      <c r="S40" s="16">
        <f t="shared" ref="S40:V40" si="18">AVERAGE(S4:S36)</f>
        <v>17.079819459334736</v>
      </c>
      <c r="T40" s="16">
        <f t="shared" si="18"/>
        <v>-2.5232341468753557E-17</v>
      </c>
      <c r="U40" s="7">
        <f t="shared" si="18"/>
        <v>-1.278438634416847E-16</v>
      </c>
      <c r="V40" s="7">
        <f t="shared" si="18"/>
        <v>5.0464682937507114E-17</v>
      </c>
    </row>
    <row r="41" spans="1:22" ht="15.75" customHeight="1">
      <c r="B41" s="23" t="s">
        <v>80</v>
      </c>
      <c r="C41" s="3"/>
      <c r="D41" s="16"/>
      <c r="E41" s="16">
        <f t="shared" ref="E41:F41" si="19">STDEVA(E4:E36)</f>
        <v>9.3912631362373009</v>
      </c>
      <c r="F41" s="16">
        <f t="shared" si="19"/>
        <v>1.0000000000000022</v>
      </c>
      <c r="G41" s="16"/>
      <c r="H41" s="16">
        <f t="shared" ref="H41:I41" si="20">STDEVA(H4:H36)</f>
        <v>22.318684791343873</v>
      </c>
      <c r="I41" s="16">
        <f t="shared" si="20"/>
        <v>1</v>
      </c>
      <c r="J41" s="3"/>
      <c r="K41" s="16"/>
      <c r="L41" s="16">
        <f t="shared" ref="L41:M41" si="21">STDEVA(L4:L36)</f>
        <v>23.236148563491685</v>
      </c>
      <c r="M41" s="16">
        <f t="shared" si="21"/>
        <v>1</v>
      </c>
      <c r="N41" s="16"/>
      <c r="O41" s="16">
        <f t="shared" ref="O41:P41" si="22">STDEVA(O4:O36)</f>
        <v>20.622907652883818</v>
      </c>
      <c r="P41" s="16">
        <f t="shared" si="22"/>
        <v>0.99999999999999978</v>
      </c>
      <c r="Q41" s="3"/>
      <c r="R41" s="80"/>
      <c r="S41" s="16">
        <f t="shared" ref="S41:V41" si="23">STDEVA(S4:S36)</f>
        <v>22.085867136912555</v>
      </c>
      <c r="T41" s="16">
        <f t="shared" si="23"/>
        <v>1.0000000000000002</v>
      </c>
      <c r="U41" s="7">
        <f t="shared" si="23"/>
        <v>0.79528546037847136</v>
      </c>
      <c r="V41" s="7">
        <f t="shared" si="23"/>
        <v>1</v>
      </c>
    </row>
    <row r="42" spans="1:22" ht="15.75" customHeight="1">
      <c r="D42" s="11"/>
      <c r="E42" s="11"/>
      <c r="F42" s="11"/>
      <c r="G42" s="11"/>
      <c r="H42" s="11"/>
      <c r="I42" s="11"/>
      <c r="K42" s="11"/>
      <c r="L42" s="11"/>
      <c r="M42" s="11"/>
      <c r="N42" s="11"/>
      <c r="O42" s="11"/>
      <c r="P42" s="11"/>
      <c r="R42" s="106"/>
      <c r="S42" s="11"/>
      <c r="T42" s="11"/>
      <c r="U42" s="12"/>
      <c r="V42" s="13"/>
    </row>
    <row r="43" spans="1:22" ht="15.75" customHeight="1">
      <c r="D43" s="11"/>
      <c r="E43" s="11"/>
      <c r="F43" s="11"/>
      <c r="G43" s="11"/>
      <c r="H43" s="11"/>
      <c r="I43" s="11"/>
      <c r="K43" s="11"/>
      <c r="L43" s="11"/>
      <c r="M43" s="11"/>
      <c r="N43" s="11"/>
      <c r="O43" s="11"/>
      <c r="P43" s="11"/>
      <c r="R43" s="106"/>
      <c r="S43" s="11"/>
      <c r="T43" s="11"/>
      <c r="U43" s="12"/>
      <c r="V43" s="13"/>
    </row>
    <row r="44" spans="1:22" ht="15.75" customHeight="1">
      <c r="D44" s="11"/>
      <c r="E44" s="11"/>
      <c r="F44" s="11"/>
      <c r="G44" s="11"/>
      <c r="H44" s="11"/>
      <c r="I44" s="11"/>
      <c r="K44" s="11"/>
      <c r="L44" s="11"/>
      <c r="M44" s="11"/>
      <c r="N44" s="11"/>
      <c r="O44" s="11"/>
      <c r="P44" s="11"/>
      <c r="R44" s="106"/>
      <c r="S44" s="11"/>
      <c r="T44" s="11"/>
      <c r="U44" s="12"/>
      <c r="V44" s="13"/>
    </row>
    <row r="45" spans="1:22" ht="15.75" customHeight="1">
      <c r="D45" s="11"/>
      <c r="E45" s="11"/>
      <c r="F45" s="11"/>
      <c r="G45" s="11"/>
      <c r="H45" s="11"/>
      <c r="I45" s="11"/>
      <c r="K45" s="11"/>
      <c r="L45" s="11"/>
      <c r="M45" s="11"/>
      <c r="N45" s="11"/>
      <c r="O45" s="11"/>
      <c r="P45" s="11"/>
      <c r="R45" s="106"/>
      <c r="S45" s="11"/>
      <c r="T45" s="11"/>
      <c r="U45" s="12"/>
      <c r="V45" s="13"/>
    </row>
    <row r="46" spans="1:22" ht="15.75" customHeight="1">
      <c r="D46" s="11"/>
      <c r="E46" s="11"/>
      <c r="F46" s="11"/>
      <c r="G46" s="11"/>
      <c r="H46" s="11"/>
      <c r="I46" s="11"/>
      <c r="K46" s="11"/>
      <c r="L46" s="11"/>
      <c r="M46" s="11"/>
      <c r="N46" s="11"/>
      <c r="O46" s="11"/>
      <c r="P46" s="11"/>
      <c r="R46" s="106"/>
      <c r="S46" s="11"/>
      <c r="T46" s="11"/>
      <c r="U46" s="12"/>
      <c r="V46" s="13"/>
    </row>
    <row r="47" spans="1:22" ht="15.75" customHeight="1">
      <c r="D47" s="11"/>
      <c r="E47" s="11"/>
      <c r="F47" s="11"/>
      <c r="G47" s="11"/>
      <c r="H47" s="11"/>
      <c r="I47" s="11"/>
      <c r="K47" s="11"/>
      <c r="L47" s="11"/>
      <c r="M47" s="11"/>
      <c r="N47" s="11"/>
      <c r="O47" s="11"/>
      <c r="P47" s="11"/>
      <c r="R47" s="106"/>
      <c r="S47" s="11"/>
      <c r="T47" s="11"/>
      <c r="U47" s="12"/>
      <c r="V47" s="13"/>
    </row>
    <row r="48" spans="1:22" ht="15.75" customHeight="1">
      <c r="D48" s="11"/>
      <c r="E48" s="11"/>
      <c r="F48" s="11"/>
      <c r="G48" s="11"/>
      <c r="H48" s="11"/>
      <c r="I48" s="11"/>
      <c r="K48" s="11"/>
      <c r="L48" s="11"/>
      <c r="M48" s="11"/>
      <c r="N48" s="11"/>
      <c r="O48" s="11"/>
      <c r="P48" s="11"/>
      <c r="R48" s="106"/>
      <c r="S48" s="11"/>
      <c r="T48" s="11"/>
      <c r="U48" s="12"/>
      <c r="V48" s="13"/>
    </row>
    <row r="49" spans="4:22" ht="15.75" customHeight="1">
      <c r="D49" s="11"/>
      <c r="E49" s="11"/>
      <c r="F49" s="11"/>
      <c r="G49" s="11"/>
      <c r="H49" s="11"/>
      <c r="I49" s="11"/>
      <c r="K49" s="11"/>
      <c r="L49" s="11"/>
      <c r="M49" s="11"/>
      <c r="N49" s="11"/>
      <c r="O49" s="11"/>
      <c r="P49" s="11"/>
      <c r="R49" s="106"/>
      <c r="S49" s="11"/>
      <c r="T49" s="11"/>
      <c r="U49" s="12"/>
      <c r="V49" s="13"/>
    </row>
    <row r="50" spans="4:22" ht="15.75" customHeight="1">
      <c r="D50" s="11"/>
      <c r="E50" s="11"/>
      <c r="F50" s="11"/>
      <c r="G50" s="11"/>
      <c r="H50" s="11"/>
      <c r="I50" s="11"/>
      <c r="K50" s="11"/>
      <c r="L50" s="11"/>
      <c r="M50" s="11"/>
      <c r="N50" s="11"/>
      <c r="O50" s="11"/>
      <c r="P50" s="11"/>
      <c r="R50" s="106"/>
      <c r="S50" s="11"/>
      <c r="T50" s="11"/>
      <c r="U50" s="12"/>
      <c r="V50" s="13"/>
    </row>
    <row r="51" spans="4:22" ht="15.75" customHeight="1">
      <c r="D51" s="11"/>
      <c r="E51" s="11"/>
      <c r="F51" s="11"/>
      <c r="G51" s="11"/>
      <c r="H51" s="11"/>
      <c r="I51" s="11"/>
      <c r="K51" s="11"/>
      <c r="L51" s="11"/>
      <c r="M51" s="11"/>
      <c r="N51" s="11"/>
      <c r="O51" s="11"/>
      <c r="P51" s="11"/>
      <c r="R51" s="106"/>
      <c r="S51" s="11"/>
      <c r="T51" s="11"/>
      <c r="U51" s="12"/>
      <c r="V51" s="13"/>
    </row>
    <row r="52" spans="4:22" ht="15.75" customHeight="1">
      <c r="D52" s="11"/>
      <c r="E52" s="11"/>
      <c r="F52" s="11"/>
      <c r="G52" s="11"/>
      <c r="H52" s="11"/>
      <c r="I52" s="11"/>
      <c r="K52" s="11"/>
      <c r="L52" s="11"/>
      <c r="M52" s="11"/>
      <c r="N52" s="11"/>
      <c r="O52" s="11"/>
      <c r="P52" s="11"/>
      <c r="R52" s="106"/>
      <c r="S52" s="11"/>
      <c r="T52" s="11"/>
      <c r="U52" s="12"/>
      <c r="V52" s="13"/>
    </row>
    <row r="53" spans="4:22" ht="15.75" customHeight="1">
      <c r="D53" s="11"/>
      <c r="E53" s="11"/>
      <c r="F53" s="11"/>
      <c r="G53" s="11"/>
      <c r="H53" s="11"/>
      <c r="I53" s="11"/>
      <c r="K53" s="11"/>
      <c r="L53" s="11"/>
      <c r="M53" s="11"/>
      <c r="N53" s="11"/>
      <c r="O53" s="11"/>
      <c r="P53" s="11"/>
      <c r="R53" s="106"/>
      <c r="S53" s="11"/>
      <c r="T53" s="11"/>
      <c r="U53" s="12"/>
      <c r="V53" s="13"/>
    </row>
    <row r="54" spans="4:22" ht="15.75" customHeight="1">
      <c r="D54" s="11"/>
      <c r="E54" s="11"/>
      <c r="F54" s="11"/>
      <c r="G54" s="11"/>
      <c r="H54" s="11"/>
      <c r="I54" s="11"/>
      <c r="K54" s="11"/>
      <c r="L54" s="11"/>
      <c r="M54" s="11"/>
      <c r="N54" s="11"/>
      <c r="O54" s="11"/>
      <c r="P54" s="11"/>
      <c r="R54" s="106"/>
      <c r="S54" s="11"/>
      <c r="T54" s="11"/>
      <c r="U54" s="12"/>
      <c r="V54" s="13"/>
    </row>
    <row r="55" spans="4:22" ht="15.75" customHeight="1">
      <c r="D55" s="11"/>
      <c r="E55" s="11"/>
      <c r="F55" s="11"/>
      <c r="G55" s="11"/>
      <c r="H55" s="11"/>
      <c r="I55" s="11"/>
      <c r="K55" s="11"/>
      <c r="L55" s="11"/>
      <c r="M55" s="11"/>
      <c r="N55" s="11"/>
      <c r="O55" s="11"/>
      <c r="P55" s="11"/>
      <c r="R55" s="106"/>
      <c r="S55" s="11"/>
      <c r="T55" s="11"/>
      <c r="U55" s="12"/>
      <c r="V55" s="13"/>
    </row>
    <row r="56" spans="4:22" ht="15.75" customHeight="1">
      <c r="D56" s="11"/>
      <c r="E56" s="11"/>
      <c r="F56" s="11"/>
      <c r="G56" s="11"/>
      <c r="H56" s="11"/>
      <c r="I56" s="11"/>
      <c r="K56" s="11"/>
      <c r="L56" s="11"/>
      <c r="M56" s="11"/>
      <c r="N56" s="11"/>
      <c r="O56" s="11"/>
      <c r="P56" s="11"/>
      <c r="R56" s="106"/>
      <c r="S56" s="11"/>
      <c r="T56" s="11"/>
      <c r="U56" s="12"/>
      <c r="V56" s="13"/>
    </row>
    <row r="57" spans="4:22" ht="15.75" customHeight="1">
      <c r="D57" s="11"/>
      <c r="E57" s="11"/>
      <c r="F57" s="11"/>
      <c r="G57" s="11"/>
      <c r="H57" s="11"/>
      <c r="I57" s="11"/>
      <c r="K57" s="11"/>
      <c r="L57" s="11"/>
      <c r="M57" s="11"/>
      <c r="N57" s="11"/>
      <c r="O57" s="11"/>
      <c r="P57" s="11"/>
      <c r="R57" s="106"/>
      <c r="S57" s="11"/>
      <c r="T57" s="11"/>
      <c r="U57" s="12"/>
      <c r="V57" s="13"/>
    </row>
    <row r="58" spans="4:22" ht="15.75" customHeight="1">
      <c r="D58" s="11"/>
      <c r="E58" s="11"/>
      <c r="F58" s="11"/>
      <c r="G58" s="11"/>
      <c r="H58" s="11"/>
      <c r="I58" s="11"/>
      <c r="K58" s="11"/>
      <c r="L58" s="11"/>
      <c r="M58" s="11"/>
      <c r="N58" s="11"/>
      <c r="O58" s="11"/>
      <c r="P58" s="11"/>
      <c r="R58" s="106"/>
      <c r="S58" s="11"/>
      <c r="T58" s="11"/>
      <c r="U58" s="12"/>
      <c r="V58" s="13"/>
    </row>
    <row r="59" spans="4:22" ht="15.75" customHeight="1">
      <c r="D59" s="11"/>
      <c r="E59" s="11"/>
      <c r="F59" s="11"/>
      <c r="G59" s="11"/>
      <c r="H59" s="11"/>
      <c r="I59" s="11"/>
      <c r="K59" s="11"/>
      <c r="L59" s="11"/>
      <c r="M59" s="11"/>
      <c r="N59" s="11"/>
      <c r="O59" s="11"/>
      <c r="P59" s="11"/>
      <c r="R59" s="106"/>
      <c r="S59" s="11"/>
      <c r="T59" s="11"/>
      <c r="U59" s="12"/>
      <c r="V59" s="13"/>
    </row>
    <row r="60" spans="4:22" ht="15.75" customHeight="1">
      <c r="D60" s="11"/>
      <c r="E60" s="11"/>
      <c r="F60" s="11"/>
      <c r="G60" s="11"/>
      <c r="H60" s="11"/>
      <c r="I60" s="11"/>
      <c r="K60" s="11"/>
      <c r="L60" s="11"/>
      <c r="M60" s="11"/>
      <c r="N60" s="11"/>
      <c r="O60" s="11"/>
      <c r="P60" s="11"/>
      <c r="R60" s="106"/>
      <c r="S60" s="11"/>
      <c r="T60" s="11"/>
      <c r="U60" s="12"/>
      <c r="V60" s="13"/>
    </row>
    <row r="61" spans="4:22" ht="15.75" customHeight="1">
      <c r="D61" s="11"/>
      <c r="E61" s="11"/>
      <c r="F61" s="11"/>
      <c r="G61" s="11"/>
      <c r="H61" s="11"/>
      <c r="I61" s="11"/>
      <c r="K61" s="11"/>
      <c r="L61" s="11"/>
      <c r="M61" s="11"/>
      <c r="N61" s="11"/>
      <c r="O61" s="11"/>
      <c r="P61" s="11"/>
      <c r="R61" s="106"/>
      <c r="S61" s="11"/>
      <c r="T61" s="11"/>
      <c r="U61" s="12"/>
      <c r="V61" s="13"/>
    </row>
    <row r="62" spans="4:22" ht="15.75" customHeight="1">
      <c r="D62" s="11"/>
      <c r="E62" s="11"/>
      <c r="F62" s="11"/>
      <c r="G62" s="11"/>
      <c r="H62" s="11"/>
      <c r="I62" s="11"/>
      <c r="K62" s="11"/>
      <c r="L62" s="11"/>
      <c r="M62" s="11"/>
      <c r="N62" s="11"/>
      <c r="O62" s="11"/>
      <c r="P62" s="11"/>
      <c r="R62" s="106"/>
      <c r="S62" s="11"/>
      <c r="T62" s="11"/>
      <c r="U62" s="12"/>
      <c r="V62" s="13"/>
    </row>
    <row r="63" spans="4:22" ht="15.75" customHeight="1">
      <c r="D63" s="11"/>
      <c r="E63" s="11"/>
      <c r="F63" s="11"/>
      <c r="G63" s="11"/>
      <c r="H63" s="11"/>
      <c r="I63" s="11"/>
      <c r="K63" s="11"/>
      <c r="L63" s="11"/>
      <c r="M63" s="11"/>
      <c r="N63" s="11"/>
      <c r="O63" s="11"/>
      <c r="P63" s="11"/>
      <c r="R63" s="106"/>
      <c r="S63" s="11"/>
      <c r="T63" s="11"/>
      <c r="U63" s="12"/>
      <c r="V63" s="13"/>
    </row>
    <row r="64" spans="4:22" ht="15.75" customHeight="1">
      <c r="D64" s="11"/>
      <c r="E64" s="11"/>
      <c r="F64" s="11"/>
      <c r="G64" s="11"/>
      <c r="H64" s="11"/>
      <c r="I64" s="11"/>
      <c r="K64" s="11"/>
      <c r="L64" s="11"/>
      <c r="M64" s="11"/>
      <c r="N64" s="11"/>
      <c r="O64" s="11"/>
      <c r="P64" s="11"/>
      <c r="R64" s="106"/>
      <c r="S64" s="11"/>
      <c r="T64" s="11"/>
      <c r="U64" s="12"/>
      <c r="V64" s="13"/>
    </row>
    <row r="65" spans="4:22" ht="15.75" customHeight="1">
      <c r="D65" s="11"/>
      <c r="E65" s="11"/>
      <c r="F65" s="11"/>
      <c r="G65" s="11"/>
      <c r="H65" s="11"/>
      <c r="I65" s="11"/>
      <c r="K65" s="11"/>
      <c r="L65" s="11"/>
      <c r="M65" s="11"/>
      <c r="N65" s="11"/>
      <c r="O65" s="11"/>
      <c r="P65" s="11"/>
      <c r="R65" s="106"/>
      <c r="S65" s="11"/>
      <c r="T65" s="11"/>
      <c r="U65" s="12"/>
      <c r="V65" s="13"/>
    </row>
    <row r="66" spans="4:22" ht="15.75" customHeight="1">
      <c r="D66" s="11"/>
      <c r="E66" s="11"/>
      <c r="F66" s="11"/>
      <c r="G66" s="11"/>
      <c r="H66" s="11"/>
      <c r="I66" s="11"/>
      <c r="K66" s="11"/>
      <c r="L66" s="11"/>
      <c r="M66" s="11"/>
      <c r="N66" s="11"/>
      <c r="O66" s="11"/>
      <c r="P66" s="11"/>
      <c r="R66" s="106"/>
      <c r="S66" s="11"/>
      <c r="T66" s="11"/>
      <c r="U66" s="12"/>
      <c r="V66" s="13"/>
    </row>
    <row r="67" spans="4:22" ht="15.75" customHeight="1">
      <c r="D67" s="11"/>
      <c r="E67" s="11"/>
      <c r="F67" s="11"/>
      <c r="G67" s="11"/>
      <c r="H67" s="11"/>
      <c r="I67" s="11"/>
      <c r="K67" s="11"/>
      <c r="L67" s="11"/>
      <c r="M67" s="11"/>
      <c r="N67" s="11"/>
      <c r="O67" s="11"/>
      <c r="P67" s="11"/>
      <c r="R67" s="106"/>
      <c r="S67" s="11"/>
      <c r="T67" s="11"/>
      <c r="U67" s="12"/>
      <c r="V67" s="13"/>
    </row>
    <row r="68" spans="4:22" ht="15.75" customHeight="1">
      <c r="D68" s="11"/>
      <c r="E68" s="11"/>
      <c r="F68" s="11"/>
      <c r="G68" s="11"/>
      <c r="H68" s="11"/>
      <c r="I68" s="11"/>
      <c r="K68" s="11"/>
      <c r="L68" s="11"/>
      <c r="M68" s="11"/>
      <c r="N68" s="11"/>
      <c r="O68" s="11"/>
      <c r="P68" s="11"/>
      <c r="R68" s="106"/>
      <c r="S68" s="11"/>
      <c r="T68" s="11"/>
      <c r="U68" s="12"/>
      <c r="V68" s="13"/>
    </row>
    <row r="69" spans="4:22" ht="15.75" customHeight="1">
      <c r="D69" s="11"/>
      <c r="E69" s="11"/>
      <c r="F69" s="11"/>
      <c r="G69" s="11"/>
      <c r="H69" s="11"/>
      <c r="I69" s="11"/>
      <c r="K69" s="11"/>
      <c r="L69" s="11"/>
      <c r="M69" s="11"/>
      <c r="N69" s="11"/>
      <c r="O69" s="11"/>
      <c r="P69" s="11"/>
      <c r="R69" s="106"/>
      <c r="S69" s="11"/>
      <c r="T69" s="11"/>
      <c r="U69" s="12"/>
      <c r="V69" s="13"/>
    </row>
    <row r="70" spans="4:22" ht="15.75" customHeight="1">
      <c r="D70" s="11"/>
      <c r="E70" s="11"/>
      <c r="F70" s="11"/>
      <c r="G70" s="11"/>
      <c r="H70" s="11"/>
      <c r="I70" s="11"/>
      <c r="K70" s="11"/>
      <c r="L70" s="11"/>
      <c r="M70" s="11"/>
      <c r="N70" s="11"/>
      <c r="O70" s="11"/>
      <c r="P70" s="11"/>
      <c r="R70" s="106"/>
      <c r="S70" s="11"/>
      <c r="T70" s="11"/>
      <c r="U70" s="12"/>
      <c r="V70" s="13"/>
    </row>
    <row r="71" spans="4:22" ht="15.75" customHeight="1">
      <c r="D71" s="11"/>
      <c r="E71" s="11"/>
      <c r="F71" s="11"/>
      <c r="G71" s="11"/>
      <c r="H71" s="11"/>
      <c r="I71" s="11"/>
      <c r="K71" s="11"/>
      <c r="L71" s="11"/>
      <c r="M71" s="11"/>
      <c r="N71" s="11"/>
      <c r="O71" s="11"/>
      <c r="P71" s="11"/>
      <c r="R71" s="106"/>
      <c r="S71" s="11"/>
      <c r="T71" s="11"/>
      <c r="U71" s="12"/>
      <c r="V71" s="13"/>
    </row>
    <row r="72" spans="4:22" ht="15.75" customHeight="1">
      <c r="D72" s="11"/>
      <c r="E72" s="11"/>
      <c r="F72" s="11"/>
      <c r="G72" s="11"/>
      <c r="H72" s="11"/>
      <c r="I72" s="11"/>
      <c r="K72" s="11"/>
      <c r="L72" s="11"/>
      <c r="M72" s="11"/>
      <c r="N72" s="11"/>
      <c r="O72" s="11"/>
      <c r="P72" s="11"/>
      <c r="R72" s="106"/>
      <c r="S72" s="11"/>
      <c r="T72" s="11"/>
      <c r="U72" s="12"/>
      <c r="V72" s="13"/>
    </row>
    <row r="73" spans="4:22" ht="15.75" customHeight="1">
      <c r="D73" s="11"/>
      <c r="E73" s="11"/>
      <c r="F73" s="11"/>
      <c r="G73" s="11"/>
      <c r="H73" s="11"/>
      <c r="I73" s="11"/>
      <c r="K73" s="11"/>
      <c r="L73" s="11"/>
      <c r="M73" s="11"/>
      <c r="N73" s="11"/>
      <c r="O73" s="11"/>
      <c r="P73" s="11"/>
      <c r="R73" s="106"/>
      <c r="S73" s="11"/>
      <c r="T73" s="11"/>
      <c r="U73" s="12"/>
      <c r="V73" s="13"/>
    </row>
    <row r="74" spans="4:22" ht="15.75" customHeight="1">
      <c r="D74" s="11"/>
      <c r="E74" s="11"/>
      <c r="F74" s="11"/>
      <c r="G74" s="11"/>
      <c r="H74" s="11"/>
      <c r="I74" s="11"/>
      <c r="K74" s="11"/>
      <c r="L74" s="11"/>
      <c r="M74" s="11"/>
      <c r="N74" s="11"/>
      <c r="O74" s="11"/>
      <c r="P74" s="11"/>
      <c r="R74" s="106"/>
      <c r="S74" s="11"/>
      <c r="T74" s="11"/>
      <c r="U74" s="12"/>
      <c r="V74" s="13"/>
    </row>
    <row r="75" spans="4:22" ht="15.75" customHeight="1">
      <c r="D75" s="11"/>
      <c r="E75" s="11"/>
      <c r="F75" s="11"/>
      <c r="G75" s="11"/>
      <c r="H75" s="11"/>
      <c r="I75" s="11"/>
      <c r="K75" s="11"/>
      <c r="L75" s="11"/>
      <c r="M75" s="11"/>
      <c r="N75" s="11"/>
      <c r="O75" s="11"/>
      <c r="P75" s="11"/>
      <c r="R75" s="106"/>
      <c r="S75" s="11"/>
      <c r="T75" s="11"/>
      <c r="U75" s="12"/>
      <c r="V75" s="13"/>
    </row>
    <row r="76" spans="4:22" ht="15.75" customHeight="1">
      <c r="D76" s="11"/>
      <c r="E76" s="11"/>
      <c r="F76" s="11"/>
      <c r="G76" s="11"/>
      <c r="H76" s="11"/>
      <c r="I76" s="11"/>
      <c r="K76" s="11"/>
      <c r="L76" s="11"/>
      <c r="M76" s="11"/>
      <c r="N76" s="11"/>
      <c r="O76" s="11"/>
      <c r="P76" s="11"/>
      <c r="R76" s="106"/>
      <c r="S76" s="11"/>
      <c r="T76" s="11"/>
      <c r="U76" s="12"/>
      <c r="V76" s="13"/>
    </row>
    <row r="77" spans="4:22" ht="15.75" customHeight="1">
      <c r="D77" s="11"/>
      <c r="E77" s="11"/>
      <c r="F77" s="11"/>
      <c r="G77" s="11"/>
      <c r="H77" s="11"/>
      <c r="I77" s="11"/>
      <c r="K77" s="11"/>
      <c r="L77" s="11"/>
      <c r="M77" s="11"/>
      <c r="N77" s="11"/>
      <c r="O77" s="11"/>
      <c r="P77" s="11"/>
      <c r="R77" s="106"/>
      <c r="S77" s="11"/>
      <c r="T77" s="11"/>
      <c r="U77" s="12"/>
      <c r="V77" s="13"/>
    </row>
    <row r="78" spans="4:22" ht="15.75" customHeight="1">
      <c r="D78" s="11"/>
      <c r="E78" s="11"/>
      <c r="F78" s="11"/>
      <c r="G78" s="11"/>
      <c r="H78" s="11"/>
      <c r="I78" s="11"/>
      <c r="K78" s="11"/>
      <c r="L78" s="11"/>
      <c r="M78" s="11"/>
      <c r="N78" s="11"/>
      <c r="O78" s="11"/>
      <c r="P78" s="11"/>
      <c r="R78" s="106"/>
      <c r="S78" s="11"/>
      <c r="T78" s="11"/>
      <c r="U78" s="12"/>
      <c r="V78" s="13"/>
    </row>
    <row r="79" spans="4:22" ht="15.75" customHeight="1">
      <c r="D79" s="11"/>
      <c r="E79" s="11"/>
      <c r="F79" s="11"/>
      <c r="G79" s="11"/>
      <c r="H79" s="11"/>
      <c r="I79" s="11"/>
      <c r="K79" s="11"/>
      <c r="L79" s="11"/>
      <c r="M79" s="11"/>
      <c r="N79" s="11"/>
      <c r="O79" s="11"/>
      <c r="P79" s="11"/>
      <c r="R79" s="106"/>
      <c r="S79" s="11"/>
      <c r="T79" s="11"/>
      <c r="U79" s="12"/>
      <c r="V79" s="13"/>
    </row>
    <row r="80" spans="4:22" ht="15.75" customHeight="1">
      <c r="D80" s="11"/>
      <c r="E80" s="11"/>
      <c r="F80" s="11"/>
      <c r="G80" s="11"/>
      <c r="H80" s="11"/>
      <c r="I80" s="11"/>
      <c r="K80" s="11"/>
      <c r="L80" s="11"/>
      <c r="M80" s="11"/>
      <c r="N80" s="11"/>
      <c r="O80" s="11"/>
      <c r="P80" s="11"/>
      <c r="R80" s="106"/>
      <c r="S80" s="11"/>
      <c r="T80" s="11"/>
      <c r="U80" s="12"/>
      <c r="V80" s="13"/>
    </row>
    <row r="81" spans="4:22" ht="15.75" customHeight="1">
      <c r="D81" s="11"/>
      <c r="E81" s="11"/>
      <c r="F81" s="11"/>
      <c r="G81" s="11"/>
      <c r="H81" s="11"/>
      <c r="I81" s="11"/>
      <c r="K81" s="11"/>
      <c r="L81" s="11"/>
      <c r="M81" s="11"/>
      <c r="N81" s="11"/>
      <c r="O81" s="11"/>
      <c r="P81" s="11"/>
      <c r="R81" s="106"/>
      <c r="S81" s="11"/>
      <c r="T81" s="11"/>
      <c r="U81" s="12"/>
      <c r="V81" s="13"/>
    </row>
    <row r="82" spans="4:22" ht="15.75" customHeight="1">
      <c r="D82" s="11"/>
      <c r="E82" s="11"/>
      <c r="F82" s="11"/>
      <c r="G82" s="11"/>
      <c r="H82" s="11"/>
      <c r="I82" s="11"/>
      <c r="K82" s="11"/>
      <c r="L82" s="11"/>
      <c r="M82" s="11"/>
      <c r="N82" s="11"/>
      <c r="O82" s="11"/>
      <c r="P82" s="11"/>
      <c r="R82" s="106"/>
      <c r="S82" s="11"/>
      <c r="T82" s="11"/>
      <c r="U82" s="12"/>
      <c r="V82" s="13"/>
    </row>
    <row r="83" spans="4:22" ht="15.75" customHeight="1">
      <c r="D83" s="11"/>
      <c r="E83" s="11"/>
      <c r="F83" s="11"/>
      <c r="G83" s="11"/>
      <c r="H83" s="11"/>
      <c r="I83" s="11"/>
      <c r="K83" s="11"/>
      <c r="L83" s="11"/>
      <c r="M83" s="11"/>
      <c r="N83" s="11"/>
      <c r="O83" s="11"/>
      <c r="P83" s="11"/>
      <c r="R83" s="106"/>
      <c r="S83" s="11"/>
      <c r="T83" s="11"/>
      <c r="U83" s="12"/>
      <c r="V83" s="13"/>
    </row>
    <row r="84" spans="4:22" ht="15.75" customHeight="1">
      <c r="D84" s="11"/>
      <c r="E84" s="11"/>
      <c r="F84" s="11"/>
      <c r="G84" s="11"/>
      <c r="H84" s="11"/>
      <c r="I84" s="11"/>
      <c r="K84" s="11"/>
      <c r="L84" s="11"/>
      <c r="M84" s="11"/>
      <c r="N84" s="11"/>
      <c r="O84" s="11"/>
      <c r="P84" s="11"/>
      <c r="R84" s="106"/>
      <c r="S84" s="11"/>
      <c r="T84" s="11"/>
      <c r="U84" s="12"/>
      <c r="V84" s="13"/>
    </row>
    <row r="85" spans="4:22" ht="15.75" customHeight="1">
      <c r="D85" s="11"/>
      <c r="E85" s="11"/>
      <c r="F85" s="11"/>
      <c r="G85" s="11"/>
      <c r="H85" s="11"/>
      <c r="I85" s="11"/>
      <c r="K85" s="11"/>
      <c r="L85" s="11"/>
      <c r="M85" s="11"/>
      <c r="N85" s="11"/>
      <c r="O85" s="11"/>
      <c r="P85" s="11"/>
      <c r="R85" s="106"/>
      <c r="S85" s="11"/>
      <c r="T85" s="11"/>
      <c r="U85" s="12"/>
      <c r="V85" s="13"/>
    </row>
    <row r="86" spans="4:22" ht="15.75" customHeight="1">
      <c r="D86" s="11"/>
      <c r="E86" s="11"/>
      <c r="F86" s="11"/>
      <c r="G86" s="11"/>
      <c r="H86" s="11"/>
      <c r="I86" s="11"/>
      <c r="K86" s="11"/>
      <c r="L86" s="11"/>
      <c r="M86" s="11"/>
      <c r="N86" s="11"/>
      <c r="O86" s="11"/>
      <c r="P86" s="11"/>
      <c r="R86" s="106"/>
      <c r="S86" s="11"/>
      <c r="T86" s="11"/>
      <c r="U86" s="12"/>
      <c r="V86" s="13"/>
    </row>
    <row r="87" spans="4:22" ht="15.75" customHeight="1">
      <c r="D87" s="11"/>
      <c r="E87" s="11"/>
      <c r="F87" s="11"/>
      <c r="G87" s="11"/>
      <c r="H87" s="11"/>
      <c r="I87" s="11"/>
      <c r="K87" s="11"/>
      <c r="L87" s="11"/>
      <c r="M87" s="11"/>
      <c r="N87" s="11"/>
      <c r="O87" s="11"/>
      <c r="P87" s="11"/>
      <c r="R87" s="106"/>
      <c r="S87" s="11"/>
      <c r="T87" s="11"/>
      <c r="U87" s="12"/>
      <c r="V87" s="13"/>
    </row>
    <row r="88" spans="4:22" ht="15.75" customHeight="1">
      <c r="D88" s="11"/>
      <c r="E88" s="11"/>
      <c r="F88" s="11"/>
      <c r="G88" s="11"/>
      <c r="H88" s="11"/>
      <c r="I88" s="11"/>
      <c r="K88" s="11"/>
      <c r="L88" s="11"/>
      <c r="M88" s="11"/>
      <c r="N88" s="11"/>
      <c r="O88" s="11"/>
      <c r="P88" s="11"/>
      <c r="R88" s="106"/>
      <c r="S88" s="11"/>
      <c r="T88" s="11"/>
      <c r="U88" s="12"/>
      <c r="V88" s="13"/>
    </row>
    <row r="89" spans="4:22" ht="15.75" customHeight="1">
      <c r="D89" s="11"/>
      <c r="E89" s="11"/>
      <c r="F89" s="11"/>
      <c r="G89" s="11"/>
      <c r="H89" s="11"/>
      <c r="I89" s="11"/>
      <c r="K89" s="11"/>
      <c r="L89" s="11"/>
      <c r="M89" s="11"/>
      <c r="N89" s="11"/>
      <c r="O89" s="11"/>
      <c r="P89" s="11"/>
      <c r="R89" s="106"/>
      <c r="S89" s="11"/>
      <c r="T89" s="11"/>
      <c r="U89" s="12"/>
      <c r="V89" s="13"/>
    </row>
    <row r="90" spans="4:22" ht="15.75" customHeight="1">
      <c r="D90" s="11"/>
      <c r="E90" s="11"/>
      <c r="F90" s="11"/>
      <c r="G90" s="11"/>
      <c r="H90" s="11"/>
      <c r="I90" s="11"/>
      <c r="K90" s="11"/>
      <c r="L90" s="11"/>
      <c r="M90" s="11"/>
      <c r="N90" s="11"/>
      <c r="O90" s="11"/>
      <c r="P90" s="11"/>
      <c r="R90" s="106"/>
      <c r="S90" s="11"/>
      <c r="T90" s="11"/>
      <c r="U90" s="12"/>
      <c r="V90" s="13"/>
    </row>
    <row r="91" spans="4:22" ht="15.75" customHeight="1">
      <c r="D91" s="11"/>
      <c r="E91" s="11"/>
      <c r="F91" s="11"/>
      <c r="G91" s="11"/>
      <c r="H91" s="11"/>
      <c r="I91" s="11"/>
      <c r="K91" s="11"/>
      <c r="L91" s="11"/>
      <c r="M91" s="11"/>
      <c r="N91" s="11"/>
      <c r="O91" s="11"/>
      <c r="P91" s="11"/>
      <c r="R91" s="106"/>
      <c r="S91" s="11"/>
      <c r="T91" s="11"/>
      <c r="U91" s="12"/>
      <c r="V91" s="13"/>
    </row>
    <row r="92" spans="4:22" ht="15.75" customHeight="1">
      <c r="D92" s="11"/>
      <c r="E92" s="11"/>
      <c r="F92" s="11"/>
      <c r="G92" s="11"/>
      <c r="H92" s="11"/>
      <c r="I92" s="11"/>
      <c r="K92" s="11"/>
      <c r="L92" s="11"/>
      <c r="M92" s="11"/>
      <c r="N92" s="11"/>
      <c r="O92" s="11"/>
      <c r="P92" s="11"/>
      <c r="R92" s="106"/>
      <c r="S92" s="11"/>
      <c r="T92" s="11"/>
      <c r="U92" s="12"/>
      <c r="V92" s="13"/>
    </row>
    <row r="93" spans="4:22" ht="15.75" customHeight="1">
      <c r="D93" s="11"/>
      <c r="E93" s="11"/>
      <c r="F93" s="11"/>
      <c r="G93" s="11"/>
      <c r="H93" s="11"/>
      <c r="I93" s="11"/>
      <c r="K93" s="11"/>
      <c r="L93" s="11"/>
      <c r="M93" s="11"/>
      <c r="N93" s="11"/>
      <c r="O93" s="11"/>
      <c r="P93" s="11"/>
      <c r="R93" s="106"/>
      <c r="S93" s="11"/>
      <c r="T93" s="11"/>
      <c r="U93" s="12"/>
      <c r="V93" s="13"/>
    </row>
    <row r="94" spans="4:22" ht="15.75" customHeight="1">
      <c r="D94" s="11"/>
      <c r="E94" s="11"/>
      <c r="F94" s="11"/>
      <c r="G94" s="11"/>
      <c r="H94" s="11"/>
      <c r="I94" s="11"/>
      <c r="K94" s="11"/>
      <c r="L94" s="11"/>
      <c r="M94" s="11"/>
      <c r="N94" s="11"/>
      <c r="O94" s="11"/>
      <c r="P94" s="11"/>
      <c r="R94" s="106"/>
      <c r="S94" s="11"/>
      <c r="T94" s="11"/>
      <c r="U94" s="12"/>
      <c r="V94" s="13"/>
    </row>
    <row r="95" spans="4:22" ht="15.75" customHeight="1">
      <c r="D95" s="11"/>
      <c r="E95" s="11"/>
      <c r="F95" s="11"/>
      <c r="G95" s="11"/>
      <c r="H95" s="11"/>
      <c r="I95" s="11"/>
      <c r="K95" s="11"/>
      <c r="L95" s="11"/>
      <c r="M95" s="11"/>
      <c r="N95" s="11"/>
      <c r="O95" s="11"/>
      <c r="P95" s="11"/>
      <c r="R95" s="106"/>
      <c r="S95" s="11"/>
      <c r="T95" s="11"/>
      <c r="U95" s="12"/>
      <c r="V95" s="13"/>
    </row>
    <row r="96" spans="4:22" ht="15.75" customHeight="1">
      <c r="D96" s="11"/>
      <c r="E96" s="11"/>
      <c r="F96" s="11"/>
      <c r="G96" s="11"/>
      <c r="H96" s="11"/>
      <c r="I96" s="11"/>
      <c r="K96" s="11"/>
      <c r="L96" s="11"/>
      <c r="M96" s="11"/>
      <c r="N96" s="11"/>
      <c r="O96" s="11"/>
      <c r="P96" s="11"/>
      <c r="R96" s="106"/>
      <c r="S96" s="11"/>
      <c r="T96" s="11"/>
      <c r="U96" s="12"/>
      <c r="V96" s="13"/>
    </row>
    <row r="97" spans="4:22" ht="15.75" customHeight="1">
      <c r="D97" s="11"/>
      <c r="E97" s="11"/>
      <c r="F97" s="11"/>
      <c r="G97" s="11"/>
      <c r="H97" s="11"/>
      <c r="I97" s="11"/>
      <c r="K97" s="11"/>
      <c r="L97" s="11"/>
      <c r="M97" s="11"/>
      <c r="N97" s="11"/>
      <c r="O97" s="11"/>
      <c r="P97" s="11"/>
      <c r="R97" s="106"/>
      <c r="S97" s="11"/>
      <c r="T97" s="11"/>
      <c r="U97" s="12"/>
      <c r="V97" s="13"/>
    </row>
    <row r="98" spans="4:22" ht="15.75" customHeight="1">
      <c r="D98" s="11"/>
      <c r="E98" s="11"/>
      <c r="F98" s="11"/>
      <c r="G98" s="11"/>
      <c r="H98" s="11"/>
      <c r="I98" s="11"/>
      <c r="K98" s="11"/>
      <c r="L98" s="11"/>
      <c r="M98" s="11"/>
      <c r="N98" s="11"/>
      <c r="O98" s="11"/>
      <c r="P98" s="11"/>
      <c r="R98" s="106"/>
      <c r="S98" s="11"/>
      <c r="T98" s="11"/>
      <c r="U98" s="12"/>
      <c r="V98" s="13"/>
    </row>
    <row r="99" spans="4:22" ht="15.75" customHeight="1">
      <c r="D99" s="11"/>
      <c r="E99" s="11"/>
      <c r="F99" s="11"/>
      <c r="G99" s="11"/>
      <c r="H99" s="11"/>
      <c r="I99" s="11"/>
      <c r="K99" s="11"/>
      <c r="L99" s="11"/>
      <c r="M99" s="11"/>
      <c r="N99" s="11"/>
      <c r="O99" s="11"/>
      <c r="P99" s="11"/>
      <c r="R99" s="106"/>
      <c r="S99" s="11"/>
      <c r="T99" s="11"/>
      <c r="U99" s="12"/>
      <c r="V99" s="13"/>
    </row>
    <row r="100" spans="4:22" ht="15.75" customHeight="1">
      <c r="D100" s="11"/>
      <c r="E100" s="11"/>
      <c r="F100" s="11"/>
      <c r="G100" s="11"/>
      <c r="H100" s="11"/>
      <c r="I100" s="11"/>
      <c r="K100" s="11"/>
      <c r="L100" s="11"/>
      <c r="M100" s="11"/>
      <c r="N100" s="11"/>
      <c r="O100" s="11"/>
      <c r="P100" s="11"/>
      <c r="R100" s="106"/>
      <c r="S100" s="11"/>
      <c r="T100" s="11"/>
      <c r="U100" s="12"/>
      <c r="V100" s="13"/>
    </row>
    <row r="101" spans="4:22" ht="15.75" customHeight="1">
      <c r="D101" s="11"/>
      <c r="E101" s="11"/>
      <c r="F101" s="11"/>
      <c r="G101" s="11"/>
      <c r="H101" s="11"/>
      <c r="I101" s="11"/>
      <c r="K101" s="11"/>
      <c r="L101" s="11"/>
      <c r="M101" s="11"/>
      <c r="N101" s="11"/>
      <c r="O101" s="11"/>
      <c r="P101" s="11"/>
      <c r="R101" s="106"/>
      <c r="S101" s="11"/>
      <c r="T101" s="11"/>
      <c r="U101" s="12"/>
      <c r="V101" s="13"/>
    </row>
    <row r="102" spans="4:22" ht="15.75" customHeight="1">
      <c r="D102" s="11"/>
      <c r="E102" s="11"/>
      <c r="F102" s="11"/>
      <c r="G102" s="11"/>
      <c r="H102" s="11"/>
      <c r="I102" s="11"/>
      <c r="K102" s="11"/>
      <c r="L102" s="11"/>
      <c r="M102" s="11"/>
      <c r="N102" s="11"/>
      <c r="O102" s="11"/>
      <c r="P102" s="11"/>
      <c r="R102" s="106"/>
      <c r="S102" s="11"/>
      <c r="T102" s="11"/>
      <c r="U102" s="12"/>
      <c r="V102" s="13"/>
    </row>
    <row r="103" spans="4:22" ht="15.75" customHeight="1">
      <c r="D103" s="11"/>
      <c r="E103" s="11"/>
      <c r="F103" s="11"/>
      <c r="G103" s="11"/>
      <c r="H103" s="11"/>
      <c r="I103" s="11"/>
      <c r="K103" s="11"/>
      <c r="L103" s="11"/>
      <c r="M103" s="11"/>
      <c r="N103" s="11"/>
      <c r="O103" s="11"/>
      <c r="P103" s="11"/>
      <c r="R103" s="106"/>
      <c r="S103" s="11"/>
      <c r="T103" s="11"/>
      <c r="U103" s="12"/>
      <c r="V103" s="13"/>
    </row>
    <row r="104" spans="4:22" ht="15.75" customHeight="1">
      <c r="D104" s="11"/>
      <c r="E104" s="11"/>
      <c r="F104" s="11"/>
      <c r="G104" s="11"/>
      <c r="H104" s="11"/>
      <c r="I104" s="11"/>
      <c r="K104" s="11"/>
      <c r="L104" s="11"/>
      <c r="M104" s="11"/>
      <c r="N104" s="11"/>
      <c r="O104" s="11"/>
      <c r="P104" s="11"/>
      <c r="R104" s="106"/>
      <c r="S104" s="11"/>
      <c r="T104" s="11"/>
      <c r="U104" s="12"/>
      <c r="V104" s="13"/>
    </row>
    <row r="105" spans="4:22" ht="15.75" customHeight="1">
      <c r="D105" s="11"/>
      <c r="E105" s="11"/>
      <c r="F105" s="11"/>
      <c r="G105" s="11"/>
      <c r="H105" s="11"/>
      <c r="I105" s="11"/>
      <c r="K105" s="11"/>
      <c r="L105" s="11"/>
      <c r="M105" s="11"/>
      <c r="N105" s="11"/>
      <c r="O105" s="11"/>
      <c r="P105" s="11"/>
      <c r="R105" s="106"/>
      <c r="S105" s="11"/>
      <c r="T105" s="11"/>
      <c r="U105" s="12"/>
      <c r="V105" s="13"/>
    </row>
    <row r="106" spans="4:22" ht="15.75" customHeight="1">
      <c r="D106" s="11"/>
      <c r="E106" s="11"/>
      <c r="F106" s="11"/>
      <c r="G106" s="11"/>
      <c r="H106" s="11"/>
      <c r="I106" s="11"/>
      <c r="K106" s="11"/>
      <c r="L106" s="11"/>
      <c r="M106" s="11"/>
      <c r="N106" s="11"/>
      <c r="O106" s="11"/>
      <c r="P106" s="11"/>
      <c r="R106" s="106"/>
      <c r="S106" s="11"/>
      <c r="T106" s="11"/>
      <c r="U106" s="12"/>
      <c r="V106" s="13"/>
    </row>
    <row r="107" spans="4:22" ht="15.75" customHeight="1">
      <c r="D107" s="11"/>
      <c r="E107" s="11"/>
      <c r="F107" s="11"/>
      <c r="G107" s="11"/>
      <c r="H107" s="11"/>
      <c r="I107" s="11"/>
      <c r="K107" s="11"/>
      <c r="L107" s="11"/>
      <c r="M107" s="11"/>
      <c r="N107" s="11"/>
      <c r="O107" s="11"/>
      <c r="P107" s="11"/>
      <c r="R107" s="106"/>
      <c r="S107" s="11"/>
      <c r="T107" s="11"/>
      <c r="U107" s="12"/>
      <c r="V107" s="13"/>
    </row>
    <row r="108" spans="4:22" ht="15.75" customHeight="1">
      <c r="D108" s="11"/>
      <c r="E108" s="11"/>
      <c r="F108" s="11"/>
      <c r="G108" s="11"/>
      <c r="H108" s="11"/>
      <c r="I108" s="11"/>
      <c r="K108" s="11"/>
      <c r="L108" s="11"/>
      <c r="M108" s="11"/>
      <c r="N108" s="11"/>
      <c r="O108" s="11"/>
      <c r="P108" s="11"/>
      <c r="R108" s="106"/>
      <c r="S108" s="11"/>
      <c r="T108" s="11"/>
      <c r="U108" s="12"/>
      <c r="V108" s="13"/>
    </row>
    <row r="109" spans="4:22" ht="15.75" customHeight="1">
      <c r="D109" s="11"/>
      <c r="E109" s="11"/>
      <c r="F109" s="11"/>
      <c r="G109" s="11"/>
      <c r="H109" s="11"/>
      <c r="I109" s="11"/>
      <c r="K109" s="11"/>
      <c r="L109" s="11"/>
      <c r="M109" s="11"/>
      <c r="N109" s="11"/>
      <c r="O109" s="11"/>
      <c r="P109" s="11"/>
      <c r="R109" s="106"/>
      <c r="S109" s="11"/>
      <c r="T109" s="11"/>
      <c r="U109" s="12"/>
      <c r="V109" s="13"/>
    </row>
    <row r="110" spans="4:22" ht="15.75" customHeight="1">
      <c r="D110" s="11"/>
      <c r="E110" s="11"/>
      <c r="F110" s="11"/>
      <c r="G110" s="11"/>
      <c r="H110" s="11"/>
      <c r="I110" s="11"/>
      <c r="K110" s="11"/>
      <c r="L110" s="11"/>
      <c r="M110" s="11"/>
      <c r="N110" s="11"/>
      <c r="O110" s="11"/>
      <c r="P110" s="11"/>
      <c r="R110" s="106"/>
      <c r="S110" s="11"/>
      <c r="T110" s="11"/>
      <c r="U110" s="12"/>
      <c r="V110" s="13"/>
    </row>
    <row r="111" spans="4:22" ht="15.75" customHeight="1">
      <c r="D111" s="11"/>
      <c r="E111" s="11"/>
      <c r="F111" s="11"/>
      <c r="G111" s="11"/>
      <c r="H111" s="11"/>
      <c r="I111" s="11"/>
      <c r="K111" s="11"/>
      <c r="L111" s="11"/>
      <c r="M111" s="11"/>
      <c r="N111" s="11"/>
      <c r="O111" s="11"/>
      <c r="P111" s="11"/>
      <c r="R111" s="106"/>
      <c r="S111" s="11"/>
      <c r="T111" s="11"/>
      <c r="U111" s="12"/>
      <c r="V111" s="13"/>
    </row>
    <row r="112" spans="4:22" ht="15.75" customHeight="1">
      <c r="D112" s="11"/>
      <c r="E112" s="11"/>
      <c r="F112" s="11"/>
      <c r="G112" s="11"/>
      <c r="H112" s="11"/>
      <c r="I112" s="11"/>
      <c r="K112" s="11"/>
      <c r="L112" s="11"/>
      <c r="M112" s="11"/>
      <c r="N112" s="11"/>
      <c r="O112" s="11"/>
      <c r="P112" s="11"/>
      <c r="R112" s="106"/>
      <c r="S112" s="11"/>
      <c r="T112" s="11"/>
      <c r="U112" s="12"/>
      <c r="V112" s="13"/>
    </row>
    <row r="113" spans="4:22" ht="15.75" customHeight="1">
      <c r="D113" s="11"/>
      <c r="E113" s="11"/>
      <c r="F113" s="11"/>
      <c r="G113" s="11"/>
      <c r="H113" s="11"/>
      <c r="I113" s="11"/>
      <c r="K113" s="11"/>
      <c r="L113" s="11"/>
      <c r="M113" s="11"/>
      <c r="N113" s="11"/>
      <c r="O113" s="11"/>
      <c r="P113" s="11"/>
      <c r="R113" s="106"/>
      <c r="S113" s="11"/>
      <c r="T113" s="11"/>
      <c r="U113" s="12"/>
      <c r="V113" s="13"/>
    </row>
    <row r="114" spans="4:22" ht="15.75" customHeight="1">
      <c r="D114" s="11"/>
      <c r="E114" s="11"/>
      <c r="F114" s="11"/>
      <c r="G114" s="11"/>
      <c r="H114" s="11"/>
      <c r="I114" s="11"/>
      <c r="K114" s="11"/>
      <c r="L114" s="11"/>
      <c r="M114" s="11"/>
      <c r="N114" s="11"/>
      <c r="O114" s="11"/>
      <c r="P114" s="11"/>
      <c r="R114" s="106"/>
      <c r="S114" s="11"/>
      <c r="T114" s="11"/>
      <c r="U114" s="12"/>
      <c r="V114" s="13"/>
    </row>
    <row r="115" spans="4:22" ht="15.75" customHeight="1">
      <c r="D115" s="11"/>
      <c r="E115" s="11"/>
      <c r="F115" s="11"/>
      <c r="G115" s="11"/>
      <c r="H115" s="11"/>
      <c r="I115" s="11"/>
      <c r="K115" s="11"/>
      <c r="L115" s="11"/>
      <c r="M115" s="11"/>
      <c r="N115" s="11"/>
      <c r="O115" s="11"/>
      <c r="P115" s="11"/>
      <c r="R115" s="106"/>
      <c r="S115" s="11"/>
      <c r="T115" s="11"/>
      <c r="U115" s="12"/>
      <c r="V115" s="13"/>
    </row>
    <row r="116" spans="4:22" ht="15.75" customHeight="1">
      <c r="D116" s="11"/>
      <c r="E116" s="11"/>
      <c r="F116" s="11"/>
      <c r="G116" s="11"/>
      <c r="H116" s="11"/>
      <c r="I116" s="11"/>
      <c r="K116" s="11"/>
      <c r="L116" s="11"/>
      <c r="M116" s="11"/>
      <c r="N116" s="11"/>
      <c r="O116" s="11"/>
      <c r="P116" s="11"/>
      <c r="R116" s="106"/>
      <c r="S116" s="11"/>
      <c r="T116" s="11"/>
      <c r="U116" s="12"/>
      <c r="V116" s="13"/>
    </row>
    <row r="117" spans="4:22" ht="15.75" customHeight="1">
      <c r="D117" s="11"/>
      <c r="E117" s="11"/>
      <c r="F117" s="11"/>
      <c r="G117" s="11"/>
      <c r="H117" s="11"/>
      <c r="I117" s="11"/>
      <c r="K117" s="11"/>
      <c r="L117" s="11"/>
      <c r="M117" s="11"/>
      <c r="N117" s="11"/>
      <c r="O117" s="11"/>
      <c r="P117" s="11"/>
      <c r="R117" s="106"/>
      <c r="S117" s="11"/>
      <c r="T117" s="11"/>
      <c r="U117" s="12"/>
      <c r="V117" s="13"/>
    </row>
    <row r="118" spans="4:22" ht="15.75" customHeight="1">
      <c r="D118" s="11"/>
      <c r="E118" s="11"/>
      <c r="F118" s="11"/>
      <c r="G118" s="11"/>
      <c r="H118" s="11"/>
      <c r="I118" s="11"/>
      <c r="K118" s="11"/>
      <c r="L118" s="11"/>
      <c r="M118" s="11"/>
      <c r="N118" s="11"/>
      <c r="O118" s="11"/>
      <c r="P118" s="11"/>
      <c r="R118" s="106"/>
      <c r="S118" s="11"/>
      <c r="T118" s="11"/>
      <c r="U118" s="12"/>
      <c r="V118" s="13"/>
    </row>
    <row r="119" spans="4:22" ht="15.75" customHeight="1">
      <c r="D119" s="11"/>
      <c r="E119" s="11"/>
      <c r="F119" s="11"/>
      <c r="G119" s="11"/>
      <c r="H119" s="11"/>
      <c r="I119" s="11"/>
      <c r="K119" s="11"/>
      <c r="L119" s="11"/>
      <c r="M119" s="11"/>
      <c r="N119" s="11"/>
      <c r="O119" s="11"/>
      <c r="P119" s="11"/>
      <c r="R119" s="106"/>
      <c r="S119" s="11"/>
      <c r="T119" s="11"/>
      <c r="U119" s="12"/>
      <c r="V119" s="13"/>
    </row>
    <row r="120" spans="4:22" ht="15.75" customHeight="1">
      <c r="D120" s="11"/>
      <c r="E120" s="11"/>
      <c r="F120" s="11"/>
      <c r="G120" s="11"/>
      <c r="H120" s="11"/>
      <c r="I120" s="11"/>
      <c r="K120" s="11"/>
      <c r="L120" s="11"/>
      <c r="M120" s="11"/>
      <c r="N120" s="11"/>
      <c r="O120" s="11"/>
      <c r="P120" s="11"/>
      <c r="R120" s="106"/>
      <c r="S120" s="11"/>
      <c r="T120" s="11"/>
      <c r="U120" s="12"/>
      <c r="V120" s="13"/>
    </row>
    <row r="121" spans="4:22" ht="15.75" customHeight="1">
      <c r="D121" s="11"/>
      <c r="E121" s="11"/>
      <c r="F121" s="11"/>
      <c r="G121" s="11"/>
      <c r="H121" s="11"/>
      <c r="I121" s="11"/>
      <c r="K121" s="11"/>
      <c r="L121" s="11"/>
      <c r="M121" s="11"/>
      <c r="N121" s="11"/>
      <c r="O121" s="11"/>
      <c r="P121" s="11"/>
      <c r="R121" s="106"/>
      <c r="S121" s="11"/>
      <c r="T121" s="11"/>
      <c r="U121" s="12"/>
      <c r="V121" s="13"/>
    </row>
    <row r="122" spans="4:22" ht="15.75" customHeight="1">
      <c r="D122" s="11"/>
      <c r="E122" s="11"/>
      <c r="F122" s="11"/>
      <c r="G122" s="11"/>
      <c r="H122" s="11"/>
      <c r="I122" s="11"/>
      <c r="K122" s="11"/>
      <c r="L122" s="11"/>
      <c r="M122" s="11"/>
      <c r="N122" s="11"/>
      <c r="O122" s="11"/>
      <c r="P122" s="11"/>
      <c r="R122" s="106"/>
      <c r="S122" s="11"/>
      <c r="T122" s="11"/>
      <c r="U122" s="12"/>
      <c r="V122" s="13"/>
    </row>
    <row r="123" spans="4:22" ht="15.75" customHeight="1">
      <c r="D123" s="11"/>
      <c r="E123" s="11"/>
      <c r="F123" s="11"/>
      <c r="G123" s="11"/>
      <c r="H123" s="11"/>
      <c r="I123" s="11"/>
      <c r="K123" s="11"/>
      <c r="L123" s="11"/>
      <c r="M123" s="11"/>
      <c r="N123" s="11"/>
      <c r="O123" s="11"/>
      <c r="P123" s="11"/>
      <c r="R123" s="106"/>
      <c r="S123" s="11"/>
      <c r="T123" s="11"/>
      <c r="U123" s="12"/>
      <c r="V123" s="13"/>
    </row>
    <row r="124" spans="4:22" ht="15.75" customHeight="1">
      <c r="D124" s="11"/>
      <c r="E124" s="11"/>
      <c r="F124" s="11"/>
      <c r="G124" s="11"/>
      <c r="H124" s="11"/>
      <c r="I124" s="11"/>
      <c r="K124" s="11"/>
      <c r="L124" s="11"/>
      <c r="M124" s="11"/>
      <c r="N124" s="11"/>
      <c r="O124" s="11"/>
      <c r="P124" s="11"/>
      <c r="R124" s="106"/>
      <c r="S124" s="11"/>
      <c r="T124" s="11"/>
      <c r="U124" s="12"/>
      <c r="V124" s="13"/>
    </row>
    <row r="125" spans="4:22" ht="15.75" customHeight="1">
      <c r="D125" s="11"/>
      <c r="E125" s="11"/>
      <c r="F125" s="11"/>
      <c r="G125" s="11"/>
      <c r="H125" s="11"/>
      <c r="I125" s="11"/>
      <c r="K125" s="11"/>
      <c r="L125" s="11"/>
      <c r="M125" s="11"/>
      <c r="N125" s="11"/>
      <c r="O125" s="11"/>
      <c r="P125" s="11"/>
      <c r="R125" s="106"/>
      <c r="S125" s="11"/>
      <c r="T125" s="11"/>
      <c r="U125" s="12"/>
      <c r="V125" s="13"/>
    </row>
    <row r="126" spans="4:22" ht="15.75" customHeight="1">
      <c r="D126" s="11"/>
      <c r="E126" s="11"/>
      <c r="F126" s="11"/>
      <c r="G126" s="11"/>
      <c r="H126" s="11"/>
      <c r="I126" s="11"/>
      <c r="K126" s="11"/>
      <c r="L126" s="11"/>
      <c r="M126" s="11"/>
      <c r="N126" s="11"/>
      <c r="O126" s="11"/>
      <c r="P126" s="11"/>
      <c r="R126" s="106"/>
      <c r="S126" s="11"/>
      <c r="T126" s="11"/>
      <c r="U126" s="12"/>
      <c r="V126" s="13"/>
    </row>
    <row r="127" spans="4:22" ht="15.75" customHeight="1">
      <c r="D127" s="11"/>
      <c r="E127" s="11"/>
      <c r="F127" s="11"/>
      <c r="G127" s="11"/>
      <c r="H127" s="11"/>
      <c r="I127" s="11"/>
      <c r="K127" s="11"/>
      <c r="L127" s="11"/>
      <c r="M127" s="11"/>
      <c r="N127" s="11"/>
      <c r="O127" s="11"/>
      <c r="P127" s="11"/>
      <c r="R127" s="106"/>
      <c r="S127" s="11"/>
      <c r="T127" s="11"/>
      <c r="U127" s="12"/>
      <c r="V127" s="13"/>
    </row>
    <row r="128" spans="4:22" ht="15.75" customHeight="1">
      <c r="D128" s="11"/>
      <c r="E128" s="11"/>
      <c r="F128" s="11"/>
      <c r="G128" s="11"/>
      <c r="H128" s="11"/>
      <c r="I128" s="11"/>
      <c r="K128" s="11"/>
      <c r="L128" s="11"/>
      <c r="M128" s="11"/>
      <c r="N128" s="11"/>
      <c r="O128" s="11"/>
      <c r="P128" s="11"/>
      <c r="R128" s="106"/>
      <c r="S128" s="11"/>
      <c r="T128" s="11"/>
      <c r="U128" s="12"/>
      <c r="V128" s="13"/>
    </row>
    <row r="129" spans="4:22" ht="15.75" customHeight="1">
      <c r="D129" s="11"/>
      <c r="E129" s="11"/>
      <c r="F129" s="11"/>
      <c r="G129" s="11"/>
      <c r="H129" s="11"/>
      <c r="I129" s="11"/>
      <c r="K129" s="11"/>
      <c r="L129" s="11"/>
      <c r="M129" s="11"/>
      <c r="N129" s="11"/>
      <c r="O129" s="11"/>
      <c r="P129" s="11"/>
      <c r="R129" s="106"/>
      <c r="S129" s="11"/>
      <c r="T129" s="11"/>
      <c r="U129" s="12"/>
      <c r="V129" s="13"/>
    </row>
    <row r="130" spans="4:22" ht="15.75" customHeight="1">
      <c r="D130" s="11"/>
      <c r="E130" s="11"/>
      <c r="F130" s="11"/>
      <c r="G130" s="11"/>
      <c r="H130" s="11"/>
      <c r="I130" s="11"/>
      <c r="K130" s="11"/>
      <c r="L130" s="11"/>
      <c r="M130" s="11"/>
      <c r="N130" s="11"/>
      <c r="O130" s="11"/>
      <c r="P130" s="11"/>
      <c r="R130" s="106"/>
      <c r="S130" s="11"/>
      <c r="T130" s="11"/>
      <c r="U130" s="12"/>
      <c r="V130" s="13"/>
    </row>
    <row r="131" spans="4:22" ht="15.75" customHeight="1">
      <c r="D131" s="11"/>
      <c r="E131" s="11"/>
      <c r="F131" s="11"/>
      <c r="G131" s="11"/>
      <c r="H131" s="11"/>
      <c r="I131" s="11"/>
      <c r="K131" s="11"/>
      <c r="L131" s="11"/>
      <c r="M131" s="11"/>
      <c r="N131" s="11"/>
      <c r="O131" s="11"/>
      <c r="P131" s="11"/>
      <c r="R131" s="106"/>
      <c r="S131" s="11"/>
      <c r="T131" s="11"/>
      <c r="U131" s="12"/>
      <c r="V131" s="13"/>
    </row>
    <row r="132" spans="4:22" ht="15.75" customHeight="1">
      <c r="D132" s="11"/>
      <c r="E132" s="11"/>
      <c r="F132" s="11"/>
      <c r="G132" s="11"/>
      <c r="H132" s="11"/>
      <c r="I132" s="11"/>
      <c r="K132" s="11"/>
      <c r="L132" s="11"/>
      <c r="M132" s="11"/>
      <c r="N132" s="11"/>
      <c r="O132" s="11"/>
      <c r="P132" s="11"/>
      <c r="R132" s="106"/>
      <c r="S132" s="11"/>
      <c r="T132" s="11"/>
      <c r="U132" s="12"/>
      <c r="V132" s="13"/>
    </row>
    <row r="133" spans="4:22" ht="15.75" customHeight="1">
      <c r="D133" s="11"/>
      <c r="E133" s="11"/>
      <c r="F133" s="11"/>
      <c r="G133" s="11"/>
      <c r="H133" s="11"/>
      <c r="I133" s="11"/>
      <c r="K133" s="11"/>
      <c r="L133" s="11"/>
      <c r="M133" s="11"/>
      <c r="N133" s="11"/>
      <c r="O133" s="11"/>
      <c r="P133" s="11"/>
      <c r="R133" s="106"/>
      <c r="S133" s="11"/>
      <c r="T133" s="11"/>
      <c r="U133" s="12"/>
      <c r="V133" s="13"/>
    </row>
    <row r="134" spans="4:22" ht="15.75" customHeight="1">
      <c r="D134" s="11"/>
      <c r="E134" s="11"/>
      <c r="F134" s="11"/>
      <c r="G134" s="11"/>
      <c r="H134" s="11"/>
      <c r="I134" s="11"/>
      <c r="K134" s="11"/>
      <c r="L134" s="11"/>
      <c r="M134" s="11"/>
      <c r="N134" s="11"/>
      <c r="O134" s="11"/>
      <c r="P134" s="11"/>
      <c r="R134" s="106"/>
      <c r="S134" s="11"/>
      <c r="T134" s="11"/>
      <c r="U134" s="12"/>
      <c r="V134" s="13"/>
    </row>
    <row r="135" spans="4:22" ht="15.75" customHeight="1">
      <c r="D135" s="11"/>
      <c r="E135" s="11"/>
      <c r="F135" s="11"/>
      <c r="G135" s="11"/>
      <c r="H135" s="11"/>
      <c r="I135" s="11"/>
      <c r="K135" s="11"/>
      <c r="L135" s="11"/>
      <c r="M135" s="11"/>
      <c r="N135" s="11"/>
      <c r="O135" s="11"/>
      <c r="P135" s="11"/>
      <c r="R135" s="106"/>
      <c r="S135" s="11"/>
      <c r="T135" s="11"/>
      <c r="U135" s="12"/>
      <c r="V135" s="13"/>
    </row>
    <row r="136" spans="4:22" ht="15.75" customHeight="1">
      <c r="D136" s="11"/>
      <c r="E136" s="11"/>
      <c r="F136" s="11"/>
      <c r="G136" s="11"/>
      <c r="H136" s="11"/>
      <c r="I136" s="11"/>
      <c r="K136" s="11"/>
      <c r="L136" s="11"/>
      <c r="M136" s="11"/>
      <c r="N136" s="11"/>
      <c r="O136" s="11"/>
      <c r="P136" s="11"/>
      <c r="R136" s="106"/>
      <c r="S136" s="11"/>
      <c r="T136" s="11"/>
      <c r="U136" s="12"/>
      <c r="V136" s="13"/>
    </row>
    <row r="137" spans="4:22" ht="15.75" customHeight="1">
      <c r="D137" s="11"/>
      <c r="E137" s="11"/>
      <c r="F137" s="11"/>
      <c r="G137" s="11"/>
      <c r="H137" s="11"/>
      <c r="I137" s="11"/>
      <c r="K137" s="11"/>
      <c r="L137" s="11"/>
      <c r="M137" s="11"/>
      <c r="N137" s="11"/>
      <c r="O137" s="11"/>
      <c r="P137" s="11"/>
      <c r="R137" s="106"/>
      <c r="S137" s="11"/>
      <c r="T137" s="11"/>
      <c r="U137" s="12"/>
      <c r="V137" s="13"/>
    </row>
    <row r="138" spans="4:22" ht="15.75" customHeight="1">
      <c r="D138" s="11"/>
      <c r="E138" s="11"/>
      <c r="F138" s="11"/>
      <c r="G138" s="11"/>
      <c r="H138" s="11"/>
      <c r="I138" s="11"/>
      <c r="K138" s="11"/>
      <c r="L138" s="11"/>
      <c r="M138" s="11"/>
      <c r="N138" s="11"/>
      <c r="O138" s="11"/>
      <c r="P138" s="11"/>
      <c r="R138" s="106"/>
      <c r="S138" s="11"/>
      <c r="T138" s="11"/>
      <c r="U138" s="12"/>
      <c r="V138" s="13"/>
    </row>
    <row r="139" spans="4:22" ht="15.75" customHeight="1">
      <c r="D139" s="11"/>
      <c r="E139" s="11"/>
      <c r="F139" s="11"/>
      <c r="G139" s="11"/>
      <c r="H139" s="11"/>
      <c r="I139" s="11"/>
      <c r="K139" s="11"/>
      <c r="L139" s="11"/>
      <c r="M139" s="11"/>
      <c r="N139" s="11"/>
      <c r="O139" s="11"/>
      <c r="P139" s="11"/>
      <c r="R139" s="106"/>
      <c r="S139" s="11"/>
      <c r="T139" s="11"/>
      <c r="U139" s="12"/>
      <c r="V139" s="13"/>
    </row>
    <row r="140" spans="4:22" ht="15.75" customHeight="1">
      <c r="D140" s="11"/>
      <c r="E140" s="11"/>
      <c r="F140" s="11"/>
      <c r="G140" s="11"/>
      <c r="H140" s="11"/>
      <c r="I140" s="11"/>
      <c r="K140" s="11"/>
      <c r="L140" s="11"/>
      <c r="M140" s="11"/>
      <c r="N140" s="11"/>
      <c r="O140" s="11"/>
      <c r="P140" s="11"/>
      <c r="R140" s="106"/>
      <c r="S140" s="11"/>
      <c r="T140" s="11"/>
      <c r="U140" s="12"/>
      <c r="V140" s="13"/>
    </row>
    <row r="141" spans="4:22" ht="15.75" customHeight="1">
      <c r="D141" s="11"/>
      <c r="E141" s="11"/>
      <c r="F141" s="11"/>
      <c r="G141" s="11"/>
      <c r="H141" s="11"/>
      <c r="I141" s="11"/>
      <c r="K141" s="11"/>
      <c r="L141" s="11"/>
      <c r="M141" s="11"/>
      <c r="N141" s="11"/>
      <c r="O141" s="11"/>
      <c r="P141" s="11"/>
      <c r="R141" s="106"/>
      <c r="S141" s="11"/>
      <c r="T141" s="11"/>
      <c r="U141" s="12"/>
      <c r="V141" s="13"/>
    </row>
    <row r="142" spans="4:22" ht="15.75" customHeight="1">
      <c r="D142" s="11"/>
      <c r="E142" s="11"/>
      <c r="F142" s="11"/>
      <c r="G142" s="11"/>
      <c r="H142" s="11"/>
      <c r="I142" s="11"/>
      <c r="K142" s="11"/>
      <c r="L142" s="11"/>
      <c r="M142" s="11"/>
      <c r="N142" s="11"/>
      <c r="O142" s="11"/>
      <c r="P142" s="11"/>
      <c r="R142" s="106"/>
      <c r="S142" s="11"/>
      <c r="T142" s="11"/>
      <c r="U142" s="12"/>
      <c r="V142" s="13"/>
    </row>
    <row r="143" spans="4:22" ht="15.75" customHeight="1">
      <c r="D143" s="11"/>
      <c r="E143" s="11"/>
      <c r="F143" s="11"/>
      <c r="G143" s="11"/>
      <c r="H143" s="11"/>
      <c r="I143" s="11"/>
      <c r="K143" s="11"/>
      <c r="L143" s="11"/>
      <c r="M143" s="11"/>
      <c r="N143" s="11"/>
      <c r="O143" s="11"/>
      <c r="P143" s="11"/>
      <c r="R143" s="106"/>
      <c r="S143" s="11"/>
      <c r="T143" s="11"/>
      <c r="U143" s="12"/>
      <c r="V143" s="13"/>
    </row>
    <row r="144" spans="4:22" ht="15.75" customHeight="1">
      <c r="D144" s="11"/>
      <c r="E144" s="11"/>
      <c r="F144" s="11"/>
      <c r="G144" s="11"/>
      <c r="H144" s="11"/>
      <c r="I144" s="11"/>
      <c r="K144" s="11"/>
      <c r="L144" s="11"/>
      <c r="M144" s="11"/>
      <c r="N144" s="11"/>
      <c r="O144" s="11"/>
      <c r="P144" s="11"/>
      <c r="R144" s="106"/>
      <c r="S144" s="11"/>
      <c r="T144" s="11"/>
      <c r="U144" s="12"/>
      <c r="V144" s="13"/>
    </row>
    <row r="145" spans="4:22" ht="15.75" customHeight="1">
      <c r="D145" s="11"/>
      <c r="E145" s="11"/>
      <c r="F145" s="11"/>
      <c r="G145" s="11"/>
      <c r="H145" s="11"/>
      <c r="I145" s="11"/>
      <c r="K145" s="11"/>
      <c r="L145" s="11"/>
      <c r="M145" s="11"/>
      <c r="N145" s="11"/>
      <c r="O145" s="11"/>
      <c r="P145" s="11"/>
      <c r="R145" s="106"/>
      <c r="S145" s="11"/>
      <c r="T145" s="11"/>
      <c r="U145" s="12"/>
      <c r="V145" s="13"/>
    </row>
    <row r="146" spans="4:22" ht="15.75" customHeight="1">
      <c r="D146" s="11"/>
      <c r="E146" s="11"/>
      <c r="F146" s="11"/>
      <c r="G146" s="11"/>
      <c r="H146" s="11"/>
      <c r="I146" s="11"/>
      <c r="K146" s="11"/>
      <c r="L146" s="11"/>
      <c r="M146" s="11"/>
      <c r="N146" s="11"/>
      <c r="O146" s="11"/>
      <c r="P146" s="11"/>
      <c r="R146" s="106"/>
      <c r="S146" s="11"/>
      <c r="T146" s="11"/>
      <c r="U146" s="12"/>
      <c r="V146" s="13"/>
    </row>
    <row r="147" spans="4:22" ht="15.75" customHeight="1">
      <c r="D147" s="11"/>
      <c r="E147" s="11"/>
      <c r="F147" s="11"/>
      <c r="G147" s="11"/>
      <c r="H147" s="11"/>
      <c r="I147" s="11"/>
      <c r="K147" s="11"/>
      <c r="L147" s="11"/>
      <c r="M147" s="11"/>
      <c r="N147" s="11"/>
      <c r="O147" s="11"/>
      <c r="P147" s="11"/>
      <c r="R147" s="106"/>
      <c r="S147" s="11"/>
      <c r="T147" s="11"/>
      <c r="U147" s="12"/>
      <c r="V147" s="13"/>
    </row>
    <row r="148" spans="4:22" ht="15.75" customHeight="1">
      <c r="D148" s="11"/>
      <c r="E148" s="11"/>
      <c r="F148" s="11"/>
      <c r="G148" s="11"/>
      <c r="H148" s="11"/>
      <c r="I148" s="11"/>
      <c r="K148" s="11"/>
      <c r="L148" s="11"/>
      <c r="M148" s="11"/>
      <c r="N148" s="11"/>
      <c r="O148" s="11"/>
      <c r="P148" s="11"/>
      <c r="R148" s="106"/>
      <c r="S148" s="11"/>
      <c r="T148" s="11"/>
      <c r="U148" s="12"/>
      <c r="V148" s="13"/>
    </row>
    <row r="149" spans="4:22" ht="15.75" customHeight="1">
      <c r="D149" s="11"/>
      <c r="E149" s="11"/>
      <c r="F149" s="11"/>
      <c r="G149" s="11"/>
      <c r="H149" s="11"/>
      <c r="I149" s="11"/>
      <c r="K149" s="11"/>
      <c r="L149" s="11"/>
      <c r="M149" s="11"/>
      <c r="N149" s="11"/>
      <c r="O149" s="11"/>
      <c r="P149" s="11"/>
      <c r="R149" s="106"/>
      <c r="S149" s="11"/>
      <c r="T149" s="11"/>
      <c r="U149" s="12"/>
      <c r="V149" s="13"/>
    </row>
    <row r="150" spans="4:22" ht="15.75" customHeight="1">
      <c r="D150" s="11"/>
      <c r="E150" s="11"/>
      <c r="F150" s="11"/>
      <c r="G150" s="11"/>
      <c r="H150" s="11"/>
      <c r="I150" s="11"/>
      <c r="K150" s="11"/>
      <c r="L150" s="11"/>
      <c r="M150" s="11"/>
      <c r="N150" s="11"/>
      <c r="O150" s="11"/>
      <c r="P150" s="11"/>
      <c r="R150" s="106"/>
      <c r="S150" s="11"/>
      <c r="T150" s="11"/>
      <c r="U150" s="12"/>
      <c r="V150" s="13"/>
    </row>
    <row r="151" spans="4:22" ht="15.75" customHeight="1">
      <c r="D151" s="11"/>
      <c r="E151" s="11"/>
      <c r="F151" s="11"/>
      <c r="G151" s="11"/>
      <c r="H151" s="11"/>
      <c r="I151" s="11"/>
      <c r="K151" s="11"/>
      <c r="L151" s="11"/>
      <c r="M151" s="11"/>
      <c r="N151" s="11"/>
      <c r="O151" s="11"/>
      <c r="P151" s="11"/>
      <c r="R151" s="106"/>
      <c r="S151" s="11"/>
      <c r="T151" s="11"/>
      <c r="U151" s="12"/>
      <c r="V151" s="13"/>
    </row>
    <row r="152" spans="4:22" ht="15.75" customHeight="1">
      <c r="D152" s="11"/>
      <c r="E152" s="11"/>
      <c r="F152" s="11"/>
      <c r="G152" s="11"/>
      <c r="H152" s="11"/>
      <c r="I152" s="11"/>
      <c r="K152" s="11"/>
      <c r="L152" s="11"/>
      <c r="M152" s="11"/>
      <c r="N152" s="11"/>
      <c r="O152" s="11"/>
      <c r="P152" s="11"/>
      <c r="R152" s="106"/>
      <c r="S152" s="11"/>
      <c r="T152" s="11"/>
      <c r="U152" s="12"/>
      <c r="V152" s="13"/>
    </row>
    <row r="153" spans="4:22" ht="15.75" customHeight="1">
      <c r="D153" s="11"/>
      <c r="E153" s="11"/>
      <c r="F153" s="11"/>
      <c r="G153" s="11"/>
      <c r="H153" s="11"/>
      <c r="I153" s="11"/>
      <c r="K153" s="11"/>
      <c r="L153" s="11"/>
      <c r="M153" s="11"/>
      <c r="N153" s="11"/>
      <c r="O153" s="11"/>
      <c r="P153" s="11"/>
      <c r="R153" s="106"/>
      <c r="S153" s="11"/>
      <c r="T153" s="11"/>
      <c r="U153" s="12"/>
      <c r="V153" s="13"/>
    </row>
    <row r="154" spans="4:22" ht="15.75" customHeight="1">
      <c r="D154" s="11"/>
      <c r="E154" s="11"/>
      <c r="F154" s="11"/>
      <c r="G154" s="11"/>
      <c r="H154" s="11"/>
      <c r="I154" s="11"/>
      <c r="K154" s="11"/>
      <c r="L154" s="11"/>
      <c r="M154" s="11"/>
      <c r="N154" s="11"/>
      <c r="O154" s="11"/>
      <c r="P154" s="11"/>
      <c r="R154" s="106"/>
      <c r="S154" s="11"/>
      <c r="T154" s="11"/>
      <c r="U154" s="12"/>
      <c r="V154" s="13"/>
    </row>
    <row r="155" spans="4:22" ht="15.75" customHeight="1">
      <c r="D155" s="11"/>
      <c r="E155" s="11"/>
      <c r="F155" s="11"/>
      <c r="G155" s="11"/>
      <c r="H155" s="11"/>
      <c r="I155" s="11"/>
      <c r="K155" s="11"/>
      <c r="L155" s="11"/>
      <c r="M155" s="11"/>
      <c r="N155" s="11"/>
      <c r="O155" s="11"/>
      <c r="P155" s="11"/>
      <c r="R155" s="106"/>
      <c r="S155" s="11"/>
      <c r="T155" s="11"/>
      <c r="U155" s="12"/>
      <c r="V155" s="13"/>
    </row>
    <row r="156" spans="4:22" ht="15.75" customHeight="1">
      <c r="D156" s="11"/>
      <c r="E156" s="11"/>
      <c r="F156" s="11"/>
      <c r="G156" s="11"/>
      <c r="H156" s="11"/>
      <c r="I156" s="11"/>
      <c r="K156" s="11"/>
      <c r="L156" s="11"/>
      <c r="M156" s="11"/>
      <c r="N156" s="11"/>
      <c r="O156" s="11"/>
      <c r="P156" s="11"/>
      <c r="R156" s="106"/>
      <c r="S156" s="11"/>
      <c r="T156" s="11"/>
      <c r="U156" s="12"/>
      <c r="V156" s="13"/>
    </row>
    <row r="157" spans="4:22" ht="15.75" customHeight="1">
      <c r="D157" s="11"/>
      <c r="E157" s="11"/>
      <c r="F157" s="11"/>
      <c r="G157" s="11"/>
      <c r="H157" s="11"/>
      <c r="I157" s="11"/>
      <c r="K157" s="11"/>
      <c r="L157" s="11"/>
      <c r="M157" s="11"/>
      <c r="N157" s="11"/>
      <c r="O157" s="11"/>
      <c r="P157" s="11"/>
      <c r="R157" s="106"/>
      <c r="S157" s="11"/>
      <c r="T157" s="11"/>
      <c r="U157" s="12"/>
      <c r="V157" s="13"/>
    </row>
    <row r="158" spans="4:22" ht="15.75" customHeight="1">
      <c r="D158" s="11"/>
      <c r="E158" s="11"/>
      <c r="F158" s="11"/>
      <c r="G158" s="11"/>
      <c r="H158" s="11"/>
      <c r="I158" s="11"/>
      <c r="K158" s="11"/>
      <c r="L158" s="11"/>
      <c r="M158" s="11"/>
      <c r="N158" s="11"/>
      <c r="O158" s="11"/>
      <c r="P158" s="11"/>
      <c r="R158" s="106"/>
      <c r="S158" s="11"/>
      <c r="T158" s="11"/>
      <c r="U158" s="12"/>
      <c r="V158" s="13"/>
    </row>
    <row r="159" spans="4:22" ht="15.75" customHeight="1">
      <c r="D159" s="11"/>
      <c r="E159" s="11"/>
      <c r="F159" s="11"/>
      <c r="G159" s="11"/>
      <c r="H159" s="11"/>
      <c r="I159" s="11"/>
      <c r="K159" s="11"/>
      <c r="L159" s="11"/>
      <c r="M159" s="11"/>
      <c r="N159" s="11"/>
      <c r="O159" s="11"/>
      <c r="P159" s="11"/>
      <c r="R159" s="106"/>
      <c r="S159" s="11"/>
      <c r="T159" s="11"/>
      <c r="U159" s="12"/>
      <c r="V159" s="13"/>
    </row>
    <row r="160" spans="4:22" ht="15.75" customHeight="1">
      <c r="D160" s="11"/>
      <c r="E160" s="11"/>
      <c r="F160" s="11"/>
      <c r="G160" s="11"/>
      <c r="H160" s="11"/>
      <c r="I160" s="11"/>
      <c r="K160" s="11"/>
      <c r="L160" s="11"/>
      <c r="M160" s="11"/>
      <c r="N160" s="11"/>
      <c r="O160" s="11"/>
      <c r="P160" s="11"/>
      <c r="R160" s="106"/>
      <c r="S160" s="11"/>
      <c r="T160" s="11"/>
      <c r="U160" s="12"/>
      <c r="V160" s="13"/>
    </row>
    <row r="161" spans="4:22" ht="15.75" customHeight="1">
      <c r="D161" s="11"/>
      <c r="E161" s="11"/>
      <c r="F161" s="11"/>
      <c r="G161" s="11"/>
      <c r="H161" s="11"/>
      <c r="I161" s="11"/>
      <c r="K161" s="11"/>
      <c r="L161" s="11"/>
      <c r="M161" s="11"/>
      <c r="N161" s="11"/>
      <c r="O161" s="11"/>
      <c r="P161" s="11"/>
      <c r="R161" s="106"/>
      <c r="S161" s="11"/>
      <c r="T161" s="11"/>
      <c r="U161" s="12"/>
      <c r="V161" s="13"/>
    </row>
    <row r="162" spans="4:22" ht="15.75" customHeight="1">
      <c r="D162" s="11"/>
      <c r="E162" s="11"/>
      <c r="F162" s="11"/>
      <c r="G162" s="11"/>
      <c r="H162" s="11"/>
      <c r="I162" s="11"/>
      <c r="K162" s="11"/>
      <c r="L162" s="11"/>
      <c r="M162" s="11"/>
      <c r="N162" s="11"/>
      <c r="O162" s="11"/>
      <c r="P162" s="11"/>
      <c r="R162" s="106"/>
      <c r="S162" s="11"/>
      <c r="T162" s="11"/>
      <c r="U162" s="12"/>
      <c r="V162" s="13"/>
    </row>
    <row r="163" spans="4:22" ht="15.75" customHeight="1">
      <c r="D163" s="11"/>
      <c r="E163" s="11"/>
      <c r="F163" s="11"/>
      <c r="G163" s="11"/>
      <c r="H163" s="11"/>
      <c r="I163" s="11"/>
      <c r="K163" s="11"/>
      <c r="L163" s="11"/>
      <c r="M163" s="11"/>
      <c r="N163" s="11"/>
      <c r="O163" s="11"/>
      <c r="P163" s="11"/>
      <c r="R163" s="106"/>
      <c r="S163" s="11"/>
      <c r="T163" s="11"/>
      <c r="U163" s="12"/>
      <c r="V163" s="13"/>
    </row>
    <row r="164" spans="4:22" ht="15.75" customHeight="1">
      <c r="D164" s="11"/>
      <c r="E164" s="11"/>
      <c r="F164" s="11"/>
      <c r="G164" s="11"/>
      <c r="H164" s="11"/>
      <c r="I164" s="11"/>
      <c r="K164" s="11"/>
      <c r="L164" s="11"/>
      <c r="M164" s="11"/>
      <c r="N164" s="11"/>
      <c r="O164" s="11"/>
      <c r="P164" s="11"/>
      <c r="R164" s="106"/>
      <c r="S164" s="11"/>
      <c r="T164" s="11"/>
      <c r="U164" s="12"/>
      <c r="V164" s="13"/>
    </row>
    <row r="165" spans="4:22" ht="15.75" customHeight="1">
      <c r="D165" s="11"/>
      <c r="E165" s="11"/>
      <c r="F165" s="11"/>
      <c r="G165" s="11"/>
      <c r="H165" s="11"/>
      <c r="I165" s="11"/>
      <c r="K165" s="11"/>
      <c r="L165" s="11"/>
      <c r="M165" s="11"/>
      <c r="N165" s="11"/>
      <c r="O165" s="11"/>
      <c r="P165" s="11"/>
      <c r="R165" s="106"/>
      <c r="S165" s="11"/>
      <c r="T165" s="11"/>
      <c r="U165" s="12"/>
      <c r="V165" s="13"/>
    </row>
    <row r="166" spans="4:22" ht="15.75" customHeight="1">
      <c r="D166" s="11"/>
      <c r="E166" s="11"/>
      <c r="F166" s="11"/>
      <c r="G166" s="11"/>
      <c r="H166" s="11"/>
      <c r="I166" s="11"/>
      <c r="K166" s="11"/>
      <c r="L166" s="11"/>
      <c r="M166" s="11"/>
      <c r="N166" s="11"/>
      <c r="O166" s="11"/>
      <c r="P166" s="11"/>
      <c r="R166" s="106"/>
      <c r="S166" s="11"/>
      <c r="T166" s="11"/>
      <c r="U166" s="12"/>
      <c r="V166" s="13"/>
    </row>
    <row r="167" spans="4:22" ht="15.75" customHeight="1">
      <c r="D167" s="11"/>
      <c r="E167" s="11"/>
      <c r="F167" s="11"/>
      <c r="G167" s="11"/>
      <c r="H167" s="11"/>
      <c r="I167" s="11"/>
      <c r="K167" s="11"/>
      <c r="L167" s="11"/>
      <c r="M167" s="11"/>
      <c r="N167" s="11"/>
      <c r="O167" s="11"/>
      <c r="P167" s="11"/>
      <c r="R167" s="106"/>
      <c r="S167" s="11"/>
      <c r="T167" s="11"/>
      <c r="U167" s="12"/>
      <c r="V167" s="13"/>
    </row>
    <row r="168" spans="4:22" ht="15.75" customHeight="1">
      <c r="D168" s="11"/>
      <c r="E168" s="11"/>
      <c r="F168" s="11"/>
      <c r="G168" s="11"/>
      <c r="H168" s="11"/>
      <c r="I168" s="11"/>
      <c r="K168" s="11"/>
      <c r="L168" s="11"/>
      <c r="M168" s="11"/>
      <c r="N168" s="11"/>
      <c r="O168" s="11"/>
      <c r="P168" s="11"/>
      <c r="R168" s="106"/>
      <c r="S168" s="11"/>
      <c r="T168" s="11"/>
      <c r="U168" s="12"/>
      <c r="V168" s="13"/>
    </row>
    <row r="169" spans="4:22" ht="15.75" customHeight="1">
      <c r="D169" s="11"/>
      <c r="E169" s="11"/>
      <c r="F169" s="11"/>
      <c r="G169" s="11"/>
      <c r="H169" s="11"/>
      <c r="I169" s="11"/>
      <c r="K169" s="11"/>
      <c r="L169" s="11"/>
      <c r="M169" s="11"/>
      <c r="N169" s="11"/>
      <c r="O169" s="11"/>
      <c r="P169" s="11"/>
      <c r="R169" s="106"/>
      <c r="S169" s="11"/>
      <c r="T169" s="11"/>
      <c r="U169" s="12"/>
      <c r="V169" s="13"/>
    </row>
    <row r="170" spans="4:22" ht="15.75" customHeight="1">
      <c r="D170" s="11"/>
      <c r="E170" s="11"/>
      <c r="F170" s="11"/>
      <c r="G170" s="11"/>
      <c r="H170" s="11"/>
      <c r="I170" s="11"/>
      <c r="K170" s="11"/>
      <c r="L170" s="11"/>
      <c r="M170" s="11"/>
      <c r="N170" s="11"/>
      <c r="O170" s="11"/>
      <c r="P170" s="11"/>
      <c r="R170" s="106"/>
      <c r="S170" s="11"/>
      <c r="T170" s="11"/>
      <c r="U170" s="12"/>
      <c r="V170" s="13"/>
    </row>
    <row r="171" spans="4:22" ht="15.75" customHeight="1">
      <c r="D171" s="11"/>
      <c r="E171" s="11"/>
      <c r="F171" s="11"/>
      <c r="G171" s="11"/>
      <c r="H171" s="11"/>
      <c r="I171" s="11"/>
      <c r="K171" s="11"/>
      <c r="L171" s="11"/>
      <c r="M171" s="11"/>
      <c r="N171" s="11"/>
      <c r="O171" s="11"/>
      <c r="P171" s="11"/>
      <c r="R171" s="106"/>
      <c r="S171" s="11"/>
      <c r="T171" s="11"/>
      <c r="U171" s="12"/>
      <c r="V171" s="13"/>
    </row>
    <row r="172" spans="4:22" ht="15.75" customHeight="1">
      <c r="D172" s="11"/>
      <c r="E172" s="11"/>
      <c r="F172" s="11"/>
      <c r="G172" s="11"/>
      <c r="H172" s="11"/>
      <c r="I172" s="11"/>
      <c r="K172" s="11"/>
      <c r="L172" s="11"/>
      <c r="M172" s="11"/>
      <c r="N172" s="11"/>
      <c r="O172" s="11"/>
      <c r="P172" s="11"/>
      <c r="R172" s="106"/>
      <c r="S172" s="11"/>
      <c r="T172" s="11"/>
      <c r="U172" s="12"/>
      <c r="V172" s="13"/>
    </row>
    <row r="173" spans="4:22" ht="15.75" customHeight="1">
      <c r="D173" s="11"/>
      <c r="E173" s="11"/>
      <c r="F173" s="11"/>
      <c r="G173" s="11"/>
      <c r="H173" s="11"/>
      <c r="I173" s="11"/>
      <c r="K173" s="11"/>
      <c r="L173" s="11"/>
      <c r="M173" s="11"/>
      <c r="N173" s="11"/>
      <c r="O173" s="11"/>
      <c r="P173" s="11"/>
      <c r="R173" s="106"/>
      <c r="S173" s="11"/>
      <c r="T173" s="11"/>
      <c r="U173" s="12"/>
      <c r="V173" s="13"/>
    </row>
    <row r="174" spans="4:22" ht="15.75" customHeight="1">
      <c r="D174" s="11"/>
      <c r="E174" s="11"/>
      <c r="F174" s="11"/>
      <c r="G174" s="11"/>
      <c r="H174" s="11"/>
      <c r="I174" s="11"/>
      <c r="K174" s="11"/>
      <c r="L174" s="11"/>
      <c r="M174" s="11"/>
      <c r="N174" s="11"/>
      <c r="O174" s="11"/>
      <c r="P174" s="11"/>
      <c r="R174" s="106"/>
      <c r="S174" s="11"/>
      <c r="T174" s="11"/>
      <c r="U174" s="12"/>
      <c r="V174" s="13"/>
    </row>
    <row r="175" spans="4:22" ht="15.75" customHeight="1">
      <c r="D175" s="11"/>
      <c r="E175" s="11"/>
      <c r="F175" s="11"/>
      <c r="G175" s="11"/>
      <c r="H175" s="11"/>
      <c r="I175" s="11"/>
      <c r="K175" s="11"/>
      <c r="L175" s="11"/>
      <c r="M175" s="11"/>
      <c r="N175" s="11"/>
      <c r="O175" s="11"/>
      <c r="P175" s="11"/>
      <c r="R175" s="106"/>
      <c r="S175" s="11"/>
      <c r="T175" s="11"/>
      <c r="U175" s="12"/>
      <c r="V175" s="13"/>
    </row>
    <row r="176" spans="4:22" ht="15.75" customHeight="1">
      <c r="D176" s="11"/>
      <c r="E176" s="11"/>
      <c r="F176" s="11"/>
      <c r="G176" s="11"/>
      <c r="H176" s="11"/>
      <c r="I176" s="11"/>
      <c r="K176" s="11"/>
      <c r="L176" s="11"/>
      <c r="M176" s="11"/>
      <c r="N176" s="11"/>
      <c r="O176" s="11"/>
      <c r="P176" s="11"/>
      <c r="R176" s="106"/>
      <c r="S176" s="11"/>
      <c r="T176" s="11"/>
      <c r="U176" s="12"/>
      <c r="V176" s="13"/>
    </row>
    <row r="177" spans="4:22" ht="15.75" customHeight="1">
      <c r="D177" s="11"/>
      <c r="E177" s="11"/>
      <c r="F177" s="11"/>
      <c r="G177" s="11"/>
      <c r="H177" s="11"/>
      <c r="I177" s="11"/>
      <c r="K177" s="11"/>
      <c r="L177" s="11"/>
      <c r="M177" s="11"/>
      <c r="N177" s="11"/>
      <c r="O177" s="11"/>
      <c r="P177" s="11"/>
      <c r="R177" s="106"/>
      <c r="S177" s="11"/>
      <c r="T177" s="11"/>
      <c r="U177" s="12"/>
      <c r="V177" s="13"/>
    </row>
    <row r="178" spans="4:22" ht="15.75" customHeight="1">
      <c r="D178" s="11"/>
      <c r="E178" s="11"/>
      <c r="F178" s="11"/>
      <c r="G178" s="11"/>
      <c r="H178" s="11"/>
      <c r="I178" s="11"/>
      <c r="K178" s="11"/>
      <c r="L178" s="11"/>
      <c r="M178" s="11"/>
      <c r="N178" s="11"/>
      <c r="O178" s="11"/>
      <c r="P178" s="11"/>
      <c r="R178" s="106"/>
      <c r="S178" s="11"/>
      <c r="T178" s="11"/>
      <c r="U178" s="12"/>
      <c r="V178" s="13"/>
    </row>
    <row r="179" spans="4:22" ht="15.75" customHeight="1">
      <c r="D179" s="11"/>
      <c r="E179" s="11"/>
      <c r="F179" s="11"/>
      <c r="G179" s="11"/>
      <c r="H179" s="11"/>
      <c r="I179" s="11"/>
      <c r="K179" s="11"/>
      <c r="L179" s="11"/>
      <c r="M179" s="11"/>
      <c r="N179" s="11"/>
      <c r="O179" s="11"/>
      <c r="P179" s="11"/>
      <c r="R179" s="106"/>
      <c r="S179" s="11"/>
      <c r="T179" s="11"/>
      <c r="U179" s="12"/>
      <c r="V179" s="13"/>
    </row>
    <row r="180" spans="4:22" ht="15.75" customHeight="1">
      <c r="D180" s="11"/>
      <c r="E180" s="11"/>
      <c r="F180" s="11"/>
      <c r="G180" s="11"/>
      <c r="H180" s="11"/>
      <c r="I180" s="11"/>
      <c r="K180" s="11"/>
      <c r="L180" s="11"/>
      <c r="M180" s="11"/>
      <c r="N180" s="11"/>
      <c r="O180" s="11"/>
      <c r="P180" s="11"/>
      <c r="R180" s="106"/>
      <c r="S180" s="11"/>
      <c r="T180" s="11"/>
      <c r="U180" s="12"/>
      <c r="V180" s="13"/>
    </row>
    <row r="181" spans="4:22" ht="15.75" customHeight="1">
      <c r="D181" s="11"/>
      <c r="E181" s="11"/>
      <c r="F181" s="11"/>
      <c r="G181" s="11"/>
      <c r="H181" s="11"/>
      <c r="I181" s="11"/>
      <c r="K181" s="11"/>
      <c r="L181" s="11"/>
      <c r="M181" s="11"/>
      <c r="N181" s="11"/>
      <c r="O181" s="11"/>
      <c r="P181" s="11"/>
      <c r="R181" s="106"/>
      <c r="S181" s="11"/>
      <c r="T181" s="11"/>
      <c r="U181" s="12"/>
      <c r="V181" s="13"/>
    </row>
    <row r="182" spans="4:22" ht="15.75" customHeight="1">
      <c r="D182" s="11"/>
      <c r="E182" s="11"/>
      <c r="F182" s="11"/>
      <c r="G182" s="11"/>
      <c r="H182" s="11"/>
      <c r="I182" s="11"/>
      <c r="K182" s="11"/>
      <c r="L182" s="11"/>
      <c r="M182" s="11"/>
      <c r="N182" s="11"/>
      <c r="O182" s="11"/>
      <c r="P182" s="11"/>
      <c r="R182" s="106"/>
      <c r="S182" s="11"/>
      <c r="T182" s="11"/>
      <c r="U182" s="12"/>
      <c r="V182" s="13"/>
    </row>
    <row r="183" spans="4:22" ht="15.75" customHeight="1">
      <c r="D183" s="11"/>
      <c r="E183" s="11"/>
      <c r="F183" s="11"/>
      <c r="G183" s="11"/>
      <c r="H183" s="11"/>
      <c r="I183" s="11"/>
      <c r="K183" s="11"/>
      <c r="L183" s="11"/>
      <c r="M183" s="11"/>
      <c r="N183" s="11"/>
      <c r="O183" s="11"/>
      <c r="P183" s="11"/>
      <c r="R183" s="106"/>
      <c r="S183" s="11"/>
      <c r="T183" s="11"/>
      <c r="U183" s="12"/>
      <c r="V183" s="13"/>
    </row>
    <row r="184" spans="4:22" ht="15.75" customHeight="1">
      <c r="D184" s="11"/>
      <c r="E184" s="11"/>
      <c r="F184" s="11"/>
      <c r="G184" s="11"/>
      <c r="H184" s="11"/>
      <c r="I184" s="11"/>
      <c r="K184" s="11"/>
      <c r="L184" s="11"/>
      <c r="M184" s="11"/>
      <c r="N184" s="11"/>
      <c r="O184" s="11"/>
      <c r="P184" s="11"/>
      <c r="R184" s="106"/>
      <c r="S184" s="11"/>
      <c r="T184" s="11"/>
      <c r="U184" s="12"/>
      <c r="V184" s="13"/>
    </row>
    <row r="185" spans="4:22" ht="15.75" customHeight="1">
      <c r="D185" s="11"/>
      <c r="E185" s="11"/>
      <c r="F185" s="11"/>
      <c r="G185" s="11"/>
      <c r="H185" s="11"/>
      <c r="I185" s="11"/>
      <c r="K185" s="11"/>
      <c r="L185" s="11"/>
      <c r="M185" s="11"/>
      <c r="N185" s="11"/>
      <c r="O185" s="11"/>
      <c r="P185" s="11"/>
      <c r="R185" s="106"/>
      <c r="S185" s="11"/>
      <c r="T185" s="11"/>
      <c r="U185" s="12"/>
      <c r="V185" s="13"/>
    </row>
    <row r="186" spans="4:22" ht="15.75" customHeight="1">
      <c r="D186" s="11"/>
      <c r="E186" s="11"/>
      <c r="F186" s="11"/>
      <c r="G186" s="11"/>
      <c r="H186" s="11"/>
      <c r="I186" s="11"/>
      <c r="K186" s="11"/>
      <c r="L186" s="11"/>
      <c r="M186" s="11"/>
      <c r="N186" s="11"/>
      <c r="O186" s="11"/>
      <c r="P186" s="11"/>
      <c r="R186" s="106"/>
      <c r="S186" s="11"/>
      <c r="T186" s="11"/>
      <c r="U186" s="12"/>
      <c r="V186" s="13"/>
    </row>
    <row r="187" spans="4:22" ht="15.75" customHeight="1">
      <c r="D187" s="11"/>
      <c r="E187" s="11"/>
      <c r="F187" s="11"/>
      <c r="G187" s="11"/>
      <c r="H187" s="11"/>
      <c r="I187" s="11"/>
      <c r="K187" s="11"/>
      <c r="L187" s="11"/>
      <c r="M187" s="11"/>
      <c r="N187" s="11"/>
      <c r="O187" s="11"/>
      <c r="P187" s="11"/>
      <c r="R187" s="106"/>
      <c r="S187" s="11"/>
      <c r="T187" s="11"/>
      <c r="U187" s="12"/>
      <c r="V187" s="13"/>
    </row>
    <row r="188" spans="4:22" ht="15.75" customHeight="1">
      <c r="D188" s="11"/>
      <c r="E188" s="11"/>
      <c r="F188" s="11"/>
      <c r="G188" s="11"/>
      <c r="H188" s="11"/>
      <c r="I188" s="11"/>
      <c r="K188" s="11"/>
      <c r="L188" s="11"/>
      <c r="M188" s="11"/>
      <c r="N188" s="11"/>
      <c r="O188" s="11"/>
      <c r="P188" s="11"/>
      <c r="R188" s="106"/>
      <c r="S188" s="11"/>
      <c r="T188" s="11"/>
      <c r="U188" s="12"/>
      <c r="V188" s="13"/>
    </row>
    <row r="189" spans="4:22" ht="15.75" customHeight="1">
      <c r="D189" s="11"/>
      <c r="E189" s="11"/>
      <c r="F189" s="11"/>
      <c r="G189" s="11"/>
      <c r="H189" s="11"/>
      <c r="I189" s="11"/>
      <c r="K189" s="11"/>
      <c r="L189" s="11"/>
      <c r="M189" s="11"/>
      <c r="N189" s="11"/>
      <c r="O189" s="11"/>
      <c r="P189" s="11"/>
      <c r="R189" s="106"/>
      <c r="S189" s="11"/>
      <c r="T189" s="11"/>
      <c r="U189" s="12"/>
      <c r="V189" s="13"/>
    </row>
    <row r="190" spans="4:22" ht="15.75" customHeight="1">
      <c r="D190" s="11"/>
      <c r="E190" s="11"/>
      <c r="F190" s="11"/>
      <c r="G190" s="11"/>
      <c r="H190" s="11"/>
      <c r="I190" s="11"/>
      <c r="K190" s="11"/>
      <c r="L190" s="11"/>
      <c r="M190" s="11"/>
      <c r="N190" s="11"/>
      <c r="O190" s="11"/>
      <c r="P190" s="11"/>
      <c r="R190" s="106"/>
      <c r="S190" s="11"/>
      <c r="T190" s="11"/>
      <c r="U190" s="12"/>
      <c r="V190" s="13"/>
    </row>
    <row r="191" spans="4:22" ht="15.75" customHeight="1">
      <c r="D191" s="11"/>
      <c r="E191" s="11"/>
      <c r="F191" s="11"/>
      <c r="G191" s="11"/>
      <c r="H191" s="11"/>
      <c r="I191" s="11"/>
      <c r="K191" s="11"/>
      <c r="L191" s="11"/>
      <c r="M191" s="11"/>
      <c r="N191" s="11"/>
      <c r="O191" s="11"/>
      <c r="P191" s="11"/>
      <c r="R191" s="106"/>
      <c r="S191" s="11"/>
      <c r="T191" s="11"/>
      <c r="U191" s="12"/>
      <c r="V191" s="13"/>
    </row>
    <row r="192" spans="4:22" ht="15.75" customHeight="1">
      <c r="D192" s="11"/>
      <c r="E192" s="11"/>
      <c r="F192" s="11"/>
      <c r="G192" s="11"/>
      <c r="H192" s="11"/>
      <c r="I192" s="11"/>
      <c r="K192" s="11"/>
      <c r="L192" s="11"/>
      <c r="M192" s="11"/>
      <c r="N192" s="11"/>
      <c r="O192" s="11"/>
      <c r="P192" s="11"/>
      <c r="R192" s="106"/>
      <c r="S192" s="11"/>
      <c r="T192" s="11"/>
      <c r="U192" s="12"/>
      <c r="V192" s="13"/>
    </row>
    <row r="193" spans="4:22" ht="15.75" customHeight="1">
      <c r="D193" s="11"/>
      <c r="E193" s="11"/>
      <c r="F193" s="11"/>
      <c r="G193" s="11"/>
      <c r="H193" s="11"/>
      <c r="I193" s="11"/>
      <c r="K193" s="11"/>
      <c r="L193" s="11"/>
      <c r="M193" s="11"/>
      <c r="N193" s="11"/>
      <c r="O193" s="11"/>
      <c r="P193" s="11"/>
      <c r="R193" s="106"/>
      <c r="S193" s="11"/>
      <c r="T193" s="11"/>
      <c r="U193" s="12"/>
      <c r="V193" s="13"/>
    </row>
    <row r="194" spans="4:22" ht="15.75" customHeight="1">
      <c r="D194" s="11"/>
      <c r="E194" s="11"/>
      <c r="F194" s="11"/>
      <c r="G194" s="11"/>
      <c r="H194" s="11"/>
      <c r="I194" s="11"/>
      <c r="K194" s="11"/>
      <c r="L194" s="11"/>
      <c r="M194" s="11"/>
      <c r="N194" s="11"/>
      <c r="O194" s="11"/>
      <c r="P194" s="11"/>
      <c r="R194" s="106"/>
      <c r="S194" s="11"/>
      <c r="T194" s="11"/>
      <c r="U194" s="12"/>
      <c r="V194" s="13"/>
    </row>
    <row r="195" spans="4:22" ht="15.75" customHeight="1">
      <c r="D195" s="11"/>
      <c r="E195" s="11"/>
      <c r="F195" s="11"/>
      <c r="G195" s="11"/>
      <c r="H195" s="11"/>
      <c r="I195" s="11"/>
      <c r="K195" s="11"/>
      <c r="L195" s="11"/>
      <c r="M195" s="11"/>
      <c r="N195" s="11"/>
      <c r="O195" s="11"/>
      <c r="P195" s="11"/>
      <c r="R195" s="106"/>
      <c r="S195" s="11"/>
      <c r="T195" s="11"/>
      <c r="U195" s="12"/>
      <c r="V195" s="13"/>
    </row>
    <row r="196" spans="4:22" ht="15.75" customHeight="1">
      <c r="D196" s="11"/>
      <c r="E196" s="11"/>
      <c r="F196" s="11"/>
      <c r="G196" s="11"/>
      <c r="H196" s="11"/>
      <c r="I196" s="11"/>
      <c r="K196" s="11"/>
      <c r="L196" s="11"/>
      <c r="M196" s="11"/>
      <c r="N196" s="11"/>
      <c r="O196" s="11"/>
      <c r="P196" s="11"/>
      <c r="R196" s="106"/>
      <c r="S196" s="11"/>
      <c r="T196" s="11"/>
      <c r="U196" s="12"/>
      <c r="V196" s="13"/>
    </row>
    <row r="197" spans="4:22" ht="15.75" customHeight="1">
      <c r="D197" s="11"/>
      <c r="E197" s="11"/>
      <c r="F197" s="11"/>
      <c r="G197" s="11"/>
      <c r="H197" s="11"/>
      <c r="I197" s="11"/>
      <c r="K197" s="11"/>
      <c r="L197" s="11"/>
      <c r="M197" s="11"/>
      <c r="N197" s="11"/>
      <c r="O197" s="11"/>
      <c r="P197" s="11"/>
      <c r="R197" s="106"/>
      <c r="S197" s="11"/>
      <c r="T197" s="11"/>
      <c r="U197" s="12"/>
      <c r="V197" s="13"/>
    </row>
    <row r="198" spans="4:22" ht="15.75" customHeight="1">
      <c r="D198" s="11"/>
      <c r="E198" s="11"/>
      <c r="F198" s="11"/>
      <c r="G198" s="11"/>
      <c r="H198" s="11"/>
      <c r="I198" s="11"/>
      <c r="K198" s="11"/>
      <c r="L198" s="11"/>
      <c r="M198" s="11"/>
      <c r="N198" s="11"/>
      <c r="O198" s="11"/>
      <c r="P198" s="11"/>
      <c r="R198" s="106"/>
      <c r="S198" s="11"/>
      <c r="T198" s="11"/>
      <c r="U198" s="12"/>
      <c r="V198" s="13"/>
    </row>
    <row r="199" spans="4:22" ht="15.75" customHeight="1">
      <c r="D199" s="11"/>
      <c r="E199" s="11"/>
      <c r="F199" s="11"/>
      <c r="G199" s="11"/>
      <c r="H199" s="11"/>
      <c r="I199" s="11"/>
      <c r="K199" s="11"/>
      <c r="L199" s="11"/>
      <c r="M199" s="11"/>
      <c r="N199" s="11"/>
      <c r="O199" s="11"/>
      <c r="P199" s="11"/>
      <c r="R199" s="106"/>
      <c r="S199" s="11"/>
      <c r="T199" s="11"/>
      <c r="U199" s="12"/>
      <c r="V199" s="13"/>
    </row>
    <row r="200" spans="4:22" ht="15.75" customHeight="1">
      <c r="D200" s="11"/>
      <c r="E200" s="11"/>
      <c r="F200" s="11"/>
      <c r="G200" s="11"/>
      <c r="H200" s="11"/>
      <c r="I200" s="11"/>
      <c r="K200" s="11"/>
      <c r="L200" s="11"/>
      <c r="M200" s="11"/>
      <c r="N200" s="11"/>
      <c r="O200" s="11"/>
      <c r="P200" s="11"/>
      <c r="R200" s="106"/>
      <c r="S200" s="11"/>
      <c r="T200" s="11"/>
      <c r="U200" s="12"/>
      <c r="V200" s="13"/>
    </row>
    <row r="201" spans="4:22" ht="15.75" customHeight="1">
      <c r="D201" s="11"/>
      <c r="E201" s="11"/>
      <c r="F201" s="11"/>
      <c r="G201" s="11"/>
      <c r="H201" s="11"/>
      <c r="I201" s="11"/>
      <c r="K201" s="11"/>
      <c r="L201" s="11"/>
      <c r="M201" s="11"/>
      <c r="N201" s="11"/>
      <c r="O201" s="11"/>
      <c r="P201" s="11"/>
      <c r="R201" s="106"/>
      <c r="S201" s="11"/>
      <c r="T201" s="11"/>
      <c r="U201" s="12"/>
      <c r="V201" s="13"/>
    </row>
    <row r="202" spans="4:22" ht="15.75" customHeight="1">
      <c r="D202" s="11"/>
      <c r="E202" s="11"/>
      <c r="F202" s="11"/>
      <c r="G202" s="11"/>
      <c r="H202" s="11"/>
      <c r="I202" s="11"/>
      <c r="K202" s="11"/>
      <c r="L202" s="11"/>
      <c r="M202" s="11"/>
      <c r="N202" s="11"/>
      <c r="O202" s="11"/>
      <c r="P202" s="11"/>
      <c r="R202" s="106"/>
      <c r="S202" s="11"/>
      <c r="T202" s="11"/>
      <c r="U202" s="12"/>
      <c r="V202" s="13"/>
    </row>
    <row r="203" spans="4:22" ht="15.75" customHeight="1">
      <c r="D203" s="11"/>
      <c r="E203" s="11"/>
      <c r="F203" s="11"/>
      <c r="G203" s="11"/>
      <c r="H203" s="11"/>
      <c r="I203" s="11"/>
      <c r="K203" s="11"/>
      <c r="L203" s="11"/>
      <c r="M203" s="11"/>
      <c r="N203" s="11"/>
      <c r="O203" s="11"/>
      <c r="P203" s="11"/>
      <c r="R203" s="106"/>
      <c r="S203" s="11"/>
      <c r="T203" s="11"/>
      <c r="U203" s="12"/>
      <c r="V203" s="13"/>
    </row>
    <row r="204" spans="4:22" ht="15.75" customHeight="1">
      <c r="D204" s="11"/>
      <c r="E204" s="11"/>
      <c r="F204" s="11"/>
      <c r="G204" s="11"/>
      <c r="H204" s="11"/>
      <c r="I204" s="11"/>
      <c r="K204" s="11"/>
      <c r="L204" s="11"/>
      <c r="M204" s="11"/>
      <c r="N204" s="11"/>
      <c r="O204" s="11"/>
      <c r="P204" s="11"/>
      <c r="R204" s="106"/>
      <c r="S204" s="11"/>
      <c r="T204" s="11"/>
      <c r="U204" s="12"/>
      <c r="V204" s="13"/>
    </row>
    <row r="205" spans="4:22" ht="15.75" customHeight="1">
      <c r="D205" s="11"/>
      <c r="E205" s="11"/>
      <c r="F205" s="11"/>
      <c r="G205" s="11"/>
      <c r="H205" s="11"/>
      <c r="I205" s="11"/>
      <c r="K205" s="11"/>
      <c r="L205" s="11"/>
      <c r="M205" s="11"/>
      <c r="N205" s="11"/>
      <c r="O205" s="11"/>
      <c r="P205" s="11"/>
      <c r="R205" s="106"/>
      <c r="S205" s="11"/>
      <c r="T205" s="11"/>
      <c r="U205" s="12"/>
      <c r="V205" s="13"/>
    </row>
    <row r="206" spans="4:22" ht="15.75" customHeight="1">
      <c r="D206" s="11"/>
      <c r="E206" s="11"/>
      <c r="F206" s="11"/>
      <c r="G206" s="11"/>
      <c r="H206" s="11"/>
      <c r="I206" s="11"/>
      <c r="K206" s="11"/>
      <c r="L206" s="11"/>
      <c r="M206" s="11"/>
      <c r="N206" s="11"/>
      <c r="O206" s="11"/>
      <c r="P206" s="11"/>
      <c r="R206" s="106"/>
      <c r="S206" s="11"/>
      <c r="T206" s="11"/>
      <c r="U206" s="12"/>
      <c r="V206" s="13"/>
    </row>
    <row r="207" spans="4:22" ht="15.75" customHeight="1">
      <c r="D207" s="11"/>
      <c r="E207" s="11"/>
      <c r="F207" s="11"/>
      <c r="G207" s="11"/>
      <c r="H207" s="11"/>
      <c r="I207" s="11"/>
      <c r="K207" s="11"/>
      <c r="L207" s="11"/>
      <c r="M207" s="11"/>
      <c r="N207" s="11"/>
      <c r="O207" s="11"/>
      <c r="P207" s="11"/>
      <c r="R207" s="106"/>
      <c r="S207" s="11"/>
      <c r="T207" s="11"/>
      <c r="U207" s="12"/>
      <c r="V207" s="13"/>
    </row>
    <row r="208" spans="4:22" ht="15.75" customHeight="1">
      <c r="D208" s="11"/>
      <c r="E208" s="11"/>
      <c r="F208" s="11"/>
      <c r="G208" s="11"/>
      <c r="H208" s="11"/>
      <c r="I208" s="11"/>
      <c r="K208" s="11"/>
      <c r="L208" s="11"/>
      <c r="M208" s="11"/>
      <c r="N208" s="11"/>
      <c r="O208" s="11"/>
      <c r="P208" s="11"/>
      <c r="R208" s="106"/>
      <c r="S208" s="11"/>
      <c r="T208" s="11"/>
      <c r="U208" s="12"/>
      <c r="V208" s="13"/>
    </row>
    <row r="209" spans="4:22" ht="15.75" customHeight="1">
      <c r="D209" s="11"/>
      <c r="E209" s="11"/>
      <c r="F209" s="11"/>
      <c r="G209" s="11"/>
      <c r="H209" s="11"/>
      <c r="I209" s="11"/>
      <c r="K209" s="11"/>
      <c r="L209" s="11"/>
      <c r="M209" s="11"/>
      <c r="N209" s="11"/>
      <c r="O209" s="11"/>
      <c r="P209" s="11"/>
      <c r="R209" s="106"/>
      <c r="S209" s="11"/>
      <c r="T209" s="11"/>
      <c r="U209" s="12"/>
      <c r="V209" s="13"/>
    </row>
    <row r="210" spans="4:22" ht="15.75" customHeight="1">
      <c r="D210" s="11"/>
      <c r="E210" s="11"/>
      <c r="F210" s="11"/>
      <c r="G210" s="11"/>
      <c r="H210" s="11"/>
      <c r="I210" s="11"/>
      <c r="K210" s="11"/>
      <c r="L210" s="11"/>
      <c r="M210" s="11"/>
      <c r="N210" s="11"/>
      <c r="O210" s="11"/>
      <c r="P210" s="11"/>
      <c r="R210" s="106"/>
      <c r="S210" s="11"/>
      <c r="T210" s="11"/>
      <c r="U210" s="12"/>
      <c r="V210" s="13"/>
    </row>
    <row r="211" spans="4:22" ht="15.75" customHeight="1">
      <c r="D211" s="11"/>
      <c r="E211" s="11"/>
      <c r="F211" s="11"/>
      <c r="G211" s="11"/>
      <c r="H211" s="11"/>
      <c r="I211" s="11"/>
      <c r="K211" s="11"/>
      <c r="L211" s="11"/>
      <c r="M211" s="11"/>
      <c r="N211" s="11"/>
      <c r="O211" s="11"/>
      <c r="P211" s="11"/>
      <c r="R211" s="106"/>
      <c r="S211" s="11"/>
      <c r="T211" s="11"/>
      <c r="U211" s="12"/>
      <c r="V211" s="13"/>
    </row>
    <row r="212" spans="4:22" ht="15.75" customHeight="1">
      <c r="D212" s="11"/>
      <c r="E212" s="11"/>
      <c r="F212" s="11"/>
      <c r="G212" s="11"/>
      <c r="H212" s="11"/>
      <c r="I212" s="11"/>
      <c r="K212" s="11"/>
      <c r="L212" s="11"/>
      <c r="M212" s="11"/>
      <c r="N212" s="11"/>
      <c r="O212" s="11"/>
      <c r="P212" s="11"/>
      <c r="R212" s="106"/>
      <c r="S212" s="11"/>
      <c r="T212" s="11"/>
      <c r="U212" s="12"/>
      <c r="V212" s="13"/>
    </row>
    <row r="213" spans="4:22" ht="15.75" customHeight="1">
      <c r="D213" s="11"/>
      <c r="E213" s="11"/>
      <c r="F213" s="11"/>
      <c r="G213" s="11"/>
      <c r="H213" s="11"/>
      <c r="I213" s="11"/>
      <c r="K213" s="11"/>
      <c r="L213" s="11"/>
      <c r="M213" s="11"/>
      <c r="N213" s="11"/>
      <c r="O213" s="11"/>
      <c r="P213" s="11"/>
      <c r="R213" s="106"/>
      <c r="S213" s="11"/>
      <c r="T213" s="11"/>
      <c r="U213" s="12"/>
      <c r="V213" s="13"/>
    </row>
    <row r="214" spans="4:22" ht="15.75" customHeight="1">
      <c r="D214" s="11"/>
      <c r="E214" s="11"/>
      <c r="F214" s="11"/>
      <c r="G214" s="11"/>
      <c r="H214" s="11"/>
      <c r="I214" s="11"/>
      <c r="K214" s="11"/>
      <c r="L214" s="11"/>
      <c r="M214" s="11"/>
      <c r="N214" s="11"/>
      <c r="O214" s="11"/>
      <c r="P214" s="11"/>
      <c r="R214" s="106"/>
      <c r="S214" s="11"/>
      <c r="T214" s="11"/>
      <c r="U214" s="12"/>
      <c r="V214" s="13"/>
    </row>
    <row r="215" spans="4:22" ht="15.75" customHeight="1">
      <c r="D215" s="11"/>
      <c r="E215" s="11"/>
      <c r="F215" s="11"/>
      <c r="G215" s="11"/>
      <c r="H215" s="11"/>
      <c r="I215" s="11"/>
      <c r="K215" s="11"/>
      <c r="L215" s="11"/>
      <c r="M215" s="11"/>
      <c r="N215" s="11"/>
      <c r="O215" s="11"/>
      <c r="P215" s="11"/>
      <c r="R215" s="106"/>
      <c r="S215" s="11"/>
      <c r="T215" s="11"/>
      <c r="U215" s="12"/>
      <c r="V215" s="13"/>
    </row>
    <row r="216" spans="4:22" ht="15.75" customHeight="1">
      <c r="D216" s="11"/>
      <c r="E216" s="11"/>
      <c r="F216" s="11"/>
      <c r="G216" s="11"/>
      <c r="H216" s="11"/>
      <c r="I216" s="11"/>
      <c r="K216" s="11"/>
      <c r="L216" s="11"/>
      <c r="M216" s="11"/>
      <c r="N216" s="11"/>
      <c r="O216" s="11"/>
      <c r="P216" s="11"/>
      <c r="R216" s="106"/>
      <c r="S216" s="11"/>
      <c r="T216" s="11"/>
      <c r="U216" s="12"/>
      <c r="V216" s="13"/>
    </row>
    <row r="217" spans="4:22" ht="15.75" customHeight="1">
      <c r="D217" s="11"/>
      <c r="E217" s="11"/>
      <c r="F217" s="11"/>
      <c r="G217" s="11"/>
      <c r="H217" s="11"/>
      <c r="I217" s="11"/>
      <c r="K217" s="11"/>
      <c r="L217" s="11"/>
      <c r="M217" s="11"/>
      <c r="N217" s="11"/>
      <c r="O217" s="11"/>
      <c r="P217" s="11"/>
      <c r="R217" s="106"/>
      <c r="S217" s="11"/>
      <c r="T217" s="11"/>
      <c r="U217" s="12"/>
      <c r="V217" s="13"/>
    </row>
    <row r="218" spans="4:22" ht="15.75" customHeight="1">
      <c r="D218" s="11"/>
      <c r="E218" s="11"/>
      <c r="F218" s="11"/>
      <c r="G218" s="11"/>
      <c r="H218" s="11"/>
      <c r="I218" s="11"/>
      <c r="K218" s="11"/>
      <c r="L218" s="11"/>
      <c r="M218" s="11"/>
      <c r="N218" s="11"/>
      <c r="O218" s="11"/>
      <c r="P218" s="11"/>
      <c r="R218" s="106"/>
      <c r="S218" s="11"/>
      <c r="T218" s="11"/>
      <c r="U218" s="12"/>
      <c r="V218" s="13"/>
    </row>
    <row r="219" spans="4:22" ht="15.75" customHeight="1">
      <c r="D219" s="11"/>
      <c r="E219" s="11"/>
      <c r="F219" s="11"/>
      <c r="G219" s="11"/>
      <c r="H219" s="11"/>
      <c r="I219" s="11"/>
      <c r="K219" s="11"/>
      <c r="L219" s="11"/>
      <c r="M219" s="11"/>
      <c r="N219" s="11"/>
      <c r="O219" s="11"/>
      <c r="P219" s="11"/>
      <c r="R219" s="106"/>
      <c r="S219" s="11"/>
      <c r="T219" s="11"/>
      <c r="U219" s="12"/>
      <c r="V219" s="13"/>
    </row>
    <row r="220" spans="4:22" ht="15.75" customHeight="1">
      <c r="D220" s="11"/>
      <c r="E220" s="11"/>
      <c r="F220" s="11"/>
      <c r="G220" s="11"/>
      <c r="H220" s="11"/>
      <c r="I220" s="11"/>
      <c r="K220" s="11"/>
      <c r="L220" s="11"/>
      <c r="M220" s="11"/>
      <c r="N220" s="11"/>
      <c r="O220" s="11"/>
      <c r="P220" s="11"/>
      <c r="R220" s="106"/>
      <c r="S220" s="11"/>
      <c r="T220" s="11"/>
      <c r="U220" s="12"/>
      <c r="V220" s="13"/>
    </row>
    <row r="221" spans="4:22" ht="15.75" customHeight="1">
      <c r="D221" s="11"/>
      <c r="E221" s="11"/>
      <c r="F221" s="11"/>
      <c r="G221" s="11"/>
      <c r="H221" s="11"/>
      <c r="I221" s="11"/>
      <c r="K221" s="11"/>
      <c r="L221" s="11"/>
      <c r="M221" s="11"/>
      <c r="N221" s="11"/>
      <c r="O221" s="11"/>
      <c r="P221" s="11"/>
      <c r="R221" s="106"/>
      <c r="S221" s="11"/>
      <c r="T221" s="11"/>
      <c r="U221" s="12"/>
      <c r="V221" s="13"/>
    </row>
    <row r="222" spans="4:22" ht="15.75" customHeight="1">
      <c r="D222" s="11"/>
      <c r="E222" s="11"/>
      <c r="F222" s="11"/>
      <c r="G222" s="11"/>
      <c r="H222" s="11"/>
      <c r="I222" s="11"/>
      <c r="K222" s="11"/>
      <c r="L222" s="11"/>
      <c r="M222" s="11"/>
      <c r="N222" s="11"/>
      <c r="O222" s="11"/>
      <c r="P222" s="11"/>
      <c r="R222" s="106"/>
      <c r="S222" s="11"/>
      <c r="T222" s="11"/>
      <c r="U222" s="12"/>
      <c r="V222" s="13"/>
    </row>
    <row r="223" spans="4:22" ht="15.75" customHeight="1">
      <c r="D223" s="11"/>
      <c r="E223" s="11"/>
      <c r="F223" s="11"/>
      <c r="G223" s="11"/>
      <c r="H223" s="11"/>
      <c r="I223" s="11"/>
      <c r="K223" s="11"/>
      <c r="L223" s="11"/>
      <c r="M223" s="11"/>
      <c r="N223" s="11"/>
      <c r="O223" s="11"/>
      <c r="P223" s="11"/>
      <c r="R223" s="106"/>
      <c r="S223" s="11"/>
      <c r="T223" s="11"/>
      <c r="U223" s="12"/>
      <c r="V223" s="13"/>
    </row>
    <row r="224" spans="4:22" ht="15.75" customHeight="1">
      <c r="D224" s="11"/>
      <c r="E224" s="11"/>
      <c r="F224" s="11"/>
      <c r="G224" s="11"/>
      <c r="H224" s="11"/>
      <c r="I224" s="11"/>
      <c r="K224" s="11"/>
      <c r="L224" s="11"/>
      <c r="M224" s="11"/>
      <c r="N224" s="11"/>
      <c r="O224" s="11"/>
      <c r="P224" s="11"/>
      <c r="R224" s="106"/>
      <c r="S224" s="11"/>
      <c r="T224" s="11"/>
      <c r="U224" s="12"/>
      <c r="V224" s="13"/>
    </row>
    <row r="225" spans="4:22" ht="15.75" customHeight="1">
      <c r="D225" s="11"/>
      <c r="E225" s="11"/>
      <c r="F225" s="11"/>
      <c r="G225" s="11"/>
      <c r="H225" s="11"/>
      <c r="I225" s="11"/>
      <c r="K225" s="11"/>
      <c r="L225" s="11"/>
      <c r="M225" s="11"/>
      <c r="N225" s="11"/>
      <c r="O225" s="11"/>
      <c r="P225" s="11"/>
      <c r="R225" s="106"/>
      <c r="S225" s="11"/>
      <c r="T225" s="11"/>
      <c r="U225" s="12"/>
      <c r="V225" s="13"/>
    </row>
    <row r="226" spans="4:22" ht="15.75" customHeight="1">
      <c r="D226" s="11"/>
      <c r="E226" s="11"/>
      <c r="F226" s="11"/>
      <c r="G226" s="11"/>
      <c r="H226" s="11"/>
      <c r="I226" s="11"/>
      <c r="K226" s="11"/>
      <c r="L226" s="11"/>
      <c r="M226" s="11"/>
      <c r="N226" s="11"/>
      <c r="O226" s="11"/>
      <c r="P226" s="11"/>
      <c r="R226" s="106"/>
      <c r="S226" s="11"/>
      <c r="T226" s="11"/>
      <c r="U226" s="12"/>
      <c r="V226" s="13"/>
    </row>
    <row r="227" spans="4:22" ht="15.75" customHeight="1">
      <c r="D227" s="11"/>
      <c r="E227" s="11"/>
      <c r="F227" s="11"/>
      <c r="G227" s="11"/>
      <c r="H227" s="11"/>
      <c r="I227" s="11"/>
      <c r="K227" s="11"/>
      <c r="L227" s="11"/>
      <c r="M227" s="11"/>
      <c r="N227" s="11"/>
      <c r="O227" s="11"/>
      <c r="P227" s="11"/>
      <c r="R227" s="106"/>
      <c r="S227" s="11"/>
      <c r="T227" s="11"/>
      <c r="U227" s="12"/>
      <c r="V227" s="13"/>
    </row>
    <row r="228" spans="4:22" ht="15.75" customHeight="1">
      <c r="D228" s="11"/>
      <c r="E228" s="11"/>
      <c r="F228" s="11"/>
      <c r="G228" s="11"/>
      <c r="H228" s="11"/>
      <c r="I228" s="11"/>
      <c r="K228" s="11"/>
      <c r="L228" s="11"/>
      <c r="M228" s="11"/>
      <c r="N228" s="11"/>
      <c r="O228" s="11"/>
      <c r="P228" s="11"/>
      <c r="R228" s="106"/>
      <c r="S228" s="11"/>
      <c r="T228" s="11"/>
      <c r="U228" s="12"/>
      <c r="V228" s="13"/>
    </row>
    <row r="229" spans="4:22" ht="15.75" customHeight="1">
      <c r="D229" s="11"/>
      <c r="E229" s="11"/>
      <c r="F229" s="11"/>
      <c r="G229" s="11"/>
      <c r="H229" s="11"/>
      <c r="I229" s="11"/>
      <c r="K229" s="11"/>
      <c r="L229" s="11"/>
      <c r="M229" s="11"/>
      <c r="N229" s="11"/>
      <c r="O229" s="11"/>
      <c r="P229" s="11"/>
      <c r="R229" s="106"/>
      <c r="S229" s="11"/>
      <c r="T229" s="11"/>
      <c r="U229" s="12"/>
      <c r="V229" s="13"/>
    </row>
    <row r="230" spans="4:22" ht="15.75" customHeight="1">
      <c r="D230" s="11"/>
      <c r="E230" s="11"/>
      <c r="F230" s="11"/>
      <c r="G230" s="11"/>
      <c r="H230" s="11"/>
      <c r="I230" s="11"/>
      <c r="K230" s="11"/>
      <c r="L230" s="11"/>
      <c r="M230" s="11"/>
      <c r="N230" s="11"/>
      <c r="O230" s="11"/>
      <c r="P230" s="11"/>
      <c r="R230" s="106"/>
      <c r="S230" s="11"/>
      <c r="T230" s="11"/>
      <c r="U230" s="12"/>
      <c r="V230" s="13"/>
    </row>
    <row r="231" spans="4:22" ht="15.75" customHeight="1">
      <c r="D231" s="11"/>
      <c r="E231" s="11"/>
      <c r="F231" s="11"/>
      <c r="G231" s="11"/>
      <c r="H231" s="11"/>
      <c r="I231" s="11"/>
      <c r="K231" s="11"/>
      <c r="L231" s="11"/>
      <c r="M231" s="11"/>
      <c r="N231" s="11"/>
      <c r="O231" s="11"/>
      <c r="P231" s="11"/>
      <c r="R231" s="106"/>
      <c r="S231" s="11"/>
      <c r="T231" s="11"/>
      <c r="U231" s="12"/>
      <c r="V231" s="13"/>
    </row>
    <row r="232" spans="4:22" ht="15.75" customHeight="1">
      <c r="D232" s="11"/>
      <c r="E232" s="11"/>
      <c r="F232" s="11"/>
      <c r="G232" s="11"/>
      <c r="H232" s="11"/>
      <c r="I232" s="11"/>
      <c r="K232" s="11"/>
      <c r="L232" s="11"/>
      <c r="M232" s="11"/>
      <c r="N232" s="11"/>
      <c r="O232" s="11"/>
      <c r="P232" s="11"/>
      <c r="R232" s="106"/>
      <c r="S232" s="11"/>
      <c r="T232" s="11"/>
      <c r="U232" s="12"/>
      <c r="V232" s="13"/>
    </row>
    <row r="233" spans="4:22" ht="15.75" customHeight="1">
      <c r="D233" s="11"/>
      <c r="E233" s="11"/>
      <c r="F233" s="11"/>
      <c r="G233" s="11"/>
      <c r="H233" s="11"/>
      <c r="I233" s="11"/>
      <c r="K233" s="11"/>
      <c r="L233" s="11"/>
      <c r="M233" s="11"/>
      <c r="N233" s="11"/>
      <c r="O233" s="11"/>
      <c r="P233" s="11"/>
      <c r="R233" s="106"/>
      <c r="S233" s="11"/>
      <c r="T233" s="11"/>
      <c r="U233" s="12"/>
      <c r="V233" s="13"/>
    </row>
    <row r="234" spans="4:22" ht="15.75" customHeight="1">
      <c r="D234" s="11"/>
      <c r="E234" s="11"/>
      <c r="F234" s="11"/>
      <c r="G234" s="11"/>
      <c r="H234" s="11"/>
      <c r="I234" s="11"/>
      <c r="K234" s="11"/>
      <c r="L234" s="11"/>
      <c r="M234" s="11"/>
      <c r="N234" s="11"/>
      <c r="O234" s="11"/>
      <c r="P234" s="11"/>
      <c r="R234" s="106"/>
      <c r="S234" s="11"/>
      <c r="T234" s="11"/>
      <c r="U234" s="12"/>
      <c r="V234" s="13"/>
    </row>
    <row r="235" spans="4:22" ht="15.75" customHeight="1">
      <c r="D235" s="11"/>
      <c r="E235" s="11"/>
      <c r="F235" s="11"/>
      <c r="G235" s="11"/>
      <c r="H235" s="11"/>
      <c r="I235" s="11"/>
      <c r="K235" s="11"/>
      <c r="L235" s="11"/>
      <c r="M235" s="11"/>
      <c r="N235" s="11"/>
      <c r="O235" s="11"/>
      <c r="P235" s="11"/>
      <c r="R235" s="106"/>
      <c r="S235" s="11"/>
      <c r="T235" s="11"/>
      <c r="U235" s="12"/>
      <c r="V235" s="13"/>
    </row>
    <row r="236" spans="4:22" ht="15.75" customHeight="1">
      <c r="D236" s="11"/>
      <c r="E236" s="11"/>
      <c r="F236" s="11"/>
      <c r="G236" s="11"/>
      <c r="H236" s="11"/>
      <c r="I236" s="11"/>
      <c r="K236" s="11"/>
      <c r="L236" s="11"/>
      <c r="M236" s="11"/>
      <c r="N236" s="11"/>
      <c r="O236" s="11"/>
      <c r="P236" s="11"/>
      <c r="R236" s="106"/>
      <c r="S236" s="11"/>
      <c r="T236" s="11"/>
      <c r="U236" s="12"/>
      <c r="V236" s="13"/>
    </row>
    <row r="237" spans="4:22" ht="15.75" customHeight="1">
      <c r="D237" s="11"/>
      <c r="E237" s="11"/>
      <c r="F237" s="11"/>
      <c r="G237" s="11"/>
      <c r="H237" s="11"/>
      <c r="I237" s="11"/>
      <c r="K237" s="11"/>
      <c r="L237" s="11"/>
      <c r="M237" s="11"/>
      <c r="N237" s="11"/>
      <c r="O237" s="11"/>
      <c r="P237" s="11"/>
      <c r="R237" s="106"/>
      <c r="S237" s="11"/>
      <c r="T237" s="11"/>
      <c r="U237" s="12"/>
      <c r="V237" s="13"/>
    </row>
    <row r="238" spans="4:22" ht="15.75" customHeight="1">
      <c r="D238" s="11"/>
      <c r="E238" s="11"/>
      <c r="F238" s="11"/>
      <c r="G238" s="11"/>
      <c r="H238" s="11"/>
      <c r="I238" s="11"/>
      <c r="K238" s="11"/>
      <c r="L238" s="11"/>
      <c r="M238" s="11"/>
      <c r="N238" s="11"/>
      <c r="O238" s="11"/>
      <c r="P238" s="11"/>
      <c r="R238" s="106"/>
      <c r="S238" s="11"/>
      <c r="T238" s="11"/>
      <c r="U238" s="12"/>
      <c r="V238" s="13"/>
    </row>
    <row r="239" spans="4:22" ht="15.75" customHeight="1">
      <c r="D239" s="11"/>
      <c r="E239" s="11"/>
      <c r="F239" s="11"/>
      <c r="G239" s="11"/>
      <c r="H239" s="11"/>
      <c r="I239" s="11"/>
      <c r="K239" s="11"/>
      <c r="L239" s="11"/>
      <c r="M239" s="11"/>
      <c r="N239" s="11"/>
      <c r="O239" s="11"/>
      <c r="P239" s="11"/>
      <c r="R239" s="106"/>
      <c r="S239" s="11"/>
      <c r="T239" s="11"/>
      <c r="U239" s="12"/>
      <c r="V239" s="13"/>
    </row>
    <row r="240" spans="4:22" ht="15.75" customHeight="1">
      <c r="D240" s="11"/>
      <c r="E240" s="11"/>
      <c r="F240" s="11"/>
      <c r="G240" s="11"/>
      <c r="H240" s="11"/>
      <c r="I240" s="11"/>
      <c r="K240" s="11"/>
      <c r="L240" s="11"/>
      <c r="M240" s="11"/>
      <c r="N240" s="11"/>
      <c r="O240" s="11"/>
      <c r="P240" s="11"/>
      <c r="R240" s="106"/>
      <c r="S240" s="11"/>
      <c r="T240" s="11"/>
      <c r="U240" s="12"/>
      <c r="V240" s="13"/>
    </row>
    <row r="241" spans="4:22" ht="15.75" customHeight="1">
      <c r="D241" s="11"/>
      <c r="E241" s="11"/>
      <c r="F241" s="11"/>
      <c r="G241" s="11"/>
      <c r="H241" s="11"/>
      <c r="I241" s="11"/>
      <c r="K241" s="11"/>
      <c r="L241" s="11"/>
      <c r="M241" s="11"/>
      <c r="N241" s="11"/>
      <c r="O241" s="11"/>
      <c r="P241" s="11"/>
      <c r="R241" s="106"/>
      <c r="S241" s="11"/>
      <c r="T241" s="11"/>
      <c r="U241" s="12"/>
      <c r="V241" s="13"/>
    </row>
    <row r="242" spans="4:22" ht="15.75" customHeight="1">
      <c r="D242" s="11"/>
      <c r="E242" s="11"/>
      <c r="F242" s="11"/>
      <c r="G242" s="11"/>
      <c r="H242" s="11"/>
      <c r="I242" s="11"/>
      <c r="K242" s="11"/>
      <c r="L242" s="11"/>
      <c r="M242" s="11"/>
      <c r="N242" s="11"/>
      <c r="O242" s="11"/>
      <c r="P242" s="11"/>
      <c r="R242" s="106"/>
      <c r="S242" s="11"/>
      <c r="T242" s="11"/>
      <c r="U242" s="12"/>
      <c r="V242" s="13"/>
    </row>
    <row r="243" spans="4:22" ht="15.75" customHeight="1">
      <c r="D243" s="11"/>
      <c r="E243" s="11"/>
      <c r="F243" s="11"/>
      <c r="G243" s="11"/>
      <c r="H243" s="11"/>
      <c r="I243" s="11"/>
      <c r="K243" s="11"/>
      <c r="L243" s="11"/>
      <c r="M243" s="11"/>
      <c r="N243" s="11"/>
      <c r="O243" s="11"/>
      <c r="P243" s="11"/>
      <c r="R243" s="106"/>
      <c r="S243" s="11"/>
      <c r="T243" s="11"/>
      <c r="U243" s="12"/>
      <c r="V243" s="13"/>
    </row>
    <row r="244" spans="4:22" ht="15.75" customHeight="1">
      <c r="D244" s="11"/>
      <c r="E244" s="11"/>
      <c r="F244" s="11"/>
      <c r="G244" s="11"/>
      <c r="H244" s="11"/>
      <c r="I244" s="11"/>
      <c r="K244" s="11"/>
      <c r="L244" s="11"/>
      <c r="M244" s="11"/>
      <c r="N244" s="11"/>
      <c r="O244" s="11"/>
      <c r="P244" s="11"/>
      <c r="R244" s="106"/>
      <c r="S244" s="11"/>
      <c r="T244" s="11"/>
      <c r="U244" s="12"/>
      <c r="V244" s="13"/>
    </row>
    <row r="245" spans="4:22" ht="15.75" customHeight="1">
      <c r="D245" s="11"/>
      <c r="E245" s="11"/>
      <c r="F245" s="11"/>
      <c r="G245" s="11"/>
      <c r="H245" s="11"/>
      <c r="I245" s="11"/>
      <c r="K245" s="11"/>
      <c r="L245" s="11"/>
      <c r="M245" s="11"/>
      <c r="N245" s="11"/>
      <c r="O245" s="11"/>
      <c r="P245" s="11"/>
      <c r="R245" s="106"/>
      <c r="S245" s="11"/>
      <c r="T245" s="11"/>
      <c r="U245" s="12"/>
      <c r="V245" s="13"/>
    </row>
    <row r="246" spans="4:22" ht="15.75" customHeight="1">
      <c r="D246" s="11"/>
      <c r="E246" s="11"/>
      <c r="F246" s="11"/>
      <c r="G246" s="11"/>
      <c r="H246" s="11"/>
      <c r="I246" s="11"/>
      <c r="K246" s="11"/>
      <c r="L246" s="11"/>
      <c r="M246" s="11"/>
      <c r="N246" s="11"/>
      <c r="O246" s="11"/>
      <c r="P246" s="11"/>
      <c r="R246" s="106"/>
      <c r="S246" s="11"/>
      <c r="T246" s="11"/>
      <c r="U246" s="12"/>
      <c r="V246" s="13"/>
    </row>
    <row r="247" spans="4:22" ht="15.75" customHeight="1">
      <c r="D247" s="11"/>
      <c r="E247" s="11"/>
      <c r="F247" s="11"/>
      <c r="G247" s="11"/>
      <c r="H247" s="11"/>
      <c r="I247" s="11"/>
      <c r="K247" s="11"/>
      <c r="L247" s="11"/>
      <c r="M247" s="11"/>
      <c r="N247" s="11"/>
      <c r="O247" s="11"/>
      <c r="P247" s="11"/>
      <c r="R247" s="106"/>
      <c r="S247" s="11"/>
      <c r="T247" s="11"/>
      <c r="U247" s="12"/>
      <c r="V247" s="13"/>
    </row>
    <row r="248" spans="4:22" ht="15.75" customHeight="1">
      <c r="D248" s="11"/>
      <c r="E248" s="11"/>
      <c r="F248" s="11"/>
      <c r="G248" s="11"/>
      <c r="H248" s="11"/>
      <c r="I248" s="11"/>
      <c r="K248" s="11"/>
      <c r="L248" s="11"/>
      <c r="M248" s="11"/>
      <c r="N248" s="11"/>
      <c r="O248" s="11"/>
      <c r="P248" s="11"/>
      <c r="R248" s="106"/>
      <c r="S248" s="11"/>
      <c r="T248" s="11"/>
      <c r="U248" s="12"/>
      <c r="V248" s="13"/>
    </row>
    <row r="249" spans="4:22" ht="15.75" customHeight="1">
      <c r="D249" s="11"/>
      <c r="E249" s="11"/>
      <c r="F249" s="11"/>
      <c r="G249" s="11"/>
      <c r="H249" s="11"/>
      <c r="I249" s="11"/>
      <c r="K249" s="11"/>
      <c r="L249" s="11"/>
      <c r="M249" s="11"/>
      <c r="N249" s="11"/>
      <c r="O249" s="11"/>
      <c r="P249" s="11"/>
      <c r="R249" s="106"/>
      <c r="S249" s="11"/>
      <c r="T249" s="11"/>
      <c r="U249" s="12"/>
      <c r="V249" s="13"/>
    </row>
    <row r="250" spans="4:22" ht="15.75" customHeight="1">
      <c r="D250" s="11"/>
      <c r="E250" s="11"/>
      <c r="F250" s="11"/>
      <c r="G250" s="11"/>
      <c r="H250" s="11"/>
      <c r="I250" s="11"/>
      <c r="K250" s="11"/>
      <c r="L250" s="11"/>
      <c r="M250" s="11"/>
      <c r="N250" s="11"/>
      <c r="O250" s="11"/>
      <c r="P250" s="11"/>
      <c r="R250" s="106"/>
      <c r="S250" s="11"/>
      <c r="T250" s="11"/>
      <c r="U250" s="12"/>
      <c r="V250" s="13"/>
    </row>
    <row r="251" spans="4:22" ht="15.75" customHeight="1">
      <c r="D251" s="11"/>
      <c r="E251" s="11"/>
      <c r="F251" s="11"/>
      <c r="G251" s="11"/>
      <c r="H251" s="11"/>
      <c r="I251" s="11"/>
      <c r="K251" s="11"/>
      <c r="L251" s="11"/>
      <c r="M251" s="11"/>
      <c r="N251" s="11"/>
      <c r="O251" s="11"/>
      <c r="P251" s="11"/>
      <c r="R251" s="106"/>
      <c r="S251" s="11"/>
      <c r="T251" s="11"/>
      <c r="U251" s="12"/>
      <c r="V251" s="13"/>
    </row>
    <row r="252" spans="4:22" ht="15.75" customHeight="1">
      <c r="D252" s="11"/>
      <c r="E252" s="11"/>
      <c r="F252" s="11"/>
      <c r="G252" s="11"/>
      <c r="H252" s="11"/>
      <c r="I252" s="11"/>
      <c r="K252" s="11"/>
      <c r="L252" s="11"/>
      <c r="M252" s="11"/>
      <c r="N252" s="11"/>
      <c r="O252" s="11"/>
      <c r="P252" s="11"/>
      <c r="R252" s="106"/>
      <c r="S252" s="11"/>
      <c r="T252" s="11"/>
      <c r="U252" s="12"/>
      <c r="V252" s="13"/>
    </row>
    <row r="253" spans="4:22" ht="15.75" customHeight="1">
      <c r="D253" s="11"/>
      <c r="E253" s="11"/>
      <c r="F253" s="11"/>
      <c r="G253" s="11"/>
      <c r="H253" s="11"/>
      <c r="I253" s="11"/>
      <c r="K253" s="11"/>
      <c r="L253" s="11"/>
      <c r="M253" s="11"/>
      <c r="N253" s="11"/>
      <c r="O253" s="11"/>
      <c r="P253" s="11"/>
      <c r="R253" s="106"/>
      <c r="S253" s="11"/>
      <c r="T253" s="11"/>
      <c r="U253" s="12"/>
      <c r="V253" s="13"/>
    </row>
    <row r="254" spans="4:22" ht="15.75" customHeight="1">
      <c r="D254" s="11"/>
      <c r="E254" s="11"/>
      <c r="F254" s="11"/>
      <c r="G254" s="11"/>
      <c r="H254" s="11"/>
      <c r="I254" s="11"/>
      <c r="K254" s="11"/>
      <c r="L254" s="11"/>
      <c r="M254" s="11"/>
      <c r="N254" s="11"/>
      <c r="O254" s="11"/>
      <c r="P254" s="11"/>
      <c r="R254" s="106"/>
      <c r="S254" s="11"/>
      <c r="T254" s="11"/>
      <c r="U254" s="12"/>
      <c r="V254" s="13"/>
    </row>
    <row r="255" spans="4:22" ht="15.75" customHeight="1">
      <c r="D255" s="11"/>
      <c r="E255" s="11"/>
      <c r="F255" s="11"/>
      <c r="G255" s="11"/>
      <c r="H255" s="11"/>
      <c r="I255" s="11"/>
      <c r="K255" s="11"/>
      <c r="L255" s="11"/>
      <c r="M255" s="11"/>
      <c r="N255" s="11"/>
      <c r="O255" s="11"/>
      <c r="P255" s="11"/>
      <c r="R255" s="106"/>
      <c r="S255" s="11"/>
      <c r="T255" s="11"/>
      <c r="U255" s="12"/>
      <c r="V255" s="13"/>
    </row>
    <row r="256" spans="4:22" ht="15.75" customHeight="1">
      <c r="D256" s="11"/>
      <c r="E256" s="11"/>
      <c r="F256" s="11"/>
      <c r="G256" s="11"/>
      <c r="H256" s="11"/>
      <c r="I256" s="11"/>
      <c r="K256" s="11"/>
      <c r="L256" s="11"/>
      <c r="M256" s="11"/>
      <c r="N256" s="11"/>
      <c r="O256" s="11"/>
      <c r="P256" s="11"/>
      <c r="R256" s="106"/>
      <c r="S256" s="11"/>
      <c r="T256" s="11"/>
      <c r="U256" s="12"/>
      <c r="V256" s="13"/>
    </row>
    <row r="257" spans="4:22" ht="15.75" customHeight="1">
      <c r="D257" s="11"/>
      <c r="E257" s="11"/>
      <c r="F257" s="11"/>
      <c r="G257" s="11"/>
      <c r="H257" s="11"/>
      <c r="I257" s="11"/>
      <c r="K257" s="11"/>
      <c r="L257" s="11"/>
      <c r="M257" s="11"/>
      <c r="N257" s="11"/>
      <c r="O257" s="11"/>
      <c r="P257" s="11"/>
      <c r="R257" s="106"/>
      <c r="S257" s="11"/>
      <c r="T257" s="11"/>
      <c r="U257" s="12"/>
      <c r="V257" s="13"/>
    </row>
    <row r="258" spans="4:22" ht="15.75" customHeight="1">
      <c r="D258" s="11"/>
      <c r="E258" s="11"/>
      <c r="F258" s="11"/>
      <c r="G258" s="11"/>
      <c r="H258" s="11"/>
      <c r="I258" s="11"/>
      <c r="K258" s="11"/>
      <c r="L258" s="11"/>
      <c r="M258" s="11"/>
      <c r="N258" s="11"/>
      <c r="O258" s="11"/>
      <c r="P258" s="11"/>
      <c r="R258" s="106"/>
      <c r="S258" s="11"/>
      <c r="T258" s="11"/>
      <c r="U258" s="12"/>
      <c r="V258" s="13"/>
    </row>
    <row r="259" spans="4:22" ht="15.75" customHeight="1">
      <c r="D259" s="11"/>
      <c r="E259" s="11"/>
      <c r="F259" s="11"/>
      <c r="G259" s="11"/>
      <c r="H259" s="11"/>
      <c r="I259" s="11"/>
      <c r="K259" s="11"/>
      <c r="L259" s="11"/>
      <c r="M259" s="11"/>
      <c r="N259" s="11"/>
      <c r="O259" s="11"/>
      <c r="P259" s="11"/>
      <c r="R259" s="106"/>
      <c r="S259" s="11"/>
      <c r="T259" s="11"/>
      <c r="U259" s="12"/>
      <c r="V259" s="13"/>
    </row>
    <row r="260" spans="4:22" ht="15.75" customHeight="1">
      <c r="D260" s="11"/>
      <c r="E260" s="11"/>
      <c r="F260" s="11"/>
      <c r="G260" s="11"/>
      <c r="H260" s="11"/>
      <c r="I260" s="11"/>
      <c r="K260" s="11"/>
      <c r="L260" s="11"/>
      <c r="M260" s="11"/>
      <c r="N260" s="11"/>
      <c r="O260" s="11"/>
      <c r="P260" s="11"/>
      <c r="R260" s="106"/>
      <c r="S260" s="11"/>
      <c r="T260" s="11"/>
      <c r="U260" s="12"/>
      <c r="V260" s="13"/>
    </row>
    <row r="261" spans="4:22" ht="15.75" customHeight="1">
      <c r="D261" s="11"/>
      <c r="E261" s="11"/>
      <c r="F261" s="11"/>
      <c r="G261" s="11"/>
      <c r="H261" s="11"/>
      <c r="I261" s="11"/>
      <c r="K261" s="11"/>
      <c r="L261" s="11"/>
      <c r="M261" s="11"/>
      <c r="N261" s="11"/>
      <c r="O261" s="11"/>
      <c r="P261" s="11"/>
      <c r="R261" s="106"/>
      <c r="S261" s="11"/>
      <c r="T261" s="11"/>
      <c r="U261" s="12"/>
      <c r="V261" s="13"/>
    </row>
    <row r="262" spans="4:22" ht="15.75" customHeight="1">
      <c r="D262" s="11"/>
      <c r="E262" s="11"/>
      <c r="F262" s="11"/>
      <c r="G262" s="11"/>
      <c r="H262" s="11"/>
      <c r="I262" s="11"/>
      <c r="K262" s="11"/>
      <c r="L262" s="11"/>
      <c r="M262" s="11"/>
      <c r="N262" s="11"/>
      <c r="O262" s="11"/>
      <c r="P262" s="11"/>
      <c r="R262" s="106"/>
      <c r="S262" s="11"/>
      <c r="T262" s="11"/>
      <c r="U262" s="12"/>
      <c r="V262" s="13"/>
    </row>
    <row r="263" spans="4:22" ht="15.75" customHeight="1">
      <c r="D263" s="11"/>
      <c r="E263" s="11"/>
      <c r="F263" s="11"/>
      <c r="G263" s="11"/>
      <c r="H263" s="11"/>
      <c r="I263" s="11"/>
      <c r="K263" s="11"/>
      <c r="L263" s="11"/>
      <c r="M263" s="11"/>
      <c r="N263" s="11"/>
      <c r="O263" s="11"/>
      <c r="P263" s="11"/>
      <c r="R263" s="106"/>
      <c r="S263" s="11"/>
      <c r="T263" s="11"/>
      <c r="U263" s="12"/>
      <c r="V263" s="13"/>
    </row>
    <row r="264" spans="4:22" ht="15.75" customHeight="1">
      <c r="D264" s="11"/>
      <c r="E264" s="11"/>
      <c r="F264" s="11"/>
      <c r="G264" s="11"/>
      <c r="H264" s="11"/>
      <c r="I264" s="11"/>
      <c r="K264" s="11"/>
      <c r="L264" s="11"/>
      <c r="M264" s="11"/>
      <c r="N264" s="11"/>
      <c r="O264" s="11"/>
      <c r="P264" s="11"/>
      <c r="R264" s="106"/>
      <c r="S264" s="11"/>
      <c r="T264" s="11"/>
      <c r="U264" s="12"/>
      <c r="V264" s="13"/>
    </row>
    <row r="265" spans="4:22" ht="15.75" customHeight="1">
      <c r="D265" s="11"/>
      <c r="E265" s="11"/>
      <c r="F265" s="11"/>
      <c r="G265" s="11"/>
      <c r="H265" s="11"/>
      <c r="I265" s="11"/>
      <c r="K265" s="11"/>
      <c r="L265" s="11"/>
      <c r="M265" s="11"/>
      <c r="N265" s="11"/>
      <c r="O265" s="11"/>
      <c r="P265" s="11"/>
      <c r="R265" s="106"/>
      <c r="S265" s="11"/>
      <c r="T265" s="11"/>
      <c r="U265" s="12"/>
      <c r="V265" s="13"/>
    </row>
    <row r="266" spans="4:22" ht="15.75" customHeight="1">
      <c r="D266" s="11"/>
      <c r="E266" s="11"/>
      <c r="F266" s="11"/>
      <c r="G266" s="11"/>
      <c r="H266" s="11"/>
      <c r="I266" s="11"/>
      <c r="K266" s="11"/>
      <c r="L266" s="11"/>
      <c r="M266" s="11"/>
      <c r="N266" s="11"/>
      <c r="O266" s="11"/>
      <c r="P266" s="11"/>
      <c r="R266" s="106"/>
      <c r="S266" s="11"/>
      <c r="T266" s="11"/>
      <c r="U266" s="12"/>
      <c r="V266" s="13"/>
    </row>
    <row r="267" spans="4:22" ht="15.75" customHeight="1">
      <c r="D267" s="11"/>
      <c r="E267" s="11"/>
      <c r="F267" s="11"/>
      <c r="G267" s="11"/>
      <c r="H267" s="11"/>
      <c r="I267" s="11"/>
      <c r="K267" s="11"/>
      <c r="L267" s="11"/>
      <c r="M267" s="11"/>
      <c r="N267" s="11"/>
      <c r="O267" s="11"/>
      <c r="P267" s="11"/>
      <c r="R267" s="106"/>
      <c r="S267" s="11"/>
      <c r="T267" s="11"/>
      <c r="U267" s="12"/>
      <c r="V267" s="13"/>
    </row>
    <row r="268" spans="4:22" ht="15.75" customHeight="1">
      <c r="D268" s="11"/>
      <c r="E268" s="11"/>
      <c r="F268" s="11"/>
      <c r="G268" s="11"/>
      <c r="H268" s="11"/>
      <c r="I268" s="11"/>
      <c r="K268" s="11"/>
      <c r="L268" s="11"/>
      <c r="M268" s="11"/>
      <c r="N268" s="11"/>
      <c r="O268" s="11"/>
      <c r="P268" s="11"/>
      <c r="R268" s="106"/>
      <c r="S268" s="11"/>
      <c r="T268" s="11"/>
      <c r="U268" s="12"/>
      <c r="V268" s="13"/>
    </row>
    <row r="269" spans="4:22" ht="15.75" customHeight="1">
      <c r="D269" s="11"/>
      <c r="E269" s="11"/>
      <c r="F269" s="11"/>
      <c r="G269" s="11"/>
      <c r="H269" s="11"/>
      <c r="I269" s="11"/>
      <c r="K269" s="11"/>
      <c r="L269" s="11"/>
      <c r="M269" s="11"/>
      <c r="N269" s="11"/>
      <c r="O269" s="11"/>
      <c r="P269" s="11"/>
      <c r="R269" s="106"/>
      <c r="S269" s="11"/>
      <c r="T269" s="11"/>
      <c r="U269" s="12"/>
      <c r="V269" s="13"/>
    </row>
    <row r="270" spans="4:22" ht="15.75" customHeight="1">
      <c r="D270" s="11"/>
      <c r="E270" s="11"/>
      <c r="F270" s="11"/>
      <c r="G270" s="11"/>
      <c r="H270" s="11"/>
      <c r="I270" s="11"/>
      <c r="K270" s="11"/>
      <c r="L270" s="11"/>
      <c r="M270" s="11"/>
      <c r="N270" s="11"/>
      <c r="O270" s="11"/>
      <c r="P270" s="11"/>
      <c r="R270" s="106"/>
      <c r="S270" s="11"/>
      <c r="T270" s="11"/>
      <c r="U270" s="12"/>
      <c r="V270" s="13"/>
    </row>
    <row r="271" spans="4:22" ht="15.75" customHeight="1">
      <c r="D271" s="11"/>
      <c r="E271" s="11"/>
      <c r="F271" s="11"/>
      <c r="G271" s="11"/>
      <c r="H271" s="11"/>
      <c r="I271" s="11"/>
      <c r="K271" s="11"/>
      <c r="L271" s="11"/>
      <c r="M271" s="11"/>
      <c r="N271" s="11"/>
      <c r="O271" s="11"/>
      <c r="P271" s="11"/>
      <c r="R271" s="106"/>
      <c r="S271" s="11"/>
      <c r="T271" s="11"/>
      <c r="U271" s="12"/>
      <c r="V271" s="13"/>
    </row>
    <row r="272" spans="4:22" ht="15.75" customHeight="1">
      <c r="D272" s="11"/>
      <c r="E272" s="11"/>
      <c r="F272" s="11"/>
      <c r="G272" s="11"/>
      <c r="H272" s="11"/>
      <c r="I272" s="11"/>
      <c r="K272" s="11"/>
      <c r="L272" s="11"/>
      <c r="M272" s="11"/>
      <c r="N272" s="11"/>
      <c r="O272" s="11"/>
      <c r="P272" s="11"/>
      <c r="R272" s="106"/>
      <c r="S272" s="11"/>
      <c r="T272" s="11"/>
      <c r="U272" s="12"/>
      <c r="V272" s="13"/>
    </row>
    <row r="273" spans="4:22" ht="15.75" customHeight="1">
      <c r="D273" s="11"/>
      <c r="E273" s="11"/>
      <c r="F273" s="11"/>
      <c r="G273" s="11"/>
      <c r="H273" s="11"/>
      <c r="I273" s="11"/>
      <c r="K273" s="11"/>
      <c r="L273" s="11"/>
      <c r="M273" s="11"/>
      <c r="N273" s="11"/>
      <c r="O273" s="11"/>
      <c r="P273" s="11"/>
      <c r="R273" s="106"/>
      <c r="S273" s="11"/>
      <c r="T273" s="11"/>
      <c r="U273" s="12"/>
      <c r="V273" s="13"/>
    </row>
    <row r="274" spans="4:22" ht="15.75" customHeight="1">
      <c r="D274" s="11"/>
      <c r="E274" s="11"/>
      <c r="F274" s="11"/>
      <c r="G274" s="11"/>
      <c r="H274" s="11"/>
      <c r="I274" s="11"/>
      <c r="K274" s="11"/>
      <c r="L274" s="11"/>
      <c r="M274" s="11"/>
      <c r="N274" s="11"/>
      <c r="O274" s="11"/>
      <c r="P274" s="11"/>
      <c r="R274" s="106"/>
      <c r="S274" s="11"/>
      <c r="T274" s="11"/>
      <c r="U274" s="12"/>
      <c r="V274" s="13"/>
    </row>
    <row r="275" spans="4:22" ht="15.75" customHeight="1">
      <c r="D275" s="11"/>
      <c r="E275" s="11"/>
      <c r="F275" s="11"/>
      <c r="G275" s="11"/>
      <c r="H275" s="11"/>
      <c r="I275" s="11"/>
      <c r="K275" s="11"/>
      <c r="L275" s="11"/>
      <c r="M275" s="11"/>
      <c r="N275" s="11"/>
      <c r="O275" s="11"/>
      <c r="P275" s="11"/>
      <c r="R275" s="106"/>
      <c r="S275" s="11"/>
      <c r="T275" s="11"/>
      <c r="U275" s="12"/>
      <c r="V275" s="13"/>
    </row>
    <row r="276" spans="4:22" ht="15.75" customHeight="1">
      <c r="D276" s="11"/>
      <c r="E276" s="11"/>
      <c r="F276" s="11"/>
      <c r="G276" s="11"/>
      <c r="H276" s="11"/>
      <c r="I276" s="11"/>
      <c r="K276" s="11"/>
      <c r="L276" s="11"/>
      <c r="M276" s="11"/>
      <c r="N276" s="11"/>
      <c r="O276" s="11"/>
      <c r="P276" s="11"/>
      <c r="R276" s="106"/>
      <c r="S276" s="11"/>
      <c r="T276" s="11"/>
      <c r="U276" s="12"/>
      <c r="V276" s="13"/>
    </row>
    <row r="277" spans="4:22" ht="15.75" customHeight="1">
      <c r="D277" s="11"/>
      <c r="E277" s="11"/>
      <c r="F277" s="11"/>
      <c r="G277" s="11"/>
      <c r="H277" s="11"/>
      <c r="I277" s="11"/>
      <c r="K277" s="11"/>
      <c r="L277" s="11"/>
      <c r="M277" s="11"/>
      <c r="N277" s="11"/>
      <c r="O277" s="11"/>
      <c r="P277" s="11"/>
      <c r="R277" s="106"/>
      <c r="S277" s="11"/>
      <c r="T277" s="11"/>
      <c r="U277" s="12"/>
      <c r="V277" s="13"/>
    </row>
    <row r="278" spans="4:22" ht="15.75" customHeight="1">
      <c r="D278" s="11"/>
      <c r="E278" s="11"/>
      <c r="F278" s="11"/>
      <c r="G278" s="11"/>
      <c r="H278" s="11"/>
      <c r="I278" s="11"/>
      <c r="K278" s="11"/>
      <c r="L278" s="11"/>
      <c r="M278" s="11"/>
      <c r="N278" s="11"/>
      <c r="O278" s="11"/>
      <c r="P278" s="11"/>
      <c r="R278" s="106"/>
      <c r="S278" s="11"/>
      <c r="T278" s="11"/>
      <c r="U278" s="12"/>
      <c r="V278" s="13"/>
    </row>
    <row r="279" spans="4:22" ht="15.75" customHeight="1">
      <c r="D279" s="11"/>
      <c r="E279" s="11"/>
      <c r="F279" s="11"/>
      <c r="G279" s="11"/>
      <c r="H279" s="11"/>
      <c r="I279" s="11"/>
      <c r="K279" s="11"/>
      <c r="L279" s="11"/>
      <c r="M279" s="11"/>
      <c r="N279" s="11"/>
      <c r="O279" s="11"/>
      <c r="P279" s="11"/>
      <c r="R279" s="106"/>
      <c r="S279" s="11"/>
      <c r="T279" s="11"/>
      <c r="U279" s="12"/>
      <c r="V279" s="13"/>
    </row>
    <row r="280" spans="4:22" ht="15.75" customHeight="1">
      <c r="D280" s="11"/>
      <c r="E280" s="11"/>
      <c r="F280" s="11"/>
      <c r="G280" s="11"/>
      <c r="H280" s="11"/>
      <c r="I280" s="11"/>
      <c r="K280" s="11"/>
      <c r="L280" s="11"/>
      <c r="M280" s="11"/>
      <c r="N280" s="11"/>
      <c r="O280" s="11"/>
      <c r="P280" s="11"/>
      <c r="R280" s="106"/>
      <c r="S280" s="11"/>
      <c r="T280" s="11"/>
      <c r="U280" s="12"/>
      <c r="V280" s="13"/>
    </row>
    <row r="281" spans="4:22" ht="15.75" customHeight="1">
      <c r="D281" s="11"/>
      <c r="E281" s="11"/>
      <c r="F281" s="11"/>
      <c r="G281" s="11"/>
      <c r="H281" s="11"/>
      <c r="I281" s="11"/>
      <c r="K281" s="11"/>
      <c r="L281" s="11"/>
      <c r="M281" s="11"/>
      <c r="N281" s="11"/>
      <c r="O281" s="11"/>
      <c r="P281" s="11"/>
      <c r="R281" s="106"/>
      <c r="S281" s="11"/>
      <c r="T281" s="11"/>
      <c r="U281" s="12"/>
      <c r="V281" s="13"/>
    </row>
    <row r="282" spans="4:22" ht="15.75" customHeight="1">
      <c r="D282" s="11"/>
      <c r="E282" s="11"/>
      <c r="F282" s="11"/>
      <c r="G282" s="11"/>
      <c r="H282" s="11"/>
      <c r="I282" s="11"/>
      <c r="K282" s="11"/>
      <c r="L282" s="11"/>
      <c r="M282" s="11"/>
      <c r="N282" s="11"/>
      <c r="O282" s="11"/>
      <c r="P282" s="11"/>
      <c r="R282" s="106"/>
      <c r="S282" s="11"/>
      <c r="T282" s="11"/>
      <c r="U282" s="12"/>
      <c r="V282" s="13"/>
    </row>
    <row r="283" spans="4:22" ht="15.75" customHeight="1">
      <c r="D283" s="11"/>
      <c r="E283" s="11"/>
      <c r="F283" s="11"/>
      <c r="G283" s="11"/>
      <c r="H283" s="11"/>
      <c r="I283" s="11"/>
      <c r="K283" s="11"/>
      <c r="L283" s="11"/>
      <c r="M283" s="11"/>
      <c r="N283" s="11"/>
      <c r="O283" s="11"/>
      <c r="P283" s="11"/>
      <c r="R283" s="106"/>
      <c r="S283" s="11"/>
      <c r="T283" s="11"/>
      <c r="U283" s="12"/>
      <c r="V283" s="13"/>
    </row>
    <row r="284" spans="4:22" ht="15.75" customHeight="1">
      <c r="D284" s="11"/>
      <c r="E284" s="11"/>
      <c r="F284" s="11"/>
      <c r="G284" s="11"/>
      <c r="H284" s="11"/>
      <c r="I284" s="11"/>
      <c r="K284" s="11"/>
      <c r="L284" s="11"/>
      <c r="M284" s="11"/>
      <c r="N284" s="11"/>
      <c r="O284" s="11"/>
      <c r="P284" s="11"/>
      <c r="R284" s="106"/>
      <c r="S284" s="11"/>
      <c r="T284" s="11"/>
      <c r="U284" s="12"/>
      <c r="V284" s="13"/>
    </row>
    <row r="285" spans="4:22" ht="15.75" customHeight="1">
      <c r="D285" s="11"/>
      <c r="E285" s="11"/>
      <c r="F285" s="11"/>
      <c r="G285" s="11"/>
      <c r="H285" s="11"/>
      <c r="I285" s="11"/>
      <c r="K285" s="11"/>
      <c r="L285" s="11"/>
      <c r="M285" s="11"/>
      <c r="N285" s="11"/>
      <c r="O285" s="11"/>
      <c r="P285" s="11"/>
      <c r="R285" s="106"/>
      <c r="S285" s="11"/>
      <c r="T285" s="11"/>
      <c r="U285" s="12"/>
      <c r="V285" s="13"/>
    </row>
    <row r="286" spans="4:22" ht="15.75" customHeight="1">
      <c r="D286" s="11"/>
      <c r="E286" s="11"/>
      <c r="F286" s="11"/>
      <c r="G286" s="11"/>
      <c r="H286" s="11"/>
      <c r="I286" s="11"/>
      <c r="K286" s="11"/>
      <c r="L286" s="11"/>
      <c r="M286" s="11"/>
      <c r="N286" s="11"/>
      <c r="O286" s="11"/>
      <c r="P286" s="11"/>
      <c r="R286" s="106"/>
      <c r="S286" s="11"/>
      <c r="T286" s="11"/>
      <c r="U286" s="12"/>
      <c r="V286" s="13"/>
    </row>
    <row r="287" spans="4:22" ht="15.75" customHeight="1">
      <c r="D287" s="11"/>
      <c r="E287" s="11"/>
      <c r="F287" s="11"/>
      <c r="G287" s="11"/>
      <c r="H287" s="11"/>
      <c r="I287" s="11"/>
      <c r="K287" s="11"/>
      <c r="L287" s="11"/>
      <c r="M287" s="11"/>
      <c r="N287" s="11"/>
      <c r="O287" s="11"/>
      <c r="P287" s="11"/>
      <c r="R287" s="106"/>
      <c r="S287" s="11"/>
      <c r="T287" s="11"/>
      <c r="U287" s="12"/>
      <c r="V287" s="13"/>
    </row>
    <row r="288" spans="4:22" ht="15.75" customHeight="1">
      <c r="D288" s="11"/>
      <c r="E288" s="11"/>
      <c r="F288" s="11"/>
      <c r="G288" s="11"/>
      <c r="H288" s="11"/>
      <c r="I288" s="11"/>
      <c r="K288" s="11"/>
      <c r="L288" s="11"/>
      <c r="M288" s="11"/>
      <c r="N288" s="11"/>
      <c r="O288" s="11"/>
      <c r="P288" s="11"/>
      <c r="R288" s="106"/>
      <c r="S288" s="11"/>
      <c r="T288" s="11"/>
      <c r="U288" s="12"/>
      <c r="V288" s="13"/>
    </row>
    <row r="289" spans="4:22" ht="15.75" customHeight="1">
      <c r="D289" s="11"/>
      <c r="E289" s="11"/>
      <c r="F289" s="11"/>
      <c r="G289" s="11"/>
      <c r="H289" s="11"/>
      <c r="I289" s="11"/>
      <c r="K289" s="11"/>
      <c r="L289" s="11"/>
      <c r="M289" s="11"/>
      <c r="N289" s="11"/>
      <c r="O289" s="11"/>
      <c r="P289" s="11"/>
      <c r="R289" s="106"/>
      <c r="S289" s="11"/>
      <c r="T289" s="11"/>
      <c r="U289" s="12"/>
      <c r="V289" s="13"/>
    </row>
    <row r="290" spans="4:22" ht="15.75" customHeight="1">
      <c r="D290" s="11"/>
      <c r="E290" s="11"/>
      <c r="F290" s="11"/>
      <c r="G290" s="11"/>
      <c r="H290" s="11"/>
      <c r="I290" s="11"/>
      <c r="K290" s="11"/>
      <c r="L290" s="11"/>
      <c r="M290" s="11"/>
      <c r="N290" s="11"/>
      <c r="O290" s="11"/>
      <c r="P290" s="11"/>
      <c r="R290" s="106"/>
      <c r="S290" s="11"/>
      <c r="T290" s="11"/>
      <c r="U290" s="12"/>
      <c r="V290" s="13"/>
    </row>
    <row r="291" spans="4:22" ht="15.75" customHeight="1">
      <c r="D291" s="11"/>
      <c r="E291" s="11"/>
      <c r="F291" s="11"/>
      <c r="G291" s="11"/>
      <c r="H291" s="11"/>
      <c r="I291" s="11"/>
      <c r="K291" s="11"/>
      <c r="L291" s="11"/>
      <c r="M291" s="11"/>
      <c r="N291" s="11"/>
      <c r="O291" s="11"/>
      <c r="P291" s="11"/>
      <c r="R291" s="106"/>
      <c r="S291" s="11"/>
      <c r="T291" s="11"/>
      <c r="U291" s="12"/>
      <c r="V291" s="13"/>
    </row>
    <row r="292" spans="4:22" ht="15.75" customHeight="1">
      <c r="D292" s="11"/>
      <c r="E292" s="11"/>
      <c r="F292" s="11"/>
      <c r="G292" s="11"/>
      <c r="H292" s="11"/>
      <c r="I292" s="11"/>
      <c r="K292" s="11"/>
      <c r="L292" s="11"/>
      <c r="M292" s="11"/>
      <c r="N292" s="11"/>
      <c r="O292" s="11"/>
      <c r="P292" s="11"/>
      <c r="R292" s="106"/>
      <c r="S292" s="11"/>
      <c r="T292" s="11"/>
      <c r="U292" s="12"/>
      <c r="V292" s="13"/>
    </row>
    <row r="293" spans="4:22" ht="15.75" customHeight="1">
      <c r="D293" s="11"/>
      <c r="E293" s="11"/>
      <c r="F293" s="11"/>
      <c r="G293" s="11"/>
      <c r="H293" s="11"/>
      <c r="I293" s="11"/>
      <c r="K293" s="11"/>
      <c r="L293" s="11"/>
      <c r="M293" s="11"/>
      <c r="N293" s="11"/>
      <c r="O293" s="11"/>
      <c r="P293" s="11"/>
      <c r="R293" s="106"/>
      <c r="S293" s="11"/>
      <c r="T293" s="11"/>
      <c r="U293" s="12"/>
      <c r="V293" s="13"/>
    </row>
    <row r="294" spans="4:22" ht="15.75" customHeight="1">
      <c r="D294" s="11"/>
      <c r="E294" s="11"/>
      <c r="F294" s="11"/>
      <c r="G294" s="11"/>
      <c r="H294" s="11"/>
      <c r="I294" s="11"/>
      <c r="K294" s="11"/>
      <c r="L294" s="11"/>
      <c r="M294" s="11"/>
      <c r="N294" s="11"/>
      <c r="O294" s="11"/>
      <c r="P294" s="11"/>
      <c r="R294" s="106"/>
      <c r="S294" s="11"/>
      <c r="T294" s="11"/>
      <c r="U294" s="12"/>
      <c r="V294" s="13"/>
    </row>
    <row r="295" spans="4:22" ht="15.75" customHeight="1">
      <c r="D295" s="11"/>
      <c r="E295" s="11"/>
      <c r="F295" s="11"/>
      <c r="G295" s="11"/>
      <c r="H295" s="11"/>
      <c r="I295" s="11"/>
      <c r="K295" s="11"/>
      <c r="L295" s="11"/>
      <c r="M295" s="11"/>
      <c r="N295" s="11"/>
      <c r="O295" s="11"/>
      <c r="P295" s="11"/>
      <c r="R295" s="106"/>
      <c r="S295" s="11"/>
      <c r="T295" s="11"/>
      <c r="U295" s="12"/>
      <c r="V295" s="13"/>
    </row>
    <row r="296" spans="4:22" ht="15.75" customHeight="1">
      <c r="D296" s="11"/>
      <c r="E296" s="11"/>
      <c r="F296" s="11"/>
      <c r="G296" s="11"/>
      <c r="H296" s="11"/>
      <c r="I296" s="11"/>
      <c r="K296" s="11"/>
      <c r="L296" s="11"/>
      <c r="M296" s="11"/>
      <c r="N296" s="11"/>
      <c r="O296" s="11"/>
      <c r="P296" s="11"/>
      <c r="R296" s="106"/>
      <c r="S296" s="11"/>
      <c r="T296" s="11"/>
      <c r="U296" s="12"/>
      <c r="V296" s="13"/>
    </row>
    <row r="297" spans="4:22" ht="15.75" customHeight="1">
      <c r="D297" s="11"/>
      <c r="E297" s="11"/>
      <c r="F297" s="11"/>
      <c r="G297" s="11"/>
      <c r="H297" s="11"/>
      <c r="I297" s="11"/>
      <c r="K297" s="11"/>
      <c r="L297" s="11"/>
      <c r="M297" s="11"/>
      <c r="N297" s="11"/>
      <c r="O297" s="11"/>
      <c r="P297" s="11"/>
      <c r="R297" s="106"/>
      <c r="S297" s="11"/>
      <c r="T297" s="11"/>
      <c r="U297" s="12"/>
      <c r="V297" s="13"/>
    </row>
    <row r="298" spans="4:22" ht="15.75" customHeight="1">
      <c r="D298" s="11"/>
      <c r="E298" s="11"/>
      <c r="F298" s="11"/>
      <c r="G298" s="11"/>
      <c r="H298" s="11"/>
      <c r="I298" s="11"/>
      <c r="K298" s="11"/>
      <c r="L298" s="11"/>
      <c r="M298" s="11"/>
      <c r="N298" s="11"/>
      <c r="O298" s="11"/>
      <c r="P298" s="11"/>
      <c r="R298" s="106"/>
      <c r="S298" s="11"/>
      <c r="T298" s="11"/>
      <c r="U298" s="12"/>
      <c r="V298" s="13"/>
    </row>
    <row r="299" spans="4:22" ht="15.75" customHeight="1">
      <c r="D299" s="11"/>
      <c r="E299" s="11"/>
      <c r="F299" s="11"/>
      <c r="G299" s="11"/>
      <c r="H299" s="11"/>
      <c r="I299" s="11"/>
      <c r="K299" s="11"/>
      <c r="L299" s="11"/>
      <c r="M299" s="11"/>
      <c r="N299" s="11"/>
      <c r="O299" s="11"/>
      <c r="P299" s="11"/>
      <c r="R299" s="106"/>
      <c r="S299" s="11"/>
      <c r="T299" s="11"/>
      <c r="U299" s="12"/>
      <c r="V299" s="13"/>
    </row>
    <row r="300" spans="4:22" ht="15.75" customHeight="1">
      <c r="D300" s="11"/>
      <c r="E300" s="11"/>
      <c r="F300" s="11"/>
      <c r="G300" s="11"/>
      <c r="H300" s="11"/>
      <c r="I300" s="11"/>
      <c r="K300" s="11"/>
      <c r="L300" s="11"/>
      <c r="M300" s="11"/>
      <c r="N300" s="11"/>
      <c r="O300" s="11"/>
      <c r="P300" s="11"/>
      <c r="R300" s="106"/>
      <c r="S300" s="11"/>
      <c r="T300" s="11"/>
      <c r="U300" s="12"/>
      <c r="V300" s="13"/>
    </row>
    <row r="301" spans="4:22" ht="15.75" customHeight="1">
      <c r="D301" s="11"/>
      <c r="E301" s="11"/>
      <c r="F301" s="11"/>
      <c r="G301" s="11"/>
      <c r="H301" s="11"/>
      <c r="I301" s="11"/>
      <c r="K301" s="11"/>
      <c r="L301" s="11"/>
      <c r="M301" s="11"/>
      <c r="N301" s="11"/>
      <c r="O301" s="11"/>
      <c r="P301" s="11"/>
      <c r="R301" s="106"/>
      <c r="S301" s="11"/>
      <c r="T301" s="11"/>
      <c r="U301" s="12"/>
      <c r="V301" s="13"/>
    </row>
    <row r="302" spans="4:22" ht="15.75" customHeight="1">
      <c r="D302" s="11"/>
      <c r="E302" s="11"/>
      <c r="F302" s="11"/>
      <c r="G302" s="11"/>
      <c r="H302" s="11"/>
      <c r="I302" s="11"/>
      <c r="K302" s="11"/>
      <c r="L302" s="11"/>
      <c r="M302" s="11"/>
      <c r="N302" s="11"/>
      <c r="O302" s="11"/>
      <c r="P302" s="11"/>
      <c r="R302" s="106"/>
      <c r="S302" s="11"/>
      <c r="T302" s="11"/>
      <c r="U302" s="12"/>
      <c r="V302" s="13"/>
    </row>
    <row r="303" spans="4:22" ht="15.75" customHeight="1">
      <c r="D303" s="11"/>
      <c r="E303" s="11"/>
      <c r="F303" s="11"/>
      <c r="G303" s="11"/>
      <c r="H303" s="11"/>
      <c r="I303" s="11"/>
      <c r="K303" s="11"/>
      <c r="L303" s="11"/>
      <c r="M303" s="11"/>
      <c r="N303" s="11"/>
      <c r="O303" s="11"/>
      <c r="P303" s="11"/>
      <c r="R303" s="106"/>
      <c r="S303" s="11"/>
      <c r="T303" s="11"/>
      <c r="U303" s="12"/>
      <c r="V303" s="13"/>
    </row>
    <row r="304" spans="4:22" ht="15.75" customHeight="1">
      <c r="D304" s="11"/>
      <c r="E304" s="11"/>
      <c r="F304" s="11"/>
      <c r="G304" s="11"/>
      <c r="H304" s="11"/>
      <c r="I304" s="11"/>
      <c r="K304" s="11"/>
      <c r="L304" s="11"/>
      <c r="M304" s="11"/>
      <c r="N304" s="11"/>
      <c r="O304" s="11"/>
      <c r="P304" s="11"/>
      <c r="R304" s="106"/>
      <c r="S304" s="11"/>
      <c r="T304" s="11"/>
      <c r="U304" s="12"/>
      <c r="V304" s="13"/>
    </row>
    <row r="305" spans="4:22" ht="15.75" customHeight="1">
      <c r="D305" s="11"/>
      <c r="E305" s="11"/>
      <c r="F305" s="11"/>
      <c r="G305" s="11"/>
      <c r="H305" s="11"/>
      <c r="I305" s="11"/>
      <c r="K305" s="11"/>
      <c r="L305" s="11"/>
      <c r="M305" s="11"/>
      <c r="N305" s="11"/>
      <c r="O305" s="11"/>
      <c r="P305" s="11"/>
      <c r="R305" s="106"/>
      <c r="S305" s="11"/>
      <c r="T305" s="11"/>
      <c r="U305" s="12"/>
      <c r="V305" s="13"/>
    </row>
    <row r="306" spans="4:22" ht="15.75" customHeight="1">
      <c r="D306" s="11"/>
      <c r="E306" s="11"/>
      <c r="F306" s="11"/>
      <c r="G306" s="11"/>
      <c r="H306" s="11"/>
      <c r="I306" s="11"/>
      <c r="K306" s="11"/>
      <c r="L306" s="11"/>
      <c r="M306" s="11"/>
      <c r="N306" s="11"/>
      <c r="O306" s="11"/>
      <c r="P306" s="11"/>
      <c r="R306" s="106"/>
      <c r="S306" s="11"/>
      <c r="T306" s="11"/>
      <c r="U306" s="12"/>
      <c r="V306" s="13"/>
    </row>
    <row r="307" spans="4:22" ht="15.75" customHeight="1">
      <c r="D307" s="11"/>
      <c r="E307" s="11"/>
      <c r="F307" s="11"/>
      <c r="G307" s="11"/>
      <c r="H307" s="11"/>
      <c r="I307" s="11"/>
      <c r="K307" s="11"/>
      <c r="L307" s="11"/>
      <c r="M307" s="11"/>
      <c r="N307" s="11"/>
      <c r="O307" s="11"/>
      <c r="P307" s="11"/>
      <c r="R307" s="106"/>
      <c r="S307" s="11"/>
      <c r="T307" s="11"/>
      <c r="U307" s="12"/>
      <c r="V307" s="13"/>
    </row>
    <row r="308" spans="4:22" ht="15.75" customHeight="1">
      <c r="D308" s="11"/>
      <c r="E308" s="11"/>
      <c r="F308" s="11"/>
      <c r="G308" s="11"/>
      <c r="H308" s="11"/>
      <c r="I308" s="11"/>
      <c r="K308" s="11"/>
      <c r="L308" s="11"/>
      <c r="M308" s="11"/>
      <c r="N308" s="11"/>
      <c r="O308" s="11"/>
      <c r="P308" s="11"/>
      <c r="R308" s="106"/>
      <c r="S308" s="11"/>
      <c r="T308" s="11"/>
      <c r="U308" s="12"/>
      <c r="V308" s="13"/>
    </row>
    <row r="309" spans="4:22" ht="15.75" customHeight="1">
      <c r="D309" s="11"/>
      <c r="E309" s="11"/>
      <c r="F309" s="11"/>
      <c r="G309" s="11"/>
      <c r="H309" s="11"/>
      <c r="I309" s="11"/>
      <c r="K309" s="11"/>
      <c r="L309" s="11"/>
      <c r="M309" s="11"/>
      <c r="N309" s="11"/>
      <c r="O309" s="11"/>
      <c r="P309" s="11"/>
      <c r="R309" s="106"/>
      <c r="S309" s="11"/>
      <c r="T309" s="11"/>
      <c r="U309" s="12"/>
      <c r="V309" s="13"/>
    </row>
    <row r="310" spans="4:22" ht="15.75" customHeight="1">
      <c r="D310" s="11"/>
      <c r="E310" s="11"/>
      <c r="F310" s="11"/>
      <c r="G310" s="11"/>
      <c r="H310" s="11"/>
      <c r="I310" s="11"/>
      <c r="K310" s="11"/>
      <c r="L310" s="11"/>
      <c r="M310" s="11"/>
      <c r="N310" s="11"/>
      <c r="O310" s="11"/>
      <c r="P310" s="11"/>
      <c r="R310" s="106"/>
      <c r="S310" s="11"/>
      <c r="T310" s="11"/>
      <c r="U310" s="12"/>
      <c r="V310" s="13"/>
    </row>
    <row r="311" spans="4:22" ht="15.75" customHeight="1">
      <c r="D311" s="11"/>
      <c r="E311" s="11"/>
      <c r="F311" s="11"/>
      <c r="G311" s="11"/>
      <c r="H311" s="11"/>
      <c r="I311" s="11"/>
      <c r="K311" s="11"/>
      <c r="L311" s="11"/>
      <c r="M311" s="11"/>
      <c r="N311" s="11"/>
      <c r="O311" s="11"/>
      <c r="P311" s="11"/>
      <c r="R311" s="106"/>
      <c r="S311" s="11"/>
      <c r="T311" s="11"/>
      <c r="U311" s="12"/>
      <c r="V311" s="13"/>
    </row>
    <row r="312" spans="4:22" ht="15.75" customHeight="1">
      <c r="D312" s="11"/>
      <c r="E312" s="11"/>
      <c r="F312" s="11"/>
      <c r="G312" s="11"/>
      <c r="H312" s="11"/>
      <c r="I312" s="11"/>
      <c r="K312" s="11"/>
      <c r="L312" s="11"/>
      <c r="M312" s="11"/>
      <c r="N312" s="11"/>
      <c r="O312" s="11"/>
      <c r="P312" s="11"/>
      <c r="R312" s="106"/>
      <c r="S312" s="11"/>
      <c r="T312" s="11"/>
      <c r="U312" s="12"/>
      <c r="V312" s="13"/>
    </row>
    <row r="313" spans="4:22" ht="15.75" customHeight="1">
      <c r="D313" s="11"/>
      <c r="E313" s="11"/>
      <c r="F313" s="11"/>
      <c r="G313" s="11"/>
      <c r="H313" s="11"/>
      <c r="I313" s="11"/>
      <c r="K313" s="11"/>
      <c r="L313" s="11"/>
      <c r="M313" s="11"/>
      <c r="N313" s="11"/>
      <c r="O313" s="11"/>
      <c r="P313" s="11"/>
      <c r="R313" s="106"/>
      <c r="S313" s="11"/>
      <c r="T313" s="11"/>
      <c r="U313" s="12"/>
      <c r="V313" s="13"/>
    </row>
    <row r="314" spans="4:22" ht="15.75" customHeight="1">
      <c r="D314" s="11"/>
      <c r="E314" s="11"/>
      <c r="F314" s="11"/>
      <c r="G314" s="11"/>
      <c r="H314" s="11"/>
      <c r="I314" s="11"/>
      <c r="K314" s="11"/>
      <c r="L314" s="11"/>
      <c r="M314" s="11"/>
      <c r="N314" s="11"/>
      <c r="O314" s="11"/>
      <c r="P314" s="11"/>
      <c r="R314" s="106"/>
      <c r="S314" s="11"/>
      <c r="T314" s="11"/>
      <c r="U314" s="12"/>
      <c r="V314" s="13"/>
    </row>
    <row r="315" spans="4:22" ht="15.75" customHeight="1">
      <c r="D315" s="11"/>
      <c r="E315" s="11"/>
      <c r="F315" s="11"/>
      <c r="G315" s="11"/>
      <c r="H315" s="11"/>
      <c r="I315" s="11"/>
      <c r="K315" s="11"/>
      <c r="L315" s="11"/>
      <c r="M315" s="11"/>
      <c r="N315" s="11"/>
      <c r="O315" s="11"/>
      <c r="P315" s="11"/>
      <c r="R315" s="106"/>
      <c r="S315" s="11"/>
      <c r="T315" s="11"/>
      <c r="U315" s="12"/>
      <c r="V315" s="13"/>
    </row>
    <row r="316" spans="4:22" ht="15.75" customHeight="1">
      <c r="D316" s="11"/>
      <c r="E316" s="11"/>
      <c r="F316" s="11"/>
      <c r="G316" s="11"/>
      <c r="H316" s="11"/>
      <c r="I316" s="11"/>
      <c r="K316" s="11"/>
      <c r="L316" s="11"/>
      <c r="M316" s="11"/>
      <c r="N316" s="11"/>
      <c r="O316" s="11"/>
      <c r="P316" s="11"/>
      <c r="R316" s="106"/>
      <c r="S316" s="11"/>
      <c r="T316" s="11"/>
      <c r="U316" s="12"/>
      <c r="V316" s="13"/>
    </row>
    <row r="317" spans="4:22" ht="15.75" customHeight="1">
      <c r="D317" s="11"/>
      <c r="E317" s="11"/>
      <c r="F317" s="11"/>
      <c r="G317" s="11"/>
      <c r="H317" s="11"/>
      <c r="I317" s="11"/>
      <c r="K317" s="11"/>
      <c r="L317" s="11"/>
      <c r="M317" s="11"/>
      <c r="N317" s="11"/>
      <c r="O317" s="11"/>
      <c r="P317" s="11"/>
      <c r="R317" s="106"/>
      <c r="S317" s="11"/>
      <c r="T317" s="11"/>
      <c r="U317" s="12"/>
      <c r="V317" s="13"/>
    </row>
    <row r="318" spans="4:22" ht="15.75" customHeight="1">
      <c r="D318" s="11"/>
      <c r="E318" s="11"/>
      <c r="F318" s="11"/>
      <c r="G318" s="11"/>
      <c r="H318" s="11"/>
      <c r="I318" s="11"/>
      <c r="K318" s="11"/>
      <c r="L318" s="11"/>
      <c r="M318" s="11"/>
      <c r="N318" s="11"/>
      <c r="O318" s="11"/>
      <c r="P318" s="11"/>
      <c r="R318" s="106"/>
      <c r="S318" s="11"/>
      <c r="T318" s="11"/>
      <c r="U318" s="12"/>
      <c r="V318" s="13"/>
    </row>
    <row r="319" spans="4:22" ht="15.75" customHeight="1">
      <c r="D319" s="11"/>
      <c r="E319" s="11"/>
      <c r="F319" s="11"/>
      <c r="G319" s="11"/>
      <c r="H319" s="11"/>
      <c r="I319" s="11"/>
      <c r="K319" s="11"/>
      <c r="L319" s="11"/>
      <c r="M319" s="11"/>
      <c r="N319" s="11"/>
      <c r="O319" s="11"/>
      <c r="P319" s="11"/>
      <c r="R319" s="106"/>
      <c r="S319" s="11"/>
      <c r="T319" s="11"/>
      <c r="U319" s="12"/>
      <c r="V319" s="13"/>
    </row>
    <row r="320" spans="4:22" ht="15.75" customHeight="1">
      <c r="D320" s="11"/>
      <c r="E320" s="11"/>
      <c r="F320" s="11"/>
      <c r="G320" s="11"/>
      <c r="H320" s="11"/>
      <c r="I320" s="11"/>
      <c r="K320" s="11"/>
      <c r="L320" s="11"/>
      <c r="M320" s="11"/>
      <c r="N320" s="11"/>
      <c r="O320" s="11"/>
      <c r="P320" s="11"/>
      <c r="R320" s="106"/>
      <c r="S320" s="11"/>
      <c r="T320" s="11"/>
      <c r="U320" s="12"/>
      <c r="V320" s="13"/>
    </row>
    <row r="321" spans="4:22" ht="15.75" customHeight="1">
      <c r="D321" s="11"/>
      <c r="E321" s="11"/>
      <c r="F321" s="11"/>
      <c r="G321" s="11"/>
      <c r="H321" s="11"/>
      <c r="I321" s="11"/>
      <c r="K321" s="11"/>
      <c r="L321" s="11"/>
      <c r="M321" s="11"/>
      <c r="N321" s="11"/>
      <c r="O321" s="11"/>
      <c r="P321" s="11"/>
      <c r="R321" s="106"/>
      <c r="S321" s="11"/>
      <c r="T321" s="11"/>
      <c r="U321" s="12"/>
      <c r="V321" s="13"/>
    </row>
    <row r="322" spans="4:22" ht="15.75" customHeight="1">
      <c r="D322" s="11"/>
      <c r="E322" s="11"/>
      <c r="F322" s="11"/>
      <c r="G322" s="11"/>
      <c r="H322" s="11"/>
      <c r="I322" s="11"/>
      <c r="K322" s="11"/>
      <c r="L322" s="11"/>
      <c r="M322" s="11"/>
      <c r="N322" s="11"/>
      <c r="O322" s="11"/>
      <c r="P322" s="11"/>
      <c r="R322" s="106"/>
      <c r="S322" s="11"/>
      <c r="T322" s="11"/>
      <c r="U322" s="12"/>
      <c r="V322" s="13"/>
    </row>
    <row r="323" spans="4:22" ht="15.75" customHeight="1">
      <c r="D323" s="11"/>
      <c r="E323" s="11"/>
      <c r="F323" s="11"/>
      <c r="G323" s="11"/>
      <c r="H323" s="11"/>
      <c r="I323" s="11"/>
      <c r="K323" s="11"/>
      <c r="L323" s="11"/>
      <c r="M323" s="11"/>
      <c r="N323" s="11"/>
      <c r="O323" s="11"/>
      <c r="P323" s="11"/>
      <c r="R323" s="106"/>
      <c r="S323" s="11"/>
      <c r="T323" s="11"/>
      <c r="U323" s="12"/>
      <c r="V323" s="13"/>
    </row>
    <row r="324" spans="4:22" ht="15.75" customHeight="1">
      <c r="D324" s="11"/>
      <c r="E324" s="11"/>
      <c r="F324" s="11"/>
      <c r="G324" s="11"/>
      <c r="H324" s="11"/>
      <c r="I324" s="11"/>
      <c r="K324" s="11"/>
      <c r="L324" s="11"/>
      <c r="M324" s="11"/>
      <c r="N324" s="11"/>
      <c r="O324" s="11"/>
      <c r="P324" s="11"/>
      <c r="R324" s="106"/>
      <c r="S324" s="11"/>
      <c r="T324" s="11"/>
      <c r="U324" s="12"/>
      <c r="V324" s="13"/>
    </row>
    <row r="325" spans="4:22" ht="15.75" customHeight="1">
      <c r="D325" s="11"/>
      <c r="E325" s="11"/>
      <c r="F325" s="11"/>
      <c r="G325" s="11"/>
      <c r="H325" s="11"/>
      <c r="I325" s="11"/>
      <c r="K325" s="11"/>
      <c r="L325" s="11"/>
      <c r="M325" s="11"/>
      <c r="N325" s="11"/>
      <c r="O325" s="11"/>
      <c r="P325" s="11"/>
      <c r="R325" s="106"/>
      <c r="S325" s="11"/>
      <c r="T325" s="11"/>
      <c r="U325" s="12"/>
      <c r="V325" s="13"/>
    </row>
    <row r="326" spans="4:22" ht="15.75" customHeight="1">
      <c r="D326" s="11"/>
      <c r="E326" s="11"/>
      <c r="F326" s="11"/>
      <c r="G326" s="11"/>
      <c r="H326" s="11"/>
      <c r="I326" s="11"/>
      <c r="K326" s="11"/>
      <c r="L326" s="11"/>
      <c r="M326" s="11"/>
      <c r="N326" s="11"/>
      <c r="O326" s="11"/>
      <c r="P326" s="11"/>
      <c r="R326" s="106"/>
      <c r="S326" s="11"/>
      <c r="T326" s="11"/>
      <c r="U326" s="12"/>
      <c r="V326" s="13"/>
    </row>
    <row r="327" spans="4:22" ht="15.75" customHeight="1">
      <c r="D327" s="11"/>
      <c r="E327" s="11"/>
      <c r="F327" s="11"/>
      <c r="G327" s="11"/>
      <c r="H327" s="11"/>
      <c r="I327" s="11"/>
      <c r="K327" s="11"/>
      <c r="L327" s="11"/>
      <c r="M327" s="11"/>
      <c r="N327" s="11"/>
      <c r="O327" s="11"/>
      <c r="P327" s="11"/>
      <c r="R327" s="106"/>
      <c r="S327" s="11"/>
      <c r="T327" s="11"/>
      <c r="U327" s="12"/>
      <c r="V327" s="13"/>
    </row>
    <row r="328" spans="4:22" ht="15.75" customHeight="1">
      <c r="D328" s="11"/>
      <c r="E328" s="11"/>
      <c r="F328" s="11"/>
      <c r="G328" s="11"/>
      <c r="H328" s="11"/>
      <c r="I328" s="11"/>
      <c r="K328" s="11"/>
      <c r="L328" s="11"/>
      <c r="M328" s="11"/>
      <c r="N328" s="11"/>
      <c r="O328" s="11"/>
      <c r="P328" s="11"/>
      <c r="R328" s="106"/>
      <c r="S328" s="11"/>
      <c r="T328" s="11"/>
      <c r="U328" s="12"/>
      <c r="V328" s="13"/>
    </row>
    <row r="329" spans="4:22" ht="15.75" customHeight="1">
      <c r="D329" s="11"/>
      <c r="E329" s="11"/>
      <c r="F329" s="11"/>
      <c r="G329" s="11"/>
      <c r="H329" s="11"/>
      <c r="I329" s="11"/>
      <c r="K329" s="11"/>
      <c r="L329" s="11"/>
      <c r="M329" s="11"/>
      <c r="N329" s="11"/>
      <c r="O329" s="11"/>
      <c r="P329" s="11"/>
      <c r="R329" s="106"/>
      <c r="S329" s="11"/>
      <c r="T329" s="11"/>
      <c r="U329" s="12"/>
      <c r="V329" s="13"/>
    </row>
    <row r="330" spans="4:22" ht="15.75" customHeight="1">
      <c r="D330" s="11"/>
      <c r="E330" s="11"/>
      <c r="F330" s="11"/>
      <c r="G330" s="11"/>
      <c r="H330" s="11"/>
      <c r="I330" s="11"/>
      <c r="K330" s="11"/>
      <c r="L330" s="11"/>
      <c r="M330" s="11"/>
      <c r="N330" s="11"/>
      <c r="O330" s="11"/>
      <c r="P330" s="11"/>
      <c r="R330" s="106"/>
      <c r="S330" s="11"/>
      <c r="T330" s="11"/>
      <c r="U330" s="12"/>
      <c r="V330" s="13"/>
    </row>
    <row r="331" spans="4:22" ht="15.75" customHeight="1">
      <c r="D331" s="11"/>
      <c r="E331" s="11"/>
      <c r="F331" s="11"/>
      <c r="G331" s="11"/>
      <c r="H331" s="11"/>
      <c r="I331" s="11"/>
      <c r="K331" s="11"/>
      <c r="L331" s="11"/>
      <c r="M331" s="11"/>
      <c r="N331" s="11"/>
      <c r="O331" s="11"/>
      <c r="P331" s="11"/>
      <c r="R331" s="106"/>
      <c r="S331" s="11"/>
      <c r="T331" s="11"/>
      <c r="U331" s="12"/>
      <c r="V331" s="13"/>
    </row>
    <row r="332" spans="4:22" ht="15.75" customHeight="1">
      <c r="D332" s="11"/>
      <c r="E332" s="11"/>
      <c r="F332" s="11"/>
      <c r="G332" s="11"/>
      <c r="H332" s="11"/>
      <c r="I332" s="11"/>
      <c r="K332" s="11"/>
      <c r="L332" s="11"/>
      <c r="M332" s="11"/>
      <c r="N332" s="11"/>
      <c r="O332" s="11"/>
      <c r="P332" s="11"/>
      <c r="R332" s="106"/>
      <c r="S332" s="11"/>
      <c r="T332" s="11"/>
      <c r="U332" s="12"/>
      <c r="V332" s="13"/>
    </row>
    <row r="333" spans="4:22" ht="15.75" customHeight="1">
      <c r="D333" s="11"/>
      <c r="E333" s="11"/>
      <c r="F333" s="11"/>
      <c r="G333" s="11"/>
      <c r="H333" s="11"/>
      <c r="I333" s="11"/>
      <c r="K333" s="11"/>
      <c r="L333" s="11"/>
      <c r="M333" s="11"/>
      <c r="N333" s="11"/>
      <c r="O333" s="11"/>
      <c r="P333" s="11"/>
      <c r="R333" s="106"/>
      <c r="S333" s="11"/>
      <c r="T333" s="11"/>
      <c r="U333" s="12"/>
      <c r="V333" s="13"/>
    </row>
    <row r="334" spans="4:22" ht="15.75" customHeight="1">
      <c r="D334" s="11"/>
      <c r="E334" s="11"/>
      <c r="F334" s="11"/>
      <c r="G334" s="11"/>
      <c r="H334" s="11"/>
      <c r="I334" s="11"/>
      <c r="K334" s="11"/>
      <c r="L334" s="11"/>
      <c r="M334" s="11"/>
      <c r="N334" s="11"/>
      <c r="O334" s="11"/>
      <c r="P334" s="11"/>
      <c r="R334" s="106"/>
      <c r="S334" s="11"/>
      <c r="T334" s="11"/>
      <c r="U334" s="12"/>
      <c r="V334" s="13"/>
    </row>
    <row r="335" spans="4:22" ht="15.75" customHeight="1">
      <c r="D335" s="11"/>
      <c r="E335" s="11"/>
      <c r="F335" s="11"/>
      <c r="G335" s="11"/>
      <c r="H335" s="11"/>
      <c r="I335" s="11"/>
      <c r="K335" s="11"/>
      <c r="L335" s="11"/>
      <c r="M335" s="11"/>
      <c r="N335" s="11"/>
      <c r="O335" s="11"/>
      <c r="P335" s="11"/>
      <c r="R335" s="106"/>
      <c r="S335" s="11"/>
      <c r="T335" s="11"/>
      <c r="U335" s="12"/>
      <c r="V335" s="13"/>
    </row>
    <row r="336" spans="4:22" ht="15.75" customHeight="1">
      <c r="D336" s="11"/>
      <c r="E336" s="11"/>
      <c r="F336" s="11"/>
      <c r="G336" s="11"/>
      <c r="H336" s="11"/>
      <c r="I336" s="11"/>
      <c r="K336" s="11"/>
      <c r="L336" s="11"/>
      <c r="M336" s="11"/>
      <c r="N336" s="11"/>
      <c r="O336" s="11"/>
      <c r="P336" s="11"/>
      <c r="R336" s="106"/>
      <c r="S336" s="11"/>
      <c r="T336" s="11"/>
      <c r="U336" s="12"/>
      <c r="V336" s="13"/>
    </row>
    <row r="337" spans="4:22" ht="15.75" customHeight="1">
      <c r="D337" s="11"/>
      <c r="E337" s="11"/>
      <c r="F337" s="11"/>
      <c r="G337" s="11"/>
      <c r="H337" s="11"/>
      <c r="I337" s="11"/>
      <c r="K337" s="11"/>
      <c r="L337" s="11"/>
      <c r="M337" s="11"/>
      <c r="N337" s="11"/>
      <c r="O337" s="11"/>
      <c r="P337" s="11"/>
      <c r="R337" s="106"/>
      <c r="S337" s="11"/>
      <c r="T337" s="11"/>
      <c r="U337" s="12"/>
      <c r="V337" s="13"/>
    </row>
    <row r="338" spans="4:22" ht="15.75" customHeight="1">
      <c r="D338" s="11"/>
      <c r="E338" s="11"/>
      <c r="F338" s="11"/>
      <c r="G338" s="11"/>
      <c r="H338" s="11"/>
      <c r="I338" s="11"/>
      <c r="K338" s="11"/>
      <c r="L338" s="11"/>
      <c r="M338" s="11"/>
      <c r="N338" s="11"/>
      <c r="O338" s="11"/>
      <c r="P338" s="11"/>
      <c r="R338" s="106"/>
      <c r="S338" s="11"/>
      <c r="T338" s="11"/>
      <c r="U338" s="12"/>
      <c r="V338" s="13"/>
    </row>
    <row r="339" spans="4:22" ht="15.75" customHeight="1">
      <c r="D339" s="11"/>
      <c r="E339" s="11"/>
      <c r="F339" s="11"/>
      <c r="G339" s="11"/>
      <c r="H339" s="11"/>
      <c r="I339" s="11"/>
      <c r="K339" s="11"/>
      <c r="L339" s="11"/>
      <c r="M339" s="11"/>
      <c r="N339" s="11"/>
      <c r="O339" s="11"/>
      <c r="P339" s="11"/>
      <c r="R339" s="106"/>
      <c r="S339" s="11"/>
      <c r="T339" s="11"/>
      <c r="U339" s="12"/>
      <c r="V339" s="13"/>
    </row>
    <row r="340" spans="4:22" ht="15.75" customHeight="1">
      <c r="D340" s="11"/>
      <c r="E340" s="11"/>
      <c r="F340" s="11"/>
      <c r="G340" s="11"/>
      <c r="H340" s="11"/>
      <c r="I340" s="11"/>
      <c r="K340" s="11"/>
      <c r="L340" s="11"/>
      <c r="M340" s="11"/>
      <c r="N340" s="11"/>
      <c r="O340" s="11"/>
      <c r="P340" s="11"/>
      <c r="R340" s="106"/>
      <c r="S340" s="11"/>
      <c r="T340" s="11"/>
      <c r="U340" s="12"/>
      <c r="V340" s="13"/>
    </row>
    <row r="341" spans="4:22" ht="15.75" customHeight="1">
      <c r="D341" s="11"/>
      <c r="E341" s="11"/>
      <c r="F341" s="11"/>
      <c r="G341" s="11"/>
      <c r="H341" s="11"/>
      <c r="I341" s="11"/>
      <c r="K341" s="11"/>
      <c r="L341" s="11"/>
      <c r="M341" s="11"/>
      <c r="N341" s="11"/>
      <c r="O341" s="11"/>
      <c r="P341" s="11"/>
      <c r="R341" s="106"/>
      <c r="S341" s="11"/>
      <c r="T341" s="11"/>
      <c r="U341" s="12"/>
      <c r="V341" s="13"/>
    </row>
    <row r="342" spans="4:22" ht="15.75" customHeight="1">
      <c r="D342" s="11"/>
      <c r="E342" s="11"/>
      <c r="F342" s="11"/>
      <c r="G342" s="11"/>
      <c r="H342" s="11"/>
      <c r="I342" s="11"/>
      <c r="K342" s="11"/>
      <c r="L342" s="11"/>
      <c r="M342" s="11"/>
      <c r="N342" s="11"/>
      <c r="O342" s="11"/>
      <c r="P342" s="11"/>
      <c r="R342" s="106"/>
      <c r="S342" s="11"/>
      <c r="T342" s="11"/>
      <c r="U342" s="12"/>
      <c r="V342" s="13"/>
    </row>
    <row r="343" spans="4:22" ht="15.75" customHeight="1">
      <c r="D343" s="11"/>
      <c r="E343" s="11"/>
      <c r="F343" s="11"/>
      <c r="G343" s="11"/>
      <c r="H343" s="11"/>
      <c r="I343" s="11"/>
      <c r="K343" s="11"/>
      <c r="L343" s="11"/>
      <c r="M343" s="11"/>
      <c r="N343" s="11"/>
      <c r="O343" s="11"/>
      <c r="P343" s="11"/>
      <c r="R343" s="106"/>
      <c r="S343" s="11"/>
      <c r="T343" s="11"/>
      <c r="U343" s="12"/>
      <c r="V343" s="13"/>
    </row>
    <row r="344" spans="4:22" ht="15.75" customHeight="1">
      <c r="D344" s="11"/>
      <c r="E344" s="11"/>
      <c r="F344" s="11"/>
      <c r="G344" s="11"/>
      <c r="H344" s="11"/>
      <c r="I344" s="11"/>
      <c r="K344" s="11"/>
      <c r="L344" s="11"/>
      <c r="M344" s="11"/>
      <c r="N344" s="11"/>
      <c r="O344" s="11"/>
      <c r="P344" s="11"/>
      <c r="R344" s="106"/>
      <c r="S344" s="11"/>
      <c r="T344" s="11"/>
      <c r="U344" s="12"/>
      <c r="V344" s="13"/>
    </row>
    <row r="345" spans="4:22" ht="15.75" customHeight="1">
      <c r="D345" s="11"/>
      <c r="E345" s="11"/>
      <c r="F345" s="11"/>
      <c r="G345" s="11"/>
      <c r="H345" s="11"/>
      <c r="I345" s="11"/>
      <c r="K345" s="11"/>
      <c r="L345" s="11"/>
      <c r="M345" s="11"/>
      <c r="N345" s="11"/>
      <c r="O345" s="11"/>
      <c r="P345" s="11"/>
      <c r="R345" s="106"/>
      <c r="S345" s="11"/>
      <c r="T345" s="11"/>
      <c r="U345" s="12"/>
      <c r="V345" s="13"/>
    </row>
    <row r="346" spans="4:22" ht="15.75" customHeight="1">
      <c r="D346" s="11"/>
      <c r="E346" s="11"/>
      <c r="F346" s="11"/>
      <c r="G346" s="11"/>
      <c r="H346" s="11"/>
      <c r="I346" s="11"/>
      <c r="K346" s="11"/>
      <c r="L346" s="11"/>
      <c r="M346" s="11"/>
      <c r="N346" s="11"/>
      <c r="O346" s="11"/>
      <c r="P346" s="11"/>
      <c r="R346" s="106"/>
      <c r="S346" s="11"/>
      <c r="T346" s="11"/>
      <c r="U346" s="12"/>
      <c r="V346" s="13"/>
    </row>
    <row r="347" spans="4:22" ht="15.75" customHeight="1">
      <c r="D347" s="11"/>
      <c r="E347" s="11"/>
      <c r="F347" s="11"/>
      <c r="G347" s="11"/>
      <c r="H347" s="11"/>
      <c r="I347" s="11"/>
      <c r="K347" s="11"/>
      <c r="L347" s="11"/>
      <c r="M347" s="11"/>
      <c r="N347" s="11"/>
      <c r="O347" s="11"/>
      <c r="P347" s="11"/>
      <c r="R347" s="106"/>
      <c r="S347" s="11"/>
      <c r="T347" s="11"/>
      <c r="U347" s="12"/>
      <c r="V347" s="13"/>
    </row>
    <row r="348" spans="4:22" ht="15.75" customHeight="1">
      <c r="D348" s="11"/>
      <c r="E348" s="11"/>
      <c r="F348" s="11"/>
      <c r="G348" s="11"/>
      <c r="H348" s="11"/>
      <c r="I348" s="11"/>
      <c r="K348" s="11"/>
      <c r="L348" s="11"/>
      <c r="M348" s="11"/>
      <c r="N348" s="11"/>
      <c r="O348" s="11"/>
      <c r="P348" s="11"/>
      <c r="R348" s="106"/>
      <c r="S348" s="11"/>
      <c r="T348" s="11"/>
      <c r="U348" s="12"/>
      <c r="V348" s="13"/>
    </row>
    <row r="349" spans="4:22" ht="15.75" customHeight="1">
      <c r="D349" s="11"/>
      <c r="E349" s="11"/>
      <c r="F349" s="11"/>
      <c r="G349" s="11"/>
      <c r="H349" s="11"/>
      <c r="I349" s="11"/>
      <c r="K349" s="11"/>
      <c r="L349" s="11"/>
      <c r="M349" s="11"/>
      <c r="N349" s="11"/>
      <c r="O349" s="11"/>
      <c r="P349" s="11"/>
      <c r="R349" s="106"/>
      <c r="S349" s="11"/>
      <c r="T349" s="11"/>
      <c r="U349" s="12"/>
      <c r="V349" s="13"/>
    </row>
    <row r="350" spans="4:22" ht="15.75" customHeight="1">
      <c r="D350" s="11"/>
      <c r="E350" s="11"/>
      <c r="F350" s="11"/>
      <c r="G350" s="11"/>
      <c r="H350" s="11"/>
      <c r="I350" s="11"/>
      <c r="K350" s="11"/>
      <c r="L350" s="11"/>
      <c r="M350" s="11"/>
      <c r="N350" s="11"/>
      <c r="O350" s="11"/>
      <c r="P350" s="11"/>
      <c r="R350" s="106"/>
      <c r="S350" s="11"/>
      <c r="T350" s="11"/>
      <c r="U350" s="12"/>
      <c r="V350" s="13"/>
    </row>
    <row r="351" spans="4:22" ht="15.75" customHeight="1">
      <c r="D351" s="11"/>
      <c r="E351" s="11"/>
      <c r="F351" s="11"/>
      <c r="G351" s="11"/>
      <c r="H351" s="11"/>
      <c r="I351" s="11"/>
      <c r="K351" s="11"/>
      <c r="L351" s="11"/>
      <c r="M351" s="11"/>
      <c r="N351" s="11"/>
      <c r="O351" s="11"/>
      <c r="P351" s="11"/>
      <c r="R351" s="106"/>
      <c r="S351" s="11"/>
      <c r="T351" s="11"/>
      <c r="U351" s="12"/>
      <c r="V351" s="13"/>
    </row>
    <row r="352" spans="4:22" ht="15.75" customHeight="1">
      <c r="D352" s="11"/>
      <c r="E352" s="11"/>
      <c r="F352" s="11"/>
      <c r="G352" s="11"/>
      <c r="H352" s="11"/>
      <c r="I352" s="11"/>
      <c r="K352" s="11"/>
      <c r="L352" s="11"/>
      <c r="M352" s="11"/>
      <c r="N352" s="11"/>
      <c r="O352" s="11"/>
      <c r="P352" s="11"/>
      <c r="R352" s="106"/>
      <c r="S352" s="11"/>
      <c r="T352" s="11"/>
      <c r="U352" s="12"/>
      <c r="V352" s="13"/>
    </row>
    <row r="353" spans="4:22" ht="15.75" customHeight="1">
      <c r="D353" s="11"/>
      <c r="E353" s="11"/>
      <c r="F353" s="11"/>
      <c r="G353" s="11"/>
      <c r="H353" s="11"/>
      <c r="I353" s="11"/>
      <c r="K353" s="11"/>
      <c r="L353" s="11"/>
      <c r="M353" s="11"/>
      <c r="N353" s="11"/>
      <c r="O353" s="11"/>
      <c r="P353" s="11"/>
      <c r="R353" s="106"/>
      <c r="S353" s="11"/>
      <c r="T353" s="11"/>
      <c r="U353" s="12"/>
      <c r="V353" s="13"/>
    </row>
    <row r="354" spans="4:22" ht="15.75" customHeight="1">
      <c r="D354" s="11"/>
      <c r="E354" s="11"/>
      <c r="F354" s="11"/>
      <c r="G354" s="11"/>
      <c r="H354" s="11"/>
      <c r="I354" s="11"/>
      <c r="K354" s="11"/>
      <c r="L354" s="11"/>
      <c r="M354" s="11"/>
      <c r="N354" s="11"/>
      <c r="O354" s="11"/>
      <c r="P354" s="11"/>
      <c r="R354" s="106"/>
      <c r="S354" s="11"/>
      <c r="T354" s="11"/>
      <c r="U354" s="12"/>
      <c r="V354" s="13"/>
    </row>
    <row r="355" spans="4:22" ht="15.75" customHeight="1">
      <c r="D355" s="11"/>
      <c r="E355" s="11"/>
      <c r="F355" s="11"/>
      <c r="G355" s="11"/>
      <c r="H355" s="11"/>
      <c r="I355" s="11"/>
      <c r="K355" s="11"/>
      <c r="L355" s="11"/>
      <c r="M355" s="11"/>
      <c r="N355" s="11"/>
      <c r="O355" s="11"/>
      <c r="P355" s="11"/>
      <c r="R355" s="106"/>
      <c r="S355" s="11"/>
      <c r="T355" s="11"/>
      <c r="U355" s="12"/>
      <c r="V355" s="13"/>
    </row>
    <row r="356" spans="4:22" ht="15.75" customHeight="1">
      <c r="D356" s="11"/>
      <c r="E356" s="11"/>
      <c r="F356" s="11"/>
      <c r="G356" s="11"/>
      <c r="H356" s="11"/>
      <c r="I356" s="11"/>
      <c r="K356" s="11"/>
      <c r="L356" s="11"/>
      <c r="M356" s="11"/>
      <c r="N356" s="11"/>
      <c r="O356" s="11"/>
      <c r="P356" s="11"/>
      <c r="R356" s="106"/>
      <c r="S356" s="11"/>
      <c r="T356" s="11"/>
      <c r="U356" s="12"/>
      <c r="V356" s="13"/>
    </row>
    <row r="357" spans="4:22" ht="15.75" customHeight="1">
      <c r="D357" s="11"/>
      <c r="E357" s="11"/>
      <c r="F357" s="11"/>
      <c r="G357" s="11"/>
      <c r="H357" s="11"/>
      <c r="I357" s="11"/>
      <c r="K357" s="11"/>
      <c r="L357" s="11"/>
      <c r="M357" s="11"/>
      <c r="N357" s="11"/>
      <c r="O357" s="11"/>
      <c r="P357" s="11"/>
      <c r="R357" s="106"/>
      <c r="S357" s="11"/>
      <c r="T357" s="11"/>
      <c r="U357" s="12"/>
      <c r="V357" s="13"/>
    </row>
    <row r="358" spans="4:22" ht="15.75" customHeight="1">
      <c r="D358" s="11"/>
      <c r="E358" s="11"/>
      <c r="F358" s="11"/>
      <c r="G358" s="11"/>
      <c r="H358" s="11"/>
      <c r="I358" s="11"/>
      <c r="K358" s="11"/>
      <c r="L358" s="11"/>
      <c r="M358" s="11"/>
      <c r="N358" s="11"/>
      <c r="O358" s="11"/>
      <c r="P358" s="11"/>
      <c r="R358" s="106"/>
      <c r="S358" s="11"/>
      <c r="T358" s="11"/>
      <c r="U358" s="12"/>
      <c r="V358" s="13"/>
    </row>
    <row r="359" spans="4:22" ht="15.75" customHeight="1">
      <c r="D359" s="11"/>
      <c r="E359" s="11"/>
      <c r="F359" s="11"/>
      <c r="G359" s="11"/>
      <c r="H359" s="11"/>
      <c r="I359" s="11"/>
      <c r="K359" s="11"/>
      <c r="L359" s="11"/>
      <c r="M359" s="11"/>
      <c r="N359" s="11"/>
      <c r="O359" s="11"/>
      <c r="P359" s="11"/>
      <c r="R359" s="106"/>
      <c r="S359" s="11"/>
      <c r="T359" s="11"/>
      <c r="U359" s="12"/>
      <c r="V359" s="13"/>
    </row>
    <row r="360" spans="4:22" ht="15.75" customHeight="1">
      <c r="D360" s="11"/>
      <c r="E360" s="11"/>
      <c r="F360" s="11"/>
      <c r="G360" s="11"/>
      <c r="H360" s="11"/>
      <c r="I360" s="11"/>
      <c r="K360" s="11"/>
      <c r="L360" s="11"/>
      <c r="M360" s="11"/>
      <c r="N360" s="11"/>
      <c r="O360" s="11"/>
      <c r="P360" s="11"/>
      <c r="R360" s="106"/>
      <c r="S360" s="11"/>
      <c r="T360" s="11"/>
      <c r="U360" s="12"/>
      <c r="V360" s="13"/>
    </row>
    <row r="361" spans="4:22" ht="15.75" customHeight="1">
      <c r="D361" s="11"/>
      <c r="E361" s="11"/>
      <c r="F361" s="11"/>
      <c r="G361" s="11"/>
      <c r="H361" s="11"/>
      <c r="I361" s="11"/>
      <c r="K361" s="11"/>
      <c r="L361" s="11"/>
      <c r="M361" s="11"/>
      <c r="N361" s="11"/>
      <c r="O361" s="11"/>
      <c r="P361" s="11"/>
      <c r="R361" s="106"/>
      <c r="S361" s="11"/>
      <c r="T361" s="11"/>
      <c r="U361" s="12"/>
      <c r="V361" s="13"/>
    </row>
    <row r="362" spans="4:22" ht="15.75" customHeight="1">
      <c r="D362" s="11"/>
      <c r="E362" s="11"/>
      <c r="F362" s="11"/>
      <c r="G362" s="11"/>
      <c r="H362" s="11"/>
      <c r="I362" s="11"/>
      <c r="K362" s="11"/>
      <c r="L362" s="11"/>
      <c r="M362" s="11"/>
      <c r="N362" s="11"/>
      <c r="O362" s="11"/>
      <c r="P362" s="11"/>
      <c r="R362" s="106"/>
      <c r="S362" s="11"/>
      <c r="T362" s="11"/>
      <c r="U362" s="12"/>
      <c r="V362" s="13"/>
    </row>
    <row r="363" spans="4:22" ht="15.75" customHeight="1">
      <c r="D363" s="11"/>
      <c r="E363" s="11"/>
      <c r="F363" s="11"/>
      <c r="G363" s="11"/>
      <c r="H363" s="11"/>
      <c r="I363" s="11"/>
      <c r="K363" s="11"/>
      <c r="L363" s="11"/>
      <c r="M363" s="11"/>
      <c r="N363" s="11"/>
      <c r="O363" s="11"/>
      <c r="P363" s="11"/>
      <c r="R363" s="106"/>
      <c r="S363" s="11"/>
      <c r="T363" s="11"/>
      <c r="U363" s="12"/>
      <c r="V363" s="13"/>
    </row>
    <row r="364" spans="4:22" ht="15.75" customHeight="1">
      <c r="D364" s="11"/>
      <c r="E364" s="11"/>
      <c r="F364" s="11"/>
      <c r="G364" s="11"/>
      <c r="H364" s="11"/>
      <c r="I364" s="11"/>
      <c r="K364" s="11"/>
      <c r="L364" s="11"/>
      <c r="M364" s="11"/>
      <c r="N364" s="11"/>
      <c r="O364" s="11"/>
      <c r="P364" s="11"/>
      <c r="R364" s="106"/>
      <c r="S364" s="11"/>
      <c r="T364" s="11"/>
      <c r="U364" s="12"/>
      <c r="V364" s="13"/>
    </row>
    <row r="365" spans="4:22" ht="15.75" customHeight="1">
      <c r="D365" s="11"/>
      <c r="E365" s="11"/>
      <c r="F365" s="11"/>
      <c r="G365" s="11"/>
      <c r="H365" s="11"/>
      <c r="I365" s="11"/>
      <c r="K365" s="11"/>
      <c r="L365" s="11"/>
      <c r="M365" s="11"/>
      <c r="N365" s="11"/>
      <c r="O365" s="11"/>
      <c r="P365" s="11"/>
      <c r="R365" s="106"/>
      <c r="S365" s="11"/>
      <c r="T365" s="11"/>
      <c r="U365" s="12"/>
      <c r="V365" s="13"/>
    </row>
    <row r="366" spans="4:22" ht="15.75" customHeight="1">
      <c r="D366" s="11"/>
      <c r="E366" s="11"/>
      <c r="F366" s="11"/>
      <c r="G366" s="11"/>
      <c r="H366" s="11"/>
      <c r="I366" s="11"/>
      <c r="K366" s="11"/>
      <c r="L366" s="11"/>
      <c r="M366" s="11"/>
      <c r="N366" s="11"/>
      <c r="O366" s="11"/>
      <c r="P366" s="11"/>
      <c r="R366" s="106"/>
      <c r="S366" s="11"/>
      <c r="T366" s="11"/>
      <c r="U366" s="12"/>
      <c r="V366" s="13"/>
    </row>
    <row r="367" spans="4:22" ht="15.75" customHeight="1">
      <c r="D367" s="11"/>
      <c r="E367" s="11"/>
      <c r="F367" s="11"/>
      <c r="G367" s="11"/>
      <c r="H367" s="11"/>
      <c r="I367" s="11"/>
      <c r="K367" s="11"/>
      <c r="L367" s="11"/>
      <c r="M367" s="11"/>
      <c r="N367" s="11"/>
      <c r="O367" s="11"/>
      <c r="P367" s="11"/>
      <c r="R367" s="106"/>
      <c r="S367" s="11"/>
      <c r="T367" s="11"/>
      <c r="U367" s="12"/>
      <c r="V367" s="13"/>
    </row>
    <row r="368" spans="4:22" ht="15.75" customHeight="1">
      <c r="D368" s="11"/>
      <c r="E368" s="11"/>
      <c r="F368" s="11"/>
      <c r="G368" s="11"/>
      <c r="H368" s="11"/>
      <c r="I368" s="11"/>
      <c r="K368" s="11"/>
      <c r="L368" s="11"/>
      <c r="M368" s="11"/>
      <c r="N368" s="11"/>
      <c r="O368" s="11"/>
      <c r="P368" s="11"/>
      <c r="R368" s="106"/>
      <c r="S368" s="11"/>
      <c r="T368" s="11"/>
      <c r="U368" s="12"/>
      <c r="V368" s="13"/>
    </row>
    <row r="369" spans="4:22" ht="15.75" customHeight="1">
      <c r="D369" s="11"/>
      <c r="E369" s="11"/>
      <c r="F369" s="11"/>
      <c r="G369" s="11"/>
      <c r="H369" s="11"/>
      <c r="I369" s="11"/>
      <c r="K369" s="11"/>
      <c r="L369" s="11"/>
      <c r="M369" s="11"/>
      <c r="N369" s="11"/>
      <c r="O369" s="11"/>
      <c r="P369" s="11"/>
      <c r="R369" s="106"/>
      <c r="S369" s="11"/>
      <c r="T369" s="11"/>
      <c r="U369" s="12"/>
      <c r="V369" s="13"/>
    </row>
    <row r="370" spans="4:22" ht="15.75" customHeight="1">
      <c r="D370" s="11"/>
      <c r="E370" s="11"/>
      <c r="F370" s="11"/>
      <c r="G370" s="11"/>
      <c r="H370" s="11"/>
      <c r="I370" s="11"/>
      <c r="K370" s="11"/>
      <c r="L370" s="11"/>
      <c r="M370" s="11"/>
      <c r="N370" s="11"/>
      <c r="O370" s="11"/>
      <c r="P370" s="11"/>
      <c r="R370" s="106"/>
      <c r="S370" s="11"/>
      <c r="T370" s="11"/>
      <c r="U370" s="12"/>
      <c r="V370" s="13"/>
    </row>
    <row r="371" spans="4:22" ht="15.75" customHeight="1">
      <c r="D371" s="11"/>
      <c r="E371" s="11"/>
      <c r="F371" s="11"/>
      <c r="G371" s="11"/>
      <c r="H371" s="11"/>
      <c r="I371" s="11"/>
      <c r="K371" s="11"/>
      <c r="L371" s="11"/>
      <c r="M371" s="11"/>
      <c r="N371" s="11"/>
      <c r="O371" s="11"/>
      <c r="P371" s="11"/>
      <c r="R371" s="106"/>
      <c r="S371" s="11"/>
      <c r="T371" s="11"/>
      <c r="U371" s="12"/>
      <c r="V371" s="13"/>
    </row>
    <row r="372" spans="4:22" ht="15.75" customHeight="1">
      <c r="D372" s="11"/>
      <c r="E372" s="11"/>
      <c r="F372" s="11"/>
      <c r="G372" s="11"/>
      <c r="H372" s="11"/>
      <c r="I372" s="11"/>
      <c r="K372" s="11"/>
      <c r="L372" s="11"/>
      <c r="M372" s="11"/>
      <c r="N372" s="11"/>
      <c r="O372" s="11"/>
      <c r="P372" s="11"/>
      <c r="R372" s="106"/>
      <c r="S372" s="11"/>
      <c r="T372" s="11"/>
      <c r="U372" s="12"/>
      <c r="V372" s="13"/>
    </row>
    <row r="373" spans="4:22" ht="15.75" customHeight="1">
      <c r="D373" s="11"/>
      <c r="E373" s="11"/>
      <c r="F373" s="11"/>
      <c r="G373" s="11"/>
      <c r="H373" s="11"/>
      <c r="I373" s="11"/>
      <c r="K373" s="11"/>
      <c r="L373" s="11"/>
      <c r="M373" s="11"/>
      <c r="N373" s="11"/>
      <c r="O373" s="11"/>
      <c r="P373" s="11"/>
      <c r="R373" s="106"/>
      <c r="S373" s="11"/>
      <c r="T373" s="11"/>
      <c r="U373" s="12"/>
      <c r="V373" s="13"/>
    </row>
    <row r="374" spans="4:22" ht="15.75" customHeight="1">
      <c r="D374" s="11"/>
      <c r="E374" s="11"/>
      <c r="F374" s="11"/>
      <c r="G374" s="11"/>
      <c r="H374" s="11"/>
      <c r="I374" s="11"/>
      <c r="K374" s="11"/>
      <c r="L374" s="11"/>
      <c r="M374" s="11"/>
      <c r="N374" s="11"/>
      <c r="O374" s="11"/>
      <c r="P374" s="11"/>
      <c r="R374" s="106"/>
      <c r="S374" s="11"/>
      <c r="T374" s="11"/>
      <c r="U374" s="12"/>
      <c r="V374" s="13"/>
    </row>
    <row r="375" spans="4:22" ht="15.75" customHeight="1">
      <c r="D375" s="11"/>
      <c r="E375" s="11"/>
      <c r="F375" s="11"/>
      <c r="G375" s="11"/>
      <c r="H375" s="11"/>
      <c r="I375" s="11"/>
      <c r="K375" s="11"/>
      <c r="L375" s="11"/>
      <c r="M375" s="11"/>
      <c r="N375" s="11"/>
      <c r="O375" s="11"/>
      <c r="P375" s="11"/>
      <c r="R375" s="106"/>
      <c r="S375" s="11"/>
      <c r="T375" s="11"/>
      <c r="U375" s="12"/>
      <c r="V375" s="13"/>
    </row>
    <row r="376" spans="4:22" ht="15.75" customHeight="1">
      <c r="D376" s="11"/>
      <c r="E376" s="11"/>
      <c r="F376" s="11"/>
      <c r="G376" s="11"/>
      <c r="H376" s="11"/>
      <c r="I376" s="11"/>
      <c r="K376" s="11"/>
      <c r="L376" s="11"/>
      <c r="M376" s="11"/>
      <c r="N376" s="11"/>
      <c r="O376" s="11"/>
      <c r="P376" s="11"/>
      <c r="R376" s="106"/>
      <c r="S376" s="11"/>
      <c r="T376" s="11"/>
      <c r="U376" s="12"/>
      <c r="V376" s="13"/>
    </row>
    <row r="377" spans="4:22" ht="15.75" customHeight="1">
      <c r="D377" s="11"/>
      <c r="E377" s="11"/>
      <c r="F377" s="11"/>
      <c r="G377" s="11"/>
      <c r="H377" s="11"/>
      <c r="I377" s="11"/>
      <c r="K377" s="11"/>
      <c r="L377" s="11"/>
      <c r="M377" s="11"/>
      <c r="N377" s="11"/>
      <c r="O377" s="11"/>
      <c r="P377" s="11"/>
      <c r="R377" s="106"/>
      <c r="S377" s="11"/>
      <c r="T377" s="11"/>
      <c r="U377" s="12"/>
      <c r="V377" s="13"/>
    </row>
    <row r="378" spans="4:22" ht="15.75" customHeight="1">
      <c r="D378" s="11"/>
      <c r="E378" s="11"/>
      <c r="F378" s="11"/>
      <c r="G378" s="11"/>
      <c r="H378" s="11"/>
      <c r="I378" s="11"/>
      <c r="K378" s="11"/>
      <c r="L378" s="11"/>
      <c r="M378" s="11"/>
      <c r="N378" s="11"/>
      <c r="O378" s="11"/>
      <c r="P378" s="11"/>
      <c r="R378" s="106"/>
      <c r="S378" s="11"/>
      <c r="T378" s="11"/>
      <c r="U378" s="12"/>
      <c r="V378" s="13"/>
    </row>
    <row r="379" spans="4:22" ht="15.75" customHeight="1">
      <c r="D379" s="11"/>
      <c r="E379" s="11"/>
      <c r="F379" s="11"/>
      <c r="G379" s="11"/>
      <c r="H379" s="11"/>
      <c r="I379" s="11"/>
      <c r="K379" s="11"/>
      <c r="L379" s="11"/>
      <c r="M379" s="11"/>
      <c r="N379" s="11"/>
      <c r="O379" s="11"/>
      <c r="P379" s="11"/>
      <c r="R379" s="106"/>
      <c r="S379" s="11"/>
      <c r="T379" s="11"/>
      <c r="U379" s="12"/>
      <c r="V379" s="13"/>
    </row>
    <row r="380" spans="4:22" ht="15.75" customHeight="1">
      <c r="D380" s="11"/>
      <c r="E380" s="11"/>
      <c r="F380" s="11"/>
      <c r="G380" s="11"/>
      <c r="H380" s="11"/>
      <c r="I380" s="11"/>
      <c r="K380" s="11"/>
      <c r="L380" s="11"/>
      <c r="M380" s="11"/>
      <c r="N380" s="11"/>
      <c r="O380" s="11"/>
      <c r="P380" s="11"/>
      <c r="R380" s="106"/>
      <c r="S380" s="11"/>
      <c r="T380" s="11"/>
      <c r="U380" s="12"/>
      <c r="V380" s="13"/>
    </row>
    <row r="381" spans="4:22" ht="15.75" customHeight="1">
      <c r="D381" s="11"/>
      <c r="E381" s="11"/>
      <c r="F381" s="11"/>
      <c r="G381" s="11"/>
      <c r="H381" s="11"/>
      <c r="I381" s="11"/>
      <c r="K381" s="11"/>
      <c r="L381" s="11"/>
      <c r="M381" s="11"/>
      <c r="N381" s="11"/>
      <c r="O381" s="11"/>
      <c r="P381" s="11"/>
      <c r="R381" s="106"/>
      <c r="S381" s="11"/>
      <c r="T381" s="11"/>
      <c r="U381" s="12"/>
      <c r="V381" s="13"/>
    </row>
    <row r="382" spans="4:22" ht="15.75" customHeight="1">
      <c r="D382" s="11"/>
      <c r="E382" s="11"/>
      <c r="F382" s="11"/>
      <c r="G382" s="11"/>
      <c r="H382" s="11"/>
      <c r="I382" s="11"/>
      <c r="K382" s="11"/>
      <c r="L382" s="11"/>
      <c r="M382" s="11"/>
      <c r="N382" s="11"/>
      <c r="O382" s="11"/>
      <c r="P382" s="11"/>
      <c r="R382" s="106"/>
      <c r="S382" s="11"/>
      <c r="T382" s="11"/>
      <c r="U382" s="12"/>
      <c r="V382" s="13"/>
    </row>
    <row r="383" spans="4:22" ht="15.75" customHeight="1">
      <c r="D383" s="11"/>
      <c r="E383" s="11"/>
      <c r="F383" s="11"/>
      <c r="G383" s="11"/>
      <c r="H383" s="11"/>
      <c r="I383" s="11"/>
      <c r="K383" s="11"/>
      <c r="L383" s="11"/>
      <c r="M383" s="11"/>
      <c r="N383" s="11"/>
      <c r="O383" s="11"/>
      <c r="P383" s="11"/>
      <c r="R383" s="106"/>
      <c r="S383" s="11"/>
      <c r="T383" s="11"/>
      <c r="U383" s="12"/>
      <c r="V383" s="13"/>
    </row>
    <row r="384" spans="4:22" ht="15.75" customHeight="1">
      <c r="D384" s="11"/>
      <c r="E384" s="11"/>
      <c r="F384" s="11"/>
      <c r="G384" s="11"/>
      <c r="H384" s="11"/>
      <c r="I384" s="11"/>
      <c r="K384" s="11"/>
      <c r="L384" s="11"/>
      <c r="M384" s="11"/>
      <c r="N384" s="11"/>
      <c r="O384" s="11"/>
      <c r="P384" s="11"/>
      <c r="R384" s="106"/>
      <c r="S384" s="11"/>
      <c r="T384" s="11"/>
      <c r="U384" s="12"/>
      <c r="V384" s="13"/>
    </row>
    <row r="385" spans="4:22" ht="15.75" customHeight="1">
      <c r="D385" s="11"/>
      <c r="E385" s="11"/>
      <c r="F385" s="11"/>
      <c r="G385" s="11"/>
      <c r="H385" s="11"/>
      <c r="I385" s="11"/>
      <c r="K385" s="11"/>
      <c r="L385" s="11"/>
      <c r="M385" s="11"/>
      <c r="N385" s="11"/>
      <c r="O385" s="11"/>
      <c r="P385" s="11"/>
      <c r="R385" s="106"/>
      <c r="S385" s="11"/>
      <c r="T385" s="11"/>
      <c r="U385" s="12"/>
      <c r="V385" s="13"/>
    </row>
    <row r="386" spans="4:22" ht="15.75" customHeight="1">
      <c r="D386" s="11"/>
      <c r="E386" s="11"/>
      <c r="F386" s="11"/>
      <c r="G386" s="11"/>
      <c r="H386" s="11"/>
      <c r="I386" s="11"/>
      <c r="K386" s="11"/>
      <c r="L386" s="11"/>
      <c r="M386" s="11"/>
      <c r="N386" s="11"/>
      <c r="O386" s="11"/>
      <c r="P386" s="11"/>
      <c r="R386" s="106"/>
      <c r="S386" s="11"/>
      <c r="T386" s="11"/>
      <c r="U386" s="12"/>
      <c r="V386" s="13"/>
    </row>
    <row r="387" spans="4:22" ht="15.75" customHeight="1">
      <c r="D387" s="11"/>
      <c r="E387" s="11"/>
      <c r="F387" s="11"/>
      <c r="G387" s="11"/>
      <c r="H387" s="11"/>
      <c r="I387" s="11"/>
      <c r="K387" s="11"/>
      <c r="L387" s="11"/>
      <c r="M387" s="11"/>
      <c r="N387" s="11"/>
      <c r="O387" s="11"/>
      <c r="P387" s="11"/>
      <c r="R387" s="106"/>
      <c r="S387" s="11"/>
      <c r="T387" s="11"/>
      <c r="U387" s="12"/>
      <c r="V387" s="13"/>
    </row>
    <row r="388" spans="4:22" ht="15.75" customHeight="1">
      <c r="D388" s="11"/>
      <c r="E388" s="11"/>
      <c r="F388" s="11"/>
      <c r="G388" s="11"/>
      <c r="H388" s="11"/>
      <c r="I388" s="11"/>
      <c r="K388" s="11"/>
      <c r="L388" s="11"/>
      <c r="M388" s="11"/>
      <c r="N388" s="11"/>
      <c r="O388" s="11"/>
      <c r="P388" s="11"/>
      <c r="R388" s="106"/>
      <c r="S388" s="11"/>
      <c r="T388" s="11"/>
      <c r="U388" s="12"/>
      <c r="V388" s="13"/>
    </row>
    <row r="389" spans="4:22" ht="15.75" customHeight="1">
      <c r="D389" s="11"/>
      <c r="E389" s="11"/>
      <c r="F389" s="11"/>
      <c r="G389" s="11"/>
      <c r="H389" s="11"/>
      <c r="I389" s="11"/>
      <c r="K389" s="11"/>
      <c r="L389" s="11"/>
      <c r="M389" s="11"/>
      <c r="N389" s="11"/>
      <c r="O389" s="11"/>
      <c r="P389" s="11"/>
      <c r="R389" s="106"/>
      <c r="S389" s="11"/>
      <c r="T389" s="11"/>
      <c r="U389" s="12"/>
      <c r="V389" s="13"/>
    </row>
    <row r="390" spans="4:22" ht="15.75" customHeight="1">
      <c r="D390" s="11"/>
      <c r="E390" s="11"/>
      <c r="F390" s="11"/>
      <c r="G390" s="11"/>
      <c r="H390" s="11"/>
      <c r="I390" s="11"/>
      <c r="K390" s="11"/>
      <c r="L390" s="11"/>
      <c r="M390" s="11"/>
      <c r="N390" s="11"/>
      <c r="O390" s="11"/>
      <c r="P390" s="11"/>
      <c r="R390" s="106"/>
      <c r="S390" s="11"/>
      <c r="T390" s="11"/>
      <c r="U390" s="12"/>
      <c r="V390" s="13"/>
    </row>
    <row r="391" spans="4:22" ht="15.75" customHeight="1">
      <c r="D391" s="11"/>
      <c r="E391" s="11"/>
      <c r="F391" s="11"/>
      <c r="G391" s="11"/>
      <c r="H391" s="11"/>
      <c r="I391" s="11"/>
      <c r="K391" s="11"/>
      <c r="L391" s="11"/>
      <c r="M391" s="11"/>
      <c r="N391" s="11"/>
      <c r="O391" s="11"/>
      <c r="P391" s="11"/>
      <c r="R391" s="106"/>
      <c r="S391" s="11"/>
      <c r="T391" s="11"/>
      <c r="U391" s="12"/>
      <c r="V391" s="13"/>
    </row>
    <row r="392" spans="4:22" ht="15.75" customHeight="1">
      <c r="D392" s="11"/>
      <c r="E392" s="11"/>
      <c r="F392" s="11"/>
      <c r="G392" s="11"/>
      <c r="H392" s="11"/>
      <c r="I392" s="11"/>
      <c r="K392" s="11"/>
      <c r="L392" s="11"/>
      <c r="M392" s="11"/>
      <c r="N392" s="11"/>
      <c r="O392" s="11"/>
      <c r="P392" s="11"/>
      <c r="R392" s="106"/>
      <c r="S392" s="11"/>
      <c r="T392" s="11"/>
      <c r="U392" s="12"/>
      <c r="V392" s="13"/>
    </row>
    <row r="393" spans="4:22" ht="15.75" customHeight="1">
      <c r="D393" s="11"/>
      <c r="E393" s="11"/>
      <c r="F393" s="11"/>
      <c r="G393" s="11"/>
      <c r="H393" s="11"/>
      <c r="I393" s="11"/>
      <c r="K393" s="11"/>
      <c r="L393" s="11"/>
      <c r="M393" s="11"/>
      <c r="N393" s="11"/>
      <c r="O393" s="11"/>
      <c r="P393" s="11"/>
      <c r="R393" s="106"/>
      <c r="S393" s="11"/>
      <c r="T393" s="11"/>
      <c r="U393" s="12"/>
      <c r="V393" s="13"/>
    </row>
    <row r="394" spans="4:22" ht="15.75" customHeight="1">
      <c r="D394" s="11"/>
      <c r="E394" s="11"/>
      <c r="F394" s="11"/>
      <c r="G394" s="11"/>
      <c r="H394" s="11"/>
      <c r="I394" s="11"/>
      <c r="K394" s="11"/>
      <c r="L394" s="11"/>
      <c r="M394" s="11"/>
      <c r="N394" s="11"/>
      <c r="O394" s="11"/>
      <c r="P394" s="11"/>
      <c r="R394" s="106"/>
      <c r="S394" s="11"/>
      <c r="T394" s="11"/>
      <c r="U394" s="12"/>
      <c r="V394" s="13"/>
    </row>
    <row r="395" spans="4:22" ht="15.75" customHeight="1">
      <c r="D395" s="11"/>
      <c r="E395" s="11"/>
      <c r="F395" s="11"/>
      <c r="G395" s="11"/>
      <c r="H395" s="11"/>
      <c r="I395" s="11"/>
      <c r="K395" s="11"/>
      <c r="L395" s="11"/>
      <c r="M395" s="11"/>
      <c r="N395" s="11"/>
      <c r="O395" s="11"/>
      <c r="P395" s="11"/>
      <c r="R395" s="106"/>
      <c r="S395" s="11"/>
      <c r="T395" s="11"/>
      <c r="U395" s="12"/>
      <c r="V395" s="13"/>
    </row>
    <row r="396" spans="4:22" ht="15.75" customHeight="1">
      <c r="D396" s="11"/>
      <c r="E396" s="11"/>
      <c r="F396" s="11"/>
      <c r="G396" s="11"/>
      <c r="H396" s="11"/>
      <c r="I396" s="11"/>
      <c r="K396" s="11"/>
      <c r="L396" s="11"/>
      <c r="M396" s="11"/>
      <c r="N396" s="11"/>
      <c r="O396" s="11"/>
      <c r="P396" s="11"/>
      <c r="R396" s="106"/>
      <c r="S396" s="11"/>
      <c r="T396" s="11"/>
      <c r="U396" s="12"/>
      <c r="V396" s="13"/>
    </row>
    <row r="397" spans="4:22" ht="15.75" customHeight="1">
      <c r="D397" s="11"/>
      <c r="E397" s="11"/>
      <c r="F397" s="11"/>
      <c r="G397" s="11"/>
      <c r="H397" s="11"/>
      <c r="I397" s="11"/>
      <c r="K397" s="11"/>
      <c r="L397" s="11"/>
      <c r="M397" s="11"/>
      <c r="N397" s="11"/>
      <c r="O397" s="11"/>
      <c r="P397" s="11"/>
      <c r="R397" s="106"/>
      <c r="S397" s="11"/>
      <c r="T397" s="11"/>
      <c r="U397" s="12"/>
      <c r="V397" s="13"/>
    </row>
    <row r="398" spans="4:22" ht="15.75" customHeight="1">
      <c r="D398" s="11"/>
      <c r="E398" s="11"/>
      <c r="F398" s="11"/>
      <c r="G398" s="11"/>
      <c r="H398" s="11"/>
      <c r="I398" s="11"/>
      <c r="K398" s="11"/>
      <c r="L398" s="11"/>
      <c r="M398" s="11"/>
      <c r="N398" s="11"/>
      <c r="O398" s="11"/>
      <c r="P398" s="11"/>
      <c r="R398" s="106"/>
      <c r="S398" s="11"/>
      <c r="T398" s="11"/>
      <c r="U398" s="12"/>
      <c r="V398" s="13"/>
    </row>
    <row r="399" spans="4:22" ht="15.75" customHeight="1">
      <c r="D399" s="11"/>
      <c r="E399" s="11"/>
      <c r="F399" s="11"/>
      <c r="G399" s="11"/>
      <c r="H399" s="11"/>
      <c r="I399" s="11"/>
      <c r="K399" s="11"/>
      <c r="L399" s="11"/>
      <c r="M399" s="11"/>
      <c r="N399" s="11"/>
      <c r="O399" s="11"/>
      <c r="P399" s="11"/>
      <c r="R399" s="106"/>
      <c r="S399" s="11"/>
      <c r="T399" s="11"/>
      <c r="U399" s="12"/>
      <c r="V399" s="13"/>
    </row>
    <row r="400" spans="4:22" ht="15.75" customHeight="1">
      <c r="D400" s="11"/>
      <c r="E400" s="11"/>
      <c r="F400" s="11"/>
      <c r="G400" s="11"/>
      <c r="H400" s="11"/>
      <c r="I400" s="11"/>
      <c r="K400" s="11"/>
      <c r="L400" s="11"/>
      <c r="M400" s="11"/>
      <c r="N400" s="11"/>
      <c r="O400" s="11"/>
      <c r="P400" s="11"/>
      <c r="R400" s="106"/>
      <c r="S400" s="11"/>
      <c r="T400" s="11"/>
      <c r="U400" s="12"/>
      <c r="V400" s="13"/>
    </row>
    <row r="401" spans="4:22" ht="15.75" customHeight="1">
      <c r="D401" s="11"/>
      <c r="E401" s="11"/>
      <c r="F401" s="11"/>
      <c r="G401" s="11"/>
      <c r="H401" s="11"/>
      <c r="I401" s="11"/>
      <c r="K401" s="11"/>
      <c r="L401" s="11"/>
      <c r="M401" s="11"/>
      <c r="N401" s="11"/>
      <c r="O401" s="11"/>
      <c r="P401" s="11"/>
      <c r="R401" s="106"/>
      <c r="S401" s="11"/>
      <c r="T401" s="11"/>
      <c r="U401" s="12"/>
      <c r="V401" s="13"/>
    </row>
    <row r="402" spans="4:22" ht="15.75" customHeight="1">
      <c r="D402" s="11"/>
      <c r="E402" s="11"/>
      <c r="F402" s="11"/>
      <c r="G402" s="11"/>
      <c r="H402" s="11"/>
      <c r="I402" s="11"/>
      <c r="K402" s="11"/>
      <c r="L402" s="11"/>
      <c r="M402" s="11"/>
      <c r="N402" s="11"/>
      <c r="O402" s="11"/>
      <c r="P402" s="11"/>
      <c r="R402" s="106"/>
      <c r="S402" s="11"/>
      <c r="T402" s="11"/>
      <c r="U402" s="12"/>
      <c r="V402" s="13"/>
    </row>
    <row r="403" spans="4:22" ht="15.75" customHeight="1">
      <c r="D403" s="11"/>
      <c r="E403" s="11"/>
      <c r="F403" s="11"/>
      <c r="G403" s="11"/>
      <c r="H403" s="11"/>
      <c r="I403" s="11"/>
      <c r="K403" s="11"/>
      <c r="L403" s="11"/>
      <c r="M403" s="11"/>
      <c r="N403" s="11"/>
      <c r="O403" s="11"/>
      <c r="P403" s="11"/>
      <c r="R403" s="106"/>
      <c r="S403" s="11"/>
      <c r="T403" s="11"/>
      <c r="U403" s="12"/>
      <c r="V403" s="13"/>
    </row>
    <row r="404" spans="4:22" ht="15.75" customHeight="1">
      <c r="D404" s="11"/>
      <c r="E404" s="11"/>
      <c r="F404" s="11"/>
      <c r="G404" s="11"/>
      <c r="H404" s="11"/>
      <c r="I404" s="11"/>
      <c r="K404" s="11"/>
      <c r="L404" s="11"/>
      <c r="M404" s="11"/>
      <c r="N404" s="11"/>
      <c r="O404" s="11"/>
      <c r="P404" s="11"/>
      <c r="R404" s="106"/>
      <c r="S404" s="11"/>
      <c r="T404" s="11"/>
      <c r="U404" s="12"/>
      <c r="V404" s="13"/>
    </row>
    <row r="405" spans="4:22" ht="15.75" customHeight="1">
      <c r="D405" s="11"/>
      <c r="E405" s="11"/>
      <c r="F405" s="11"/>
      <c r="G405" s="11"/>
      <c r="H405" s="11"/>
      <c r="I405" s="11"/>
      <c r="K405" s="11"/>
      <c r="L405" s="11"/>
      <c r="M405" s="11"/>
      <c r="N405" s="11"/>
      <c r="O405" s="11"/>
      <c r="P405" s="11"/>
      <c r="R405" s="106"/>
      <c r="S405" s="11"/>
      <c r="T405" s="11"/>
      <c r="U405" s="12"/>
      <c r="V405" s="13"/>
    </row>
    <row r="406" spans="4:22" ht="15.75" customHeight="1">
      <c r="D406" s="11"/>
      <c r="E406" s="11"/>
      <c r="F406" s="11"/>
      <c r="G406" s="11"/>
      <c r="H406" s="11"/>
      <c r="I406" s="11"/>
      <c r="K406" s="11"/>
      <c r="L406" s="11"/>
      <c r="M406" s="11"/>
      <c r="N406" s="11"/>
      <c r="O406" s="11"/>
      <c r="P406" s="11"/>
      <c r="R406" s="106"/>
      <c r="S406" s="11"/>
      <c r="T406" s="11"/>
      <c r="U406" s="12"/>
      <c r="V406" s="13"/>
    </row>
    <row r="407" spans="4:22" ht="15.75" customHeight="1">
      <c r="D407" s="11"/>
      <c r="E407" s="11"/>
      <c r="F407" s="11"/>
      <c r="G407" s="11"/>
      <c r="H407" s="11"/>
      <c r="I407" s="11"/>
      <c r="K407" s="11"/>
      <c r="L407" s="11"/>
      <c r="M407" s="11"/>
      <c r="N407" s="11"/>
      <c r="O407" s="11"/>
      <c r="P407" s="11"/>
      <c r="R407" s="106"/>
      <c r="S407" s="11"/>
      <c r="T407" s="11"/>
      <c r="U407" s="12"/>
      <c r="V407" s="13"/>
    </row>
    <row r="408" spans="4:22" ht="15.75" customHeight="1">
      <c r="D408" s="11"/>
      <c r="E408" s="11"/>
      <c r="F408" s="11"/>
      <c r="G408" s="11"/>
      <c r="H408" s="11"/>
      <c r="I408" s="11"/>
      <c r="K408" s="11"/>
      <c r="L408" s="11"/>
      <c r="M408" s="11"/>
      <c r="N408" s="11"/>
      <c r="O408" s="11"/>
      <c r="P408" s="11"/>
      <c r="R408" s="106"/>
      <c r="S408" s="11"/>
      <c r="T408" s="11"/>
      <c r="U408" s="12"/>
      <c r="V408" s="13"/>
    </row>
    <row r="409" spans="4:22" ht="15.75" customHeight="1">
      <c r="D409" s="11"/>
      <c r="E409" s="11"/>
      <c r="F409" s="11"/>
      <c r="G409" s="11"/>
      <c r="H409" s="11"/>
      <c r="I409" s="11"/>
      <c r="K409" s="11"/>
      <c r="L409" s="11"/>
      <c r="M409" s="11"/>
      <c r="N409" s="11"/>
      <c r="O409" s="11"/>
      <c r="P409" s="11"/>
      <c r="R409" s="106"/>
      <c r="S409" s="11"/>
      <c r="T409" s="11"/>
      <c r="U409" s="12"/>
      <c r="V409" s="13"/>
    </row>
    <row r="410" spans="4:22" ht="15.75" customHeight="1">
      <c r="D410" s="11"/>
      <c r="E410" s="11"/>
      <c r="F410" s="11"/>
      <c r="G410" s="11"/>
      <c r="H410" s="11"/>
      <c r="I410" s="11"/>
      <c r="K410" s="11"/>
      <c r="L410" s="11"/>
      <c r="M410" s="11"/>
      <c r="N410" s="11"/>
      <c r="O410" s="11"/>
      <c r="P410" s="11"/>
      <c r="R410" s="106"/>
      <c r="S410" s="11"/>
      <c r="T410" s="11"/>
      <c r="U410" s="12"/>
      <c r="V410" s="13"/>
    </row>
    <row r="411" spans="4:22" ht="15.75" customHeight="1">
      <c r="D411" s="11"/>
      <c r="E411" s="11"/>
      <c r="F411" s="11"/>
      <c r="G411" s="11"/>
      <c r="H411" s="11"/>
      <c r="I411" s="11"/>
      <c r="K411" s="11"/>
      <c r="L411" s="11"/>
      <c r="M411" s="11"/>
      <c r="N411" s="11"/>
      <c r="O411" s="11"/>
      <c r="P411" s="11"/>
      <c r="R411" s="106"/>
      <c r="S411" s="11"/>
      <c r="T411" s="11"/>
      <c r="U411" s="12"/>
      <c r="V411" s="13"/>
    </row>
    <row r="412" spans="4:22" ht="15.75" customHeight="1">
      <c r="D412" s="11"/>
      <c r="E412" s="11"/>
      <c r="F412" s="11"/>
      <c r="G412" s="11"/>
      <c r="H412" s="11"/>
      <c r="I412" s="11"/>
      <c r="K412" s="11"/>
      <c r="L412" s="11"/>
      <c r="M412" s="11"/>
      <c r="N412" s="11"/>
      <c r="O412" s="11"/>
      <c r="P412" s="11"/>
      <c r="R412" s="106"/>
      <c r="S412" s="11"/>
      <c r="T412" s="11"/>
      <c r="U412" s="12"/>
      <c r="V412" s="13"/>
    </row>
    <row r="413" spans="4:22" ht="15.75" customHeight="1">
      <c r="D413" s="11"/>
      <c r="E413" s="11"/>
      <c r="F413" s="11"/>
      <c r="G413" s="11"/>
      <c r="H413" s="11"/>
      <c r="I413" s="11"/>
      <c r="K413" s="11"/>
      <c r="L413" s="11"/>
      <c r="M413" s="11"/>
      <c r="N413" s="11"/>
      <c r="O413" s="11"/>
      <c r="P413" s="11"/>
      <c r="R413" s="106"/>
      <c r="S413" s="11"/>
      <c r="T413" s="11"/>
      <c r="U413" s="12"/>
      <c r="V413" s="13"/>
    </row>
    <row r="414" spans="4:22" ht="15.75" customHeight="1">
      <c r="D414" s="11"/>
      <c r="E414" s="11"/>
      <c r="F414" s="11"/>
      <c r="G414" s="11"/>
      <c r="H414" s="11"/>
      <c r="I414" s="11"/>
      <c r="K414" s="11"/>
      <c r="L414" s="11"/>
      <c r="M414" s="11"/>
      <c r="N414" s="11"/>
      <c r="O414" s="11"/>
      <c r="P414" s="11"/>
      <c r="R414" s="106"/>
      <c r="S414" s="11"/>
      <c r="T414" s="11"/>
      <c r="U414" s="12"/>
      <c r="V414" s="13"/>
    </row>
    <row r="415" spans="4:22" ht="15.75" customHeight="1">
      <c r="D415" s="11"/>
      <c r="E415" s="11"/>
      <c r="F415" s="11"/>
      <c r="G415" s="11"/>
      <c r="H415" s="11"/>
      <c r="I415" s="11"/>
      <c r="K415" s="11"/>
      <c r="L415" s="11"/>
      <c r="M415" s="11"/>
      <c r="N415" s="11"/>
      <c r="O415" s="11"/>
      <c r="P415" s="11"/>
      <c r="R415" s="106"/>
      <c r="S415" s="11"/>
      <c r="T415" s="11"/>
      <c r="U415" s="12"/>
      <c r="V415" s="13"/>
    </row>
    <row r="416" spans="4:22" ht="15.75" customHeight="1">
      <c r="D416" s="11"/>
      <c r="E416" s="11"/>
      <c r="F416" s="11"/>
      <c r="G416" s="11"/>
      <c r="H416" s="11"/>
      <c r="I416" s="11"/>
      <c r="K416" s="11"/>
      <c r="L416" s="11"/>
      <c r="M416" s="11"/>
      <c r="N416" s="11"/>
      <c r="O416" s="11"/>
      <c r="P416" s="11"/>
      <c r="R416" s="106"/>
      <c r="S416" s="11"/>
      <c r="T416" s="11"/>
      <c r="U416" s="12"/>
      <c r="V416" s="13"/>
    </row>
    <row r="417" spans="4:22" ht="15.75" customHeight="1">
      <c r="D417" s="11"/>
      <c r="E417" s="11"/>
      <c r="F417" s="11"/>
      <c r="G417" s="11"/>
      <c r="H417" s="11"/>
      <c r="I417" s="11"/>
      <c r="K417" s="11"/>
      <c r="L417" s="11"/>
      <c r="M417" s="11"/>
      <c r="N417" s="11"/>
      <c r="O417" s="11"/>
      <c r="P417" s="11"/>
      <c r="R417" s="106"/>
      <c r="S417" s="11"/>
      <c r="T417" s="11"/>
      <c r="U417" s="12"/>
      <c r="V417" s="13"/>
    </row>
    <row r="418" spans="4:22" ht="15.75" customHeight="1">
      <c r="D418" s="11"/>
      <c r="E418" s="11"/>
      <c r="F418" s="11"/>
      <c r="G418" s="11"/>
      <c r="H418" s="11"/>
      <c r="I418" s="11"/>
      <c r="K418" s="11"/>
      <c r="L418" s="11"/>
      <c r="M418" s="11"/>
      <c r="N418" s="11"/>
      <c r="O418" s="11"/>
      <c r="P418" s="11"/>
      <c r="R418" s="106"/>
      <c r="S418" s="11"/>
      <c r="T418" s="11"/>
      <c r="U418" s="12"/>
      <c r="V418" s="13"/>
    </row>
    <row r="419" spans="4:22" ht="15.75" customHeight="1">
      <c r="D419" s="11"/>
      <c r="E419" s="11"/>
      <c r="F419" s="11"/>
      <c r="G419" s="11"/>
      <c r="H419" s="11"/>
      <c r="I419" s="11"/>
      <c r="K419" s="11"/>
      <c r="L419" s="11"/>
      <c r="M419" s="11"/>
      <c r="N419" s="11"/>
      <c r="O419" s="11"/>
      <c r="P419" s="11"/>
      <c r="R419" s="106"/>
      <c r="S419" s="11"/>
      <c r="T419" s="11"/>
      <c r="U419" s="12"/>
      <c r="V419" s="13"/>
    </row>
    <row r="420" spans="4:22" ht="15.75" customHeight="1">
      <c r="D420" s="11"/>
      <c r="E420" s="11"/>
      <c r="F420" s="11"/>
      <c r="G420" s="11"/>
      <c r="H420" s="11"/>
      <c r="I420" s="11"/>
      <c r="K420" s="11"/>
      <c r="L420" s="11"/>
      <c r="M420" s="11"/>
      <c r="N420" s="11"/>
      <c r="O420" s="11"/>
      <c r="P420" s="11"/>
      <c r="R420" s="106"/>
      <c r="S420" s="11"/>
      <c r="T420" s="11"/>
      <c r="U420" s="12"/>
      <c r="V420" s="13"/>
    </row>
    <row r="421" spans="4:22" ht="15.75" customHeight="1">
      <c r="D421" s="11"/>
      <c r="E421" s="11"/>
      <c r="F421" s="11"/>
      <c r="G421" s="11"/>
      <c r="H421" s="11"/>
      <c r="I421" s="11"/>
      <c r="K421" s="11"/>
      <c r="L421" s="11"/>
      <c r="M421" s="11"/>
      <c r="N421" s="11"/>
      <c r="O421" s="11"/>
      <c r="P421" s="11"/>
      <c r="R421" s="106"/>
      <c r="S421" s="11"/>
      <c r="T421" s="11"/>
      <c r="U421" s="12"/>
      <c r="V421" s="13"/>
    </row>
    <row r="422" spans="4:22" ht="15.75" customHeight="1">
      <c r="D422" s="11"/>
      <c r="E422" s="11"/>
      <c r="F422" s="11"/>
      <c r="G422" s="11"/>
      <c r="H422" s="11"/>
      <c r="I422" s="11"/>
      <c r="K422" s="11"/>
      <c r="L422" s="11"/>
      <c r="M422" s="11"/>
      <c r="N422" s="11"/>
      <c r="O422" s="11"/>
      <c r="P422" s="11"/>
      <c r="R422" s="106"/>
      <c r="S422" s="11"/>
      <c r="T422" s="11"/>
      <c r="U422" s="12"/>
      <c r="V422" s="13"/>
    </row>
    <row r="423" spans="4:22" ht="15.75" customHeight="1">
      <c r="D423" s="11"/>
      <c r="E423" s="11"/>
      <c r="F423" s="11"/>
      <c r="G423" s="11"/>
      <c r="H423" s="11"/>
      <c r="I423" s="11"/>
      <c r="K423" s="11"/>
      <c r="L423" s="11"/>
      <c r="M423" s="11"/>
      <c r="N423" s="11"/>
      <c r="O423" s="11"/>
      <c r="P423" s="11"/>
      <c r="R423" s="106"/>
      <c r="S423" s="11"/>
      <c r="T423" s="11"/>
      <c r="U423" s="12"/>
      <c r="V423" s="13"/>
    </row>
    <row r="424" spans="4:22" ht="15.75" customHeight="1">
      <c r="D424" s="11"/>
      <c r="E424" s="11"/>
      <c r="F424" s="11"/>
      <c r="G424" s="11"/>
      <c r="H424" s="11"/>
      <c r="I424" s="11"/>
      <c r="K424" s="11"/>
      <c r="L424" s="11"/>
      <c r="M424" s="11"/>
      <c r="N424" s="11"/>
      <c r="O424" s="11"/>
      <c r="P424" s="11"/>
      <c r="R424" s="106"/>
      <c r="S424" s="11"/>
      <c r="T424" s="11"/>
      <c r="U424" s="12"/>
      <c r="V424" s="13"/>
    </row>
    <row r="425" spans="4:22" ht="15.75" customHeight="1">
      <c r="D425" s="11"/>
      <c r="E425" s="11"/>
      <c r="F425" s="11"/>
      <c r="G425" s="11"/>
      <c r="H425" s="11"/>
      <c r="I425" s="11"/>
      <c r="K425" s="11"/>
      <c r="L425" s="11"/>
      <c r="M425" s="11"/>
      <c r="N425" s="11"/>
      <c r="O425" s="11"/>
      <c r="P425" s="11"/>
      <c r="R425" s="106"/>
      <c r="S425" s="11"/>
      <c r="T425" s="11"/>
      <c r="U425" s="12"/>
      <c r="V425" s="13"/>
    </row>
    <row r="426" spans="4:22" ht="15.75" customHeight="1">
      <c r="D426" s="11"/>
      <c r="E426" s="11"/>
      <c r="F426" s="11"/>
      <c r="G426" s="11"/>
      <c r="H426" s="11"/>
      <c r="I426" s="11"/>
      <c r="K426" s="11"/>
      <c r="L426" s="11"/>
      <c r="M426" s="11"/>
      <c r="N426" s="11"/>
      <c r="O426" s="11"/>
      <c r="P426" s="11"/>
      <c r="R426" s="106"/>
      <c r="S426" s="11"/>
      <c r="T426" s="11"/>
      <c r="U426" s="12"/>
      <c r="V426" s="13"/>
    </row>
    <row r="427" spans="4:22" ht="15.75" customHeight="1">
      <c r="D427" s="11"/>
      <c r="E427" s="11"/>
      <c r="F427" s="11"/>
      <c r="G427" s="11"/>
      <c r="H427" s="11"/>
      <c r="I427" s="11"/>
      <c r="K427" s="11"/>
      <c r="L427" s="11"/>
      <c r="M427" s="11"/>
      <c r="N427" s="11"/>
      <c r="O427" s="11"/>
      <c r="P427" s="11"/>
      <c r="R427" s="106"/>
      <c r="S427" s="11"/>
      <c r="T427" s="11"/>
      <c r="U427" s="12"/>
      <c r="V427" s="13"/>
    </row>
    <row r="428" spans="4:22" ht="15.75" customHeight="1">
      <c r="D428" s="11"/>
      <c r="E428" s="11"/>
      <c r="F428" s="11"/>
      <c r="G428" s="11"/>
      <c r="H428" s="11"/>
      <c r="I428" s="11"/>
      <c r="K428" s="11"/>
      <c r="L428" s="11"/>
      <c r="M428" s="11"/>
      <c r="N428" s="11"/>
      <c r="O428" s="11"/>
      <c r="P428" s="11"/>
      <c r="R428" s="106"/>
      <c r="S428" s="11"/>
      <c r="T428" s="11"/>
      <c r="U428" s="12"/>
      <c r="V428" s="13"/>
    </row>
    <row r="429" spans="4:22" ht="15.75" customHeight="1">
      <c r="D429" s="11"/>
      <c r="E429" s="11"/>
      <c r="F429" s="11"/>
      <c r="G429" s="11"/>
      <c r="H429" s="11"/>
      <c r="I429" s="11"/>
      <c r="K429" s="11"/>
      <c r="L429" s="11"/>
      <c r="M429" s="11"/>
      <c r="N429" s="11"/>
      <c r="O429" s="11"/>
      <c r="P429" s="11"/>
      <c r="R429" s="106"/>
      <c r="S429" s="11"/>
      <c r="T429" s="11"/>
      <c r="U429" s="12"/>
      <c r="V429" s="13"/>
    </row>
    <row r="430" spans="4:22" ht="15.75" customHeight="1">
      <c r="D430" s="11"/>
      <c r="E430" s="11"/>
      <c r="F430" s="11"/>
      <c r="G430" s="11"/>
      <c r="H430" s="11"/>
      <c r="I430" s="11"/>
      <c r="K430" s="11"/>
      <c r="L430" s="11"/>
      <c r="M430" s="11"/>
      <c r="N430" s="11"/>
      <c r="O430" s="11"/>
      <c r="P430" s="11"/>
      <c r="R430" s="106"/>
      <c r="S430" s="11"/>
      <c r="T430" s="11"/>
      <c r="U430" s="12"/>
      <c r="V430" s="13"/>
    </row>
    <row r="431" spans="4:22" ht="15.75" customHeight="1">
      <c r="D431" s="11"/>
      <c r="E431" s="11"/>
      <c r="F431" s="11"/>
      <c r="G431" s="11"/>
      <c r="H431" s="11"/>
      <c r="I431" s="11"/>
      <c r="K431" s="11"/>
      <c r="L431" s="11"/>
      <c r="M431" s="11"/>
      <c r="N431" s="11"/>
      <c r="O431" s="11"/>
      <c r="P431" s="11"/>
      <c r="R431" s="106"/>
      <c r="S431" s="11"/>
      <c r="T431" s="11"/>
      <c r="U431" s="12"/>
      <c r="V431" s="13"/>
    </row>
    <row r="432" spans="4:22" ht="15.75" customHeight="1">
      <c r="D432" s="11"/>
      <c r="E432" s="11"/>
      <c r="F432" s="11"/>
      <c r="G432" s="11"/>
      <c r="H432" s="11"/>
      <c r="I432" s="11"/>
      <c r="K432" s="11"/>
      <c r="L432" s="11"/>
      <c r="M432" s="11"/>
      <c r="N432" s="11"/>
      <c r="O432" s="11"/>
      <c r="P432" s="11"/>
      <c r="R432" s="106"/>
      <c r="S432" s="11"/>
      <c r="T432" s="11"/>
      <c r="U432" s="12"/>
      <c r="V432" s="13"/>
    </row>
    <row r="433" spans="4:22" ht="15.75" customHeight="1">
      <c r="D433" s="11"/>
      <c r="E433" s="11"/>
      <c r="F433" s="11"/>
      <c r="G433" s="11"/>
      <c r="H433" s="11"/>
      <c r="I433" s="11"/>
      <c r="K433" s="11"/>
      <c r="L433" s="11"/>
      <c r="M433" s="11"/>
      <c r="N433" s="11"/>
      <c r="O433" s="11"/>
      <c r="P433" s="11"/>
      <c r="R433" s="106"/>
      <c r="S433" s="11"/>
      <c r="T433" s="11"/>
      <c r="U433" s="12"/>
      <c r="V433" s="13"/>
    </row>
    <row r="434" spans="4:22" ht="15.75" customHeight="1">
      <c r="D434" s="11"/>
      <c r="E434" s="11"/>
      <c r="F434" s="11"/>
      <c r="G434" s="11"/>
      <c r="H434" s="11"/>
      <c r="I434" s="11"/>
      <c r="K434" s="11"/>
      <c r="L434" s="11"/>
      <c r="M434" s="11"/>
      <c r="N434" s="11"/>
      <c r="O434" s="11"/>
      <c r="P434" s="11"/>
      <c r="R434" s="106"/>
      <c r="S434" s="11"/>
      <c r="T434" s="11"/>
      <c r="U434" s="12"/>
      <c r="V434" s="13"/>
    </row>
    <row r="435" spans="4:22" ht="15.75" customHeight="1">
      <c r="D435" s="11"/>
      <c r="E435" s="11"/>
      <c r="F435" s="11"/>
      <c r="G435" s="11"/>
      <c r="H435" s="11"/>
      <c r="I435" s="11"/>
      <c r="K435" s="11"/>
      <c r="L435" s="11"/>
      <c r="M435" s="11"/>
      <c r="N435" s="11"/>
      <c r="O435" s="11"/>
      <c r="P435" s="11"/>
      <c r="R435" s="106"/>
      <c r="S435" s="11"/>
      <c r="T435" s="11"/>
      <c r="U435" s="12"/>
      <c r="V435" s="13"/>
    </row>
    <row r="436" spans="4:22" ht="15.75" customHeight="1">
      <c r="D436" s="11"/>
      <c r="E436" s="11"/>
      <c r="F436" s="11"/>
      <c r="G436" s="11"/>
      <c r="H436" s="11"/>
      <c r="I436" s="11"/>
      <c r="K436" s="11"/>
      <c r="L436" s="11"/>
      <c r="M436" s="11"/>
      <c r="N436" s="11"/>
      <c r="O436" s="11"/>
      <c r="P436" s="11"/>
      <c r="R436" s="106"/>
      <c r="S436" s="11"/>
      <c r="T436" s="11"/>
      <c r="U436" s="12"/>
      <c r="V436" s="13"/>
    </row>
    <row r="437" spans="4:22" ht="15.75" customHeight="1">
      <c r="D437" s="11"/>
      <c r="E437" s="11"/>
      <c r="F437" s="11"/>
      <c r="G437" s="11"/>
      <c r="H437" s="11"/>
      <c r="I437" s="11"/>
      <c r="K437" s="11"/>
      <c r="L437" s="11"/>
      <c r="M437" s="11"/>
      <c r="N437" s="11"/>
      <c r="O437" s="11"/>
      <c r="P437" s="11"/>
      <c r="R437" s="106"/>
      <c r="S437" s="11"/>
      <c r="T437" s="11"/>
      <c r="U437" s="12"/>
      <c r="V437" s="13"/>
    </row>
    <row r="438" spans="4:22" ht="15.75" customHeight="1">
      <c r="D438" s="11"/>
      <c r="E438" s="11"/>
      <c r="F438" s="11"/>
      <c r="G438" s="11"/>
      <c r="H438" s="11"/>
      <c r="I438" s="11"/>
      <c r="K438" s="11"/>
      <c r="L438" s="11"/>
      <c r="M438" s="11"/>
      <c r="N438" s="11"/>
      <c r="O438" s="11"/>
      <c r="P438" s="11"/>
      <c r="R438" s="106"/>
      <c r="S438" s="11"/>
      <c r="T438" s="11"/>
      <c r="U438" s="12"/>
      <c r="V438" s="13"/>
    </row>
    <row r="439" spans="4:22" ht="15.75" customHeight="1">
      <c r="D439" s="11"/>
      <c r="E439" s="11"/>
      <c r="F439" s="11"/>
      <c r="G439" s="11"/>
      <c r="H439" s="11"/>
      <c r="I439" s="11"/>
      <c r="K439" s="11"/>
      <c r="L439" s="11"/>
      <c r="M439" s="11"/>
      <c r="N439" s="11"/>
      <c r="O439" s="11"/>
      <c r="P439" s="11"/>
      <c r="R439" s="106"/>
      <c r="S439" s="11"/>
      <c r="T439" s="11"/>
      <c r="U439" s="12"/>
      <c r="V439" s="13"/>
    </row>
    <row r="440" spans="4:22" ht="15.75" customHeight="1">
      <c r="D440" s="11"/>
      <c r="E440" s="11"/>
      <c r="F440" s="11"/>
      <c r="G440" s="11"/>
      <c r="H440" s="11"/>
      <c r="I440" s="11"/>
      <c r="K440" s="11"/>
      <c r="L440" s="11"/>
      <c r="M440" s="11"/>
      <c r="N440" s="11"/>
      <c r="O440" s="11"/>
      <c r="P440" s="11"/>
      <c r="R440" s="106"/>
      <c r="S440" s="11"/>
      <c r="T440" s="11"/>
      <c r="U440" s="12"/>
      <c r="V440" s="13"/>
    </row>
    <row r="441" spans="4:22" ht="15.75" customHeight="1">
      <c r="D441" s="11"/>
      <c r="E441" s="11"/>
      <c r="F441" s="11"/>
      <c r="G441" s="11"/>
      <c r="H441" s="11"/>
      <c r="I441" s="11"/>
      <c r="K441" s="11"/>
      <c r="L441" s="11"/>
      <c r="M441" s="11"/>
      <c r="N441" s="11"/>
      <c r="O441" s="11"/>
      <c r="P441" s="11"/>
      <c r="R441" s="106"/>
      <c r="S441" s="11"/>
      <c r="T441" s="11"/>
      <c r="U441" s="12"/>
      <c r="V441" s="13"/>
    </row>
    <row r="442" spans="4:22" ht="15.75" customHeight="1">
      <c r="D442" s="11"/>
      <c r="E442" s="11"/>
      <c r="F442" s="11"/>
      <c r="G442" s="11"/>
      <c r="H442" s="11"/>
      <c r="I442" s="11"/>
      <c r="K442" s="11"/>
      <c r="L442" s="11"/>
      <c r="M442" s="11"/>
      <c r="N442" s="11"/>
      <c r="O442" s="11"/>
      <c r="P442" s="11"/>
      <c r="R442" s="106"/>
      <c r="S442" s="11"/>
      <c r="T442" s="11"/>
      <c r="U442" s="12"/>
      <c r="V442" s="13"/>
    </row>
    <row r="443" spans="4:22" ht="15.75" customHeight="1">
      <c r="D443" s="11"/>
      <c r="E443" s="11"/>
      <c r="F443" s="11"/>
      <c r="G443" s="11"/>
      <c r="H443" s="11"/>
      <c r="I443" s="11"/>
      <c r="K443" s="11"/>
      <c r="L443" s="11"/>
      <c r="M443" s="11"/>
      <c r="N443" s="11"/>
      <c r="O443" s="11"/>
      <c r="P443" s="11"/>
      <c r="R443" s="106"/>
      <c r="S443" s="11"/>
      <c r="T443" s="11"/>
      <c r="U443" s="12"/>
      <c r="V443" s="13"/>
    </row>
    <row r="444" spans="4:22" ht="15.75" customHeight="1">
      <c r="D444" s="11"/>
      <c r="E444" s="11"/>
      <c r="F444" s="11"/>
      <c r="G444" s="11"/>
      <c r="H444" s="11"/>
      <c r="I444" s="11"/>
      <c r="K444" s="11"/>
      <c r="L444" s="11"/>
      <c r="M444" s="11"/>
      <c r="N444" s="11"/>
      <c r="O444" s="11"/>
      <c r="P444" s="11"/>
      <c r="R444" s="106"/>
      <c r="S444" s="11"/>
      <c r="T444" s="11"/>
      <c r="U444" s="12"/>
      <c r="V444" s="13"/>
    </row>
    <row r="445" spans="4:22" ht="15.75" customHeight="1">
      <c r="D445" s="11"/>
      <c r="E445" s="11"/>
      <c r="F445" s="11"/>
      <c r="G445" s="11"/>
      <c r="H445" s="11"/>
      <c r="I445" s="11"/>
      <c r="K445" s="11"/>
      <c r="L445" s="11"/>
      <c r="M445" s="11"/>
      <c r="N445" s="11"/>
      <c r="O445" s="11"/>
      <c r="P445" s="11"/>
      <c r="R445" s="106"/>
      <c r="S445" s="11"/>
      <c r="T445" s="11"/>
      <c r="U445" s="12"/>
      <c r="V445" s="13"/>
    </row>
    <row r="446" spans="4:22" ht="15.75" customHeight="1">
      <c r="D446" s="11"/>
      <c r="E446" s="11"/>
      <c r="F446" s="11"/>
      <c r="G446" s="11"/>
      <c r="H446" s="11"/>
      <c r="I446" s="11"/>
      <c r="K446" s="11"/>
      <c r="L446" s="11"/>
      <c r="M446" s="11"/>
      <c r="N446" s="11"/>
      <c r="O446" s="11"/>
      <c r="P446" s="11"/>
      <c r="R446" s="106"/>
      <c r="S446" s="11"/>
      <c r="T446" s="11"/>
      <c r="U446" s="12"/>
      <c r="V446" s="13"/>
    </row>
    <row r="447" spans="4:22" ht="15.75" customHeight="1">
      <c r="D447" s="11"/>
      <c r="E447" s="11"/>
      <c r="F447" s="11"/>
      <c r="G447" s="11"/>
      <c r="H447" s="11"/>
      <c r="I447" s="11"/>
      <c r="K447" s="11"/>
      <c r="L447" s="11"/>
      <c r="M447" s="11"/>
      <c r="N447" s="11"/>
      <c r="O447" s="11"/>
      <c r="P447" s="11"/>
      <c r="R447" s="106"/>
      <c r="S447" s="11"/>
      <c r="T447" s="11"/>
      <c r="U447" s="12"/>
      <c r="V447" s="13"/>
    </row>
    <row r="448" spans="4:22" ht="15.75" customHeight="1">
      <c r="D448" s="11"/>
      <c r="E448" s="11"/>
      <c r="F448" s="11"/>
      <c r="G448" s="11"/>
      <c r="H448" s="11"/>
      <c r="I448" s="11"/>
      <c r="K448" s="11"/>
      <c r="L448" s="11"/>
      <c r="M448" s="11"/>
      <c r="N448" s="11"/>
      <c r="O448" s="11"/>
      <c r="P448" s="11"/>
      <c r="R448" s="106"/>
      <c r="S448" s="11"/>
      <c r="T448" s="11"/>
      <c r="U448" s="12"/>
      <c r="V448" s="13"/>
    </row>
    <row r="449" spans="4:22" ht="15.75" customHeight="1">
      <c r="D449" s="11"/>
      <c r="E449" s="11"/>
      <c r="F449" s="11"/>
      <c r="G449" s="11"/>
      <c r="H449" s="11"/>
      <c r="I449" s="11"/>
      <c r="K449" s="11"/>
      <c r="L449" s="11"/>
      <c r="M449" s="11"/>
      <c r="N449" s="11"/>
      <c r="O449" s="11"/>
      <c r="P449" s="11"/>
      <c r="R449" s="106"/>
      <c r="S449" s="11"/>
      <c r="T449" s="11"/>
      <c r="U449" s="12"/>
      <c r="V449" s="13"/>
    </row>
    <row r="450" spans="4:22" ht="15.75" customHeight="1">
      <c r="D450" s="11"/>
      <c r="E450" s="11"/>
      <c r="F450" s="11"/>
      <c r="G450" s="11"/>
      <c r="H450" s="11"/>
      <c r="I450" s="11"/>
      <c r="K450" s="11"/>
      <c r="L450" s="11"/>
      <c r="M450" s="11"/>
      <c r="N450" s="11"/>
      <c r="O450" s="11"/>
      <c r="P450" s="11"/>
      <c r="R450" s="106"/>
      <c r="S450" s="11"/>
      <c r="T450" s="11"/>
      <c r="U450" s="12"/>
      <c r="V450" s="13"/>
    </row>
    <row r="451" spans="4:22" ht="15.75" customHeight="1">
      <c r="D451" s="11"/>
      <c r="E451" s="11"/>
      <c r="F451" s="11"/>
      <c r="G451" s="11"/>
      <c r="H451" s="11"/>
      <c r="I451" s="11"/>
      <c r="K451" s="11"/>
      <c r="L451" s="11"/>
      <c r="M451" s="11"/>
      <c r="N451" s="11"/>
      <c r="O451" s="11"/>
      <c r="P451" s="11"/>
      <c r="R451" s="106"/>
      <c r="S451" s="11"/>
      <c r="T451" s="11"/>
      <c r="U451" s="12"/>
      <c r="V451" s="13"/>
    </row>
    <row r="452" spans="4:22" ht="15.75" customHeight="1">
      <c r="D452" s="11"/>
      <c r="E452" s="11"/>
      <c r="F452" s="11"/>
      <c r="G452" s="11"/>
      <c r="H452" s="11"/>
      <c r="I452" s="11"/>
      <c r="K452" s="11"/>
      <c r="L452" s="11"/>
      <c r="M452" s="11"/>
      <c r="N452" s="11"/>
      <c r="O452" s="11"/>
      <c r="P452" s="11"/>
      <c r="R452" s="106"/>
      <c r="S452" s="11"/>
      <c r="T452" s="11"/>
      <c r="U452" s="12"/>
      <c r="V452" s="13"/>
    </row>
    <row r="453" spans="4:22" ht="15.75" customHeight="1">
      <c r="D453" s="11"/>
      <c r="E453" s="11"/>
      <c r="F453" s="11"/>
      <c r="G453" s="11"/>
      <c r="H453" s="11"/>
      <c r="I453" s="11"/>
      <c r="K453" s="11"/>
      <c r="L453" s="11"/>
      <c r="M453" s="11"/>
      <c r="N453" s="11"/>
      <c r="O453" s="11"/>
      <c r="P453" s="11"/>
      <c r="R453" s="106"/>
      <c r="S453" s="11"/>
      <c r="T453" s="11"/>
      <c r="U453" s="12"/>
      <c r="V453" s="13"/>
    </row>
    <row r="454" spans="4:22" ht="15.75" customHeight="1">
      <c r="D454" s="11"/>
      <c r="E454" s="11"/>
      <c r="F454" s="11"/>
      <c r="G454" s="11"/>
      <c r="H454" s="11"/>
      <c r="I454" s="11"/>
      <c r="K454" s="11"/>
      <c r="L454" s="11"/>
      <c r="M454" s="11"/>
      <c r="N454" s="11"/>
      <c r="O454" s="11"/>
      <c r="P454" s="11"/>
      <c r="R454" s="106"/>
      <c r="S454" s="11"/>
      <c r="T454" s="11"/>
      <c r="U454" s="12"/>
      <c r="V454" s="13"/>
    </row>
    <row r="455" spans="4:22" ht="15.75" customHeight="1">
      <c r="D455" s="11"/>
      <c r="E455" s="11"/>
      <c r="F455" s="11"/>
      <c r="G455" s="11"/>
      <c r="H455" s="11"/>
      <c r="I455" s="11"/>
      <c r="K455" s="11"/>
      <c r="L455" s="11"/>
      <c r="M455" s="11"/>
      <c r="N455" s="11"/>
      <c r="O455" s="11"/>
      <c r="P455" s="11"/>
      <c r="R455" s="106"/>
      <c r="S455" s="11"/>
      <c r="T455" s="11"/>
      <c r="U455" s="12"/>
      <c r="V455" s="13"/>
    </row>
    <row r="456" spans="4:22" ht="15.75" customHeight="1">
      <c r="D456" s="11"/>
      <c r="E456" s="11"/>
      <c r="F456" s="11"/>
      <c r="G456" s="11"/>
      <c r="H456" s="11"/>
      <c r="I456" s="11"/>
      <c r="K456" s="11"/>
      <c r="L456" s="11"/>
      <c r="M456" s="11"/>
      <c r="N456" s="11"/>
      <c r="O456" s="11"/>
      <c r="P456" s="11"/>
      <c r="R456" s="106"/>
      <c r="S456" s="11"/>
      <c r="T456" s="11"/>
      <c r="U456" s="12"/>
      <c r="V456" s="13"/>
    </row>
    <row r="457" spans="4:22" ht="15.75" customHeight="1">
      <c r="D457" s="11"/>
      <c r="E457" s="11"/>
      <c r="F457" s="11"/>
      <c r="G457" s="11"/>
      <c r="H457" s="11"/>
      <c r="I457" s="11"/>
      <c r="K457" s="11"/>
      <c r="L457" s="11"/>
      <c r="M457" s="11"/>
      <c r="N457" s="11"/>
      <c r="O457" s="11"/>
      <c r="P457" s="11"/>
      <c r="R457" s="106"/>
      <c r="S457" s="11"/>
      <c r="T457" s="11"/>
      <c r="U457" s="12"/>
      <c r="V457" s="13"/>
    </row>
    <row r="458" spans="4:22" ht="15.75" customHeight="1">
      <c r="D458" s="11"/>
      <c r="E458" s="11"/>
      <c r="F458" s="11"/>
      <c r="G458" s="11"/>
      <c r="H458" s="11"/>
      <c r="I458" s="11"/>
      <c r="K458" s="11"/>
      <c r="L458" s="11"/>
      <c r="M458" s="11"/>
      <c r="N458" s="11"/>
      <c r="O458" s="11"/>
      <c r="P458" s="11"/>
      <c r="R458" s="106"/>
      <c r="S458" s="11"/>
      <c r="T458" s="11"/>
      <c r="U458" s="12"/>
      <c r="V458" s="13"/>
    </row>
    <row r="459" spans="4:22" ht="15.75" customHeight="1">
      <c r="D459" s="11"/>
      <c r="E459" s="11"/>
      <c r="F459" s="11"/>
      <c r="G459" s="11"/>
      <c r="H459" s="11"/>
      <c r="I459" s="11"/>
      <c r="K459" s="11"/>
      <c r="L459" s="11"/>
      <c r="M459" s="11"/>
      <c r="N459" s="11"/>
      <c r="O459" s="11"/>
      <c r="P459" s="11"/>
      <c r="R459" s="106"/>
      <c r="S459" s="11"/>
      <c r="T459" s="11"/>
      <c r="U459" s="12"/>
      <c r="V459" s="13"/>
    </row>
    <row r="460" spans="4:22" ht="15.75" customHeight="1">
      <c r="D460" s="11"/>
      <c r="E460" s="11"/>
      <c r="F460" s="11"/>
      <c r="G460" s="11"/>
      <c r="H460" s="11"/>
      <c r="I460" s="11"/>
      <c r="K460" s="11"/>
      <c r="L460" s="11"/>
      <c r="M460" s="11"/>
      <c r="N460" s="11"/>
      <c r="O460" s="11"/>
      <c r="P460" s="11"/>
      <c r="R460" s="106"/>
      <c r="S460" s="11"/>
      <c r="T460" s="11"/>
      <c r="U460" s="12"/>
      <c r="V460" s="13"/>
    </row>
    <row r="461" spans="4:22" ht="15.75" customHeight="1">
      <c r="D461" s="11"/>
      <c r="E461" s="11"/>
      <c r="F461" s="11"/>
      <c r="G461" s="11"/>
      <c r="H461" s="11"/>
      <c r="I461" s="11"/>
      <c r="K461" s="11"/>
      <c r="L461" s="11"/>
      <c r="M461" s="11"/>
      <c r="N461" s="11"/>
      <c r="O461" s="11"/>
      <c r="P461" s="11"/>
      <c r="R461" s="106"/>
      <c r="S461" s="11"/>
      <c r="T461" s="11"/>
      <c r="U461" s="12"/>
      <c r="V461" s="13"/>
    </row>
    <row r="462" spans="4:22" ht="15.75" customHeight="1">
      <c r="D462" s="11"/>
      <c r="E462" s="11"/>
      <c r="F462" s="11"/>
      <c r="G462" s="11"/>
      <c r="H462" s="11"/>
      <c r="I462" s="11"/>
      <c r="K462" s="11"/>
      <c r="L462" s="11"/>
      <c r="M462" s="11"/>
      <c r="N462" s="11"/>
      <c r="O462" s="11"/>
      <c r="P462" s="11"/>
      <c r="R462" s="106"/>
      <c r="S462" s="11"/>
      <c r="T462" s="11"/>
      <c r="U462" s="12"/>
      <c r="V462" s="13"/>
    </row>
    <row r="463" spans="4:22" ht="15.75" customHeight="1">
      <c r="D463" s="11"/>
      <c r="E463" s="11"/>
      <c r="F463" s="11"/>
      <c r="G463" s="11"/>
      <c r="H463" s="11"/>
      <c r="I463" s="11"/>
      <c r="K463" s="11"/>
      <c r="L463" s="11"/>
      <c r="M463" s="11"/>
      <c r="N463" s="11"/>
      <c r="O463" s="11"/>
      <c r="P463" s="11"/>
      <c r="R463" s="106"/>
      <c r="S463" s="11"/>
      <c r="T463" s="11"/>
      <c r="U463" s="12"/>
      <c r="V463" s="13"/>
    </row>
    <row r="464" spans="4:22" ht="15.75" customHeight="1">
      <c r="D464" s="11"/>
      <c r="E464" s="11"/>
      <c r="F464" s="11"/>
      <c r="G464" s="11"/>
      <c r="H464" s="11"/>
      <c r="I464" s="11"/>
      <c r="K464" s="11"/>
      <c r="L464" s="11"/>
      <c r="M464" s="11"/>
      <c r="N464" s="11"/>
      <c r="O464" s="11"/>
      <c r="P464" s="11"/>
      <c r="R464" s="106"/>
      <c r="S464" s="11"/>
      <c r="T464" s="11"/>
      <c r="U464" s="12"/>
      <c r="V464" s="13"/>
    </row>
    <row r="465" spans="4:22" ht="15.75" customHeight="1">
      <c r="D465" s="11"/>
      <c r="E465" s="11"/>
      <c r="F465" s="11"/>
      <c r="G465" s="11"/>
      <c r="H465" s="11"/>
      <c r="I465" s="11"/>
      <c r="K465" s="11"/>
      <c r="L465" s="11"/>
      <c r="M465" s="11"/>
      <c r="N465" s="11"/>
      <c r="O465" s="11"/>
      <c r="P465" s="11"/>
      <c r="R465" s="106"/>
      <c r="S465" s="11"/>
      <c r="T465" s="11"/>
      <c r="U465" s="12"/>
      <c r="V465" s="13"/>
    </row>
    <row r="466" spans="4:22" ht="15.75" customHeight="1">
      <c r="D466" s="11"/>
      <c r="E466" s="11"/>
      <c r="F466" s="11"/>
      <c r="G466" s="11"/>
      <c r="H466" s="11"/>
      <c r="I466" s="11"/>
      <c r="K466" s="11"/>
      <c r="L466" s="11"/>
      <c r="M466" s="11"/>
      <c r="N466" s="11"/>
      <c r="O466" s="11"/>
      <c r="P466" s="11"/>
      <c r="R466" s="106"/>
      <c r="S466" s="11"/>
      <c r="T466" s="11"/>
      <c r="U466" s="12"/>
      <c r="V466" s="13"/>
    </row>
    <row r="467" spans="4:22" ht="15.75" customHeight="1">
      <c r="D467" s="11"/>
      <c r="E467" s="11"/>
      <c r="F467" s="11"/>
      <c r="G467" s="11"/>
      <c r="H467" s="11"/>
      <c r="I467" s="11"/>
      <c r="K467" s="11"/>
      <c r="L467" s="11"/>
      <c r="M467" s="11"/>
      <c r="N467" s="11"/>
      <c r="O467" s="11"/>
      <c r="P467" s="11"/>
      <c r="R467" s="106"/>
      <c r="S467" s="11"/>
      <c r="T467" s="11"/>
      <c r="U467" s="12"/>
      <c r="V467" s="13"/>
    </row>
    <row r="468" spans="4:22" ht="15.75" customHeight="1">
      <c r="D468" s="11"/>
      <c r="E468" s="11"/>
      <c r="F468" s="11"/>
      <c r="G468" s="11"/>
      <c r="H468" s="11"/>
      <c r="I468" s="11"/>
      <c r="K468" s="11"/>
      <c r="L468" s="11"/>
      <c r="M468" s="11"/>
      <c r="N468" s="11"/>
      <c r="O468" s="11"/>
      <c r="P468" s="11"/>
      <c r="R468" s="106"/>
      <c r="S468" s="11"/>
      <c r="T468" s="11"/>
      <c r="U468" s="12"/>
      <c r="V468" s="13"/>
    </row>
    <row r="469" spans="4:22" ht="15.75" customHeight="1">
      <c r="D469" s="11"/>
      <c r="E469" s="11"/>
      <c r="F469" s="11"/>
      <c r="G469" s="11"/>
      <c r="H469" s="11"/>
      <c r="I469" s="11"/>
      <c r="K469" s="11"/>
      <c r="L469" s="11"/>
      <c r="M469" s="11"/>
      <c r="N469" s="11"/>
      <c r="O469" s="11"/>
      <c r="P469" s="11"/>
      <c r="R469" s="106"/>
      <c r="S469" s="11"/>
      <c r="T469" s="11"/>
      <c r="U469" s="12"/>
      <c r="V469" s="13"/>
    </row>
    <row r="470" spans="4:22" ht="15.75" customHeight="1">
      <c r="D470" s="11"/>
      <c r="E470" s="11"/>
      <c r="F470" s="11"/>
      <c r="G470" s="11"/>
      <c r="H470" s="11"/>
      <c r="I470" s="11"/>
      <c r="K470" s="11"/>
      <c r="L470" s="11"/>
      <c r="M470" s="11"/>
      <c r="N470" s="11"/>
      <c r="O470" s="11"/>
      <c r="P470" s="11"/>
      <c r="R470" s="106"/>
      <c r="S470" s="11"/>
      <c r="T470" s="11"/>
      <c r="U470" s="12"/>
      <c r="V470" s="13"/>
    </row>
    <row r="471" spans="4:22" ht="15.75" customHeight="1">
      <c r="D471" s="11"/>
      <c r="E471" s="11"/>
      <c r="F471" s="11"/>
      <c r="G471" s="11"/>
      <c r="H471" s="11"/>
      <c r="I471" s="11"/>
      <c r="K471" s="11"/>
      <c r="L471" s="11"/>
      <c r="M471" s="11"/>
      <c r="N471" s="11"/>
      <c r="O471" s="11"/>
      <c r="P471" s="11"/>
      <c r="R471" s="106"/>
      <c r="S471" s="11"/>
      <c r="T471" s="11"/>
      <c r="U471" s="12"/>
      <c r="V471" s="13"/>
    </row>
    <row r="472" spans="4:22" ht="15.75" customHeight="1">
      <c r="D472" s="11"/>
      <c r="E472" s="11"/>
      <c r="F472" s="11"/>
      <c r="G472" s="11"/>
      <c r="H472" s="11"/>
      <c r="I472" s="11"/>
      <c r="K472" s="11"/>
      <c r="L472" s="11"/>
      <c r="M472" s="11"/>
      <c r="N472" s="11"/>
      <c r="O472" s="11"/>
      <c r="P472" s="11"/>
      <c r="R472" s="106"/>
      <c r="S472" s="11"/>
      <c r="T472" s="11"/>
      <c r="U472" s="12"/>
      <c r="V472" s="13"/>
    </row>
    <row r="473" spans="4:22" ht="15.75" customHeight="1">
      <c r="D473" s="11"/>
      <c r="E473" s="11"/>
      <c r="F473" s="11"/>
      <c r="G473" s="11"/>
      <c r="H473" s="11"/>
      <c r="I473" s="11"/>
      <c r="K473" s="11"/>
      <c r="L473" s="11"/>
      <c r="M473" s="11"/>
      <c r="N473" s="11"/>
      <c r="O473" s="11"/>
      <c r="P473" s="11"/>
      <c r="R473" s="106"/>
      <c r="S473" s="11"/>
      <c r="T473" s="11"/>
      <c r="U473" s="12"/>
      <c r="V473" s="13"/>
    </row>
    <row r="474" spans="4:22" ht="15.75" customHeight="1">
      <c r="D474" s="11"/>
      <c r="E474" s="11"/>
      <c r="F474" s="11"/>
      <c r="G474" s="11"/>
      <c r="H474" s="11"/>
      <c r="I474" s="11"/>
      <c r="K474" s="11"/>
      <c r="L474" s="11"/>
      <c r="M474" s="11"/>
      <c r="N474" s="11"/>
      <c r="O474" s="11"/>
      <c r="P474" s="11"/>
      <c r="R474" s="106"/>
      <c r="S474" s="11"/>
      <c r="T474" s="11"/>
      <c r="U474" s="12"/>
      <c r="V474" s="13"/>
    </row>
    <row r="475" spans="4:22" ht="15.75" customHeight="1">
      <c r="D475" s="11"/>
      <c r="E475" s="11"/>
      <c r="F475" s="11"/>
      <c r="G475" s="11"/>
      <c r="H475" s="11"/>
      <c r="I475" s="11"/>
      <c r="K475" s="11"/>
      <c r="L475" s="11"/>
      <c r="M475" s="11"/>
      <c r="N475" s="11"/>
      <c r="O475" s="11"/>
      <c r="P475" s="11"/>
      <c r="R475" s="106"/>
      <c r="S475" s="11"/>
      <c r="T475" s="11"/>
      <c r="U475" s="12"/>
      <c r="V475" s="13"/>
    </row>
    <row r="476" spans="4:22" ht="15.75" customHeight="1">
      <c r="D476" s="11"/>
      <c r="E476" s="11"/>
      <c r="F476" s="11"/>
      <c r="G476" s="11"/>
      <c r="H476" s="11"/>
      <c r="I476" s="11"/>
      <c r="K476" s="11"/>
      <c r="L476" s="11"/>
      <c r="M476" s="11"/>
      <c r="N476" s="11"/>
      <c r="O476" s="11"/>
      <c r="P476" s="11"/>
      <c r="R476" s="106"/>
      <c r="S476" s="11"/>
      <c r="T476" s="11"/>
      <c r="U476" s="12"/>
      <c r="V476" s="13"/>
    </row>
    <row r="477" spans="4:22" ht="15.75" customHeight="1">
      <c r="D477" s="11"/>
      <c r="E477" s="11"/>
      <c r="F477" s="11"/>
      <c r="G477" s="11"/>
      <c r="H477" s="11"/>
      <c r="I477" s="11"/>
      <c r="K477" s="11"/>
      <c r="L477" s="11"/>
      <c r="M477" s="11"/>
      <c r="N477" s="11"/>
      <c r="O477" s="11"/>
      <c r="P477" s="11"/>
      <c r="R477" s="106"/>
      <c r="S477" s="11"/>
      <c r="T477" s="11"/>
      <c r="U477" s="12"/>
      <c r="V477" s="13"/>
    </row>
    <row r="478" spans="4:22" ht="15.75" customHeight="1">
      <c r="D478" s="11"/>
      <c r="E478" s="11"/>
      <c r="F478" s="11"/>
      <c r="G478" s="11"/>
      <c r="H478" s="11"/>
      <c r="I478" s="11"/>
      <c r="K478" s="11"/>
      <c r="L478" s="11"/>
      <c r="M478" s="11"/>
      <c r="N478" s="11"/>
      <c r="O478" s="11"/>
      <c r="P478" s="11"/>
      <c r="R478" s="106"/>
      <c r="S478" s="11"/>
      <c r="T478" s="11"/>
      <c r="U478" s="12"/>
      <c r="V478" s="13"/>
    </row>
    <row r="479" spans="4:22" ht="15.75" customHeight="1">
      <c r="D479" s="11"/>
      <c r="E479" s="11"/>
      <c r="F479" s="11"/>
      <c r="G479" s="11"/>
      <c r="H479" s="11"/>
      <c r="I479" s="11"/>
      <c r="K479" s="11"/>
      <c r="L479" s="11"/>
      <c r="M479" s="11"/>
      <c r="N479" s="11"/>
      <c r="O479" s="11"/>
      <c r="P479" s="11"/>
      <c r="R479" s="106"/>
      <c r="S479" s="11"/>
      <c r="T479" s="11"/>
      <c r="U479" s="12"/>
      <c r="V479" s="13"/>
    </row>
    <row r="480" spans="4:22" ht="15.75" customHeight="1">
      <c r="D480" s="11"/>
      <c r="E480" s="11"/>
      <c r="F480" s="11"/>
      <c r="G480" s="11"/>
      <c r="H480" s="11"/>
      <c r="I480" s="11"/>
      <c r="K480" s="11"/>
      <c r="L480" s="11"/>
      <c r="M480" s="11"/>
      <c r="N480" s="11"/>
      <c r="O480" s="11"/>
      <c r="P480" s="11"/>
      <c r="R480" s="106"/>
      <c r="S480" s="11"/>
      <c r="T480" s="11"/>
      <c r="U480" s="12"/>
      <c r="V480" s="13"/>
    </row>
    <row r="481" spans="4:22" ht="15.75" customHeight="1">
      <c r="D481" s="11"/>
      <c r="E481" s="11"/>
      <c r="F481" s="11"/>
      <c r="G481" s="11"/>
      <c r="H481" s="11"/>
      <c r="I481" s="11"/>
      <c r="K481" s="11"/>
      <c r="L481" s="11"/>
      <c r="M481" s="11"/>
      <c r="N481" s="11"/>
      <c r="O481" s="11"/>
      <c r="P481" s="11"/>
      <c r="R481" s="106"/>
      <c r="S481" s="11"/>
      <c r="T481" s="11"/>
      <c r="U481" s="12"/>
      <c r="V481" s="13"/>
    </row>
    <row r="482" spans="4:22" ht="15.75" customHeight="1">
      <c r="D482" s="11"/>
      <c r="E482" s="11"/>
      <c r="F482" s="11"/>
      <c r="G482" s="11"/>
      <c r="H482" s="11"/>
      <c r="I482" s="11"/>
      <c r="K482" s="11"/>
      <c r="L482" s="11"/>
      <c r="M482" s="11"/>
      <c r="N482" s="11"/>
      <c r="O482" s="11"/>
      <c r="P482" s="11"/>
      <c r="R482" s="106"/>
      <c r="S482" s="11"/>
      <c r="T482" s="11"/>
      <c r="U482" s="12"/>
      <c r="V482" s="13"/>
    </row>
    <row r="483" spans="4:22" ht="15.75" customHeight="1">
      <c r="D483" s="11"/>
      <c r="E483" s="11"/>
      <c r="F483" s="11"/>
      <c r="G483" s="11"/>
      <c r="H483" s="11"/>
      <c r="I483" s="11"/>
      <c r="K483" s="11"/>
      <c r="L483" s="11"/>
      <c r="M483" s="11"/>
      <c r="N483" s="11"/>
      <c r="O483" s="11"/>
      <c r="P483" s="11"/>
      <c r="R483" s="106"/>
      <c r="S483" s="11"/>
      <c r="T483" s="11"/>
      <c r="U483" s="12"/>
      <c r="V483" s="13"/>
    </row>
    <row r="484" spans="4:22" ht="15.75" customHeight="1">
      <c r="D484" s="11"/>
      <c r="E484" s="11"/>
      <c r="F484" s="11"/>
      <c r="G484" s="11"/>
      <c r="H484" s="11"/>
      <c r="I484" s="11"/>
      <c r="K484" s="11"/>
      <c r="L484" s="11"/>
      <c r="M484" s="11"/>
      <c r="N484" s="11"/>
      <c r="O484" s="11"/>
      <c r="P484" s="11"/>
      <c r="R484" s="106"/>
      <c r="S484" s="11"/>
      <c r="T484" s="11"/>
      <c r="U484" s="12"/>
      <c r="V484" s="13"/>
    </row>
    <row r="485" spans="4:22" ht="15.75" customHeight="1">
      <c r="D485" s="11"/>
      <c r="E485" s="11"/>
      <c r="F485" s="11"/>
      <c r="G485" s="11"/>
      <c r="H485" s="11"/>
      <c r="I485" s="11"/>
      <c r="K485" s="11"/>
      <c r="L485" s="11"/>
      <c r="M485" s="11"/>
      <c r="N485" s="11"/>
      <c r="O485" s="11"/>
      <c r="P485" s="11"/>
      <c r="R485" s="106"/>
      <c r="S485" s="11"/>
      <c r="T485" s="11"/>
      <c r="U485" s="12"/>
      <c r="V485" s="13"/>
    </row>
    <row r="486" spans="4:22" ht="15.75" customHeight="1">
      <c r="D486" s="11"/>
      <c r="E486" s="11"/>
      <c r="F486" s="11"/>
      <c r="G486" s="11"/>
      <c r="H486" s="11"/>
      <c r="I486" s="11"/>
      <c r="K486" s="11"/>
      <c r="L486" s="11"/>
      <c r="M486" s="11"/>
      <c r="N486" s="11"/>
      <c r="O486" s="11"/>
      <c r="P486" s="11"/>
      <c r="R486" s="106"/>
      <c r="S486" s="11"/>
      <c r="T486" s="11"/>
      <c r="U486" s="12"/>
      <c r="V486" s="13"/>
    </row>
    <row r="487" spans="4:22" ht="15.75" customHeight="1">
      <c r="D487" s="11"/>
      <c r="E487" s="11"/>
      <c r="F487" s="11"/>
      <c r="G487" s="11"/>
      <c r="H487" s="11"/>
      <c r="I487" s="11"/>
      <c r="K487" s="11"/>
      <c r="L487" s="11"/>
      <c r="M487" s="11"/>
      <c r="N487" s="11"/>
      <c r="O487" s="11"/>
      <c r="P487" s="11"/>
      <c r="R487" s="106"/>
      <c r="S487" s="11"/>
      <c r="T487" s="11"/>
      <c r="U487" s="12"/>
      <c r="V487" s="13"/>
    </row>
    <row r="488" spans="4:22" ht="15.75" customHeight="1">
      <c r="D488" s="11"/>
      <c r="E488" s="11"/>
      <c r="F488" s="11"/>
      <c r="G488" s="11"/>
      <c r="H488" s="11"/>
      <c r="I488" s="11"/>
      <c r="K488" s="11"/>
      <c r="L488" s="11"/>
      <c r="M488" s="11"/>
      <c r="N488" s="11"/>
      <c r="O488" s="11"/>
      <c r="P488" s="11"/>
      <c r="R488" s="106"/>
      <c r="S488" s="11"/>
      <c r="T488" s="11"/>
      <c r="U488" s="12"/>
      <c r="V488" s="13"/>
    </row>
    <row r="489" spans="4:22" ht="15.75" customHeight="1">
      <c r="D489" s="11"/>
      <c r="E489" s="11"/>
      <c r="F489" s="11"/>
      <c r="G489" s="11"/>
      <c r="H489" s="11"/>
      <c r="I489" s="11"/>
      <c r="K489" s="11"/>
      <c r="L489" s="11"/>
      <c r="M489" s="11"/>
      <c r="N489" s="11"/>
      <c r="O489" s="11"/>
      <c r="P489" s="11"/>
      <c r="R489" s="106"/>
      <c r="S489" s="11"/>
      <c r="T489" s="11"/>
      <c r="U489" s="12"/>
      <c r="V489" s="13"/>
    </row>
    <row r="490" spans="4:22" ht="15.75" customHeight="1">
      <c r="D490" s="11"/>
      <c r="E490" s="11"/>
      <c r="F490" s="11"/>
      <c r="G490" s="11"/>
      <c r="H490" s="11"/>
      <c r="I490" s="11"/>
      <c r="K490" s="11"/>
      <c r="L490" s="11"/>
      <c r="M490" s="11"/>
      <c r="N490" s="11"/>
      <c r="O490" s="11"/>
      <c r="P490" s="11"/>
      <c r="R490" s="106"/>
      <c r="S490" s="11"/>
      <c r="T490" s="11"/>
      <c r="U490" s="12"/>
      <c r="V490" s="13"/>
    </row>
    <row r="491" spans="4:22" ht="15.75" customHeight="1">
      <c r="D491" s="11"/>
      <c r="E491" s="11"/>
      <c r="F491" s="11"/>
      <c r="G491" s="11"/>
      <c r="H491" s="11"/>
      <c r="I491" s="11"/>
      <c r="K491" s="11"/>
      <c r="L491" s="11"/>
      <c r="M491" s="11"/>
      <c r="N491" s="11"/>
      <c r="O491" s="11"/>
      <c r="P491" s="11"/>
      <c r="R491" s="106"/>
      <c r="S491" s="11"/>
      <c r="T491" s="11"/>
      <c r="U491" s="12"/>
      <c r="V491" s="13"/>
    </row>
    <row r="492" spans="4:22" ht="15.75" customHeight="1">
      <c r="D492" s="11"/>
      <c r="E492" s="11"/>
      <c r="F492" s="11"/>
      <c r="G492" s="11"/>
      <c r="H492" s="11"/>
      <c r="I492" s="11"/>
      <c r="K492" s="11"/>
      <c r="L492" s="11"/>
      <c r="M492" s="11"/>
      <c r="N492" s="11"/>
      <c r="O492" s="11"/>
      <c r="P492" s="11"/>
      <c r="R492" s="106"/>
      <c r="S492" s="11"/>
      <c r="T492" s="11"/>
      <c r="U492" s="12"/>
      <c r="V492" s="13"/>
    </row>
    <row r="493" spans="4:22" ht="15.75" customHeight="1">
      <c r="D493" s="11"/>
      <c r="E493" s="11"/>
      <c r="F493" s="11"/>
      <c r="G493" s="11"/>
      <c r="H493" s="11"/>
      <c r="I493" s="11"/>
      <c r="K493" s="11"/>
      <c r="L493" s="11"/>
      <c r="M493" s="11"/>
      <c r="N493" s="11"/>
      <c r="O493" s="11"/>
      <c r="P493" s="11"/>
      <c r="R493" s="106"/>
      <c r="S493" s="11"/>
      <c r="T493" s="11"/>
      <c r="U493" s="12"/>
      <c r="V493" s="13"/>
    </row>
    <row r="494" spans="4:22" ht="15.75" customHeight="1">
      <c r="D494" s="11"/>
      <c r="E494" s="11"/>
      <c r="F494" s="11"/>
      <c r="G494" s="11"/>
      <c r="H494" s="11"/>
      <c r="I494" s="11"/>
      <c r="K494" s="11"/>
      <c r="L494" s="11"/>
      <c r="M494" s="11"/>
      <c r="N494" s="11"/>
      <c r="O494" s="11"/>
      <c r="P494" s="11"/>
      <c r="R494" s="106"/>
      <c r="S494" s="11"/>
      <c r="T494" s="11"/>
      <c r="U494" s="12"/>
      <c r="V494" s="13"/>
    </row>
    <row r="495" spans="4:22" ht="15.75" customHeight="1">
      <c r="D495" s="11"/>
      <c r="E495" s="11"/>
      <c r="F495" s="11"/>
      <c r="G495" s="11"/>
      <c r="H495" s="11"/>
      <c r="I495" s="11"/>
      <c r="K495" s="11"/>
      <c r="L495" s="11"/>
      <c r="M495" s="11"/>
      <c r="N495" s="11"/>
      <c r="O495" s="11"/>
      <c r="P495" s="11"/>
      <c r="R495" s="106"/>
      <c r="S495" s="11"/>
      <c r="T495" s="11"/>
      <c r="U495" s="12"/>
      <c r="V495" s="13"/>
    </row>
    <row r="496" spans="4:22" ht="15.75" customHeight="1">
      <c r="D496" s="11"/>
      <c r="E496" s="11"/>
      <c r="F496" s="11"/>
      <c r="G496" s="11"/>
      <c r="H496" s="11"/>
      <c r="I496" s="11"/>
      <c r="K496" s="11"/>
      <c r="L496" s="11"/>
      <c r="M496" s="11"/>
      <c r="N496" s="11"/>
      <c r="O496" s="11"/>
      <c r="P496" s="11"/>
      <c r="R496" s="106"/>
      <c r="S496" s="11"/>
      <c r="T496" s="11"/>
      <c r="U496" s="12"/>
      <c r="V496" s="13"/>
    </row>
    <row r="497" spans="4:22" ht="15.75" customHeight="1">
      <c r="D497" s="11"/>
      <c r="E497" s="11"/>
      <c r="F497" s="11"/>
      <c r="G497" s="11"/>
      <c r="H497" s="11"/>
      <c r="I497" s="11"/>
      <c r="K497" s="11"/>
      <c r="L497" s="11"/>
      <c r="M497" s="11"/>
      <c r="N497" s="11"/>
      <c r="O497" s="11"/>
      <c r="P497" s="11"/>
      <c r="R497" s="106"/>
      <c r="S497" s="11"/>
      <c r="T497" s="11"/>
      <c r="U497" s="12"/>
      <c r="V497" s="13"/>
    </row>
    <row r="498" spans="4:22" ht="15.75" customHeight="1">
      <c r="D498" s="11"/>
      <c r="E498" s="11"/>
      <c r="F498" s="11"/>
      <c r="G498" s="11"/>
      <c r="H498" s="11"/>
      <c r="I498" s="11"/>
      <c r="K498" s="11"/>
      <c r="L498" s="11"/>
      <c r="M498" s="11"/>
      <c r="N498" s="11"/>
      <c r="O498" s="11"/>
      <c r="P498" s="11"/>
      <c r="R498" s="106"/>
      <c r="S498" s="11"/>
      <c r="T498" s="11"/>
      <c r="U498" s="12"/>
      <c r="V498" s="13"/>
    </row>
    <row r="499" spans="4:22" ht="15.75" customHeight="1">
      <c r="D499" s="11"/>
      <c r="E499" s="11"/>
      <c r="F499" s="11"/>
      <c r="G499" s="11"/>
      <c r="H499" s="11"/>
      <c r="I499" s="11"/>
      <c r="K499" s="11"/>
      <c r="L499" s="11"/>
      <c r="M499" s="11"/>
      <c r="N499" s="11"/>
      <c r="O499" s="11"/>
      <c r="P499" s="11"/>
      <c r="R499" s="106"/>
      <c r="S499" s="11"/>
      <c r="T499" s="11"/>
      <c r="U499" s="12"/>
      <c r="V499" s="13"/>
    </row>
    <row r="500" spans="4:22" ht="15.75" customHeight="1">
      <c r="D500" s="11"/>
      <c r="E500" s="11"/>
      <c r="F500" s="11"/>
      <c r="G500" s="11"/>
      <c r="H500" s="11"/>
      <c r="I500" s="11"/>
      <c r="K500" s="11"/>
      <c r="L500" s="11"/>
      <c r="M500" s="11"/>
      <c r="N500" s="11"/>
      <c r="O500" s="11"/>
      <c r="P500" s="11"/>
      <c r="R500" s="106"/>
      <c r="S500" s="11"/>
      <c r="T500" s="11"/>
      <c r="U500" s="12"/>
      <c r="V500" s="13"/>
    </row>
    <row r="501" spans="4:22" ht="15.75" customHeight="1">
      <c r="D501" s="11"/>
      <c r="E501" s="11"/>
      <c r="F501" s="11"/>
      <c r="G501" s="11"/>
      <c r="H501" s="11"/>
      <c r="I501" s="11"/>
      <c r="K501" s="11"/>
      <c r="L501" s="11"/>
      <c r="M501" s="11"/>
      <c r="N501" s="11"/>
      <c r="O501" s="11"/>
      <c r="P501" s="11"/>
      <c r="R501" s="106"/>
      <c r="S501" s="11"/>
      <c r="T501" s="11"/>
      <c r="U501" s="12"/>
      <c r="V501" s="13"/>
    </row>
    <row r="502" spans="4:22" ht="15.75" customHeight="1">
      <c r="D502" s="11"/>
      <c r="E502" s="11"/>
      <c r="F502" s="11"/>
      <c r="G502" s="11"/>
      <c r="H502" s="11"/>
      <c r="I502" s="11"/>
      <c r="K502" s="11"/>
      <c r="L502" s="11"/>
      <c r="M502" s="11"/>
      <c r="N502" s="11"/>
      <c r="O502" s="11"/>
      <c r="P502" s="11"/>
      <c r="R502" s="106"/>
      <c r="S502" s="11"/>
      <c r="T502" s="11"/>
      <c r="U502" s="12"/>
      <c r="V502" s="13"/>
    </row>
    <row r="503" spans="4:22" ht="15.75" customHeight="1">
      <c r="D503" s="11"/>
      <c r="E503" s="11"/>
      <c r="F503" s="11"/>
      <c r="G503" s="11"/>
      <c r="H503" s="11"/>
      <c r="I503" s="11"/>
      <c r="K503" s="11"/>
      <c r="L503" s="11"/>
      <c r="M503" s="11"/>
      <c r="N503" s="11"/>
      <c r="O503" s="11"/>
      <c r="P503" s="11"/>
      <c r="R503" s="106"/>
      <c r="S503" s="11"/>
      <c r="T503" s="11"/>
      <c r="U503" s="12"/>
      <c r="V503" s="13"/>
    </row>
    <row r="504" spans="4:22" ht="15.75" customHeight="1">
      <c r="D504" s="11"/>
      <c r="E504" s="11"/>
      <c r="F504" s="11"/>
      <c r="G504" s="11"/>
      <c r="H504" s="11"/>
      <c r="I504" s="11"/>
      <c r="K504" s="11"/>
      <c r="L504" s="11"/>
      <c r="M504" s="11"/>
      <c r="N504" s="11"/>
      <c r="O504" s="11"/>
      <c r="P504" s="11"/>
      <c r="R504" s="106"/>
      <c r="S504" s="11"/>
      <c r="T504" s="11"/>
      <c r="U504" s="12"/>
      <c r="V504" s="13"/>
    </row>
    <row r="505" spans="4:22" ht="15.75" customHeight="1">
      <c r="D505" s="11"/>
      <c r="E505" s="11"/>
      <c r="F505" s="11"/>
      <c r="G505" s="11"/>
      <c r="H505" s="11"/>
      <c r="I505" s="11"/>
      <c r="K505" s="11"/>
      <c r="L505" s="11"/>
      <c r="M505" s="11"/>
      <c r="N505" s="11"/>
      <c r="O505" s="11"/>
      <c r="P505" s="11"/>
      <c r="R505" s="106"/>
      <c r="S505" s="11"/>
      <c r="T505" s="11"/>
      <c r="U505" s="12"/>
      <c r="V505" s="13"/>
    </row>
    <row r="506" spans="4:22" ht="15.75" customHeight="1">
      <c r="D506" s="11"/>
      <c r="E506" s="11"/>
      <c r="F506" s="11"/>
      <c r="G506" s="11"/>
      <c r="H506" s="11"/>
      <c r="I506" s="11"/>
      <c r="K506" s="11"/>
      <c r="L506" s="11"/>
      <c r="M506" s="11"/>
      <c r="N506" s="11"/>
      <c r="O506" s="11"/>
      <c r="P506" s="11"/>
      <c r="R506" s="106"/>
      <c r="S506" s="11"/>
      <c r="T506" s="11"/>
      <c r="U506" s="12"/>
      <c r="V506" s="13"/>
    </row>
    <row r="507" spans="4:22" ht="15.75" customHeight="1">
      <c r="D507" s="11"/>
      <c r="E507" s="11"/>
      <c r="F507" s="11"/>
      <c r="G507" s="11"/>
      <c r="H507" s="11"/>
      <c r="I507" s="11"/>
      <c r="K507" s="11"/>
      <c r="L507" s="11"/>
      <c r="M507" s="11"/>
      <c r="N507" s="11"/>
      <c r="O507" s="11"/>
      <c r="P507" s="11"/>
      <c r="R507" s="106"/>
      <c r="S507" s="11"/>
      <c r="T507" s="11"/>
      <c r="U507" s="12"/>
      <c r="V507" s="13"/>
    </row>
    <row r="508" spans="4:22" ht="15.75" customHeight="1">
      <c r="D508" s="11"/>
      <c r="E508" s="11"/>
      <c r="F508" s="11"/>
      <c r="G508" s="11"/>
      <c r="H508" s="11"/>
      <c r="I508" s="11"/>
      <c r="K508" s="11"/>
      <c r="L508" s="11"/>
      <c r="M508" s="11"/>
      <c r="N508" s="11"/>
      <c r="O508" s="11"/>
      <c r="P508" s="11"/>
      <c r="R508" s="106"/>
      <c r="S508" s="11"/>
      <c r="T508" s="11"/>
      <c r="U508" s="12"/>
      <c r="V508" s="13"/>
    </row>
    <row r="509" spans="4:22" ht="15.75" customHeight="1">
      <c r="D509" s="11"/>
      <c r="E509" s="11"/>
      <c r="F509" s="11"/>
      <c r="G509" s="11"/>
      <c r="H509" s="11"/>
      <c r="I509" s="11"/>
      <c r="K509" s="11"/>
      <c r="L509" s="11"/>
      <c r="M509" s="11"/>
      <c r="N509" s="11"/>
      <c r="O509" s="11"/>
      <c r="P509" s="11"/>
      <c r="R509" s="106"/>
      <c r="S509" s="11"/>
      <c r="T509" s="11"/>
      <c r="U509" s="12"/>
      <c r="V509" s="13"/>
    </row>
    <row r="510" spans="4:22" ht="15.75" customHeight="1">
      <c r="D510" s="11"/>
      <c r="E510" s="11"/>
      <c r="F510" s="11"/>
      <c r="G510" s="11"/>
      <c r="H510" s="11"/>
      <c r="I510" s="11"/>
      <c r="K510" s="11"/>
      <c r="L510" s="11"/>
      <c r="M510" s="11"/>
      <c r="N510" s="11"/>
      <c r="O510" s="11"/>
      <c r="P510" s="11"/>
      <c r="R510" s="106"/>
      <c r="S510" s="11"/>
      <c r="T510" s="11"/>
      <c r="U510" s="12"/>
      <c r="V510" s="13"/>
    </row>
    <row r="511" spans="4:22" ht="15.75" customHeight="1">
      <c r="D511" s="11"/>
      <c r="E511" s="11"/>
      <c r="F511" s="11"/>
      <c r="G511" s="11"/>
      <c r="H511" s="11"/>
      <c r="I511" s="11"/>
      <c r="K511" s="11"/>
      <c r="L511" s="11"/>
      <c r="M511" s="11"/>
      <c r="N511" s="11"/>
      <c r="O511" s="11"/>
      <c r="P511" s="11"/>
      <c r="R511" s="106"/>
      <c r="S511" s="11"/>
      <c r="T511" s="11"/>
      <c r="U511" s="12"/>
      <c r="V511" s="13"/>
    </row>
    <row r="512" spans="4:22" ht="15.75" customHeight="1">
      <c r="D512" s="11"/>
      <c r="E512" s="11"/>
      <c r="F512" s="11"/>
      <c r="G512" s="11"/>
      <c r="H512" s="11"/>
      <c r="I512" s="11"/>
      <c r="K512" s="11"/>
      <c r="L512" s="11"/>
      <c r="M512" s="11"/>
      <c r="N512" s="11"/>
      <c r="O512" s="11"/>
      <c r="P512" s="11"/>
      <c r="R512" s="106"/>
      <c r="S512" s="11"/>
      <c r="T512" s="11"/>
      <c r="U512" s="12"/>
      <c r="V512" s="13"/>
    </row>
    <row r="513" spans="4:22" ht="15.75" customHeight="1">
      <c r="D513" s="11"/>
      <c r="E513" s="11"/>
      <c r="F513" s="11"/>
      <c r="G513" s="11"/>
      <c r="H513" s="11"/>
      <c r="I513" s="11"/>
      <c r="K513" s="11"/>
      <c r="L513" s="11"/>
      <c r="M513" s="11"/>
      <c r="N513" s="11"/>
      <c r="O513" s="11"/>
      <c r="P513" s="11"/>
      <c r="R513" s="106"/>
      <c r="S513" s="11"/>
      <c r="T513" s="11"/>
      <c r="U513" s="12"/>
      <c r="V513" s="13"/>
    </row>
    <row r="514" spans="4:22" ht="15.75" customHeight="1">
      <c r="D514" s="11"/>
      <c r="E514" s="11"/>
      <c r="F514" s="11"/>
      <c r="G514" s="11"/>
      <c r="H514" s="11"/>
      <c r="I514" s="11"/>
      <c r="K514" s="11"/>
      <c r="L514" s="11"/>
      <c r="M514" s="11"/>
      <c r="N514" s="11"/>
      <c r="O514" s="11"/>
      <c r="P514" s="11"/>
      <c r="R514" s="106"/>
      <c r="S514" s="11"/>
      <c r="T514" s="11"/>
      <c r="U514" s="12"/>
      <c r="V514" s="13"/>
    </row>
    <row r="515" spans="4:22" ht="15.75" customHeight="1">
      <c r="D515" s="11"/>
      <c r="E515" s="11"/>
      <c r="F515" s="11"/>
      <c r="G515" s="11"/>
      <c r="H515" s="11"/>
      <c r="I515" s="11"/>
      <c r="K515" s="11"/>
      <c r="L515" s="11"/>
      <c r="M515" s="11"/>
      <c r="N515" s="11"/>
      <c r="O515" s="11"/>
      <c r="P515" s="11"/>
      <c r="R515" s="106"/>
      <c r="S515" s="11"/>
      <c r="T515" s="11"/>
      <c r="U515" s="12"/>
      <c r="V515" s="13"/>
    </row>
    <row r="516" spans="4:22" ht="15.75" customHeight="1">
      <c r="D516" s="11"/>
      <c r="E516" s="11"/>
      <c r="F516" s="11"/>
      <c r="G516" s="11"/>
      <c r="H516" s="11"/>
      <c r="I516" s="11"/>
      <c r="K516" s="11"/>
      <c r="L516" s="11"/>
      <c r="M516" s="11"/>
      <c r="N516" s="11"/>
      <c r="O516" s="11"/>
      <c r="P516" s="11"/>
      <c r="R516" s="106"/>
      <c r="S516" s="11"/>
      <c r="T516" s="11"/>
      <c r="U516" s="12"/>
      <c r="V516" s="13"/>
    </row>
    <row r="517" spans="4:22" ht="15.75" customHeight="1">
      <c r="D517" s="11"/>
      <c r="E517" s="11"/>
      <c r="F517" s="11"/>
      <c r="G517" s="11"/>
      <c r="H517" s="11"/>
      <c r="I517" s="11"/>
      <c r="K517" s="11"/>
      <c r="L517" s="11"/>
      <c r="M517" s="11"/>
      <c r="N517" s="11"/>
      <c r="O517" s="11"/>
      <c r="P517" s="11"/>
      <c r="R517" s="106"/>
      <c r="S517" s="11"/>
      <c r="T517" s="11"/>
      <c r="U517" s="12"/>
      <c r="V517" s="13"/>
    </row>
    <row r="518" spans="4:22" ht="15.75" customHeight="1">
      <c r="D518" s="11"/>
      <c r="E518" s="11"/>
      <c r="F518" s="11"/>
      <c r="G518" s="11"/>
      <c r="H518" s="11"/>
      <c r="I518" s="11"/>
      <c r="K518" s="11"/>
      <c r="L518" s="11"/>
      <c r="M518" s="11"/>
      <c r="N518" s="11"/>
      <c r="O518" s="11"/>
      <c r="P518" s="11"/>
      <c r="R518" s="106"/>
      <c r="S518" s="11"/>
      <c r="T518" s="11"/>
      <c r="U518" s="12"/>
      <c r="V518" s="13"/>
    </row>
    <row r="519" spans="4:22" ht="15.75" customHeight="1">
      <c r="D519" s="11"/>
      <c r="E519" s="11"/>
      <c r="F519" s="11"/>
      <c r="G519" s="11"/>
      <c r="H519" s="11"/>
      <c r="I519" s="11"/>
      <c r="K519" s="11"/>
      <c r="L519" s="11"/>
      <c r="M519" s="11"/>
      <c r="N519" s="11"/>
      <c r="O519" s="11"/>
      <c r="P519" s="11"/>
      <c r="R519" s="106"/>
      <c r="S519" s="11"/>
      <c r="T519" s="11"/>
      <c r="U519" s="12"/>
      <c r="V519" s="13"/>
    </row>
    <row r="520" spans="4:22" ht="15.75" customHeight="1">
      <c r="D520" s="11"/>
      <c r="E520" s="11"/>
      <c r="F520" s="11"/>
      <c r="G520" s="11"/>
      <c r="H520" s="11"/>
      <c r="I520" s="11"/>
      <c r="K520" s="11"/>
      <c r="L520" s="11"/>
      <c r="M520" s="11"/>
      <c r="N520" s="11"/>
      <c r="O520" s="11"/>
      <c r="P520" s="11"/>
      <c r="R520" s="106"/>
      <c r="S520" s="11"/>
      <c r="T520" s="11"/>
      <c r="U520" s="12"/>
      <c r="V520" s="13"/>
    </row>
    <row r="521" spans="4:22" ht="15.75" customHeight="1">
      <c r="D521" s="11"/>
      <c r="E521" s="11"/>
      <c r="F521" s="11"/>
      <c r="G521" s="11"/>
      <c r="H521" s="11"/>
      <c r="I521" s="11"/>
      <c r="K521" s="11"/>
      <c r="L521" s="11"/>
      <c r="M521" s="11"/>
      <c r="N521" s="11"/>
      <c r="O521" s="11"/>
      <c r="P521" s="11"/>
      <c r="R521" s="106"/>
      <c r="S521" s="11"/>
      <c r="T521" s="11"/>
      <c r="U521" s="12"/>
      <c r="V521" s="13"/>
    </row>
    <row r="522" spans="4:22" ht="15.75" customHeight="1">
      <c r="D522" s="11"/>
      <c r="E522" s="11"/>
      <c r="F522" s="11"/>
      <c r="G522" s="11"/>
      <c r="H522" s="11"/>
      <c r="I522" s="11"/>
      <c r="K522" s="11"/>
      <c r="L522" s="11"/>
      <c r="M522" s="11"/>
      <c r="N522" s="11"/>
      <c r="O522" s="11"/>
      <c r="P522" s="11"/>
      <c r="R522" s="106"/>
      <c r="S522" s="11"/>
      <c r="T522" s="11"/>
      <c r="U522" s="12"/>
      <c r="V522" s="13"/>
    </row>
    <row r="523" spans="4:22" ht="15.75" customHeight="1">
      <c r="D523" s="11"/>
      <c r="E523" s="11"/>
      <c r="F523" s="11"/>
      <c r="G523" s="11"/>
      <c r="H523" s="11"/>
      <c r="I523" s="11"/>
      <c r="K523" s="11"/>
      <c r="L523" s="11"/>
      <c r="M523" s="11"/>
      <c r="N523" s="11"/>
      <c r="O523" s="11"/>
      <c r="P523" s="11"/>
      <c r="R523" s="106"/>
      <c r="S523" s="11"/>
      <c r="T523" s="11"/>
      <c r="U523" s="12"/>
      <c r="V523" s="13"/>
    </row>
    <row r="524" spans="4:22" ht="15.75" customHeight="1">
      <c r="D524" s="11"/>
      <c r="E524" s="11"/>
      <c r="F524" s="11"/>
      <c r="G524" s="11"/>
      <c r="H524" s="11"/>
      <c r="I524" s="11"/>
      <c r="K524" s="11"/>
      <c r="L524" s="11"/>
      <c r="M524" s="11"/>
      <c r="N524" s="11"/>
      <c r="O524" s="11"/>
      <c r="P524" s="11"/>
      <c r="R524" s="106"/>
      <c r="S524" s="11"/>
      <c r="T524" s="11"/>
      <c r="U524" s="12"/>
      <c r="V524" s="13"/>
    </row>
    <row r="525" spans="4:22" ht="15.75" customHeight="1">
      <c r="D525" s="11"/>
      <c r="E525" s="11"/>
      <c r="F525" s="11"/>
      <c r="G525" s="11"/>
      <c r="H525" s="11"/>
      <c r="I525" s="11"/>
      <c r="K525" s="11"/>
      <c r="L525" s="11"/>
      <c r="M525" s="11"/>
      <c r="N525" s="11"/>
      <c r="O525" s="11"/>
      <c r="P525" s="11"/>
      <c r="R525" s="106"/>
      <c r="S525" s="11"/>
      <c r="T525" s="11"/>
      <c r="U525" s="12"/>
      <c r="V525" s="13"/>
    </row>
    <row r="526" spans="4:22" ht="15.75" customHeight="1">
      <c r="D526" s="11"/>
      <c r="E526" s="11"/>
      <c r="F526" s="11"/>
      <c r="G526" s="11"/>
      <c r="H526" s="11"/>
      <c r="I526" s="11"/>
      <c r="K526" s="11"/>
      <c r="L526" s="11"/>
      <c r="M526" s="11"/>
      <c r="N526" s="11"/>
      <c r="O526" s="11"/>
      <c r="P526" s="11"/>
      <c r="R526" s="106"/>
      <c r="S526" s="11"/>
      <c r="T526" s="11"/>
      <c r="U526" s="12"/>
      <c r="V526" s="13"/>
    </row>
    <row r="527" spans="4:22" ht="15.75" customHeight="1">
      <c r="D527" s="11"/>
      <c r="E527" s="11"/>
      <c r="F527" s="11"/>
      <c r="G527" s="11"/>
      <c r="H527" s="11"/>
      <c r="I527" s="11"/>
      <c r="K527" s="11"/>
      <c r="L527" s="11"/>
      <c r="M527" s="11"/>
      <c r="N527" s="11"/>
      <c r="O527" s="11"/>
      <c r="P527" s="11"/>
      <c r="R527" s="106"/>
      <c r="S527" s="11"/>
      <c r="T527" s="11"/>
      <c r="U527" s="12"/>
      <c r="V527" s="13"/>
    </row>
    <row r="528" spans="4:22" ht="15.75" customHeight="1">
      <c r="D528" s="11"/>
      <c r="E528" s="11"/>
      <c r="F528" s="11"/>
      <c r="G528" s="11"/>
      <c r="H528" s="11"/>
      <c r="I528" s="11"/>
      <c r="K528" s="11"/>
      <c r="L528" s="11"/>
      <c r="M528" s="11"/>
      <c r="N528" s="11"/>
      <c r="O528" s="11"/>
      <c r="P528" s="11"/>
      <c r="R528" s="106"/>
      <c r="S528" s="11"/>
      <c r="T528" s="11"/>
      <c r="U528" s="12"/>
      <c r="V528" s="13"/>
    </row>
    <row r="529" spans="4:22" ht="15.75" customHeight="1">
      <c r="D529" s="11"/>
      <c r="E529" s="11"/>
      <c r="F529" s="11"/>
      <c r="G529" s="11"/>
      <c r="H529" s="11"/>
      <c r="I529" s="11"/>
      <c r="K529" s="11"/>
      <c r="L529" s="11"/>
      <c r="M529" s="11"/>
      <c r="N529" s="11"/>
      <c r="O529" s="11"/>
      <c r="P529" s="11"/>
      <c r="R529" s="106"/>
      <c r="S529" s="11"/>
      <c r="T529" s="11"/>
      <c r="U529" s="12"/>
      <c r="V529" s="13"/>
    </row>
    <row r="530" spans="4:22" ht="15.75" customHeight="1">
      <c r="D530" s="11"/>
      <c r="E530" s="11"/>
      <c r="F530" s="11"/>
      <c r="G530" s="11"/>
      <c r="H530" s="11"/>
      <c r="I530" s="11"/>
      <c r="K530" s="11"/>
      <c r="L530" s="11"/>
      <c r="M530" s="11"/>
      <c r="N530" s="11"/>
      <c r="O530" s="11"/>
      <c r="P530" s="11"/>
      <c r="R530" s="106"/>
      <c r="S530" s="11"/>
      <c r="T530" s="11"/>
      <c r="U530" s="12"/>
      <c r="V530" s="13"/>
    </row>
    <row r="531" spans="4:22" ht="15.75" customHeight="1">
      <c r="D531" s="11"/>
      <c r="E531" s="11"/>
      <c r="F531" s="11"/>
      <c r="G531" s="11"/>
      <c r="H531" s="11"/>
      <c r="I531" s="11"/>
      <c r="K531" s="11"/>
      <c r="L531" s="11"/>
      <c r="M531" s="11"/>
      <c r="N531" s="11"/>
      <c r="O531" s="11"/>
      <c r="P531" s="11"/>
      <c r="R531" s="106"/>
      <c r="S531" s="11"/>
      <c r="T531" s="11"/>
      <c r="U531" s="12"/>
      <c r="V531" s="13"/>
    </row>
    <row r="532" spans="4:22" ht="15.75" customHeight="1">
      <c r="D532" s="11"/>
      <c r="E532" s="11"/>
      <c r="F532" s="11"/>
      <c r="G532" s="11"/>
      <c r="H532" s="11"/>
      <c r="I532" s="11"/>
      <c r="K532" s="11"/>
      <c r="L532" s="11"/>
      <c r="M532" s="11"/>
      <c r="N532" s="11"/>
      <c r="O532" s="11"/>
      <c r="P532" s="11"/>
      <c r="R532" s="106"/>
      <c r="S532" s="11"/>
      <c r="T532" s="11"/>
      <c r="U532" s="12"/>
      <c r="V532" s="13"/>
    </row>
    <row r="533" spans="4:22" ht="15.75" customHeight="1">
      <c r="D533" s="11"/>
      <c r="E533" s="11"/>
      <c r="F533" s="11"/>
      <c r="G533" s="11"/>
      <c r="H533" s="11"/>
      <c r="I533" s="11"/>
      <c r="K533" s="11"/>
      <c r="L533" s="11"/>
      <c r="M533" s="11"/>
      <c r="N533" s="11"/>
      <c r="O533" s="11"/>
      <c r="P533" s="11"/>
      <c r="R533" s="106"/>
      <c r="S533" s="11"/>
      <c r="T533" s="11"/>
      <c r="U533" s="12"/>
      <c r="V533" s="13"/>
    </row>
    <row r="534" spans="4:22" ht="15.75" customHeight="1">
      <c r="D534" s="11"/>
      <c r="E534" s="11"/>
      <c r="F534" s="11"/>
      <c r="G534" s="11"/>
      <c r="H534" s="11"/>
      <c r="I534" s="11"/>
      <c r="K534" s="11"/>
      <c r="L534" s="11"/>
      <c r="M534" s="11"/>
      <c r="N534" s="11"/>
      <c r="O534" s="11"/>
      <c r="P534" s="11"/>
      <c r="R534" s="106"/>
      <c r="S534" s="11"/>
      <c r="T534" s="11"/>
      <c r="U534" s="12"/>
      <c r="V534" s="13"/>
    </row>
    <row r="535" spans="4:22" ht="15.75" customHeight="1">
      <c r="D535" s="11"/>
      <c r="E535" s="11"/>
      <c r="F535" s="11"/>
      <c r="G535" s="11"/>
      <c r="H535" s="11"/>
      <c r="I535" s="11"/>
      <c r="K535" s="11"/>
      <c r="L535" s="11"/>
      <c r="M535" s="11"/>
      <c r="N535" s="11"/>
      <c r="O535" s="11"/>
      <c r="P535" s="11"/>
      <c r="R535" s="106"/>
      <c r="S535" s="11"/>
      <c r="T535" s="11"/>
      <c r="U535" s="12"/>
      <c r="V535" s="13"/>
    </row>
    <row r="536" spans="4:22" ht="15.75" customHeight="1">
      <c r="D536" s="11"/>
      <c r="E536" s="11"/>
      <c r="F536" s="11"/>
      <c r="G536" s="11"/>
      <c r="H536" s="11"/>
      <c r="I536" s="11"/>
      <c r="K536" s="11"/>
      <c r="L536" s="11"/>
      <c r="M536" s="11"/>
      <c r="N536" s="11"/>
      <c r="O536" s="11"/>
      <c r="P536" s="11"/>
      <c r="R536" s="106"/>
      <c r="S536" s="11"/>
      <c r="T536" s="11"/>
      <c r="U536" s="12"/>
      <c r="V536" s="13"/>
    </row>
    <row r="537" spans="4:22" ht="15.75" customHeight="1">
      <c r="D537" s="11"/>
      <c r="E537" s="11"/>
      <c r="F537" s="11"/>
      <c r="G537" s="11"/>
      <c r="H537" s="11"/>
      <c r="I537" s="11"/>
      <c r="K537" s="11"/>
      <c r="L537" s="11"/>
      <c r="M537" s="11"/>
      <c r="N537" s="11"/>
      <c r="O537" s="11"/>
      <c r="P537" s="11"/>
      <c r="R537" s="106"/>
      <c r="S537" s="11"/>
      <c r="T537" s="11"/>
      <c r="U537" s="12"/>
      <c r="V537" s="13"/>
    </row>
    <row r="538" spans="4:22" ht="15.75" customHeight="1">
      <c r="D538" s="11"/>
      <c r="E538" s="11"/>
      <c r="F538" s="11"/>
      <c r="G538" s="11"/>
      <c r="H538" s="11"/>
      <c r="I538" s="11"/>
      <c r="K538" s="11"/>
      <c r="L538" s="11"/>
      <c r="M538" s="11"/>
      <c r="N538" s="11"/>
      <c r="O538" s="11"/>
      <c r="P538" s="11"/>
      <c r="R538" s="106"/>
      <c r="S538" s="11"/>
      <c r="T538" s="11"/>
      <c r="U538" s="12"/>
      <c r="V538" s="13"/>
    </row>
    <row r="539" spans="4:22" ht="15.75" customHeight="1">
      <c r="D539" s="11"/>
      <c r="E539" s="11"/>
      <c r="F539" s="11"/>
      <c r="G539" s="11"/>
      <c r="H539" s="11"/>
      <c r="I539" s="11"/>
      <c r="K539" s="11"/>
      <c r="L539" s="11"/>
      <c r="M539" s="11"/>
      <c r="N539" s="11"/>
      <c r="O539" s="11"/>
      <c r="P539" s="11"/>
      <c r="R539" s="106"/>
      <c r="S539" s="11"/>
      <c r="T539" s="11"/>
      <c r="U539" s="12"/>
      <c r="V539" s="13"/>
    </row>
    <row r="540" spans="4:22" ht="15.75" customHeight="1">
      <c r="D540" s="11"/>
      <c r="E540" s="11"/>
      <c r="F540" s="11"/>
      <c r="G540" s="11"/>
      <c r="H540" s="11"/>
      <c r="I540" s="11"/>
      <c r="K540" s="11"/>
      <c r="L540" s="11"/>
      <c r="M540" s="11"/>
      <c r="N540" s="11"/>
      <c r="O540" s="11"/>
      <c r="P540" s="11"/>
      <c r="R540" s="106"/>
      <c r="S540" s="11"/>
      <c r="T540" s="11"/>
      <c r="U540" s="12"/>
      <c r="V540" s="13"/>
    </row>
    <row r="541" spans="4:22" ht="15.75" customHeight="1">
      <c r="D541" s="11"/>
      <c r="E541" s="11"/>
      <c r="F541" s="11"/>
      <c r="G541" s="11"/>
      <c r="H541" s="11"/>
      <c r="I541" s="11"/>
      <c r="K541" s="11"/>
      <c r="L541" s="11"/>
      <c r="M541" s="11"/>
      <c r="N541" s="11"/>
      <c r="O541" s="11"/>
      <c r="P541" s="11"/>
      <c r="R541" s="106"/>
      <c r="S541" s="11"/>
      <c r="T541" s="11"/>
      <c r="U541" s="12"/>
      <c r="V541" s="13"/>
    </row>
    <row r="542" spans="4:22" ht="15.75" customHeight="1">
      <c r="D542" s="11"/>
      <c r="E542" s="11"/>
      <c r="F542" s="11"/>
      <c r="G542" s="11"/>
      <c r="H542" s="11"/>
      <c r="I542" s="11"/>
      <c r="K542" s="11"/>
      <c r="L542" s="11"/>
      <c r="M542" s="11"/>
      <c r="N542" s="11"/>
      <c r="O542" s="11"/>
      <c r="P542" s="11"/>
      <c r="R542" s="106"/>
      <c r="S542" s="11"/>
      <c r="T542" s="11"/>
      <c r="U542" s="12"/>
      <c r="V542" s="13"/>
    </row>
    <row r="543" spans="4:22" ht="15.75" customHeight="1">
      <c r="D543" s="11"/>
      <c r="E543" s="11"/>
      <c r="F543" s="11"/>
      <c r="G543" s="11"/>
      <c r="H543" s="11"/>
      <c r="I543" s="11"/>
      <c r="K543" s="11"/>
      <c r="L543" s="11"/>
      <c r="M543" s="11"/>
      <c r="N543" s="11"/>
      <c r="O543" s="11"/>
      <c r="P543" s="11"/>
      <c r="R543" s="106"/>
      <c r="S543" s="11"/>
      <c r="T543" s="11"/>
      <c r="U543" s="12"/>
      <c r="V543" s="13"/>
    </row>
    <row r="544" spans="4:22" ht="15.75" customHeight="1">
      <c r="D544" s="11"/>
      <c r="E544" s="11"/>
      <c r="F544" s="11"/>
      <c r="G544" s="11"/>
      <c r="H544" s="11"/>
      <c r="I544" s="11"/>
      <c r="K544" s="11"/>
      <c r="L544" s="11"/>
      <c r="M544" s="11"/>
      <c r="N544" s="11"/>
      <c r="O544" s="11"/>
      <c r="P544" s="11"/>
      <c r="R544" s="106"/>
      <c r="S544" s="11"/>
      <c r="T544" s="11"/>
      <c r="U544" s="12"/>
      <c r="V544" s="13"/>
    </row>
    <row r="545" spans="4:22" ht="15.75" customHeight="1">
      <c r="D545" s="11"/>
      <c r="E545" s="11"/>
      <c r="F545" s="11"/>
      <c r="G545" s="11"/>
      <c r="H545" s="11"/>
      <c r="I545" s="11"/>
      <c r="K545" s="11"/>
      <c r="L545" s="11"/>
      <c r="M545" s="11"/>
      <c r="N545" s="11"/>
      <c r="O545" s="11"/>
      <c r="P545" s="11"/>
      <c r="R545" s="106"/>
      <c r="S545" s="11"/>
      <c r="T545" s="11"/>
      <c r="U545" s="12"/>
      <c r="V545" s="13"/>
    </row>
    <row r="546" spans="4:22" ht="15.75" customHeight="1">
      <c r="D546" s="11"/>
      <c r="E546" s="11"/>
      <c r="F546" s="11"/>
      <c r="G546" s="11"/>
      <c r="H546" s="11"/>
      <c r="I546" s="11"/>
      <c r="K546" s="11"/>
      <c r="L546" s="11"/>
      <c r="M546" s="11"/>
      <c r="N546" s="11"/>
      <c r="O546" s="11"/>
      <c r="P546" s="11"/>
      <c r="R546" s="106"/>
      <c r="S546" s="11"/>
      <c r="T546" s="11"/>
      <c r="U546" s="12"/>
      <c r="V546" s="13"/>
    </row>
    <row r="547" spans="4:22" ht="15.75" customHeight="1">
      <c r="D547" s="11"/>
      <c r="E547" s="11"/>
      <c r="F547" s="11"/>
      <c r="G547" s="11"/>
      <c r="H547" s="11"/>
      <c r="I547" s="11"/>
      <c r="K547" s="11"/>
      <c r="L547" s="11"/>
      <c r="M547" s="11"/>
      <c r="N547" s="11"/>
      <c r="O547" s="11"/>
      <c r="P547" s="11"/>
      <c r="R547" s="106"/>
      <c r="S547" s="11"/>
      <c r="T547" s="11"/>
      <c r="U547" s="12"/>
      <c r="V547" s="13"/>
    </row>
    <row r="548" spans="4:22" ht="15.75" customHeight="1">
      <c r="D548" s="11"/>
      <c r="E548" s="11"/>
      <c r="F548" s="11"/>
      <c r="G548" s="11"/>
      <c r="H548" s="11"/>
      <c r="I548" s="11"/>
      <c r="K548" s="11"/>
      <c r="L548" s="11"/>
      <c r="M548" s="11"/>
      <c r="N548" s="11"/>
      <c r="O548" s="11"/>
      <c r="P548" s="11"/>
      <c r="R548" s="106"/>
      <c r="S548" s="11"/>
      <c r="T548" s="11"/>
      <c r="U548" s="12"/>
      <c r="V548" s="13"/>
    </row>
    <row r="549" spans="4:22" ht="15.75" customHeight="1">
      <c r="D549" s="11"/>
      <c r="E549" s="11"/>
      <c r="F549" s="11"/>
      <c r="G549" s="11"/>
      <c r="H549" s="11"/>
      <c r="I549" s="11"/>
      <c r="K549" s="11"/>
      <c r="L549" s="11"/>
      <c r="M549" s="11"/>
      <c r="N549" s="11"/>
      <c r="O549" s="11"/>
      <c r="P549" s="11"/>
      <c r="R549" s="106"/>
      <c r="S549" s="11"/>
      <c r="T549" s="11"/>
      <c r="U549" s="12"/>
      <c r="V549" s="13"/>
    </row>
    <row r="550" spans="4:22" ht="15.75" customHeight="1">
      <c r="D550" s="11"/>
      <c r="E550" s="11"/>
      <c r="F550" s="11"/>
      <c r="G550" s="11"/>
      <c r="H550" s="11"/>
      <c r="I550" s="11"/>
      <c r="K550" s="11"/>
      <c r="L550" s="11"/>
      <c r="M550" s="11"/>
      <c r="N550" s="11"/>
      <c r="O550" s="11"/>
      <c r="P550" s="11"/>
      <c r="R550" s="106"/>
      <c r="S550" s="11"/>
      <c r="T550" s="11"/>
      <c r="U550" s="12"/>
      <c r="V550" s="13"/>
    </row>
    <row r="551" spans="4:22" ht="15.75" customHeight="1">
      <c r="D551" s="11"/>
      <c r="E551" s="11"/>
      <c r="F551" s="11"/>
      <c r="G551" s="11"/>
      <c r="H551" s="11"/>
      <c r="I551" s="11"/>
      <c r="K551" s="11"/>
      <c r="L551" s="11"/>
      <c r="M551" s="11"/>
      <c r="N551" s="11"/>
      <c r="O551" s="11"/>
      <c r="P551" s="11"/>
      <c r="R551" s="106"/>
      <c r="S551" s="11"/>
      <c r="T551" s="11"/>
      <c r="U551" s="12"/>
      <c r="V551" s="13"/>
    </row>
    <row r="552" spans="4:22" ht="15.75" customHeight="1">
      <c r="D552" s="11"/>
      <c r="E552" s="11"/>
      <c r="F552" s="11"/>
      <c r="G552" s="11"/>
      <c r="H552" s="11"/>
      <c r="I552" s="11"/>
      <c r="K552" s="11"/>
      <c r="L552" s="11"/>
      <c r="M552" s="11"/>
      <c r="N552" s="11"/>
      <c r="O552" s="11"/>
      <c r="P552" s="11"/>
      <c r="R552" s="106"/>
      <c r="S552" s="11"/>
      <c r="T552" s="11"/>
      <c r="U552" s="12"/>
      <c r="V552" s="13"/>
    </row>
    <row r="553" spans="4:22" ht="15.75" customHeight="1">
      <c r="D553" s="11"/>
      <c r="E553" s="11"/>
      <c r="F553" s="11"/>
      <c r="G553" s="11"/>
      <c r="H553" s="11"/>
      <c r="I553" s="11"/>
      <c r="K553" s="11"/>
      <c r="L553" s="11"/>
      <c r="M553" s="11"/>
      <c r="N553" s="11"/>
      <c r="O553" s="11"/>
      <c r="P553" s="11"/>
      <c r="R553" s="106"/>
      <c r="S553" s="11"/>
      <c r="T553" s="11"/>
      <c r="U553" s="12"/>
      <c r="V553" s="13"/>
    </row>
    <row r="554" spans="4:22" ht="15.75" customHeight="1">
      <c r="D554" s="11"/>
      <c r="E554" s="11"/>
      <c r="F554" s="11"/>
      <c r="G554" s="11"/>
      <c r="H554" s="11"/>
      <c r="I554" s="11"/>
      <c r="K554" s="11"/>
      <c r="L554" s="11"/>
      <c r="M554" s="11"/>
      <c r="N554" s="11"/>
      <c r="O554" s="11"/>
      <c r="P554" s="11"/>
      <c r="R554" s="106"/>
      <c r="S554" s="11"/>
      <c r="T554" s="11"/>
      <c r="U554" s="12"/>
      <c r="V554" s="13"/>
    </row>
    <row r="555" spans="4:22" ht="15.75" customHeight="1">
      <c r="D555" s="11"/>
      <c r="E555" s="11"/>
      <c r="F555" s="11"/>
      <c r="G555" s="11"/>
      <c r="H555" s="11"/>
      <c r="I555" s="11"/>
      <c r="K555" s="11"/>
      <c r="L555" s="11"/>
      <c r="M555" s="11"/>
      <c r="N555" s="11"/>
      <c r="O555" s="11"/>
      <c r="P555" s="11"/>
      <c r="R555" s="106"/>
      <c r="S555" s="11"/>
      <c r="T555" s="11"/>
      <c r="U555" s="12"/>
      <c r="V555" s="13"/>
    </row>
    <row r="556" spans="4:22" ht="15.75" customHeight="1">
      <c r="D556" s="11"/>
      <c r="E556" s="11"/>
      <c r="F556" s="11"/>
      <c r="G556" s="11"/>
      <c r="H556" s="11"/>
      <c r="I556" s="11"/>
      <c r="K556" s="11"/>
      <c r="L556" s="11"/>
      <c r="M556" s="11"/>
      <c r="N556" s="11"/>
      <c r="O556" s="11"/>
      <c r="P556" s="11"/>
      <c r="R556" s="106"/>
      <c r="S556" s="11"/>
      <c r="T556" s="11"/>
      <c r="U556" s="12"/>
      <c r="V556" s="13"/>
    </row>
    <row r="557" spans="4:22" ht="15.75" customHeight="1">
      <c r="D557" s="11"/>
      <c r="E557" s="11"/>
      <c r="F557" s="11"/>
      <c r="G557" s="11"/>
      <c r="H557" s="11"/>
      <c r="I557" s="11"/>
      <c r="K557" s="11"/>
      <c r="L557" s="11"/>
      <c r="M557" s="11"/>
      <c r="N557" s="11"/>
      <c r="O557" s="11"/>
      <c r="P557" s="11"/>
      <c r="R557" s="106"/>
      <c r="S557" s="11"/>
      <c r="T557" s="11"/>
      <c r="U557" s="12"/>
      <c r="V557" s="13"/>
    </row>
    <row r="558" spans="4:22" ht="15.75" customHeight="1">
      <c r="D558" s="11"/>
      <c r="E558" s="11"/>
      <c r="F558" s="11"/>
      <c r="G558" s="11"/>
      <c r="H558" s="11"/>
      <c r="I558" s="11"/>
      <c r="K558" s="11"/>
      <c r="L558" s="11"/>
      <c r="M558" s="11"/>
      <c r="N558" s="11"/>
      <c r="O558" s="11"/>
      <c r="P558" s="11"/>
      <c r="R558" s="106"/>
      <c r="S558" s="11"/>
      <c r="T558" s="11"/>
      <c r="U558" s="12"/>
      <c r="V558" s="13"/>
    </row>
    <row r="559" spans="4:22" ht="15.75" customHeight="1">
      <c r="D559" s="11"/>
      <c r="E559" s="11"/>
      <c r="F559" s="11"/>
      <c r="G559" s="11"/>
      <c r="H559" s="11"/>
      <c r="I559" s="11"/>
      <c r="K559" s="11"/>
      <c r="L559" s="11"/>
      <c r="M559" s="11"/>
      <c r="N559" s="11"/>
      <c r="O559" s="11"/>
      <c r="P559" s="11"/>
      <c r="R559" s="106"/>
      <c r="S559" s="11"/>
      <c r="T559" s="11"/>
      <c r="U559" s="12"/>
      <c r="V559" s="13"/>
    </row>
    <row r="560" spans="4:22" ht="15.75" customHeight="1">
      <c r="D560" s="11"/>
      <c r="E560" s="11"/>
      <c r="F560" s="11"/>
      <c r="G560" s="11"/>
      <c r="H560" s="11"/>
      <c r="I560" s="11"/>
      <c r="K560" s="11"/>
      <c r="L560" s="11"/>
      <c r="M560" s="11"/>
      <c r="N560" s="11"/>
      <c r="O560" s="11"/>
      <c r="P560" s="11"/>
      <c r="R560" s="106"/>
      <c r="S560" s="11"/>
      <c r="T560" s="11"/>
      <c r="U560" s="12"/>
      <c r="V560" s="13"/>
    </row>
    <row r="561" spans="4:22" ht="15.75" customHeight="1">
      <c r="D561" s="11"/>
      <c r="E561" s="11"/>
      <c r="F561" s="11"/>
      <c r="G561" s="11"/>
      <c r="H561" s="11"/>
      <c r="I561" s="11"/>
      <c r="K561" s="11"/>
      <c r="L561" s="11"/>
      <c r="M561" s="11"/>
      <c r="N561" s="11"/>
      <c r="O561" s="11"/>
      <c r="P561" s="11"/>
      <c r="R561" s="106"/>
      <c r="S561" s="11"/>
      <c r="T561" s="11"/>
      <c r="U561" s="12"/>
      <c r="V561" s="13"/>
    </row>
    <row r="562" spans="4:22" ht="15.75" customHeight="1">
      <c r="D562" s="11"/>
      <c r="E562" s="11"/>
      <c r="F562" s="11"/>
      <c r="G562" s="11"/>
      <c r="H562" s="11"/>
      <c r="I562" s="11"/>
      <c r="K562" s="11"/>
      <c r="L562" s="11"/>
      <c r="M562" s="11"/>
      <c r="N562" s="11"/>
      <c r="O562" s="11"/>
      <c r="P562" s="11"/>
      <c r="R562" s="106"/>
      <c r="S562" s="11"/>
      <c r="T562" s="11"/>
      <c r="U562" s="12"/>
      <c r="V562" s="13"/>
    </row>
    <row r="563" spans="4:22" ht="15.75" customHeight="1">
      <c r="D563" s="11"/>
      <c r="E563" s="11"/>
      <c r="F563" s="11"/>
      <c r="G563" s="11"/>
      <c r="H563" s="11"/>
      <c r="I563" s="11"/>
      <c r="K563" s="11"/>
      <c r="L563" s="11"/>
      <c r="M563" s="11"/>
      <c r="N563" s="11"/>
      <c r="O563" s="11"/>
      <c r="P563" s="11"/>
      <c r="R563" s="106"/>
      <c r="S563" s="11"/>
      <c r="T563" s="11"/>
      <c r="U563" s="12"/>
      <c r="V563" s="13"/>
    </row>
    <row r="564" spans="4:22" ht="15.75" customHeight="1">
      <c r="D564" s="11"/>
      <c r="E564" s="11"/>
      <c r="F564" s="11"/>
      <c r="G564" s="11"/>
      <c r="H564" s="11"/>
      <c r="I564" s="11"/>
      <c r="K564" s="11"/>
      <c r="L564" s="11"/>
      <c r="M564" s="11"/>
      <c r="N564" s="11"/>
      <c r="O564" s="11"/>
      <c r="P564" s="11"/>
      <c r="R564" s="106"/>
      <c r="S564" s="11"/>
      <c r="T564" s="11"/>
      <c r="U564" s="12"/>
      <c r="V564" s="13"/>
    </row>
    <row r="565" spans="4:22" ht="15.75" customHeight="1">
      <c r="D565" s="11"/>
      <c r="E565" s="11"/>
      <c r="F565" s="11"/>
      <c r="G565" s="11"/>
      <c r="H565" s="11"/>
      <c r="I565" s="11"/>
      <c r="K565" s="11"/>
      <c r="L565" s="11"/>
      <c r="M565" s="11"/>
      <c r="N565" s="11"/>
      <c r="O565" s="11"/>
      <c r="P565" s="11"/>
      <c r="R565" s="106"/>
      <c r="S565" s="11"/>
      <c r="T565" s="11"/>
      <c r="U565" s="12"/>
      <c r="V565" s="13"/>
    </row>
    <row r="566" spans="4:22" ht="15.75" customHeight="1">
      <c r="D566" s="11"/>
      <c r="E566" s="11"/>
      <c r="F566" s="11"/>
      <c r="G566" s="11"/>
      <c r="H566" s="11"/>
      <c r="I566" s="11"/>
      <c r="K566" s="11"/>
      <c r="L566" s="11"/>
      <c r="M566" s="11"/>
      <c r="N566" s="11"/>
      <c r="O566" s="11"/>
      <c r="P566" s="11"/>
      <c r="R566" s="106"/>
      <c r="S566" s="11"/>
      <c r="T566" s="11"/>
      <c r="U566" s="12"/>
      <c r="V566" s="13"/>
    </row>
    <row r="567" spans="4:22" ht="15.75" customHeight="1">
      <c r="D567" s="11"/>
      <c r="E567" s="11"/>
      <c r="F567" s="11"/>
      <c r="G567" s="11"/>
      <c r="H567" s="11"/>
      <c r="I567" s="11"/>
      <c r="K567" s="11"/>
      <c r="L567" s="11"/>
      <c r="M567" s="11"/>
      <c r="N567" s="11"/>
      <c r="O567" s="11"/>
      <c r="P567" s="11"/>
      <c r="R567" s="106"/>
      <c r="S567" s="11"/>
      <c r="T567" s="11"/>
      <c r="U567" s="12"/>
      <c r="V567" s="13"/>
    </row>
    <row r="568" spans="4:22" ht="15.75" customHeight="1">
      <c r="D568" s="11"/>
      <c r="E568" s="11"/>
      <c r="F568" s="11"/>
      <c r="G568" s="11"/>
      <c r="H568" s="11"/>
      <c r="I568" s="11"/>
      <c r="K568" s="11"/>
      <c r="L568" s="11"/>
      <c r="M568" s="11"/>
      <c r="N568" s="11"/>
      <c r="O568" s="11"/>
      <c r="P568" s="11"/>
      <c r="R568" s="106"/>
      <c r="S568" s="11"/>
      <c r="T568" s="11"/>
      <c r="U568" s="12"/>
      <c r="V568" s="13"/>
    </row>
    <row r="569" spans="4:22" ht="15.75" customHeight="1">
      <c r="D569" s="11"/>
      <c r="E569" s="11"/>
      <c r="F569" s="11"/>
      <c r="G569" s="11"/>
      <c r="H569" s="11"/>
      <c r="I569" s="11"/>
      <c r="K569" s="11"/>
      <c r="L569" s="11"/>
      <c r="M569" s="11"/>
      <c r="N569" s="11"/>
      <c r="O569" s="11"/>
      <c r="P569" s="11"/>
      <c r="R569" s="106"/>
      <c r="S569" s="11"/>
      <c r="T569" s="11"/>
      <c r="U569" s="12"/>
      <c r="V569" s="13"/>
    </row>
    <row r="570" spans="4:22" ht="15.75" customHeight="1">
      <c r="D570" s="11"/>
      <c r="E570" s="11"/>
      <c r="F570" s="11"/>
      <c r="G570" s="11"/>
      <c r="H570" s="11"/>
      <c r="I570" s="11"/>
      <c r="K570" s="11"/>
      <c r="L570" s="11"/>
      <c r="M570" s="11"/>
      <c r="N570" s="11"/>
      <c r="O570" s="11"/>
      <c r="P570" s="11"/>
      <c r="R570" s="106"/>
      <c r="S570" s="11"/>
      <c r="T570" s="11"/>
      <c r="U570" s="12"/>
      <c r="V570" s="13"/>
    </row>
    <row r="571" spans="4:22" ht="15.75" customHeight="1">
      <c r="D571" s="11"/>
      <c r="E571" s="11"/>
      <c r="F571" s="11"/>
      <c r="G571" s="11"/>
      <c r="H571" s="11"/>
      <c r="I571" s="11"/>
      <c r="K571" s="11"/>
      <c r="L571" s="11"/>
      <c r="M571" s="11"/>
      <c r="N571" s="11"/>
      <c r="O571" s="11"/>
      <c r="P571" s="11"/>
      <c r="R571" s="106"/>
      <c r="S571" s="11"/>
      <c r="T571" s="11"/>
      <c r="U571" s="12"/>
      <c r="V571" s="13"/>
    </row>
    <row r="572" spans="4:22" ht="15.75" customHeight="1">
      <c r="D572" s="11"/>
      <c r="E572" s="11"/>
      <c r="F572" s="11"/>
      <c r="G572" s="11"/>
      <c r="H572" s="11"/>
      <c r="I572" s="11"/>
      <c r="K572" s="11"/>
      <c r="L572" s="11"/>
      <c r="M572" s="11"/>
      <c r="N572" s="11"/>
      <c r="O572" s="11"/>
      <c r="P572" s="11"/>
      <c r="R572" s="106"/>
      <c r="S572" s="11"/>
      <c r="T572" s="11"/>
      <c r="U572" s="12"/>
      <c r="V572" s="13"/>
    </row>
    <row r="573" spans="4:22" ht="15.75" customHeight="1">
      <c r="D573" s="11"/>
      <c r="E573" s="11"/>
      <c r="F573" s="11"/>
      <c r="G573" s="11"/>
      <c r="H573" s="11"/>
      <c r="I573" s="11"/>
      <c r="K573" s="11"/>
      <c r="L573" s="11"/>
      <c r="M573" s="11"/>
      <c r="N573" s="11"/>
      <c r="O573" s="11"/>
      <c r="P573" s="11"/>
      <c r="R573" s="106"/>
      <c r="S573" s="11"/>
      <c r="T573" s="11"/>
      <c r="U573" s="12"/>
      <c r="V573" s="13"/>
    </row>
    <row r="574" spans="4:22" ht="15.75" customHeight="1">
      <c r="D574" s="11"/>
      <c r="E574" s="11"/>
      <c r="F574" s="11"/>
      <c r="G574" s="11"/>
      <c r="H574" s="11"/>
      <c r="I574" s="11"/>
      <c r="K574" s="11"/>
      <c r="L574" s="11"/>
      <c r="M574" s="11"/>
      <c r="N574" s="11"/>
      <c r="O574" s="11"/>
      <c r="P574" s="11"/>
      <c r="R574" s="106"/>
      <c r="S574" s="11"/>
      <c r="T574" s="11"/>
      <c r="U574" s="12"/>
      <c r="V574" s="13"/>
    </row>
    <row r="575" spans="4:22" ht="15.75" customHeight="1">
      <c r="D575" s="11"/>
      <c r="E575" s="11"/>
      <c r="F575" s="11"/>
      <c r="G575" s="11"/>
      <c r="H575" s="11"/>
      <c r="I575" s="11"/>
      <c r="K575" s="11"/>
      <c r="L575" s="11"/>
      <c r="M575" s="11"/>
      <c r="N575" s="11"/>
      <c r="O575" s="11"/>
      <c r="P575" s="11"/>
      <c r="R575" s="106"/>
      <c r="S575" s="11"/>
      <c r="T575" s="11"/>
      <c r="U575" s="12"/>
      <c r="V575" s="13"/>
    </row>
    <row r="576" spans="4:22" ht="15.75" customHeight="1">
      <c r="D576" s="11"/>
      <c r="E576" s="11"/>
      <c r="F576" s="11"/>
      <c r="G576" s="11"/>
      <c r="H576" s="11"/>
      <c r="I576" s="11"/>
      <c r="K576" s="11"/>
      <c r="L576" s="11"/>
      <c r="M576" s="11"/>
      <c r="N576" s="11"/>
      <c r="O576" s="11"/>
      <c r="P576" s="11"/>
      <c r="R576" s="106"/>
      <c r="S576" s="11"/>
      <c r="T576" s="11"/>
      <c r="U576" s="12"/>
      <c r="V576" s="13"/>
    </row>
    <row r="577" spans="4:22" ht="15.75" customHeight="1">
      <c r="D577" s="11"/>
      <c r="E577" s="11"/>
      <c r="F577" s="11"/>
      <c r="G577" s="11"/>
      <c r="H577" s="11"/>
      <c r="I577" s="11"/>
      <c r="K577" s="11"/>
      <c r="L577" s="11"/>
      <c r="M577" s="11"/>
      <c r="N577" s="11"/>
      <c r="O577" s="11"/>
      <c r="P577" s="11"/>
      <c r="R577" s="106"/>
      <c r="S577" s="11"/>
      <c r="T577" s="11"/>
      <c r="U577" s="12"/>
      <c r="V577" s="13"/>
    </row>
    <row r="578" spans="4:22" ht="15.75" customHeight="1">
      <c r="D578" s="11"/>
      <c r="E578" s="11"/>
      <c r="F578" s="11"/>
      <c r="G578" s="11"/>
      <c r="H578" s="11"/>
      <c r="I578" s="11"/>
      <c r="K578" s="11"/>
      <c r="L578" s="11"/>
      <c r="M578" s="11"/>
      <c r="N578" s="11"/>
      <c r="O578" s="11"/>
      <c r="P578" s="11"/>
      <c r="R578" s="106"/>
      <c r="S578" s="11"/>
      <c r="T578" s="11"/>
      <c r="U578" s="12"/>
      <c r="V578" s="13"/>
    </row>
    <row r="579" spans="4:22" ht="15.75" customHeight="1">
      <c r="D579" s="11"/>
      <c r="E579" s="11"/>
      <c r="F579" s="11"/>
      <c r="G579" s="11"/>
      <c r="H579" s="11"/>
      <c r="I579" s="11"/>
      <c r="K579" s="11"/>
      <c r="L579" s="11"/>
      <c r="M579" s="11"/>
      <c r="N579" s="11"/>
      <c r="O579" s="11"/>
      <c r="P579" s="11"/>
      <c r="R579" s="106"/>
      <c r="S579" s="11"/>
      <c r="T579" s="11"/>
      <c r="U579" s="12"/>
      <c r="V579" s="13"/>
    </row>
    <row r="580" spans="4:22" ht="15.75" customHeight="1">
      <c r="D580" s="11"/>
      <c r="E580" s="11"/>
      <c r="F580" s="11"/>
      <c r="G580" s="11"/>
      <c r="H580" s="11"/>
      <c r="I580" s="11"/>
      <c r="K580" s="11"/>
      <c r="L580" s="11"/>
      <c r="M580" s="11"/>
      <c r="N580" s="11"/>
      <c r="O580" s="11"/>
      <c r="P580" s="11"/>
      <c r="R580" s="106"/>
      <c r="S580" s="11"/>
      <c r="T580" s="11"/>
      <c r="U580" s="12"/>
      <c r="V580" s="13"/>
    </row>
    <row r="581" spans="4:22" ht="15.75" customHeight="1">
      <c r="D581" s="11"/>
      <c r="E581" s="11"/>
      <c r="F581" s="11"/>
      <c r="G581" s="11"/>
      <c r="H581" s="11"/>
      <c r="I581" s="11"/>
      <c r="K581" s="11"/>
      <c r="L581" s="11"/>
      <c r="M581" s="11"/>
      <c r="N581" s="11"/>
      <c r="O581" s="11"/>
      <c r="P581" s="11"/>
      <c r="R581" s="106"/>
      <c r="S581" s="11"/>
      <c r="T581" s="11"/>
      <c r="U581" s="12"/>
      <c r="V581" s="13"/>
    </row>
    <row r="582" spans="4:22" ht="15.75" customHeight="1">
      <c r="D582" s="11"/>
      <c r="E582" s="11"/>
      <c r="F582" s="11"/>
      <c r="G582" s="11"/>
      <c r="H582" s="11"/>
      <c r="I582" s="11"/>
      <c r="K582" s="11"/>
      <c r="L582" s="11"/>
      <c r="M582" s="11"/>
      <c r="N582" s="11"/>
      <c r="O582" s="11"/>
      <c r="P582" s="11"/>
      <c r="R582" s="106"/>
      <c r="S582" s="11"/>
      <c r="T582" s="11"/>
      <c r="U582" s="12"/>
      <c r="V582" s="13"/>
    </row>
    <row r="583" spans="4:22" ht="15.75" customHeight="1">
      <c r="D583" s="11"/>
      <c r="E583" s="11"/>
      <c r="F583" s="11"/>
      <c r="G583" s="11"/>
      <c r="H583" s="11"/>
      <c r="I583" s="11"/>
      <c r="K583" s="11"/>
      <c r="L583" s="11"/>
      <c r="M583" s="11"/>
      <c r="N583" s="11"/>
      <c r="O583" s="11"/>
      <c r="P583" s="11"/>
      <c r="R583" s="106"/>
      <c r="S583" s="11"/>
      <c r="T583" s="11"/>
      <c r="U583" s="12"/>
      <c r="V583" s="13"/>
    </row>
    <row r="584" spans="4:22" ht="15.75" customHeight="1">
      <c r="D584" s="11"/>
      <c r="E584" s="11"/>
      <c r="F584" s="11"/>
      <c r="G584" s="11"/>
      <c r="H584" s="11"/>
      <c r="I584" s="11"/>
      <c r="K584" s="11"/>
      <c r="L584" s="11"/>
      <c r="M584" s="11"/>
      <c r="N584" s="11"/>
      <c r="O584" s="11"/>
      <c r="P584" s="11"/>
      <c r="R584" s="106"/>
      <c r="S584" s="11"/>
      <c r="T584" s="11"/>
      <c r="U584" s="12"/>
      <c r="V584" s="13"/>
    </row>
    <row r="585" spans="4:22" ht="15.75" customHeight="1">
      <c r="D585" s="11"/>
      <c r="E585" s="11"/>
      <c r="F585" s="11"/>
      <c r="G585" s="11"/>
      <c r="H585" s="11"/>
      <c r="I585" s="11"/>
      <c r="K585" s="11"/>
      <c r="L585" s="11"/>
      <c r="M585" s="11"/>
      <c r="N585" s="11"/>
      <c r="O585" s="11"/>
      <c r="P585" s="11"/>
      <c r="R585" s="106"/>
      <c r="S585" s="11"/>
      <c r="T585" s="11"/>
      <c r="U585" s="12"/>
      <c r="V585" s="13"/>
    </row>
    <row r="586" spans="4:22" ht="15.75" customHeight="1">
      <c r="D586" s="11"/>
      <c r="E586" s="11"/>
      <c r="F586" s="11"/>
      <c r="G586" s="11"/>
      <c r="H586" s="11"/>
      <c r="I586" s="11"/>
      <c r="K586" s="11"/>
      <c r="L586" s="11"/>
      <c r="M586" s="11"/>
      <c r="N586" s="11"/>
      <c r="O586" s="11"/>
      <c r="P586" s="11"/>
      <c r="R586" s="106"/>
      <c r="S586" s="11"/>
      <c r="T586" s="11"/>
      <c r="U586" s="12"/>
      <c r="V586" s="13"/>
    </row>
    <row r="587" spans="4:22" ht="15.75" customHeight="1">
      <c r="D587" s="11"/>
      <c r="E587" s="11"/>
      <c r="F587" s="11"/>
      <c r="G587" s="11"/>
      <c r="H587" s="11"/>
      <c r="I587" s="11"/>
      <c r="K587" s="11"/>
      <c r="L587" s="11"/>
      <c r="M587" s="11"/>
      <c r="N587" s="11"/>
      <c r="O587" s="11"/>
      <c r="P587" s="11"/>
      <c r="R587" s="106"/>
      <c r="S587" s="11"/>
      <c r="T587" s="11"/>
      <c r="U587" s="12"/>
      <c r="V587" s="13"/>
    </row>
    <row r="588" spans="4:22" ht="15.75" customHeight="1">
      <c r="D588" s="11"/>
      <c r="E588" s="11"/>
      <c r="F588" s="11"/>
      <c r="G588" s="11"/>
      <c r="H588" s="11"/>
      <c r="I588" s="11"/>
      <c r="K588" s="11"/>
      <c r="L588" s="11"/>
      <c r="M588" s="11"/>
      <c r="N588" s="11"/>
      <c r="O588" s="11"/>
      <c r="P588" s="11"/>
      <c r="R588" s="106"/>
      <c r="S588" s="11"/>
      <c r="T588" s="11"/>
      <c r="U588" s="12"/>
      <c r="V588" s="13"/>
    </row>
    <row r="589" spans="4:22" ht="15.75" customHeight="1">
      <c r="D589" s="11"/>
      <c r="E589" s="11"/>
      <c r="F589" s="11"/>
      <c r="G589" s="11"/>
      <c r="H589" s="11"/>
      <c r="I589" s="11"/>
      <c r="K589" s="11"/>
      <c r="L589" s="11"/>
      <c r="M589" s="11"/>
      <c r="N589" s="11"/>
      <c r="O589" s="11"/>
      <c r="P589" s="11"/>
      <c r="R589" s="106"/>
      <c r="S589" s="11"/>
      <c r="T589" s="11"/>
      <c r="U589" s="12"/>
      <c r="V589" s="13"/>
    </row>
    <row r="590" spans="4:22" ht="15.75" customHeight="1">
      <c r="D590" s="11"/>
      <c r="E590" s="11"/>
      <c r="F590" s="11"/>
      <c r="G590" s="11"/>
      <c r="H590" s="11"/>
      <c r="I590" s="11"/>
      <c r="K590" s="11"/>
      <c r="L590" s="11"/>
      <c r="M590" s="11"/>
      <c r="N590" s="11"/>
      <c r="O590" s="11"/>
      <c r="P590" s="11"/>
      <c r="R590" s="106"/>
      <c r="S590" s="11"/>
      <c r="T590" s="11"/>
      <c r="U590" s="12"/>
      <c r="V590" s="13"/>
    </row>
    <row r="591" spans="4:22" ht="15.75" customHeight="1">
      <c r="D591" s="11"/>
      <c r="E591" s="11"/>
      <c r="F591" s="11"/>
      <c r="G591" s="11"/>
      <c r="H591" s="11"/>
      <c r="I591" s="11"/>
      <c r="K591" s="11"/>
      <c r="L591" s="11"/>
      <c r="M591" s="11"/>
      <c r="N591" s="11"/>
      <c r="O591" s="11"/>
      <c r="P591" s="11"/>
      <c r="R591" s="106"/>
      <c r="S591" s="11"/>
      <c r="T591" s="11"/>
      <c r="U591" s="12"/>
      <c r="V591" s="13"/>
    </row>
    <row r="592" spans="4:22" ht="15.75" customHeight="1">
      <c r="D592" s="11"/>
      <c r="E592" s="11"/>
      <c r="F592" s="11"/>
      <c r="G592" s="11"/>
      <c r="H592" s="11"/>
      <c r="I592" s="11"/>
      <c r="K592" s="11"/>
      <c r="L592" s="11"/>
      <c r="M592" s="11"/>
      <c r="N592" s="11"/>
      <c r="O592" s="11"/>
      <c r="P592" s="11"/>
      <c r="R592" s="106"/>
      <c r="S592" s="11"/>
      <c r="T592" s="11"/>
      <c r="U592" s="12"/>
      <c r="V592" s="13"/>
    </row>
    <row r="593" spans="4:22" ht="15.75" customHeight="1">
      <c r="D593" s="11"/>
      <c r="E593" s="11"/>
      <c r="F593" s="11"/>
      <c r="G593" s="11"/>
      <c r="H593" s="11"/>
      <c r="I593" s="11"/>
      <c r="K593" s="11"/>
      <c r="L593" s="11"/>
      <c r="M593" s="11"/>
      <c r="N593" s="11"/>
      <c r="O593" s="11"/>
      <c r="P593" s="11"/>
      <c r="R593" s="106"/>
      <c r="S593" s="11"/>
      <c r="T593" s="11"/>
      <c r="U593" s="12"/>
      <c r="V593" s="13"/>
    </row>
    <row r="594" spans="4:22" ht="15.75" customHeight="1">
      <c r="D594" s="11"/>
      <c r="E594" s="11"/>
      <c r="F594" s="11"/>
      <c r="G594" s="11"/>
      <c r="H594" s="11"/>
      <c r="I594" s="11"/>
      <c r="K594" s="11"/>
      <c r="L594" s="11"/>
      <c r="M594" s="11"/>
      <c r="N594" s="11"/>
      <c r="O594" s="11"/>
      <c r="P594" s="11"/>
      <c r="R594" s="106"/>
      <c r="S594" s="11"/>
      <c r="T594" s="11"/>
      <c r="U594" s="12"/>
      <c r="V594" s="13"/>
    </row>
    <row r="595" spans="4:22" ht="15.75" customHeight="1">
      <c r="D595" s="11"/>
      <c r="E595" s="11"/>
      <c r="F595" s="11"/>
      <c r="G595" s="11"/>
      <c r="H595" s="11"/>
      <c r="I595" s="11"/>
      <c r="K595" s="11"/>
      <c r="L595" s="11"/>
      <c r="M595" s="11"/>
      <c r="N595" s="11"/>
      <c r="O595" s="11"/>
      <c r="P595" s="11"/>
      <c r="R595" s="106"/>
      <c r="S595" s="11"/>
      <c r="T595" s="11"/>
      <c r="U595" s="12"/>
      <c r="V595" s="13"/>
    </row>
    <row r="596" spans="4:22" ht="15.75" customHeight="1">
      <c r="D596" s="11"/>
      <c r="E596" s="11"/>
      <c r="F596" s="11"/>
      <c r="G596" s="11"/>
      <c r="H596" s="11"/>
      <c r="I596" s="11"/>
      <c r="K596" s="11"/>
      <c r="L596" s="11"/>
      <c r="M596" s="11"/>
      <c r="N596" s="11"/>
      <c r="O596" s="11"/>
      <c r="P596" s="11"/>
      <c r="R596" s="106"/>
      <c r="S596" s="11"/>
      <c r="T596" s="11"/>
      <c r="U596" s="12"/>
      <c r="V596" s="13"/>
    </row>
    <row r="597" spans="4:22" ht="15.75" customHeight="1">
      <c r="D597" s="11"/>
      <c r="E597" s="11"/>
      <c r="F597" s="11"/>
      <c r="G597" s="11"/>
      <c r="H597" s="11"/>
      <c r="I597" s="11"/>
      <c r="K597" s="11"/>
      <c r="L597" s="11"/>
      <c r="M597" s="11"/>
      <c r="N597" s="11"/>
      <c r="O597" s="11"/>
      <c r="P597" s="11"/>
      <c r="R597" s="106"/>
      <c r="S597" s="11"/>
      <c r="T597" s="11"/>
      <c r="U597" s="12"/>
      <c r="V597" s="13"/>
    </row>
    <row r="598" spans="4:22" ht="15.75" customHeight="1">
      <c r="D598" s="11"/>
      <c r="E598" s="11"/>
      <c r="F598" s="11"/>
      <c r="G598" s="11"/>
      <c r="H598" s="11"/>
      <c r="I598" s="11"/>
      <c r="K598" s="11"/>
      <c r="L598" s="11"/>
      <c r="M598" s="11"/>
      <c r="N598" s="11"/>
      <c r="O598" s="11"/>
      <c r="P598" s="11"/>
      <c r="R598" s="106"/>
      <c r="S598" s="11"/>
      <c r="T598" s="11"/>
      <c r="U598" s="12"/>
      <c r="V598" s="13"/>
    </row>
    <row r="599" spans="4:22" ht="15.75" customHeight="1">
      <c r="D599" s="11"/>
      <c r="E599" s="11"/>
      <c r="F599" s="11"/>
      <c r="G599" s="11"/>
      <c r="H599" s="11"/>
      <c r="I599" s="11"/>
      <c r="K599" s="11"/>
      <c r="L599" s="11"/>
      <c r="M599" s="11"/>
      <c r="N599" s="11"/>
      <c r="O599" s="11"/>
      <c r="P599" s="11"/>
      <c r="R599" s="106"/>
      <c r="S599" s="11"/>
      <c r="T599" s="11"/>
      <c r="U599" s="12"/>
      <c r="V599" s="13"/>
    </row>
    <row r="600" spans="4:22" ht="15.75" customHeight="1">
      <c r="D600" s="11"/>
      <c r="E600" s="11"/>
      <c r="F600" s="11"/>
      <c r="G600" s="11"/>
      <c r="H600" s="11"/>
      <c r="I600" s="11"/>
      <c r="K600" s="11"/>
      <c r="L600" s="11"/>
      <c r="M600" s="11"/>
      <c r="N600" s="11"/>
      <c r="O600" s="11"/>
      <c r="P600" s="11"/>
      <c r="R600" s="106"/>
      <c r="S600" s="11"/>
      <c r="T600" s="11"/>
      <c r="U600" s="12"/>
      <c r="V600" s="13"/>
    </row>
    <row r="601" spans="4:22" ht="15.75" customHeight="1">
      <c r="D601" s="11"/>
      <c r="E601" s="11"/>
      <c r="F601" s="11"/>
      <c r="G601" s="11"/>
      <c r="H601" s="11"/>
      <c r="I601" s="11"/>
      <c r="K601" s="11"/>
      <c r="L601" s="11"/>
      <c r="M601" s="11"/>
      <c r="N601" s="11"/>
      <c r="O601" s="11"/>
      <c r="P601" s="11"/>
      <c r="R601" s="106"/>
      <c r="S601" s="11"/>
      <c r="T601" s="11"/>
      <c r="U601" s="12"/>
      <c r="V601" s="13"/>
    </row>
    <row r="602" spans="4:22" ht="15.75" customHeight="1">
      <c r="D602" s="11"/>
      <c r="E602" s="11"/>
      <c r="F602" s="11"/>
      <c r="G602" s="11"/>
      <c r="H602" s="11"/>
      <c r="I602" s="11"/>
      <c r="K602" s="11"/>
      <c r="L602" s="11"/>
      <c r="M602" s="11"/>
      <c r="N602" s="11"/>
      <c r="O602" s="11"/>
      <c r="P602" s="11"/>
      <c r="R602" s="106"/>
      <c r="S602" s="11"/>
      <c r="T602" s="11"/>
      <c r="U602" s="12"/>
      <c r="V602" s="13"/>
    </row>
    <row r="603" spans="4:22" ht="15.75" customHeight="1">
      <c r="D603" s="11"/>
      <c r="E603" s="11"/>
      <c r="F603" s="11"/>
      <c r="G603" s="11"/>
      <c r="H603" s="11"/>
      <c r="I603" s="11"/>
      <c r="K603" s="11"/>
      <c r="L603" s="11"/>
      <c r="M603" s="11"/>
      <c r="N603" s="11"/>
      <c r="O603" s="11"/>
      <c r="P603" s="11"/>
      <c r="R603" s="106"/>
      <c r="S603" s="11"/>
      <c r="T603" s="11"/>
      <c r="U603" s="12"/>
      <c r="V603" s="13"/>
    </row>
    <row r="604" spans="4:22" ht="15.75" customHeight="1">
      <c r="D604" s="11"/>
      <c r="E604" s="11"/>
      <c r="F604" s="11"/>
      <c r="G604" s="11"/>
      <c r="H604" s="11"/>
      <c r="I604" s="11"/>
      <c r="K604" s="11"/>
      <c r="L604" s="11"/>
      <c r="M604" s="11"/>
      <c r="N604" s="11"/>
      <c r="O604" s="11"/>
      <c r="P604" s="11"/>
      <c r="R604" s="106"/>
      <c r="S604" s="11"/>
      <c r="T604" s="11"/>
      <c r="U604" s="12"/>
      <c r="V604" s="13"/>
    </row>
    <row r="605" spans="4:22" ht="15.75" customHeight="1">
      <c r="D605" s="11"/>
      <c r="E605" s="11"/>
      <c r="F605" s="11"/>
      <c r="G605" s="11"/>
      <c r="H605" s="11"/>
      <c r="I605" s="11"/>
      <c r="K605" s="11"/>
      <c r="L605" s="11"/>
      <c r="M605" s="11"/>
      <c r="N605" s="11"/>
      <c r="O605" s="11"/>
      <c r="P605" s="11"/>
      <c r="R605" s="106"/>
      <c r="S605" s="11"/>
      <c r="T605" s="11"/>
      <c r="U605" s="12"/>
      <c r="V605" s="13"/>
    </row>
    <row r="606" spans="4:22" ht="15.75" customHeight="1">
      <c r="D606" s="11"/>
      <c r="E606" s="11"/>
      <c r="F606" s="11"/>
      <c r="G606" s="11"/>
      <c r="H606" s="11"/>
      <c r="I606" s="11"/>
      <c r="K606" s="11"/>
      <c r="L606" s="11"/>
      <c r="M606" s="11"/>
      <c r="N606" s="11"/>
      <c r="O606" s="11"/>
      <c r="P606" s="11"/>
      <c r="R606" s="106"/>
      <c r="S606" s="11"/>
      <c r="T606" s="11"/>
      <c r="U606" s="12"/>
      <c r="V606" s="13"/>
    </row>
    <row r="607" spans="4:22" ht="15.75" customHeight="1">
      <c r="D607" s="11"/>
      <c r="E607" s="11"/>
      <c r="F607" s="11"/>
      <c r="G607" s="11"/>
      <c r="H607" s="11"/>
      <c r="I607" s="11"/>
      <c r="K607" s="11"/>
      <c r="L607" s="11"/>
      <c r="M607" s="11"/>
      <c r="N607" s="11"/>
      <c r="O607" s="11"/>
      <c r="P607" s="11"/>
      <c r="R607" s="106"/>
      <c r="S607" s="11"/>
      <c r="T607" s="11"/>
      <c r="U607" s="12"/>
      <c r="V607" s="13"/>
    </row>
    <row r="608" spans="4:22" ht="15.75" customHeight="1">
      <c r="D608" s="11"/>
      <c r="E608" s="11"/>
      <c r="F608" s="11"/>
      <c r="G608" s="11"/>
      <c r="H608" s="11"/>
      <c r="I608" s="11"/>
      <c r="K608" s="11"/>
      <c r="L608" s="11"/>
      <c r="M608" s="11"/>
      <c r="N608" s="11"/>
      <c r="O608" s="11"/>
      <c r="P608" s="11"/>
      <c r="R608" s="106"/>
      <c r="S608" s="11"/>
      <c r="T608" s="11"/>
      <c r="U608" s="12"/>
      <c r="V608" s="13"/>
    </row>
    <row r="609" spans="4:22" ht="15.75" customHeight="1">
      <c r="D609" s="11"/>
      <c r="E609" s="11"/>
      <c r="F609" s="11"/>
      <c r="G609" s="11"/>
      <c r="H609" s="11"/>
      <c r="I609" s="11"/>
      <c r="K609" s="11"/>
      <c r="L609" s="11"/>
      <c r="M609" s="11"/>
      <c r="N609" s="11"/>
      <c r="O609" s="11"/>
      <c r="P609" s="11"/>
      <c r="R609" s="106"/>
      <c r="S609" s="11"/>
      <c r="T609" s="11"/>
      <c r="U609" s="12"/>
      <c r="V609" s="13"/>
    </row>
    <row r="610" spans="4:22" ht="15.75" customHeight="1">
      <c r="D610" s="11"/>
      <c r="E610" s="11"/>
      <c r="F610" s="11"/>
      <c r="G610" s="11"/>
      <c r="H610" s="11"/>
      <c r="I610" s="11"/>
      <c r="K610" s="11"/>
      <c r="L610" s="11"/>
      <c r="M610" s="11"/>
      <c r="N610" s="11"/>
      <c r="O610" s="11"/>
      <c r="P610" s="11"/>
      <c r="R610" s="106"/>
      <c r="S610" s="11"/>
      <c r="T610" s="11"/>
      <c r="U610" s="12"/>
      <c r="V610" s="13"/>
    </row>
    <row r="611" spans="4:22" ht="15.75" customHeight="1">
      <c r="D611" s="11"/>
      <c r="E611" s="11"/>
      <c r="F611" s="11"/>
      <c r="G611" s="11"/>
      <c r="H611" s="11"/>
      <c r="I611" s="11"/>
      <c r="K611" s="11"/>
      <c r="L611" s="11"/>
      <c r="M611" s="11"/>
      <c r="N611" s="11"/>
      <c r="O611" s="11"/>
      <c r="P611" s="11"/>
      <c r="R611" s="106"/>
      <c r="S611" s="11"/>
      <c r="T611" s="11"/>
      <c r="U611" s="12"/>
      <c r="V611" s="13"/>
    </row>
    <row r="612" spans="4:22" ht="15.75" customHeight="1">
      <c r="D612" s="11"/>
      <c r="E612" s="11"/>
      <c r="F612" s="11"/>
      <c r="G612" s="11"/>
      <c r="H612" s="11"/>
      <c r="I612" s="11"/>
      <c r="K612" s="11"/>
      <c r="L612" s="11"/>
      <c r="M612" s="11"/>
      <c r="N612" s="11"/>
      <c r="O612" s="11"/>
      <c r="P612" s="11"/>
      <c r="R612" s="106"/>
      <c r="S612" s="11"/>
      <c r="T612" s="11"/>
      <c r="U612" s="12"/>
      <c r="V612" s="13"/>
    </row>
    <row r="613" spans="4:22" ht="15.75" customHeight="1">
      <c r="D613" s="11"/>
      <c r="E613" s="11"/>
      <c r="F613" s="11"/>
      <c r="G613" s="11"/>
      <c r="H613" s="11"/>
      <c r="I613" s="11"/>
      <c r="K613" s="11"/>
      <c r="L613" s="11"/>
      <c r="M613" s="11"/>
      <c r="N613" s="11"/>
      <c r="O613" s="11"/>
      <c r="P613" s="11"/>
      <c r="R613" s="106"/>
      <c r="S613" s="11"/>
      <c r="T613" s="11"/>
      <c r="U613" s="12"/>
      <c r="V613" s="13"/>
    </row>
    <row r="614" spans="4:22" ht="15.75" customHeight="1">
      <c r="D614" s="11"/>
      <c r="E614" s="11"/>
      <c r="F614" s="11"/>
      <c r="G614" s="11"/>
      <c r="H614" s="11"/>
      <c r="I614" s="11"/>
      <c r="K614" s="11"/>
      <c r="L614" s="11"/>
      <c r="M614" s="11"/>
      <c r="N614" s="11"/>
      <c r="O614" s="11"/>
      <c r="P614" s="11"/>
      <c r="R614" s="106"/>
      <c r="S614" s="11"/>
      <c r="T614" s="11"/>
      <c r="U614" s="12"/>
      <c r="V614" s="13"/>
    </row>
    <row r="615" spans="4:22" ht="15.75" customHeight="1">
      <c r="D615" s="11"/>
      <c r="E615" s="11"/>
      <c r="F615" s="11"/>
      <c r="G615" s="11"/>
      <c r="H615" s="11"/>
      <c r="I615" s="11"/>
      <c r="K615" s="11"/>
      <c r="L615" s="11"/>
      <c r="M615" s="11"/>
      <c r="N615" s="11"/>
      <c r="O615" s="11"/>
      <c r="P615" s="11"/>
      <c r="R615" s="106"/>
      <c r="S615" s="11"/>
      <c r="T615" s="11"/>
      <c r="U615" s="12"/>
      <c r="V615" s="13"/>
    </row>
    <row r="616" spans="4:22" ht="15.75" customHeight="1">
      <c r="D616" s="11"/>
      <c r="E616" s="11"/>
      <c r="F616" s="11"/>
      <c r="G616" s="11"/>
      <c r="H616" s="11"/>
      <c r="I616" s="11"/>
      <c r="K616" s="11"/>
      <c r="L616" s="11"/>
      <c r="M616" s="11"/>
      <c r="N616" s="11"/>
      <c r="O616" s="11"/>
      <c r="P616" s="11"/>
      <c r="R616" s="106"/>
      <c r="S616" s="11"/>
      <c r="T616" s="11"/>
      <c r="U616" s="12"/>
      <c r="V616" s="13"/>
    </row>
    <row r="617" spans="4:22" ht="15.75" customHeight="1">
      <c r="D617" s="11"/>
      <c r="E617" s="11"/>
      <c r="F617" s="11"/>
      <c r="G617" s="11"/>
      <c r="H617" s="11"/>
      <c r="I617" s="11"/>
      <c r="K617" s="11"/>
      <c r="L617" s="11"/>
      <c r="M617" s="11"/>
      <c r="N617" s="11"/>
      <c r="O617" s="11"/>
      <c r="P617" s="11"/>
      <c r="R617" s="106"/>
      <c r="S617" s="11"/>
      <c r="T617" s="11"/>
      <c r="U617" s="12"/>
      <c r="V617" s="13"/>
    </row>
    <row r="618" spans="4:22" ht="15.75" customHeight="1">
      <c r="D618" s="11"/>
      <c r="E618" s="11"/>
      <c r="F618" s="11"/>
      <c r="G618" s="11"/>
      <c r="H618" s="11"/>
      <c r="I618" s="11"/>
      <c r="K618" s="11"/>
      <c r="L618" s="11"/>
      <c r="M618" s="11"/>
      <c r="N618" s="11"/>
      <c r="O618" s="11"/>
      <c r="P618" s="11"/>
      <c r="R618" s="106"/>
      <c r="S618" s="11"/>
      <c r="T618" s="11"/>
      <c r="U618" s="12"/>
      <c r="V618" s="13"/>
    </row>
    <row r="619" spans="4:22" ht="15.75" customHeight="1">
      <c r="D619" s="11"/>
      <c r="E619" s="11"/>
      <c r="F619" s="11"/>
      <c r="G619" s="11"/>
      <c r="H619" s="11"/>
      <c r="I619" s="11"/>
      <c r="K619" s="11"/>
      <c r="L619" s="11"/>
      <c r="M619" s="11"/>
      <c r="N619" s="11"/>
      <c r="O619" s="11"/>
      <c r="P619" s="11"/>
      <c r="R619" s="106"/>
      <c r="S619" s="11"/>
      <c r="T619" s="11"/>
      <c r="U619" s="12"/>
      <c r="V619" s="13"/>
    </row>
    <row r="620" spans="4:22" ht="15.75" customHeight="1">
      <c r="D620" s="11"/>
      <c r="E620" s="11"/>
      <c r="F620" s="11"/>
      <c r="G620" s="11"/>
      <c r="H620" s="11"/>
      <c r="I620" s="11"/>
      <c r="K620" s="11"/>
      <c r="L620" s="11"/>
      <c r="M620" s="11"/>
      <c r="N620" s="11"/>
      <c r="O620" s="11"/>
      <c r="P620" s="11"/>
      <c r="R620" s="106"/>
      <c r="S620" s="11"/>
      <c r="T620" s="11"/>
      <c r="U620" s="12"/>
      <c r="V620" s="13"/>
    </row>
    <row r="621" spans="4:22" ht="15.75" customHeight="1">
      <c r="D621" s="11"/>
      <c r="E621" s="11"/>
      <c r="F621" s="11"/>
      <c r="G621" s="11"/>
      <c r="H621" s="11"/>
      <c r="I621" s="11"/>
      <c r="K621" s="11"/>
      <c r="L621" s="11"/>
      <c r="M621" s="11"/>
      <c r="N621" s="11"/>
      <c r="O621" s="11"/>
      <c r="P621" s="11"/>
      <c r="R621" s="106"/>
      <c r="S621" s="11"/>
      <c r="T621" s="11"/>
      <c r="U621" s="12"/>
      <c r="V621" s="13"/>
    </row>
    <row r="622" spans="4:22" ht="15.75" customHeight="1">
      <c r="D622" s="11"/>
      <c r="E622" s="11"/>
      <c r="F622" s="11"/>
      <c r="G622" s="11"/>
      <c r="H622" s="11"/>
      <c r="I622" s="11"/>
      <c r="K622" s="11"/>
      <c r="L622" s="11"/>
      <c r="M622" s="11"/>
      <c r="N622" s="11"/>
      <c r="O622" s="11"/>
      <c r="P622" s="11"/>
      <c r="R622" s="106"/>
      <c r="S622" s="11"/>
      <c r="T622" s="11"/>
      <c r="U622" s="12"/>
      <c r="V622" s="13"/>
    </row>
    <row r="623" spans="4:22" ht="15.75" customHeight="1">
      <c r="D623" s="11"/>
      <c r="E623" s="11"/>
      <c r="F623" s="11"/>
      <c r="G623" s="11"/>
      <c r="H623" s="11"/>
      <c r="I623" s="11"/>
      <c r="K623" s="11"/>
      <c r="L623" s="11"/>
      <c r="M623" s="11"/>
      <c r="N623" s="11"/>
      <c r="O623" s="11"/>
      <c r="P623" s="11"/>
      <c r="R623" s="106"/>
      <c r="S623" s="11"/>
      <c r="T623" s="11"/>
      <c r="U623" s="12"/>
      <c r="V623" s="13"/>
    </row>
    <row r="624" spans="4:22" ht="15.75" customHeight="1">
      <c r="D624" s="11"/>
      <c r="E624" s="11"/>
      <c r="F624" s="11"/>
      <c r="G624" s="11"/>
      <c r="H624" s="11"/>
      <c r="I624" s="11"/>
      <c r="K624" s="11"/>
      <c r="L624" s="11"/>
      <c r="M624" s="11"/>
      <c r="N624" s="11"/>
      <c r="O624" s="11"/>
      <c r="P624" s="11"/>
      <c r="R624" s="106"/>
      <c r="S624" s="11"/>
      <c r="T624" s="11"/>
      <c r="U624" s="12"/>
      <c r="V624" s="13"/>
    </row>
    <row r="625" spans="4:22" ht="15.75" customHeight="1">
      <c r="D625" s="11"/>
      <c r="E625" s="11"/>
      <c r="F625" s="11"/>
      <c r="G625" s="11"/>
      <c r="H625" s="11"/>
      <c r="I625" s="11"/>
      <c r="K625" s="11"/>
      <c r="L625" s="11"/>
      <c r="M625" s="11"/>
      <c r="N625" s="11"/>
      <c r="O625" s="11"/>
      <c r="P625" s="11"/>
      <c r="R625" s="106"/>
      <c r="S625" s="11"/>
      <c r="T625" s="11"/>
      <c r="U625" s="12"/>
      <c r="V625" s="13"/>
    </row>
    <row r="626" spans="4:22" ht="15.75" customHeight="1">
      <c r="D626" s="11"/>
      <c r="E626" s="11"/>
      <c r="F626" s="11"/>
      <c r="G626" s="11"/>
      <c r="H626" s="11"/>
      <c r="I626" s="11"/>
      <c r="K626" s="11"/>
      <c r="L626" s="11"/>
      <c r="M626" s="11"/>
      <c r="N626" s="11"/>
      <c r="O626" s="11"/>
      <c r="P626" s="11"/>
      <c r="R626" s="106"/>
      <c r="S626" s="11"/>
      <c r="T626" s="11"/>
      <c r="U626" s="12"/>
      <c r="V626" s="13"/>
    </row>
    <row r="627" spans="4:22" ht="15.75" customHeight="1">
      <c r="D627" s="11"/>
      <c r="E627" s="11"/>
      <c r="F627" s="11"/>
      <c r="G627" s="11"/>
      <c r="H627" s="11"/>
      <c r="I627" s="11"/>
      <c r="K627" s="11"/>
      <c r="L627" s="11"/>
      <c r="M627" s="11"/>
      <c r="N627" s="11"/>
      <c r="O627" s="11"/>
      <c r="P627" s="11"/>
      <c r="R627" s="106"/>
      <c r="S627" s="11"/>
      <c r="T627" s="11"/>
      <c r="U627" s="12"/>
      <c r="V627" s="13"/>
    </row>
    <row r="628" spans="4:22" ht="15.75" customHeight="1">
      <c r="D628" s="11"/>
      <c r="E628" s="11"/>
      <c r="F628" s="11"/>
      <c r="G628" s="11"/>
      <c r="H628" s="11"/>
      <c r="I628" s="11"/>
      <c r="K628" s="11"/>
      <c r="L628" s="11"/>
      <c r="M628" s="11"/>
      <c r="N628" s="11"/>
      <c r="O628" s="11"/>
      <c r="P628" s="11"/>
      <c r="R628" s="106"/>
      <c r="S628" s="11"/>
      <c r="T628" s="11"/>
      <c r="U628" s="12"/>
      <c r="V628" s="13"/>
    </row>
    <row r="629" spans="4:22" ht="15.75" customHeight="1">
      <c r="D629" s="11"/>
      <c r="E629" s="11"/>
      <c r="F629" s="11"/>
      <c r="G629" s="11"/>
      <c r="H629" s="11"/>
      <c r="I629" s="11"/>
      <c r="K629" s="11"/>
      <c r="L629" s="11"/>
      <c r="M629" s="11"/>
      <c r="N629" s="11"/>
      <c r="O629" s="11"/>
      <c r="P629" s="11"/>
      <c r="R629" s="106"/>
      <c r="S629" s="11"/>
      <c r="T629" s="11"/>
      <c r="U629" s="12"/>
      <c r="V629" s="13"/>
    </row>
    <row r="630" spans="4:22" ht="15.75" customHeight="1">
      <c r="D630" s="11"/>
      <c r="E630" s="11"/>
      <c r="F630" s="11"/>
      <c r="G630" s="11"/>
      <c r="H630" s="11"/>
      <c r="I630" s="11"/>
      <c r="K630" s="11"/>
      <c r="L630" s="11"/>
      <c r="M630" s="11"/>
      <c r="N630" s="11"/>
      <c r="O630" s="11"/>
      <c r="P630" s="11"/>
      <c r="R630" s="106"/>
      <c r="S630" s="11"/>
      <c r="T630" s="11"/>
      <c r="U630" s="12"/>
      <c r="V630" s="13"/>
    </row>
    <row r="631" spans="4:22" ht="15.75" customHeight="1">
      <c r="D631" s="11"/>
      <c r="E631" s="11"/>
      <c r="F631" s="11"/>
      <c r="G631" s="11"/>
      <c r="H631" s="11"/>
      <c r="I631" s="11"/>
      <c r="K631" s="11"/>
      <c r="L631" s="11"/>
      <c r="M631" s="11"/>
      <c r="N631" s="11"/>
      <c r="O631" s="11"/>
      <c r="P631" s="11"/>
      <c r="R631" s="106"/>
      <c r="S631" s="11"/>
      <c r="T631" s="11"/>
      <c r="U631" s="12"/>
      <c r="V631" s="13"/>
    </row>
    <row r="632" spans="4:22" ht="15.75" customHeight="1">
      <c r="D632" s="11"/>
      <c r="E632" s="11"/>
      <c r="F632" s="11"/>
      <c r="G632" s="11"/>
      <c r="H632" s="11"/>
      <c r="I632" s="11"/>
      <c r="K632" s="11"/>
      <c r="L632" s="11"/>
      <c r="M632" s="11"/>
      <c r="N632" s="11"/>
      <c r="O632" s="11"/>
      <c r="P632" s="11"/>
      <c r="R632" s="106"/>
      <c r="S632" s="11"/>
      <c r="T632" s="11"/>
      <c r="U632" s="12"/>
      <c r="V632" s="13"/>
    </row>
    <row r="633" spans="4:22" ht="15.75" customHeight="1">
      <c r="D633" s="11"/>
      <c r="E633" s="11"/>
      <c r="F633" s="11"/>
      <c r="G633" s="11"/>
      <c r="H633" s="11"/>
      <c r="I633" s="11"/>
      <c r="K633" s="11"/>
      <c r="L633" s="11"/>
      <c r="M633" s="11"/>
      <c r="N633" s="11"/>
      <c r="O633" s="11"/>
      <c r="P633" s="11"/>
      <c r="R633" s="106"/>
      <c r="S633" s="11"/>
      <c r="T633" s="11"/>
      <c r="U633" s="12"/>
      <c r="V633" s="13"/>
    </row>
    <row r="634" spans="4:22" ht="15.75" customHeight="1">
      <c r="D634" s="11"/>
      <c r="E634" s="11"/>
      <c r="F634" s="11"/>
      <c r="G634" s="11"/>
      <c r="H634" s="11"/>
      <c r="I634" s="11"/>
      <c r="K634" s="11"/>
      <c r="L634" s="11"/>
      <c r="M634" s="11"/>
      <c r="N634" s="11"/>
      <c r="O634" s="11"/>
      <c r="P634" s="11"/>
      <c r="R634" s="106"/>
      <c r="S634" s="11"/>
      <c r="T634" s="11"/>
      <c r="U634" s="12"/>
      <c r="V634" s="13"/>
    </row>
    <row r="635" spans="4:22" ht="15.75" customHeight="1">
      <c r="D635" s="11"/>
      <c r="E635" s="11"/>
      <c r="F635" s="11"/>
      <c r="G635" s="11"/>
      <c r="H635" s="11"/>
      <c r="I635" s="11"/>
      <c r="K635" s="11"/>
      <c r="L635" s="11"/>
      <c r="M635" s="11"/>
      <c r="N635" s="11"/>
      <c r="O635" s="11"/>
      <c r="P635" s="11"/>
      <c r="R635" s="106"/>
      <c r="S635" s="11"/>
      <c r="T635" s="11"/>
      <c r="U635" s="12"/>
      <c r="V635" s="13"/>
    </row>
    <row r="636" spans="4:22" ht="15.75" customHeight="1">
      <c r="D636" s="11"/>
      <c r="E636" s="11"/>
      <c r="F636" s="11"/>
      <c r="G636" s="11"/>
      <c r="H636" s="11"/>
      <c r="I636" s="11"/>
      <c r="K636" s="11"/>
      <c r="L636" s="11"/>
      <c r="M636" s="11"/>
      <c r="N636" s="11"/>
      <c r="O636" s="11"/>
      <c r="P636" s="11"/>
      <c r="R636" s="106"/>
      <c r="S636" s="11"/>
      <c r="T636" s="11"/>
      <c r="U636" s="12"/>
      <c r="V636" s="13"/>
    </row>
    <row r="637" spans="4:22" ht="15.75" customHeight="1">
      <c r="D637" s="11"/>
      <c r="E637" s="11"/>
      <c r="F637" s="11"/>
      <c r="G637" s="11"/>
      <c r="H637" s="11"/>
      <c r="I637" s="11"/>
      <c r="K637" s="11"/>
      <c r="L637" s="11"/>
      <c r="M637" s="11"/>
      <c r="N637" s="11"/>
      <c r="O637" s="11"/>
      <c r="P637" s="11"/>
      <c r="R637" s="106"/>
      <c r="S637" s="11"/>
      <c r="T637" s="11"/>
      <c r="U637" s="12"/>
      <c r="V637" s="13"/>
    </row>
    <row r="638" spans="4:22" ht="15.75" customHeight="1">
      <c r="D638" s="11"/>
      <c r="E638" s="11"/>
      <c r="F638" s="11"/>
      <c r="G638" s="11"/>
      <c r="H638" s="11"/>
      <c r="I638" s="11"/>
      <c r="K638" s="11"/>
      <c r="L638" s="11"/>
      <c r="M638" s="11"/>
      <c r="N638" s="11"/>
      <c r="O638" s="11"/>
      <c r="P638" s="11"/>
      <c r="R638" s="106"/>
      <c r="S638" s="11"/>
      <c r="T638" s="11"/>
      <c r="U638" s="12"/>
      <c r="V638" s="13"/>
    </row>
    <row r="639" spans="4:22" ht="15.75" customHeight="1">
      <c r="D639" s="11"/>
      <c r="E639" s="11"/>
      <c r="F639" s="11"/>
      <c r="G639" s="11"/>
      <c r="H639" s="11"/>
      <c r="I639" s="11"/>
      <c r="K639" s="11"/>
      <c r="L639" s="11"/>
      <c r="M639" s="11"/>
      <c r="N639" s="11"/>
      <c r="O639" s="11"/>
      <c r="P639" s="11"/>
      <c r="R639" s="106"/>
      <c r="S639" s="11"/>
      <c r="T639" s="11"/>
      <c r="U639" s="12"/>
      <c r="V639" s="13"/>
    </row>
    <row r="640" spans="4:22" ht="15.75" customHeight="1">
      <c r="D640" s="11"/>
      <c r="E640" s="11"/>
      <c r="F640" s="11"/>
      <c r="G640" s="11"/>
      <c r="H640" s="11"/>
      <c r="I640" s="11"/>
      <c r="K640" s="11"/>
      <c r="L640" s="11"/>
      <c r="M640" s="11"/>
      <c r="N640" s="11"/>
      <c r="O640" s="11"/>
      <c r="P640" s="11"/>
      <c r="R640" s="106"/>
      <c r="S640" s="11"/>
      <c r="T640" s="11"/>
      <c r="U640" s="12"/>
      <c r="V640" s="13"/>
    </row>
    <row r="641" spans="4:22" ht="15.75" customHeight="1">
      <c r="D641" s="11"/>
      <c r="E641" s="11"/>
      <c r="F641" s="11"/>
      <c r="G641" s="11"/>
      <c r="H641" s="11"/>
      <c r="I641" s="11"/>
      <c r="K641" s="11"/>
      <c r="L641" s="11"/>
      <c r="M641" s="11"/>
      <c r="N641" s="11"/>
      <c r="O641" s="11"/>
      <c r="P641" s="11"/>
      <c r="R641" s="106"/>
      <c r="S641" s="11"/>
      <c r="T641" s="11"/>
      <c r="U641" s="12"/>
      <c r="V641" s="13"/>
    </row>
    <row r="642" spans="4:22" ht="15.75" customHeight="1">
      <c r="D642" s="11"/>
      <c r="E642" s="11"/>
      <c r="F642" s="11"/>
      <c r="G642" s="11"/>
      <c r="H642" s="11"/>
      <c r="I642" s="11"/>
      <c r="K642" s="11"/>
      <c r="L642" s="11"/>
      <c r="M642" s="11"/>
      <c r="N642" s="11"/>
      <c r="O642" s="11"/>
      <c r="P642" s="11"/>
      <c r="R642" s="106"/>
      <c r="S642" s="11"/>
      <c r="T642" s="11"/>
      <c r="U642" s="12"/>
      <c r="V642" s="13"/>
    </row>
    <row r="643" spans="4:22" ht="15.75" customHeight="1">
      <c r="D643" s="11"/>
      <c r="E643" s="11"/>
      <c r="F643" s="11"/>
      <c r="G643" s="11"/>
      <c r="H643" s="11"/>
      <c r="I643" s="11"/>
      <c r="K643" s="11"/>
      <c r="L643" s="11"/>
      <c r="M643" s="11"/>
      <c r="N643" s="11"/>
      <c r="O643" s="11"/>
      <c r="P643" s="11"/>
      <c r="R643" s="106"/>
      <c r="S643" s="11"/>
      <c r="T643" s="11"/>
      <c r="U643" s="12"/>
      <c r="V643" s="13"/>
    </row>
    <row r="644" spans="4:22" ht="15.75" customHeight="1">
      <c r="D644" s="11"/>
      <c r="E644" s="11"/>
      <c r="F644" s="11"/>
      <c r="G644" s="11"/>
      <c r="H644" s="11"/>
      <c r="I644" s="11"/>
      <c r="K644" s="11"/>
      <c r="L644" s="11"/>
      <c r="M644" s="11"/>
      <c r="N644" s="11"/>
      <c r="O644" s="11"/>
      <c r="P644" s="11"/>
      <c r="R644" s="106"/>
      <c r="S644" s="11"/>
      <c r="T644" s="11"/>
      <c r="U644" s="12"/>
      <c r="V644" s="13"/>
    </row>
    <row r="645" spans="4:22" ht="15.75" customHeight="1">
      <c r="D645" s="11"/>
      <c r="E645" s="11"/>
      <c r="F645" s="11"/>
      <c r="G645" s="11"/>
      <c r="H645" s="11"/>
      <c r="I645" s="11"/>
      <c r="K645" s="11"/>
      <c r="L645" s="11"/>
      <c r="M645" s="11"/>
      <c r="N645" s="11"/>
      <c r="O645" s="11"/>
      <c r="P645" s="11"/>
      <c r="R645" s="106"/>
      <c r="S645" s="11"/>
      <c r="T645" s="11"/>
      <c r="U645" s="12"/>
      <c r="V645" s="13"/>
    </row>
    <row r="646" spans="4:22" ht="15.75" customHeight="1">
      <c r="D646" s="11"/>
      <c r="E646" s="11"/>
      <c r="F646" s="11"/>
      <c r="G646" s="11"/>
      <c r="H646" s="11"/>
      <c r="I646" s="11"/>
      <c r="K646" s="11"/>
      <c r="L646" s="11"/>
      <c r="M646" s="11"/>
      <c r="N646" s="11"/>
      <c r="O646" s="11"/>
      <c r="P646" s="11"/>
      <c r="R646" s="106"/>
      <c r="S646" s="11"/>
      <c r="T646" s="11"/>
      <c r="U646" s="12"/>
      <c r="V646" s="13"/>
    </row>
    <row r="647" spans="4:22" ht="15.75" customHeight="1">
      <c r="D647" s="11"/>
      <c r="E647" s="11"/>
      <c r="F647" s="11"/>
      <c r="G647" s="11"/>
      <c r="H647" s="11"/>
      <c r="I647" s="11"/>
      <c r="K647" s="11"/>
      <c r="L647" s="11"/>
      <c r="M647" s="11"/>
      <c r="N647" s="11"/>
      <c r="O647" s="11"/>
      <c r="P647" s="11"/>
      <c r="R647" s="106"/>
      <c r="S647" s="11"/>
      <c r="T647" s="11"/>
      <c r="U647" s="12"/>
      <c r="V647" s="13"/>
    </row>
    <row r="648" spans="4:22" ht="15.75" customHeight="1">
      <c r="D648" s="11"/>
      <c r="E648" s="11"/>
      <c r="F648" s="11"/>
      <c r="G648" s="11"/>
      <c r="H648" s="11"/>
      <c r="I648" s="11"/>
      <c r="K648" s="11"/>
      <c r="L648" s="11"/>
      <c r="M648" s="11"/>
      <c r="N648" s="11"/>
      <c r="O648" s="11"/>
      <c r="P648" s="11"/>
      <c r="R648" s="106"/>
      <c r="S648" s="11"/>
      <c r="T648" s="11"/>
      <c r="U648" s="12"/>
      <c r="V648" s="13"/>
    </row>
    <row r="649" spans="4:22" ht="15.75" customHeight="1">
      <c r="D649" s="11"/>
      <c r="E649" s="11"/>
      <c r="F649" s="11"/>
      <c r="G649" s="11"/>
      <c r="H649" s="11"/>
      <c r="I649" s="11"/>
      <c r="K649" s="11"/>
      <c r="L649" s="11"/>
      <c r="M649" s="11"/>
      <c r="N649" s="11"/>
      <c r="O649" s="11"/>
      <c r="P649" s="11"/>
      <c r="R649" s="106"/>
      <c r="S649" s="11"/>
      <c r="T649" s="11"/>
      <c r="U649" s="12"/>
      <c r="V649" s="13"/>
    </row>
    <row r="650" spans="4:22" ht="15.75" customHeight="1">
      <c r="D650" s="11"/>
      <c r="E650" s="11"/>
      <c r="F650" s="11"/>
      <c r="G650" s="11"/>
      <c r="H650" s="11"/>
      <c r="I650" s="11"/>
      <c r="K650" s="11"/>
      <c r="L650" s="11"/>
      <c r="M650" s="11"/>
      <c r="N650" s="11"/>
      <c r="O650" s="11"/>
      <c r="P650" s="11"/>
      <c r="R650" s="106"/>
      <c r="S650" s="11"/>
      <c r="T650" s="11"/>
      <c r="U650" s="12"/>
      <c r="V650" s="13"/>
    </row>
    <row r="651" spans="4:22" ht="15.75" customHeight="1">
      <c r="D651" s="11"/>
      <c r="E651" s="11"/>
      <c r="F651" s="11"/>
      <c r="G651" s="11"/>
      <c r="H651" s="11"/>
      <c r="I651" s="11"/>
      <c r="K651" s="11"/>
      <c r="L651" s="11"/>
      <c r="M651" s="11"/>
      <c r="N651" s="11"/>
      <c r="O651" s="11"/>
      <c r="P651" s="11"/>
      <c r="R651" s="106"/>
      <c r="S651" s="11"/>
      <c r="T651" s="11"/>
      <c r="U651" s="12"/>
      <c r="V651" s="13"/>
    </row>
    <row r="652" spans="4:22" ht="15.75" customHeight="1">
      <c r="D652" s="11"/>
      <c r="E652" s="11"/>
      <c r="F652" s="11"/>
      <c r="G652" s="11"/>
      <c r="H652" s="11"/>
      <c r="I652" s="11"/>
      <c r="K652" s="11"/>
      <c r="L652" s="11"/>
      <c r="M652" s="11"/>
      <c r="N652" s="11"/>
      <c r="O652" s="11"/>
      <c r="P652" s="11"/>
      <c r="R652" s="106"/>
      <c r="S652" s="11"/>
      <c r="T652" s="11"/>
      <c r="U652" s="12"/>
      <c r="V652" s="13"/>
    </row>
    <row r="653" spans="4:22" ht="15.75" customHeight="1">
      <c r="D653" s="11"/>
      <c r="E653" s="11"/>
      <c r="F653" s="11"/>
      <c r="G653" s="11"/>
      <c r="H653" s="11"/>
      <c r="I653" s="11"/>
      <c r="K653" s="11"/>
      <c r="L653" s="11"/>
      <c r="M653" s="11"/>
      <c r="N653" s="11"/>
      <c r="O653" s="11"/>
      <c r="P653" s="11"/>
      <c r="R653" s="106"/>
      <c r="S653" s="11"/>
      <c r="T653" s="11"/>
      <c r="U653" s="12"/>
      <c r="V653" s="13"/>
    </row>
    <row r="654" spans="4:22" ht="15.75" customHeight="1">
      <c r="D654" s="11"/>
      <c r="E654" s="11"/>
      <c r="F654" s="11"/>
      <c r="G654" s="11"/>
      <c r="H654" s="11"/>
      <c r="I654" s="11"/>
      <c r="K654" s="11"/>
      <c r="L654" s="11"/>
      <c r="M654" s="11"/>
      <c r="N654" s="11"/>
      <c r="O654" s="11"/>
      <c r="P654" s="11"/>
      <c r="R654" s="106"/>
      <c r="S654" s="11"/>
      <c r="T654" s="11"/>
      <c r="U654" s="12"/>
      <c r="V654" s="13"/>
    </row>
    <row r="655" spans="4:22" ht="15.75" customHeight="1">
      <c r="D655" s="11"/>
      <c r="E655" s="11"/>
      <c r="F655" s="11"/>
      <c r="G655" s="11"/>
      <c r="H655" s="11"/>
      <c r="I655" s="11"/>
      <c r="K655" s="11"/>
      <c r="L655" s="11"/>
      <c r="M655" s="11"/>
      <c r="N655" s="11"/>
      <c r="O655" s="11"/>
      <c r="P655" s="11"/>
      <c r="R655" s="106"/>
      <c r="S655" s="11"/>
      <c r="T655" s="11"/>
      <c r="U655" s="12"/>
      <c r="V655" s="13"/>
    </row>
    <row r="656" spans="4:22" ht="15.75" customHeight="1">
      <c r="D656" s="11"/>
      <c r="E656" s="11"/>
      <c r="F656" s="11"/>
      <c r="G656" s="11"/>
      <c r="H656" s="11"/>
      <c r="I656" s="11"/>
      <c r="K656" s="11"/>
      <c r="L656" s="11"/>
      <c r="M656" s="11"/>
      <c r="N656" s="11"/>
      <c r="O656" s="11"/>
      <c r="P656" s="11"/>
      <c r="R656" s="106"/>
      <c r="S656" s="11"/>
      <c r="T656" s="11"/>
      <c r="U656" s="12"/>
      <c r="V656" s="13"/>
    </row>
    <row r="657" spans="4:22" ht="15.75" customHeight="1">
      <c r="D657" s="11"/>
      <c r="E657" s="11"/>
      <c r="F657" s="11"/>
      <c r="G657" s="11"/>
      <c r="H657" s="11"/>
      <c r="I657" s="11"/>
      <c r="K657" s="11"/>
      <c r="L657" s="11"/>
      <c r="M657" s="11"/>
      <c r="N657" s="11"/>
      <c r="O657" s="11"/>
      <c r="P657" s="11"/>
      <c r="R657" s="106"/>
      <c r="S657" s="11"/>
      <c r="T657" s="11"/>
      <c r="U657" s="12"/>
      <c r="V657" s="13"/>
    </row>
    <row r="658" spans="4:22" ht="15.75" customHeight="1">
      <c r="D658" s="11"/>
      <c r="E658" s="11"/>
      <c r="F658" s="11"/>
      <c r="G658" s="11"/>
      <c r="H658" s="11"/>
      <c r="I658" s="11"/>
      <c r="K658" s="11"/>
      <c r="L658" s="11"/>
      <c r="M658" s="11"/>
      <c r="N658" s="11"/>
      <c r="O658" s="11"/>
      <c r="P658" s="11"/>
      <c r="R658" s="106"/>
      <c r="S658" s="11"/>
      <c r="T658" s="11"/>
      <c r="U658" s="12"/>
      <c r="V658" s="13"/>
    </row>
    <row r="659" spans="4:22" ht="15.75" customHeight="1">
      <c r="D659" s="11"/>
      <c r="E659" s="11"/>
      <c r="F659" s="11"/>
      <c r="G659" s="11"/>
      <c r="H659" s="11"/>
      <c r="I659" s="11"/>
      <c r="K659" s="11"/>
      <c r="L659" s="11"/>
      <c r="M659" s="11"/>
      <c r="N659" s="11"/>
      <c r="O659" s="11"/>
      <c r="P659" s="11"/>
      <c r="R659" s="106"/>
      <c r="S659" s="11"/>
      <c r="T659" s="11"/>
      <c r="U659" s="12"/>
      <c r="V659" s="13"/>
    </row>
    <row r="660" spans="4:22" ht="15.75" customHeight="1">
      <c r="D660" s="11"/>
      <c r="E660" s="11"/>
      <c r="F660" s="11"/>
      <c r="G660" s="11"/>
      <c r="H660" s="11"/>
      <c r="I660" s="11"/>
      <c r="K660" s="11"/>
      <c r="L660" s="11"/>
      <c r="M660" s="11"/>
      <c r="N660" s="11"/>
      <c r="O660" s="11"/>
      <c r="P660" s="11"/>
      <c r="R660" s="106"/>
      <c r="S660" s="11"/>
      <c r="T660" s="11"/>
      <c r="U660" s="12"/>
      <c r="V660" s="13"/>
    </row>
    <row r="661" spans="4:22" ht="15.75" customHeight="1">
      <c r="D661" s="11"/>
      <c r="E661" s="11"/>
      <c r="F661" s="11"/>
      <c r="G661" s="11"/>
      <c r="H661" s="11"/>
      <c r="I661" s="11"/>
      <c r="K661" s="11"/>
      <c r="L661" s="11"/>
      <c r="M661" s="11"/>
      <c r="N661" s="11"/>
      <c r="O661" s="11"/>
      <c r="P661" s="11"/>
      <c r="R661" s="106"/>
      <c r="S661" s="11"/>
      <c r="T661" s="11"/>
      <c r="U661" s="12"/>
      <c r="V661" s="13"/>
    </row>
    <row r="662" spans="4:22" ht="15.75" customHeight="1">
      <c r="D662" s="11"/>
      <c r="E662" s="11"/>
      <c r="F662" s="11"/>
      <c r="G662" s="11"/>
      <c r="H662" s="11"/>
      <c r="I662" s="11"/>
      <c r="K662" s="11"/>
      <c r="L662" s="11"/>
      <c r="M662" s="11"/>
      <c r="N662" s="11"/>
      <c r="O662" s="11"/>
      <c r="P662" s="11"/>
      <c r="R662" s="106"/>
      <c r="S662" s="11"/>
      <c r="T662" s="11"/>
      <c r="U662" s="12"/>
      <c r="V662" s="13"/>
    </row>
    <row r="663" spans="4:22" ht="15.75" customHeight="1">
      <c r="D663" s="11"/>
      <c r="E663" s="11"/>
      <c r="F663" s="11"/>
      <c r="G663" s="11"/>
      <c r="H663" s="11"/>
      <c r="I663" s="11"/>
      <c r="K663" s="11"/>
      <c r="L663" s="11"/>
      <c r="M663" s="11"/>
      <c r="N663" s="11"/>
      <c r="O663" s="11"/>
      <c r="P663" s="11"/>
      <c r="R663" s="106"/>
      <c r="S663" s="11"/>
      <c r="T663" s="11"/>
      <c r="U663" s="12"/>
      <c r="V663" s="13"/>
    </row>
    <row r="664" spans="4:22" ht="15.75" customHeight="1">
      <c r="D664" s="11"/>
      <c r="E664" s="11"/>
      <c r="F664" s="11"/>
      <c r="G664" s="11"/>
      <c r="H664" s="11"/>
      <c r="I664" s="11"/>
      <c r="K664" s="11"/>
      <c r="L664" s="11"/>
      <c r="M664" s="11"/>
      <c r="N664" s="11"/>
      <c r="O664" s="11"/>
      <c r="P664" s="11"/>
      <c r="R664" s="106"/>
      <c r="S664" s="11"/>
      <c r="T664" s="11"/>
      <c r="U664" s="12"/>
      <c r="V664" s="13"/>
    </row>
    <row r="665" spans="4:22" ht="15.75" customHeight="1">
      <c r="D665" s="11"/>
      <c r="E665" s="11"/>
      <c r="F665" s="11"/>
      <c r="G665" s="11"/>
      <c r="H665" s="11"/>
      <c r="I665" s="11"/>
      <c r="K665" s="11"/>
      <c r="L665" s="11"/>
      <c r="M665" s="11"/>
      <c r="N665" s="11"/>
      <c r="O665" s="11"/>
      <c r="P665" s="11"/>
      <c r="R665" s="106"/>
      <c r="S665" s="11"/>
      <c r="T665" s="11"/>
      <c r="U665" s="12"/>
      <c r="V665" s="13"/>
    </row>
    <row r="666" spans="4:22" ht="15.75" customHeight="1">
      <c r="D666" s="11"/>
      <c r="E666" s="11"/>
      <c r="F666" s="11"/>
      <c r="G666" s="11"/>
      <c r="H666" s="11"/>
      <c r="I666" s="11"/>
      <c r="K666" s="11"/>
      <c r="L666" s="11"/>
      <c r="M666" s="11"/>
      <c r="N666" s="11"/>
      <c r="O666" s="11"/>
      <c r="P666" s="11"/>
      <c r="R666" s="106"/>
      <c r="S666" s="11"/>
      <c r="T666" s="11"/>
      <c r="U666" s="12"/>
      <c r="V666" s="13"/>
    </row>
    <row r="667" spans="4:22" ht="15.75" customHeight="1">
      <c r="D667" s="11"/>
      <c r="E667" s="11"/>
      <c r="F667" s="11"/>
      <c r="G667" s="11"/>
      <c r="H667" s="11"/>
      <c r="I667" s="11"/>
      <c r="K667" s="11"/>
      <c r="L667" s="11"/>
      <c r="M667" s="11"/>
      <c r="N667" s="11"/>
      <c r="O667" s="11"/>
      <c r="P667" s="11"/>
      <c r="R667" s="106"/>
      <c r="S667" s="11"/>
      <c r="T667" s="11"/>
      <c r="U667" s="12"/>
      <c r="V667" s="13"/>
    </row>
    <row r="668" spans="4:22" ht="15.75" customHeight="1">
      <c r="D668" s="11"/>
      <c r="E668" s="11"/>
      <c r="F668" s="11"/>
      <c r="G668" s="11"/>
      <c r="H668" s="11"/>
      <c r="I668" s="11"/>
      <c r="K668" s="11"/>
      <c r="L668" s="11"/>
      <c r="M668" s="11"/>
      <c r="N668" s="11"/>
      <c r="O668" s="11"/>
      <c r="P668" s="11"/>
      <c r="R668" s="106"/>
      <c r="S668" s="11"/>
      <c r="T668" s="11"/>
      <c r="U668" s="12"/>
      <c r="V668" s="13"/>
    </row>
    <row r="669" spans="4:22" ht="15.75" customHeight="1">
      <c r="D669" s="11"/>
      <c r="E669" s="11"/>
      <c r="F669" s="11"/>
      <c r="G669" s="11"/>
      <c r="H669" s="11"/>
      <c r="I669" s="11"/>
      <c r="K669" s="11"/>
      <c r="L669" s="11"/>
      <c r="M669" s="11"/>
      <c r="N669" s="11"/>
      <c r="O669" s="11"/>
      <c r="P669" s="11"/>
      <c r="R669" s="106"/>
      <c r="S669" s="11"/>
      <c r="T669" s="11"/>
      <c r="U669" s="12"/>
      <c r="V669" s="13"/>
    </row>
    <row r="670" spans="4:22" ht="15.75" customHeight="1">
      <c r="D670" s="11"/>
      <c r="E670" s="11"/>
      <c r="F670" s="11"/>
      <c r="G670" s="11"/>
      <c r="H670" s="11"/>
      <c r="I670" s="11"/>
      <c r="K670" s="11"/>
      <c r="L670" s="11"/>
      <c r="M670" s="11"/>
      <c r="N670" s="11"/>
      <c r="O670" s="11"/>
      <c r="P670" s="11"/>
      <c r="R670" s="106"/>
      <c r="S670" s="11"/>
      <c r="T670" s="11"/>
      <c r="U670" s="12"/>
      <c r="V670" s="13"/>
    </row>
    <row r="671" spans="4:22" ht="15.75" customHeight="1">
      <c r="D671" s="11"/>
      <c r="E671" s="11"/>
      <c r="F671" s="11"/>
      <c r="G671" s="11"/>
      <c r="H671" s="11"/>
      <c r="I671" s="11"/>
      <c r="K671" s="11"/>
      <c r="L671" s="11"/>
      <c r="M671" s="11"/>
      <c r="N671" s="11"/>
      <c r="O671" s="11"/>
      <c r="P671" s="11"/>
      <c r="R671" s="106"/>
      <c r="S671" s="11"/>
      <c r="T671" s="11"/>
      <c r="U671" s="12"/>
      <c r="V671" s="13"/>
    </row>
    <row r="672" spans="4:22" ht="15.75" customHeight="1">
      <c r="D672" s="11"/>
      <c r="E672" s="11"/>
      <c r="F672" s="11"/>
      <c r="G672" s="11"/>
      <c r="H672" s="11"/>
      <c r="I672" s="11"/>
      <c r="K672" s="11"/>
      <c r="L672" s="11"/>
      <c r="M672" s="11"/>
      <c r="N672" s="11"/>
      <c r="O672" s="11"/>
      <c r="P672" s="11"/>
      <c r="R672" s="106"/>
      <c r="S672" s="11"/>
      <c r="T672" s="11"/>
      <c r="U672" s="12"/>
      <c r="V672" s="13"/>
    </row>
    <row r="673" spans="4:22" ht="15.75" customHeight="1">
      <c r="D673" s="11"/>
      <c r="E673" s="11"/>
      <c r="F673" s="11"/>
      <c r="G673" s="11"/>
      <c r="H673" s="11"/>
      <c r="I673" s="11"/>
      <c r="K673" s="11"/>
      <c r="L673" s="11"/>
      <c r="M673" s="11"/>
      <c r="N673" s="11"/>
      <c r="O673" s="11"/>
      <c r="P673" s="11"/>
      <c r="R673" s="106"/>
      <c r="S673" s="11"/>
      <c r="T673" s="11"/>
      <c r="U673" s="12"/>
      <c r="V673" s="13"/>
    </row>
    <row r="674" spans="4:22" ht="15.75" customHeight="1">
      <c r="D674" s="11"/>
      <c r="E674" s="11"/>
      <c r="F674" s="11"/>
      <c r="G674" s="11"/>
      <c r="H674" s="11"/>
      <c r="I674" s="11"/>
      <c r="K674" s="11"/>
      <c r="L674" s="11"/>
      <c r="M674" s="11"/>
      <c r="N674" s="11"/>
      <c r="O674" s="11"/>
      <c r="P674" s="11"/>
      <c r="R674" s="106"/>
      <c r="S674" s="11"/>
      <c r="T674" s="11"/>
      <c r="U674" s="12"/>
      <c r="V674" s="13"/>
    </row>
    <row r="675" spans="4:22" ht="15.75" customHeight="1">
      <c r="D675" s="11"/>
      <c r="E675" s="11"/>
      <c r="F675" s="11"/>
      <c r="G675" s="11"/>
      <c r="H675" s="11"/>
      <c r="I675" s="11"/>
      <c r="K675" s="11"/>
      <c r="L675" s="11"/>
      <c r="M675" s="11"/>
      <c r="N675" s="11"/>
      <c r="O675" s="11"/>
      <c r="P675" s="11"/>
      <c r="R675" s="106"/>
      <c r="S675" s="11"/>
      <c r="T675" s="11"/>
      <c r="U675" s="12"/>
      <c r="V675" s="13"/>
    </row>
    <row r="676" spans="4:22" ht="15.75" customHeight="1">
      <c r="D676" s="11"/>
      <c r="E676" s="11"/>
      <c r="F676" s="11"/>
      <c r="G676" s="11"/>
      <c r="H676" s="11"/>
      <c r="I676" s="11"/>
      <c r="K676" s="11"/>
      <c r="L676" s="11"/>
      <c r="M676" s="11"/>
      <c r="N676" s="11"/>
      <c r="O676" s="11"/>
      <c r="P676" s="11"/>
      <c r="R676" s="106"/>
      <c r="S676" s="11"/>
      <c r="T676" s="11"/>
      <c r="U676" s="12"/>
      <c r="V676" s="13"/>
    </row>
    <row r="677" spans="4:22" ht="15.75" customHeight="1">
      <c r="D677" s="11"/>
      <c r="E677" s="11"/>
      <c r="F677" s="11"/>
      <c r="G677" s="11"/>
      <c r="H677" s="11"/>
      <c r="I677" s="11"/>
      <c r="K677" s="11"/>
      <c r="L677" s="11"/>
      <c r="M677" s="11"/>
      <c r="N677" s="11"/>
      <c r="O677" s="11"/>
      <c r="P677" s="11"/>
      <c r="R677" s="106"/>
      <c r="S677" s="11"/>
      <c r="T677" s="11"/>
      <c r="U677" s="12"/>
      <c r="V677" s="13"/>
    </row>
    <row r="678" spans="4:22" ht="15.75" customHeight="1">
      <c r="D678" s="11"/>
      <c r="E678" s="11"/>
      <c r="F678" s="11"/>
      <c r="G678" s="11"/>
      <c r="H678" s="11"/>
      <c r="I678" s="11"/>
      <c r="K678" s="11"/>
      <c r="L678" s="11"/>
      <c r="M678" s="11"/>
      <c r="N678" s="11"/>
      <c r="O678" s="11"/>
      <c r="P678" s="11"/>
      <c r="R678" s="106"/>
      <c r="S678" s="11"/>
      <c r="T678" s="11"/>
      <c r="U678" s="12"/>
      <c r="V678" s="13"/>
    </row>
    <row r="679" spans="4:22" ht="15.75" customHeight="1">
      <c r="D679" s="11"/>
      <c r="E679" s="11"/>
      <c r="F679" s="11"/>
      <c r="G679" s="11"/>
      <c r="H679" s="11"/>
      <c r="I679" s="11"/>
      <c r="K679" s="11"/>
      <c r="L679" s="11"/>
      <c r="M679" s="11"/>
      <c r="N679" s="11"/>
      <c r="O679" s="11"/>
      <c r="P679" s="11"/>
      <c r="R679" s="106"/>
      <c r="S679" s="11"/>
      <c r="T679" s="11"/>
      <c r="U679" s="12"/>
      <c r="V679" s="13"/>
    </row>
    <row r="680" spans="4:22" ht="15.75" customHeight="1">
      <c r="D680" s="11"/>
      <c r="E680" s="11"/>
      <c r="F680" s="11"/>
      <c r="G680" s="11"/>
      <c r="H680" s="11"/>
      <c r="I680" s="11"/>
      <c r="K680" s="11"/>
      <c r="L680" s="11"/>
      <c r="M680" s="11"/>
      <c r="N680" s="11"/>
      <c r="O680" s="11"/>
      <c r="P680" s="11"/>
      <c r="R680" s="106"/>
      <c r="S680" s="11"/>
      <c r="T680" s="11"/>
      <c r="U680" s="12"/>
      <c r="V680" s="13"/>
    </row>
    <row r="681" spans="4:22" ht="15.75" customHeight="1">
      <c r="D681" s="11"/>
      <c r="E681" s="11"/>
      <c r="F681" s="11"/>
      <c r="G681" s="11"/>
      <c r="H681" s="11"/>
      <c r="I681" s="11"/>
      <c r="K681" s="11"/>
      <c r="L681" s="11"/>
      <c r="M681" s="11"/>
      <c r="N681" s="11"/>
      <c r="O681" s="11"/>
      <c r="P681" s="11"/>
      <c r="R681" s="106"/>
      <c r="S681" s="11"/>
      <c r="T681" s="11"/>
      <c r="U681" s="12"/>
      <c r="V681" s="13"/>
    </row>
    <row r="682" spans="4:22" ht="15.75" customHeight="1">
      <c r="D682" s="11"/>
      <c r="E682" s="11"/>
      <c r="F682" s="11"/>
      <c r="G682" s="11"/>
      <c r="H682" s="11"/>
      <c r="I682" s="11"/>
      <c r="K682" s="11"/>
      <c r="L682" s="11"/>
      <c r="M682" s="11"/>
      <c r="N682" s="11"/>
      <c r="O682" s="11"/>
      <c r="P682" s="11"/>
      <c r="R682" s="106"/>
      <c r="S682" s="11"/>
      <c r="T682" s="11"/>
      <c r="U682" s="12"/>
      <c r="V682" s="13"/>
    </row>
    <row r="683" spans="4:22" ht="15.75" customHeight="1">
      <c r="D683" s="11"/>
      <c r="E683" s="11"/>
      <c r="F683" s="11"/>
      <c r="G683" s="11"/>
      <c r="H683" s="11"/>
      <c r="I683" s="11"/>
      <c r="K683" s="11"/>
      <c r="L683" s="11"/>
      <c r="M683" s="11"/>
      <c r="N683" s="11"/>
      <c r="O683" s="11"/>
      <c r="P683" s="11"/>
      <c r="R683" s="106"/>
      <c r="S683" s="11"/>
      <c r="T683" s="11"/>
      <c r="U683" s="12"/>
      <c r="V683" s="13"/>
    </row>
    <row r="684" spans="4:22" ht="15.75" customHeight="1">
      <c r="D684" s="11"/>
      <c r="E684" s="11"/>
      <c r="F684" s="11"/>
      <c r="G684" s="11"/>
      <c r="H684" s="11"/>
      <c r="I684" s="11"/>
      <c r="K684" s="11"/>
      <c r="L684" s="11"/>
      <c r="M684" s="11"/>
      <c r="N684" s="11"/>
      <c r="O684" s="11"/>
      <c r="P684" s="11"/>
      <c r="R684" s="106"/>
      <c r="S684" s="11"/>
      <c r="T684" s="11"/>
      <c r="U684" s="12"/>
      <c r="V684" s="13"/>
    </row>
    <row r="685" spans="4:22" ht="15.75" customHeight="1">
      <c r="D685" s="11"/>
      <c r="E685" s="11"/>
      <c r="F685" s="11"/>
      <c r="G685" s="11"/>
      <c r="H685" s="11"/>
      <c r="I685" s="11"/>
      <c r="K685" s="11"/>
      <c r="L685" s="11"/>
      <c r="M685" s="11"/>
      <c r="N685" s="11"/>
      <c r="O685" s="11"/>
      <c r="P685" s="11"/>
      <c r="R685" s="106"/>
      <c r="S685" s="11"/>
      <c r="T685" s="11"/>
      <c r="U685" s="12"/>
      <c r="V685" s="13"/>
    </row>
    <row r="686" spans="4:22" ht="15.75" customHeight="1">
      <c r="D686" s="11"/>
      <c r="E686" s="11"/>
      <c r="F686" s="11"/>
      <c r="G686" s="11"/>
      <c r="H686" s="11"/>
      <c r="I686" s="11"/>
      <c r="K686" s="11"/>
      <c r="L686" s="11"/>
      <c r="M686" s="11"/>
      <c r="N686" s="11"/>
      <c r="O686" s="11"/>
      <c r="P686" s="11"/>
      <c r="R686" s="106"/>
      <c r="S686" s="11"/>
      <c r="T686" s="11"/>
      <c r="U686" s="12"/>
      <c r="V686" s="13"/>
    </row>
    <row r="687" spans="4:22" ht="15.75" customHeight="1">
      <c r="D687" s="11"/>
      <c r="E687" s="11"/>
      <c r="F687" s="11"/>
      <c r="G687" s="11"/>
      <c r="H687" s="11"/>
      <c r="I687" s="11"/>
      <c r="K687" s="11"/>
      <c r="L687" s="11"/>
      <c r="M687" s="11"/>
      <c r="N687" s="11"/>
      <c r="O687" s="11"/>
      <c r="P687" s="11"/>
      <c r="R687" s="106"/>
      <c r="S687" s="11"/>
      <c r="T687" s="11"/>
      <c r="U687" s="12"/>
      <c r="V687" s="13"/>
    </row>
    <row r="688" spans="4:22" ht="15.75" customHeight="1">
      <c r="D688" s="11"/>
      <c r="E688" s="11"/>
      <c r="F688" s="11"/>
      <c r="G688" s="11"/>
      <c r="H688" s="11"/>
      <c r="I688" s="11"/>
      <c r="K688" s="11"/>
      <c r="L688" s="11"/>
      <c r="M688" s="11"/>
      <c r="N688" s="11"/>
      <c r="O688" s="11"/>
      <c r="P688" s="11"/>
      <c r="R688" s="106"/>
      <c r="S688" s="11"/>
      <c r="T688" s="11"/>
      <c r="U688" s="12"/>
      <c r="V688" s="13"/>
    </row>
    <row r="689" spans="4:22" ht="15.75" customHeight="1">
      <c r="D689" s="11"/>
      <c r="E689" s="11"/>
      <c r="F689" s="11"/>
      <c r="G689" s="11"/>
      <c r="H689" s="11"/>
      <c r="I689" s="11"/>
      <c r="K689" s="11"/>
      <c r="L689" s="11"/>
      <c r="M689" s="11"/>
      <c r="N689" s="11"/>
      <c r="O689" s="11"/>
      <c r="P689" s="11"/>
      <c r="R689" s="106"/>
      <c r="S689" s="11"/>
      <c r="T689" s="11"/>
      <c r="U689" s="12"/>
      <c r="V689" s="13"/>
    </row>
    <row r="690" spans="4:22" ht="15.75" customHeight="1">
      <c r="D690" s="11"/>
      <c r="E690" s="11"/>
      <c r="F690" s="11"/>
      <c r="G690" s="11"/>
      <c r="H690" s="11"/>
      <c r="I690" s="11"/>
      <c r="K690" s="11"/>
      <c r="L690" s="11"/>
      <c r="M690" s="11"/>
      <c r="N690" s="11"/>
      <c r="O690" s="11"/>
      <c r="P690" s="11"/>
      <c r="R690" s="106"/>
      <c r="S690" s="11"/>
      <c r="T690" s="11"/>
      <c r="U690" s="12"/>
      <c r="V690" s="13"/>
    </row>
    <row r="691" spans="4:22" ht="15.75" customHeight="1">
      <c r="D691" s="11"/>
      <c r="E691" s="11"/>
      <c r="F691" s="11"/>
      <c r="G691" s="11"/>
      <c r="H691" s="11"/>
      <c r="I691" s="11"/>
      <c r="K691" s="11"/>
      <c r="L691" s="11"/>
      <c r="M691" s="11"/>
      <c r="N691" s="11"/>
      <c r="O691" s="11"/>
      <c r="P691" s="11"/>
      <c r="R691" s="106"/>
      <c r="S691" s="11"/>
      <c r="T691" s="11"/>
      <c r="U691" s="12"/>
      <c r="V691" s="13"/>
    </row>
    <row r="692" spans="4:22" ht="15.75" customHeight="1">
      <c r="D692" s="11"/>
      <c r="E692" s="11"/>
      <c r="F692" s="11"/>
      <c r="G692" s="11"/>
      <c r="H692" s="11"/>
      <c r="I692" s="11"/>
      <c r="K692" s="11"/>
      <c r="L692" s="11"/>
      <c r="M692" s="11"/>
      <c r="N692" s="11"/>
      <c r="O692" s="11"/>
      <c r="P692" s="11"/>
      <c r="R692" s="106"/>
      <c r="S692" s="11"/>
      <c r="T692" s="11"/>
      <c r="U692" s="12"/>
      <c r="V692" s="13"/>
    </row>
    <row r="693" spans="4:22" ht="15.75" customHeight="1">
      <c r="D693" s="11"/>
      <c r="E693" s="11"/>
      <c r="F693" s="11"/>
      <c r="G693" s="11"/>
      <c r="H693" s="11"/>
      <c r="I693" s="11"/>
      <c r="K693" s="11"/>
      <c r="L693" s="11"/>
      <c r="M693" s="11"/>
      <c r="N693" s="11"/>
      <c r="O693" s="11"/>
      <c r="P693" s="11"/>
      <c r="R693" s="106"/>
      <c r="S693" s="11"/>
      <c r="T693" s="11"/>
      <c r="U693" s="12"/>
      <c r="V693" s="13"/>
    </row>
    <row r="694" spans="4:22" ht="15.75" customHeight="1">
      <c r="D694" s="11"/>
      <c r="E694" s="11"/>
      <c r="F694" s="11"/>
      <c r="G694" s="11"/>
      <c r="H694" s="11"/>
      <c r="I694" s="11"/>
      <c r="K694" s="11"/>
      <c r="L694" s="11"/>
      <c r="M694" s="11"/>
      <c r="N694" s="11"/>
      <c r="O694" s="11"/>
      <c r="P694" s="11"/>
      <c r="R694" s="106"/>
      <c r="S694" s="11"/>
      <c r="T694" s="11"/>
      <c r="U694" s="12"/>
      <c r="V694" s="13"/>
    </row>
    <row r="695" spans="4:22" ht="15.75" customHeight="1">
      <c r="D695" s="11"/>
      <c r="E695" s="11"/>
      <c r="F695" s="11"/>
      <c r="G695" s="11"/>
      <c r="H695" s="11"/>
      <c r="I695" s="11"/>
      <c r="K695" s="11"/>
      <c r="L695" s="11"/>
      <c r="M695" s="11"/>
      <c r="N695" s="11"/>
      <c r="O695" s="11"/>
      <c r="P695" s="11"/>
      <c r="R695" s="106"/>
      <c r="S695" s="11"/>
      <c r="T695" s="11"/>
      <c r="U695" s="12"/>
      <c r="V695" s="13"/>
    </row>
    <row r="696" spans="4:22" ht="15.75" customHeight="1">
      <c r="D696" s="11"/>
      <c r="E696" s="11"/>
      <c r="F696" s="11"/>
      <c r="G696" s="11"/>
      <c r="H696" s="11"/>
      <c r="I696" s="11"/>
      <c r="K696" s="11"/>
      <c r="L696" s="11"/>
      <c r="M696" s="11"/>
      <c r="N696" s="11"/>
      <c r="O696" s="11"/>
      <c r="P696" s="11"/>
      <c r="R696" s="106"/>
      <c r="S696" s="11"/>
      <c r="T696" s="11"/>
      <c r="U696" s="12"/>
      <c r="V696" s="13"/>
    </row>
    <row r="697" spans="4:22" ht="15.75" customHeight="1">
      <c r="D697" s="11"/>
      <c r="E697" s="11"/>
      <c r="F697" s="11"/>
      <c r="G697" s="11"/>
      <c r="H697" s="11"/>
      <c r="I697" s="11"/>
      <c r="K697" s="11"/>
      <c r="L697" s="11"/>
      <c r="M697" s="11"/>
      <c r="N697" s="11"/>
      <c r="O697" s="11"/>
      <c r="P697" s="11"/>
      <c r="R697" s="106"/>
      <c r="S697" s="11"/>
      <c r="T697" s="11"/>
      <c r="U697" s="12"/>
      <c r="V697" s="13"/>
    </row>
    <row r="698" spans="4:22" ht="15.75" customHeight="1">
      <c r="D698" s="11"/>
      <c r="E698" s="11"/>
      <c r="F698" s="11"/>
      <c r="G698" s="11"/>
      <c r="H698" s="11"/>
      <c r="I698" s="11"/>
      <c r="K698" s="11"/>
      <c r="L698" s="11"/>
      <c r="M698" s="11"/>
      <c r="N698" s="11"/>
      <c r="O698" s="11"/>
      <c r="P698" s="11"/>
      <c r="R698" s="106"/>
      <c r="S698" s="11"/>
      <c r="T698" s="11"/>
      <c r="U698" s="12"/>
      <c r="V698" s="13"/>
    </row>
    <row r="699" spans="4:22" ht="15.75" customHeight="1">
      <c r="D699" s="11"/>
      <c r="E699" s="11"/>
      <c r="F699" s="11"/>
      <c r="G699" s="11"/>
      <c r="H699" s="11"/>
      <c r="I699" s="11"/>
      <c r="K699" s="11"/>
      <c r="L699" s="11"/>
      <c r="M699" s="11"/>
      <c r="N699" s="11"/>
      <c r="O699" s="11"/>
      <c r="P699" s="11"/>
      <c r="R699" s="106"/>
      <c r="S699" s="11"/>
      <c r="T699" s="11"/>
      <c r="U699" s="12"/>
      <c r="V699" s="13"/>
    </row>
    <row r="700" spans="4:22" ht="15.75" customHeight="1">
      <c r="D700" s="11"/>
      <c r="E700" s="11"/>
      <c r="F700" s="11"/>
      <c r="G700" s="11"/>
      <c r="H700" s="11"/>
      <c r="I700" s="11"/>
      <c r="K700" s="11"/>
      <c r="L700" s="11"/>
      <c r="M700" s="11"/>
      <c r="N700" s="11"/>
      <c r="O700" s="11"/>
      <c r="P700" s="11"/>
      <c r="R700" s="106"/>
      <c r="S700" s="11"/>
      <c r="T700" s="11"/>
      <c r="U700" s="12"/>
      <c r="V700" s="13"/>
    </row>
    <row r="701" spans="4:22" ht="15.75" customHeight="1">
      <c r="D701" s="11"/>
      <c r="E701" s="11"/>
      <c r="F701" s="11"/>
      <c r="G701" s="11"/>
      <c r="H701" s="11"/>
      <c r="I701" s="11"/>
      <c r="K701" s="11"/>
      <c r="L701" s="11"/>
      <c r="M701" s="11"/>
      <c r="N701" s="11"/>
      <c r="O701" s="11"/>
      <c r="P701" s="11"/>
      <c r="R701" s="106"/>
      <c r="S701" s="11"/>
      <c r="T701" s="11"/>
      <c r="U701" s="12"/>
      <c r="V701" s="13"/>
    </row>
    <row r="702" spans="4:22" ht="15.75" customHeight="1">
      <c r="D702" s="11"/>
      <c r="E702" s="11"/>
      <c r="F702" s="11"/>
      <c r="G702" s="11"/>
      <c r="H702" s="11"/>
      <c r="I702" s="11"/>
      <c r="K702" s="11"/>
      <c r="L702" s="11"/>
      <c r="M702" s="11"/>
      <c r="N702" s="11"/>
      <c r="O702" s="11"/>
      <c r="P702" s="11"/>
      <c r="R702" s="106"/>
      <c r="S702" s="11"/>
      <c r="T702" s="11"/>
      <c r="U702" s="12"/>
      <c r="V702" s="13"/>
    </row>
    <row r="703" spans="4:22" ht="15.75" customHeight="1">
      <c r="D703" s="11"/>
      <c r="E703" s="11"/>
      <c r="F703" s="11"/>
      <c r="G703" s="11"/>
      <c r="H703" s="11"/>
      <c r="I703" s="11"/>
      <c r="K703" s="11"/>
      <c r="L703" s="11"/>
      <c r="M703" s="11"/>
      <c r="N703" s="11"/>
      <c r="O703" s="11"/>
      <c r="P703" s="11"/>
      <c r="R703" s="106"/>
      <c r="S703" s="11"/>
      <c r="T703" s="11"/>
      <c r="U703" s="12"/>
      <c r="V703" s="13"/>
    </row>
    <row r="704" spans="4:22" ht="15.75" customHeight="1">
      <c r="D704" s="11"/>
      <c r="E704" s="11"/>
      <c r="F704" s="11"/>
      <c r="G704" s="11"/>
      <c r="H704" s="11"/>
      <c r="I704" s="11"/>
      <c r="K704" s="11"/>
      <c r="L704" s="11"/>
      <c r="M704" s="11"/>
      <c r="N704" s="11"/>
      <c r="O704" s="11"/>
      <c r="P704" s="11"/>
      <c r="R704" s="106"/>
      <c r="S704" s="11"/>
      <c r="T704" s="11"/>
      <c r="U704" s="12"/>
      <c r="V704" s="13"/>
    </row>
    <row r="705" spans="4:22" ht="15.75" customHeight="1">
      <c r="D705" s="11"/>
      <c r="E705" s="11"/>
      <c r="F705" s="11"/>
      <c r="G705" s="11"/>
      <c r="H705" s="11"/>
      <c r="I705" s="11"/>
      <c r="K705" s="11"/>
      <c r="L705" s="11"/>
      <c r="M705" s="11"/>
      <c r="N705" s="11"/>
      <c r="O705" s="11"/>
      <c r="P705" s="11"/>
      <c r="R705" s="106"/>
      <c r="S705" s="11"/>
      <c r="T705" s="11"/>
      <c r="U705" s="12"/>
      <c r="V705" s="13"/>
    </row>
    <row r="706" spans="4:22" ht="15.75" customHeight="1">
      <c r="D706" s="11"/>
      <c r="E706" s="11"/>
      <c r="F706" s="11"/>
      <c r="G706" s="11"/>
      <c r="H706" s="11"/>
      <c r="I706" s="11"/>
      <c r="K706" s="11"/>
      <c r="L706" s="11"/>
      <c r="M706" s="11"/>
      <c r="N706" s="11"/>
      <c r="O706" s="11"/>
      <c r="P706" s="11"/>
      <c r="R706" s="106"/>
      <c r="S706" s="11"/>
      <c r="T706" s="11"/>
      <c r="U706" s="12"/>
      <c r="V706" s="13"/>
    </row>
    <row r="707" spans="4:22" ht="15.75" customHeight="1">
      <c r="D707" s="11"/>
      <c r="E707" s="11"/>
      <c r="F707" s="11"/>
      <c r="G707" s="11"/>
      <c r="H707" s="11"/>
      <c r="I707" s="11"/>
      <c r="K707" s="11"/>
      <c r="L707" s="11"/>
      <c r="M707" s="11"/>
      <c r="N707" s="11"/>
      <c r="O707" s="11"/>
      <c r="P707" s="11"/>
      <c r="R707" s="106"/>
      <c r="S707" s="11"/>
      <c r="T707" s="11"/>
      <c r="U707" s="12"/>
      <c r="V707" s="13"/>
    </row>
    <row r="708" spans="4:22" ht="15.75" customHeight="1">
      <c r="D708" s="11"/>
      <c r="E708" s="11"/>
      <c r="F708" s="11"/>
      <c r="G708" s="11"/>
      <c r="H708" s="11"/>
      <c r="I708" s="11"/>
      <c r="K708" s="11"/>
      <c r="L708" s="11"/>
      <c r="M708" s="11"/>
      <c r="N708" s="11"/>
      <c r="O708" s="11"/>
      <c r="P708" s="11"/>
      <c r="R708" s="106"/>
      <c r="S708" s="11"/>
      <c r="T708" s="11"/>
      <c r="U708" s="12"/>
      <c r="V708" s="13"/>
    </row>
    <row r="709" spans="4:22" ht="15.75" customHeight="1">
      <c r="D709" s="11"/>
      <c r="E709" s="11"/>
      <c r="F709" s="11"/>
      <c r="G709" s="11"/>
      <c r="H709" s="11"/>
      <c r="I709" s="11"/>
      <c r="K709" s="11"/>
      <c r="L709" s="11"/>
      <c r="M709" s="11"/>
      <c r="N709" s="11"/>
      <c r="O709" s="11"/>
      <c r="P709" s="11"/>
      <c r="R709" s="106"/>
      <c r="S709" s="11"/>
      <c r="T709" s="11"/>
      <c r="U709" s="12"/>
      <c r="V709" s="13"/>
    </row>
    <row r="710" spans="4:22" ht="15.75" customHeight="1">
      <c r="D710" s="11"/>
      <c r="E710" s="11"/>
      <c r="F710" s="11"/>
      <c r="G710" s="11"/>
      <c r="H710" s="11"/>
      <c r="I710" s="11"/>
      <c r="K710" s="11"/>
      <c r="L710" s="11"/>
      <c r="M710" s="11"/>
      <c r="N710" s="11"/>
      <c r="O710" s="11"/>
      <c r="P710" s="11"/>
      <c r="R710" s="106"/>
      <c r="S710" s="11"/>
      <c r="T710" s="11"/>
      <c r="U710" s="12"/>
      <c r="V710" s="13"/>
    </row>
    <row r="711" spans="4:22" ht="15.75" customHeight="1">
      <c r="D711" s="11"/>
      <c r="E711" s="11"/>
      <c r="F711" s="11"/>
      <c r="G711" s="11"/>
      <c r="H711" s="11"/>
      <c r="I711" s="11"/>
      <c r="K711" s="11"/>
      <c r="L711" s="11"/>
      <c r="M711" s="11"/>
      <c r="N711" s="11"/>
      <c r="O711" s="11"/>
      <c r="P711" s="11"/>
      <c r="R711" s="106"/>
      <c r="S711" s="11"/>
      <c r="T711" s="11"/>
      <c r="U711" s="12"/>
      <c r="V711" s="13"/>
    </row>
    <row r="712" spans="4:22" ht="15.75" customHeight="1">
      <c r="D712" s="11"/>
      <c r="E712" s="11"/>
      <c r="F712" s="11"/>
      <c r="G712" s="11"/>
      <c r="H712" s="11"/>
      <c r="I712" s="11"/>
      <c r="K712" s="11"/>
      <c r="L712" s="11"/>
      <c r="M712" s="11"/>
      <c r="N712" s="11"/>
      <c r="O712" s="11"/>
      <c r="P712" s="11"/>
      <c r="R712" s="106"/>
      <c r="S712" s="11"/>
      <c r="T712" s="11"/>
      <c r="U712" s="12"/>
      <c r="V712" s="13"/>
    </row>
    <row r="713" spans="4:22" ht="15.75" customHeight="1">
      <c r="D713" s="11"/>
      <c r="E713" s="11"/>
      <c r="F713" s="11"/>
      <c r="G713" s="11"/>
      <c r="H713" s="11"/>
      <c r="I713" s="11"/>
      <c r="K713" s="11"/>
      <c r="L713" s="11"/>
      <c r="M713" s="11"/>
      <c r="N713" s="11"/>
      <c r="O713" s="11"/>
      <c r="P713" s="11"/>
      <c r="R713" s="106"/>
      <c r="S713" s="11"/>
      <c r="T713" s="11"/>
      <c r="U713" s="12"/>
      <c r="V713" s="13"/>
    </row>
    <row r="714" spans="4:22" ht="15.75" customHeight="1">
      <c r="D714" s="11"/>
      <c r="E714" s="11"/>
      <c r="F714" s="11"/>
      <c r="G714" s="11"/>
      <c r="H714" s="11"/>
      <c r="I714" s="11"/>
      <c r="K714" s="11"/>
      <c r="L714" s="11"/>
      <c r="M714" s="11"/>
      <c r="N714" s="11"/>
      <c r="O714" s="11"/>
      <c r="P714" s="11"/>
      <c r="R714" s="106"/>
      <c r="S714" s="11"/>
      <c r="T714" s="11"/>
      <c r="U714" s="12"/>
      <c r="V714" s="13"/>
    </row>
    <row r="715" spans="4:22" ht="15.75" customHeight="1">
      <c r="D715" s="11"/>
      <c r="E715" s="11"/>
      <c r="F715" s="11"/>
      <c r="G715" s="11"/>
      <c r="H715" s="11"/>
      <c r="I715" s="11"/>
      <c r="K715" s="11"/>
      <c r="L715" s="11"/>
      <c r="M715" s="11"/>
      <c r="N715" s="11"/>
      <c r="O715" s="11"/>
      <c r="P715" s="11"/>
      <c r="R715" s="106"/>
      <c r="S715" s="11"/>
      <c r="T715" s="11"/>
      <c r="U715" s="12"/>
      <c r="V715" s="13"/>
    </row>
    <row r="716" spans="4:22" ht="15.75" customHeight="1">
      <c r="D716" s="11"/>
      <c r="E716" s="11"/>
      <c r="F716" s="11"/>
      <c r="G716" s="11"/>
      <c r="H716" s="11"/>
      <c r="I716" s="11"/>
      <c r="K716" s="11"/>
      <c r="L716" s="11"/>
      <c r="M716" s="11"/>
      <c r="N716" s="11"/>
      <c r="O716" s="11"/>
      <c r="P716" s="11"/>
      <c r="R716" s="106"/>
      <c r="S716" s="11"/>
      <c r="T716" s="11"/>
      <c r="U716" s="12"/>
      <c r="V716" s="13"/>
    </row>
    <row r="717" spans="4:22" ht="15.75" customHeight="1">
      <c r="D717" s="11"/>
      <c r="E717" s="11"/>
      <c r="F717" s="11"/>
      <c r="G717" s="11"/>
      <c r="H717" s="11"/>
      <c r="I717" s="11"/>
      <c r="K717" s="11"/>
      <c r="L717" s="11"/>
      <c r="M717" s="11"/>
      <c r="N717" s="11"/>
      <c r="O717" s="11"/>
      <c r="P717" s="11"/>
      <c r="R717" s="106"/>
      <c r="S717" s="11"/>
      <c r="T717" s="11"/>
      <c r="U717" s="12"/>
      <c r="V717" s="13"/>
    </row>
    <row r="718" spans="4:22" ht="15.75" customHeight="1">
      <c r="D718" s="11"/>
      <c r="E718" s="11"/>
      <c r="F718" s="11"/>
      <c r="G718" s="11"/>
      <c r="H718" s="11"/>
      <c r="I718" s="11"/>
      <c r="K718" s="11"/>
      <c r="L718" s="11"/>
      <c r="M718" s="11"/>
      <c r="N718" s="11"/>
      <c r="O718" s="11"/>
      <c r="P718" s="11"/>
      <c r="R718" s="106"/>
      <c r="S718" s="11"/>
      <c r="T718" s="11"/>
      <c r="U718" s="12"/>
      <c r="V718" s="13"/>
    </row>
    <row r="719" spans="4:22" ht="15.75" customHeight="1">
      <c r="D719" s="11"/>
      <c r="E719" s="11"/>
      <c r="F719" s="11"/>
      <c r="G719" s="11"/>
      <c r="H719" s="11"/>
      <c r="I719" s="11"/>
      <c r="K719" s="11"/>
      <c r="L719" s="11"/>
      <c r="M719" s="11"/>
      <c r="N719" s="11"/>
      <c r="O719" s="11"/>
      <c r="P719" s="11"/>
      <c r="R719" s="106"/>
      <c r="S719" s="11"/>
      <c r="T719" s="11"/>
      <c r="U719" s="12"/>
      <c r="V719" s="13"/>
    </row>
    <row r="720" spans="4:22" ht="15.75" customHeight="1">
      <c r="D720" s="11"/>
      <c r="E720" s="11"/>
      <c r="F720" s="11"/>
      <c r="G720" s="11"/>
      <c r="H720" s="11"/>
      <c r="I720" s="11"/>
      <c r="K720" s="11"/>
      <c r="L720" s="11"/>
      <c r="M720" s="11"/>
      <c r="N720" s="11"/>
      <c r="O720" s="11"/>
      <c r="P720" s="11"/>
      <c r="R720" s="106"/>
      <c r="S720" s="11"/>
      <c r="T720" s="11"/>
      <c r="U720" s="12"/>
      <c r="V720" s="13"/>
    </row>
    <row r="721" spans="4:22" ht="15.75" customHeight="1">
      <c r="D721" s="11"/>
      <c r="E721" s="11"/>
      <c r="F721" s="11"/>
      <c r="G721" s="11"/>
      <c r="H721" s="11"/>
      <c r="I721" s="11"/>
      <c r="K721" s="11"/>
      <c r="L721" s="11"/>
      <c r="M721" s="11"/>
      <c r="N721" s="11"/>
      <c r="O721" s="11"/>
      <c r="P721" s="11"/>
      <c r="R721" s="106"/>
      <c r="S721" s="11"/>
      <c r="T721" s="11"/>
      <c r="U721" s="12"/>
      <c r="V721" s="13"/>
    </row>
    <row r="722" spans="4:22" ht="15.75" customHeight="1">
      <c r="D722" s="11"/>
      <c r="E722" s="11"/>
      <c r="F722" s="11"/>
      <c r="G722" s="11"/>
      <c r="H722" s="11"/>
      <c r="I722" s="11"/>
      <c r="K722" s="11"/>
      <c r="L722" s="11"/>
      <c r="M722" s="11"/>
      <c r="N722" s="11"/>
      <c r="O722" s="11"/>
      <c r="P722" s="11"/>
      <c r="R722" s="106"/>
      <c r="S722" s="11"/>
      <c r="T722" s="11"/>
      <c r="U722" s="12"/>
      <c r="V722" s="13"/>
    </row>
    <row r="723" spans="4:22" ht="15.75" customHeight="1">
      <c r="D723" s="11"/>
      <c r="E723" s="11"/>
      <c r="F723" s="11"/>
      <c r="G723" s="11"/>
      <c r="H723" s="11"/>
      <c r="I723" s="11"/>
      <c r="K723" s="11"/>
      <c r="L723" s="11"/>
      <c r="M723" s="11"/>
      <c r="N723" s="11"/>
      <c r="O723" s="11"/>
      <c r="P723" s="11"/>
      <c r="R723" s="106"/>
      <c r="S723" s="11"/>
      <c r="T723" s="11"/>
      <c r="U723" s="12"/>
      <c r="V723" s="13"/>
    </row>
    <row r="724" spans="4:22" ht="15.75" customHeight="1">
      <c r="D724" s="11"/>
      <c r="E724" s="11"/>
      <c r="F724" s="11"/>
      <c r="G724" s="11"/>
      <c r="H724" s="11"/>
      <c r="I724" s="11"/>
      <c r="K724" s="11"/>
      <c r="L724" s="11"/>
      <c r="M724" s="11"/>
      <c r="N724" s="11"/>
      <c r="O724" s="11"/>
      <c r="P724" s="11"/>
      <c r="R724" s="106"/>
      <c r="S724" s="11"/>
      <c r="T724" s="11"/>
      <c r="U724" s="12"/>
      <c r="V724" s="13"/>
    </row>
    <row r="725" spans="4:22" ht="15.75" customHeight="1">
      <c r="D725" s="11"/>
      <c r="E725" s="11"/>
      <c r="F725" s="11"/>
      <c r="G725" s="11"/>
      <c r="H725" s="11"/>
      <c r="I725" s="11"/>
      <c r="K725" s="11"/>
      <c r="L725" s="11"/>
      <c r="M725" s="11"/>
      <c r="N725" s="11"/>
      <c r="O725" s="11"/>
      <c r="P725" s="11"/>
      <c r="R725" s="106"/>
      <c r="S725" s="11"/>
      <c r="T725" s="11"/>
      <c r="U725" s="12"/>
      <c r="V725" s="13"/>
    </row>
    <row r="726" spans="4:22" ht="15.75" customHeight="1">
      <c r="D726" s="11"/>
      <c r="E726" s="11"/>
      <c r="F726" s="11"/>
      <c r="G726" s="11"/>
      <c r="H726" s="11"/>
      <c r="I726" s="11"/>
      <c r="K726" s="11"/>
      <c r="L726" s="11"/>
      <c r="M726" s="11"/>
      <c r="N726" s="11"/>
      <c r="O726" s="11"/>
      <c r="P726" s="11"/>
      <c r="R726" s="106"/>
      <c r="S726" s="11"/>
      <c r="T726" s="11"/>
      <c r="U726" s="12"/>
      <c r="V726" s="13"/>
    </row>
    <row r="727" spans="4:22" ht="15.75" customHeight="1">
      <c r="D727" s="11"/>
      <c r="E727" s="11"/>
      <c r="F727" s="11"/>
      <c r="G727" s="11"/>
      <c r="H727" s="11"/>
      <c r="I727" s="11"/>
      <c r="K727" s="11"/>
      <c r="L727" s="11"/>
      <c r="M727" s="11"/>
      <c r="N727" s="11"/>
      <c r="O727" s="11"/>
      <c r="P727" s="11"/>
      <c r="R727" s="106"/>
      <c r="S727" s="11"/>
      <c r="T727" s="11"/>
      <c r="U727" s="12"/>
      <c r="V727" s="13"/>
    </row>
    <row r="728" spans="4:22" ht="15.75" customHeight="1">
      <c r="D728" s="11"/>
      <c r="E728" s="11"/>
      <c r="F728" s="11"/>
      <c r="G728" s="11"/>
      <c r="H728" s="11"/>
      <c r="I728" s="11"/>
      <c r="K728" s="11"/>
      <c r="L728" s="11"/>
      <c r="M728" s="11"/>
      <c r="N728" s="11"/>
      <c r="O728" s="11"/>
      <c r="P728" s="11"/>
      <c r="R728" s="106"/>
      <c r="S728" s="11"/>
      <c r="T728" s="11"/>
      <c r="U728" s="12"/>
      <c r="V728" s="13"/>
    </row>
    <row r="729" spans="4:22" ht="15.75" customHeight="1">
      <c r="D729" s="11"/>
      <c r="E729" s="11"/>
      <c r="F729" s="11"/>
      <c r="G729" s="11"/>
      <c r="H729" s="11"/>
      <c r="I729" s="11"/>
      <c r="K729" s="11"/>
      <c r="L729" s="11"/>
      <c r="M729" s="11"/>
      <c r="N729" s="11"/>
      <c r="O729" s="11"/>
      <c r="P729" s="11"/>
      <c r="R729" s="106"/>
      <c r="S729" s="11"/>
      <c r="T729" s="11"/>
      <c r="U729" s="12"/>
      <c r="V729" s="13"/>
    </row>
    <row r="730" spans="4:22" ht="15.75" customHeight="1">
      <c r="D730" s="11"/>
      <c r="E730" s="11"/>
      <c r="F730" s="11"/>
      <c r="G730" s="11"/>
      <c r="H730" s="11"/>
      <c r="I730" s="11"/>
      <c r="K730" s="11"/>
      <c r="L730" s="11"/>
      <c r="M730" s="11"/>
      <c r="N730" s="11"/>
      <c r="O730" s="11"/>
      <c r="P730" s="11"/>
      <c r="R730" s="106"/>
      <c r="S730" s="11"/>
      <c r="T730" s="11"/>
      <c r="U730" s="12"/>
      <c r="V730" s="13"/>
    </row>
    <row r="731" spans="4:22" ht="15.75" customHeight="1">
      <c r="D731" s="11"/>
      <c r="E731" s="11"/>
      <c r="F731" s="11"/>
      <c r="G731" s="11"/>
      <c r="H731" s="11"/>
      <c r="I731" s="11"/>
      <c r="K731" s="11"/>
      <c r="L731" s="11"/>
      <c r="M731" s="11"/>
      <c r="N731" s="11"/>
      <c r="O731" s="11"/>
      <c r="P731" s="11"/>
      <c r="R731" s="106"/>
      <c r="S731" s="11"/>
      <c r="T731" s="11"/>
      <c r="U731" s="12"/>
      <c r="V731" s="13"/>
    </row>
    <row r="732" spans="4:22" ht="15.75" customHeight="1">
      <c r="D732" s="11"/>
      <c r="E732" s="11"/>
      <c r="F732" s="11"/>
      <c r="G732" s="11"/>
      <c r="H732" s="11"/>
      <c r="I732" s="11"/>
      <c r="K732" s="11"/>
      <c r="L732" s="11"/>
      <c r="M732" s="11"/>
      <c r="N732" s="11"/>
      <c r="O732" s="11"/>
      <c r="P732" s="11"/>
      <c r="R732" s="106"/>
      <c r="S732" s="11"/>
      <c r="T732" s="11"/>
      <c r="U732" s="12"/>
      <c r="V732" s="13"/>
    </row>
    <row r="733" spans="4:22" ht="15.75" customHeight="1">
      <c r="D733" s="11"/>
      <c r="E733" s="11"/>
      <c r="F733" s="11"/>
      <c r="G733" s="11"/>
      <c r="H733" s="11"/>
      <c r="I733" s="11"/>
      <c r="K733" s="11"/>
      <c r="L733" s="11"/>
      <c r="M733" s="11"/>
      <c r="N733" s="11"/>
      <c r="O733" s="11"/>
      <c r="P733" s="11"/>
      <c r="R733" s="106"/>
      <c r="S733" s="11"/>
      <c r="T733" s="11"/>
      <c r="U733" s="12"/>
      <c r="V733" s="13"/>
    </row>
    <row r="734" spans="4:22" ht="15.75" customHeight="1">
      <c r="D734" s="11"/>
      <c r="E734" s="11"/>
      <c r="F734" s="11"/>
      <c r="G734" s="11"/>
      <c r="H734" s="11"/>
      <c r="I734" s="11"/>
      <c r="K734" s="11"/>
      <c r="L734" s="11"/>
      <c r="M734" s="11"/>
      <c r="N734" s="11"/>
      <c r="O734" s="11"/>
      <c r="P734" s="11"/>
      <c r="R734" s="106"/>
      <c r="S734" s="11"/>
      <c r="T734" s="11"/>
      <c r="U734" s="12"/>
      <c r="V734" s="13"/>
    </row>
    <row r="735" spans="4:22" ht="15.75" customHeight="1">
      <c r="D735" s="11"/>
      <c r="E735" s="11"/>
      <c r="F735" s="11"/>
      <c r="G735" s="11"/>
      <c r="H735" s="11"/>
      <c r="I735" s="11"/>
      <c r="K735" s="11"/>
      <c r="L735" s="11"/>
      <c r="M735" s="11"/>
      <c r="N735" s="11"/>
      <c r="O735" s="11"/>
      <c r="P735" s="11"/>
      <c r="R735" s="106"/>
      <c r="S735" s="11"/>
      <c r="T735" s="11"/>
      <c r="U735" s="12"/>
      <c r="V735" s="13"/>
    </row>
    <row r="736" spans="4:22" ht="15.75" customHeight="1">
      <c r="D736" s="11"/>
      <c r="E736" s="11"/>
      <c r="F736" s="11"/>
      <c r="G736" s="11"/>
      <c r="H736" s="11"/>
      <c r="I736" s="11"/>
      <c r="K736" s="11"/>
      <c r="L736" s="11"/>
      <c r="M736" s="11"/>
      <c r="N736" s="11"/>
      <c r="O736" s="11"/>
      <c r="P736" s="11"/>
      <c r="R736" s="106"/>
      <c r="S736" s="11"/>
      <c r="T736" s="11"/>
      <c r="U736" s="12"/>
      <c r="V736" s="13"/>
    </row>
    <row r="737" spans="4:22" ht="15.75" customHeight="1">
      <c r="D737" s="11"/>
      <c r="E737" s="11"/>
      <c r="F737" s="11"/>
      <c r="G737" s="11"/>
      <c r="H737" s="11"/>
      <c r="I737" s="11"/>
      <c r="K737" s="11"/>
      <c r="L737" s="11"/>
      <c r="M737" s="11"/>
      <c r="N737" s="11"/>
      <c r="O737" s="11"/>
      <c r="P737" s="11"/>
      <c r="R737" s="106"/>
      <c r="S737" s="11"/>
      <c r="T737" s="11"/>
      <c r="U737" s="12"/>
      <c r="V737" s="13"/>
    </row>
    <row r="738" spans="4:22" ht="15.75" customHeight="1">
      <c r="D738" s="11"/>
      <c r="E738" s="11"/>
      <c r="F738" s="11"/>
      <c r="G738" s="11"/>
      <c r="H738" s="11"/>
      <c r="I738" s="11"/>
      <c r="K738" s="11"/>
      <c r="L738" s="11"/>
      <c r="M738" s="11"/>
      <c r="N738" s="11"/>
      <c r="O738" s="11"/>
      <c r="P738" s="11"/>
      <c r="R738" s="106"/>
      <c r="S738" s="11"/>
      <c r="T738" s="11"/>
      <c r="U738" s="12"/>
      <c r="V738" s="13"/>
    </row>
    <row r="739" spans="4:22" ht="15.75" customHeight="1">
      <c r="D739" s="11"/>
      <c r="E739" s="11"/>
      <c r="F739" s="11"/>
      <c r="G739" s="11"/>
      <c r="H739" s="11"/>
      <c r="I739" s="11"/>
      <c r="K739" s="11"/>
      <c r="L739" s="11"/>
      <c r="M739" s="11"/>
      <c r="N739" s="11"/>
      <c r="O739" s="11"/>
      <c r="P739" s="11"/>
      <c r="R739" s="106"/>
      <c r="S739" s="11"/>
      <c r="T739" s="11"/>
      <c r="U739" s="12"/>
      <c r="V739" s="13"/>
    </row>
    <row r="740" spans="4:22" ht="15.75" customHeight="1">
      <c r="D740" s="11"/>
      <c r="E740" s="11"/>
      <c r="F740" s="11"/>
      <c r="G740" s="11"/>
      <c r="H740" s="11"/>
      <c r="I740" s="11"/>
      <c r="K740" s="11"/>
      <c r="L740" s="11"/>
      <c r="M740" s="11"/>
      <c r="N740" s="11"/>
      <c r="O740" s="11"/>
      <c r="P740" s="11"/>
      <c r="R740" s="106"/>
      <c r="S740" s="11"/>
      <c r="T740" s="11"/>
      <c r="U740" s="12"/>
      <c r="V740" s="13"/>
    </row>
    <row r="741" spans="4:22" ht="15.75" customHeight="1">
      <c r="D741" s="11"/>
      <c r="E741" s="11"/>
      <c r="F741" s="11"/>
      <c r="G741" s="11"/>
      <c r="H741" s="11"/>
      <c r="I741" s="11"/>
      <c r="K741" s="11"/>
      <c r="L741" s="11"/>
      <c r="M741" s="11"/>
      <c r="N741" s="11"/>
      <c r="O741" s="11"/>
      <c r="P741" s="11"/>
      <c r="R741" s="106"/>
      <c r="S741" s="11"/>
      <c r="T741" s="11"/>
      <c r="U741" s="12"/>
      <c r="V741" s="13"/>
    </row>
    <row r="742" spans="4:22" ht="15.75" customHeight="1">
      <c r="D742" s="11"/>
      <c r="E742" s="11"/>
      <c r="F742" s="11"/>
      <c r="G742" s="11"/>
      <c r="H742" s="11"/>
      <c r="I742" s="11"/>
      <c r="K742" s="11"/>
      <c r="L742" s="11"/>
      <c r="M742" s="11"/>
      <c r="N742" s="11"/>
      <c r="O742" s="11"/>
      <c r="P742" s="11"/>
      <c r="R742" s="106"/>
      <c r="S742" s="11"/>
      <c r="T742" s="11"/>
      <c r="U742" s="12"/>
      <c r="V742" s="13"/>
    </row>
    <row r="743" spans="4:22" ht="15.75" customHeight="1">
      <c r="D743" s="11"/>
      <c r="E743" s="11"/>
      <c r="F743" s="11"/>
      <c r="G743" s="11"/>
      <c r="H743" s="11"/>
      <c r="I743" s="11"/>
      <c r="K743" s="11"/>
      <c r="L743" s="11"/>
      <c r="M743" s="11"/>
      <c r="N743" s="11"/>
      <c r="O743" s="11"/>
      <c r="P743" s="11"/>
      <c r="R743" s="106"/>
      <c r="S743" s="11"/>
      <c r="T743" s="11"/>
      <c r="U743" s="12"/>
      <c r="V743" s="13"/>
    </row>
    <row r="744" spans="4:22" ht="15.75" customHeight="1">
      <c r="D744" s="11"/>
      <c r="E744" s="11"/>
      <c r="F744" s="11"/>
      <c r="G744" s="11"/>
      <c r="H744" s="11"/>
      <c r="I744" s="11"/>
      <c r="K744" s="11"/>
      <c r="L744" s="11"/>
      <c r="M744" s="11"/>
      <c r="N744" s="11"/>
      <c r="O744" s="11"/>
      <c r="P744" s="11"/>
      <c r="R744" s="106"/>
      <c r="S744" s="11"/>
      <c r="T744" s="11"/>
      <c r="U744" s="12"/>
      <c r="V744" s="13"/>
    </row>
    <row r="745" spans="4:22" ht="15.75" customHeight="1">
      <c r="D745" s="11"/>
      <c r="E745" s="11"/>
      <c r="F745" s="11"/>
      <c r="G745" s="11"/>
      <c r="H745" s="11"/>
      <c r="I745" s="11"/>
      <c r="K745" s="11"/>
      <c r="L745" s="11"/>
      <c r="M745" s="11"/>
      <c r="N745" s="11"/>
      <c r="O745" s="11"/>
      <c r="P745" s="11"/>
      <c r="R745" s="106"/>
      <c r="S745" s="11"/>
      <c r="T745" s="11"/>
      <c r="U745" s="12"/>
      <c r="V745" s="13"/>
    </row>
    <row r="746" spans="4:22" ht="15.75" customHeight="1">
      <c r="D746" s="11"/>
      <c r="E746" s="11"/>
      <c r="F746" s="11"/>
      <c r="G746" s="11"/>
      <c r="H746" s="11"/>
      <c r="I746" s="11"/>
      <c r="K746" s="11"/>
      <c r="L746" s="11"/>
      <c r="M746" s="11"/>
      <c r="N746" s="11"/>
      <c r="O746" s="11"/>
      <c r="P746" s="11"/>
      <c r="R746" s="106"/>
      <c r="S746" s="11"/>
      <c r="T746" s="11"/>
      <c r="U746" s="12"/>
      <c r="V746" s="13"/>
    </row>
    <row r="747" spans="4:22" ht="15.75" customHeight="1">
      <c r="D747" s="11"/>
      <c r="E747" s="11"/>
      <c r="F747" s="11"/>
      <c r="G747" s="11"/>
      <c r="H747" s="11"/>
      <c r="I747" s="11"/>
      <c r="K747" s="11"/>
      <c r="L747" s="11"/>
      <c r="M747" s="11"/>
      <c r="N747" s="11"/>
      <c r="O747" s="11"/>
      <c r="P747" s="11"/>
      <c r="R747" s="106"/>
      <c r="S747" s="11"/>
      <c r="T747" s="11"/>
      <c r="U747" s="12"/>
      <c r="V747" s="13"/>
    </row>
    <row r="748" spans="4:22" ht="15.75" customHeight="1">
      <c r="D748" s="11"/>
      <c r="E748" s="11"/>
      <c r="F748" s="11"/>
      <c r="G748" s="11"/>
      <c r="H748" s="11"/>
      <c r="I748" s="11"/>
      <c r="K748" s="11"/>
      <c r="L748" s="11"/>
      <c r="M748" s="11"/>
      <c r="N748" s="11"/>
      <c r="O748" s="11"/>
      <c r="P748" s="11"/>
      <c r="R748" s="106"/>
      <c r="S748" s="11"/>
      <c r="T748" s="11"/>
      <c r="U748" s="12"/>
      <c r="V748" s="13"/>
    </row>
    <row r="749" spans="4:22" ht="15.75" customHeight="1">
      <c r="D749" s="11"/>
      <c r="E749" s="11"/>
      <c r="F749" s="11"/>
      <c r="G749" s="11"/>
      <c r="H749" s="11"/>
      <c r="I749" s="11"/>
      <c r="K749" s="11"/>
      <c r="L749" s="11"/>
      <c r="M749" s="11"/>
      <c r="N749" s="11"/>
      <c r="O749" s="11"/>
      <c r="P749" s="11"/>
      <c r="R749" s="106"/>
      <c r="S749" s="11"/>
      <c r="T749" s="11"/>
      <c r="U749" s="12"/>
      <c r="V749" s="13"/>
    </row>
    <row r="750" spans="4:22" ht="15.75" customHeight="1">
      <c r="D750" s="11"/>
      <c r="E750" s="11"/>
      <c r="F750" s="11"/>
      <c r="G750" s="11"/>
      <c r="H750" s="11"/>
      <c r="I750" s="11"/>
      <c r="K750" s="11"/>
      <c r="L750" s="11"/>
      <c r="M750" s="11"/>
      <c r="N750" s="11"/>
      <c r="O750" s="11"/>
      <c r="P750" s="11"/>
      <c r="R750" s="106"/>
      <c r="S750" s="11"/>
      <c r="T750" s="11"/>
      <c r="U750" s="12"/>
      <c r="V750" s="13"/>
    </row>
    <row r="751" spans="4:22" ht="15.75" customHeight="1">
      <c r="D751" s="11"/>
      <c r="E751" s="11"/>
      <c r="F751" s="11"/>
      <c r="G751" s="11"/>
      <c r="H751" s="11"/>
      <c r="I751" s="11"/>
      <c r="K751" s="11"/>
      <c r="L751" s="11"/>
      <c r="M751" s="11"/>
      <c r="N751" s="11"/>
      <c r="O751" s="11"/>
      <c r="P751" s="11"/>
      <c r="R751" s="106"/>
      <c r="S751" s="11"/>
      <c r="T751" s="11"/>
      <c r="U751" s="12"/>
      <c r="V751" s="13"/>
    </row>
    <row r="752" spans="4:22" ht="15.75" customHeight="1">
      <c r="D752" s="11"/>
      <c r="E752" s="11"/>
      <c r="F752" s="11"/>
      <c r="G752" s="11"/>
      <c r="H752" s="11"/>
      <c r="I752" s="11"/>
      <c r="K752" s="11"/>
      <c r="L752" s="11"/>
      <c r="M752" s="11"/>
      <c r="N752" s="11"/>
      <c r="O752" s="11"/>
      <c r="P752" s="11"/>
      <c r="R752" s="106"/>
      <c r="S752" s="11"/>
      <c r="T752" s="11"/>
      <c r="U752" s="12"/>
      <c r="V752" s="13"/>
    </row>
    <row r="753" spans="4:22" ht="15.75" customHeight="1">
      <c r="D753" s="11"/>
      <c r="E753" s="11"/>
      <c r="F753" s="11"/>
      <c r="G753" s="11"/>
      <c r="H753" s="11"/>
      <c r="I753" s="11"/>
      <c r="K753" s="11"/>
      <c r="L753" s="11"/>
      <c r="M753" s="11"/>
      <c r="N753" s="11"/>
      <c r="O753" s="11"/>
      <c r="P753" s="11"/>
      <c r="R753" s="106"/>
      <c r="S753" s="11"/>
      <c r="T753" s="11"/>
      <c r="U753" s="12"/>
      <c r="V753" s="13"/>
    </row>
    <row r="754" spans="4:22" ht="15.75" customHeight="1">
      <c r="D754" s="11"/>
      <c r="E754" s="11"/>
      <c r="F754" s="11"/>
      <c r="G754" s="11"/>
      <c r="H754" s="11"/>
      <c r="I754" s="11"/>
      <c r="K754" s="11"/>
      <c r="L754" s="11"/>
      <c r="M754" s="11"/>
      <c r="N754" s="11"/>
      <c r="O754" s="11"/>
      <c r="P754" s="11"/>
      <c r="R754" s="106"/>
      <c r="S754" s="11"/>
      <c r="T754" s="11"/>
      <c r="U754" s="12"/>
      <c r="V754" s="13"/>
    </row>
    <row r="755" spans="4:22" ht="15.75" customHeight="1">
      <c r="D755" s="11"/>
      <c r="E755" s="11"/>
      <c r="F755" s="11"/>
      <c r="G755" s="11"/>
      <c r="H755" s="11"/>
      <c r="I755" s="11"/>
      <c r="K755" s="11"/>
      <c r="L755" s="11"/>
      <c r="M755" s="11"/>
      <c r="N755" s="11"/>
      <c r="O755" s="11"/>
      <c r="P755" s="11"/>
      <c r="R755" s="106"/>
      <c r="S755" s="11"/>
      <c r="T755" s="11"/>
      <c r="U755" s="12"/>
      <c r="V755" s="13"/>
    </row>
    <row r="756" spans="4:22" ht="15.75" customHeight="1">
      <c r="D756" s="11"/>
      <c r="E756" s="11"/>
      <c r="F756" s="11"/>
      <c r="G756" s="11"/>
      <c r="H756" s="11"/>
      <c r="I756" s="11"/>
      <c r="K756" s="11"/>
      <c r="L756" s="11"/>
      <c r="M756" s="11"/>
      <c r="N756" s="11"/>
      <c r="O756" s="11"/>
      <c r="P756" s="11"/>
      <c r="R756" s="106"/>
      <c r="S756" s="11"/>
      <c r="T756" s="11"/>
      <c r="U756" s="12"/>
      <c r="V756" s="13"/>
    </row>
    <row r="757" spans="4:22" ht="15.75" customHeight="1">
      <c r="D757" s="11"/>
      <c r="E757" s="11"/>
      <c r="F757" s="11"/>
      <c r="G757" s="11"/>
      <c r="H757" s="11"/>
      <c r="I757" s="11"/>
      <c r="K757" s="11"/>
      <c r="L757" s="11"/>
      <c r="M757" s="11"/>
      <c r="N757" s="11"/>
      <c r="O757" s="11"/>
      <c r="P757" s="11"/>
      <c r="R757" s="106"/>
      <c r="S757" s="11"/>
      <c r="T757" s="11"/>
      <c r="U757" s="12"/>
      <c r="V757" s="13"/>
    </row>
    <row r="758" spans="4:22" ht="15.75" customHeight="1">
      <c r="D758" s="11"/>
      <c r="E758" s="11"/>
      <c r="F758" s="11"/>
      <c r="G758" s="11"/>
      <c r="H758" s="11"/>
      <c r="I758" s="11"/>
      <c r="K758" s="11"/>
      <c r="L758" s="11"/>
      <c r="M758" s="11"/>
      <c r="N758" s="11"/>
      <c r="O758" s="11"/>
      <c r="P758" s="11"/>
      <c r="R758" s="106"/>
      <c r="S758" s="11"/>
      <c r="T758" s="11"/>
      <c r="U758" s="12"/>
      <c r="V758" s="13"/>
    </row>
    <row r="759" spans="4:22" ht="15.75" customHeight="1">
      <c r="D759" s="11"/>
      <c r="E759" s="11"/>
      <c r="F759" s="11"/>
      <c r="G759" s="11"/>
      <c r="H759" s="11"/>
      <c r="I759" s="11"/>
      <c r="K759" s="11"/>
      <c r="L759" s="11"/>
      <c r="M759" s="11"/>
      <c r="N759" s="11"/>
      <c r="O759" s="11"/>
      <c r="P759" s="11"/>
      <c r="R759" s="106"/>
      <c r="S759" s="11"/>
      <c r="T759" s="11"/>
      <c r="U759" s="12"/>
      <c r="V759" s="13"/>
    </row>
    <row r="760" spans="4:22" ht="15.75" customHeight="1">
      <c r="D760" s="11"/>
      <c r="E760" s="11"/>
      <c r="F760" s="11"/>
      <c r="G760" s="11"/>
      <c r="H760" s="11"/>
      <c r="I760" s="11"/>
      <c r="K760" s="11"/>
      <c r="L760" s="11"/>
      <c r="M760" s="11"/>
      <c r="N760" s="11"/>
      <c r="O760" s="11"/>
      <c r="P760" s="11"/>
      <c r="R760" s="106"/>
      <c r="S760" s="11"/>
      <c r="T760" s="11"/>
      <c r="U760" s="12"/>
      <c r="V760" s="13"/>
    </row>
    <row r="761" spans="4:22" ht="15.75" customHeight="1">
      <c r="D761" s="11"/>
      <c r="E761" s="11"/>
      <c r="F761" s="11"/>
      <c r="G761" s="11"/>
      <c r="H761" s="11"/>
      <c r="I761" s="11"/>
      <c r="K761" s="11"/>
      <c r="L761" s="11"/>
      <c r="M761" s="11"/>
      <c r="N761" s="11"/>
      <c r="O761" s="11"/>
      <c r="P761" s="11"/>
      <c r="R761" s="106"/>
      <c r="S761" s="11"/>
      <c r="T761" s="11"/>
      <c r="U761" s="12"/>
      <c r="V761" s="13"/>
    </row>
    <row r="762" spans="4:22" ht="15.75" customHeight="1">
      <c r="D762" s="11"/>
      <c r="E762" s="11"/>
      <c r="F762" s="11"/>
      <c r="G762" s="11"/>
      <c r="H762" s="11"/>
      <c r="I762" s="11"/>
      <c r="K762" s="11"/>
      <c r="L762" s="11"/>
      <c r="M762" s="11"/>
      <c r="N762" s="11"/>
      <c r="O762" s="11"/>
      <c r="P762" s="11"/>
      <c r="R762" s="106"/>
      <c r="S762" s="11"/>
      <c r="T762" s="11"/>
      <c r="U762" s="12"/>
      <c r="V762" s="13"/>
    </row>
    <row r="763" spans="4:22" ht="15.75" customHeight="1">
      <c r="D763" s="11"/>
      <c r="E763" s="11"/>
      <c r="F763" s="11"/>
      <c r="G763" s="11"/>
      <c r="H763" s="11"/>
      <c r="I763" s="11"/>
      <c r="K763" s="11"/>
      <c r="L763" s="11"/>
      <c r="M763" s="11"/>
      <c r="N763" s="11"/>
      <c r="O763" s="11"/>
      <c r="P763" s="11"/>
      <c r="R763" s="106"/>
      <c r="S763" s="11"/>
      <c r="T763" s="11"/>
      <c r="U763" s="12"/>
      <c r="V763" s="13"/>
    </row>
    <row r="764" spans="4:22" ht="15.75" customHeight="1">
      <c r="D764" s="11"/>
      <c r="E764" s="11"/>
      <c r="F764" s="11"/>
      <c r="G764" s="11"/>
      <c r="H764" s="11"/>
      <c r="I764" s="11"/>
      <c r="K764" s="11"/>
      <c r="L764" s="11"/>
      <c r="M764" s="11"/>
      <c r="N764" s="11"/>
      <c r="O764" s="11"/>
      <c r="P764" s="11"/>
      <c r="R764" s="106"/>
      <c r="S764" s="11"/>
      <c r="T764" s="11"/>
      <c r="U764" s="12"/>
      <c r="V764" s="13"/>
    </row>
    <row r="765" spans="4:22" ht="15.75" customHeight="1">
      <c r="D765" s="11"/>
      <c r="E765" s="11"/>
      <c r="F765" s="11"/>
      <c r="G765" s="11"/>
      <c r="H765" s="11"/>
      <c r="I765" s="11"/>
      <c r="K765" s="11"/>
      <c r="L765" s="11"/>
      <c r="M765" s="11"/>
      <c r="N765" s="11"/>
      <c r="O765" s="11"/>
      <c r="P765" s="11"/>
      <c r="R765" s="106"/>
      <c r="S765" s="11"/>
      <c r="T765" s="11"/>
      <c r="U765" s="12"/>
      <c r="V765" s="13"/>
    </row>
    <row r="766" spans="4:22" ht="15.75" customHeight="1">
      <c r="D766" s="11"/>
      <c r="E766" s="11"/>
      <c r="F766" s="11"/>
      <c r="G766" s="11"/>
      <c r="H766" s="11"/>
      <c r="I766" s="11"/>
      <c r="K766" s="11"/>
      <c r="L766" s="11"/>
      <c r="M766" s="11"/>
      <c r="N766" s="11"/>
      <c r="O766" s="11"/>
      <c r="P766" s="11"/>
      <c r="R766" s="106"/>
      <c r="S766" s="11"/>
      <c r="T766" s="11"/>
      <c r="U766" s="12"/>
      <c r="V766" s="13"/>
    </row>
    <row r="767" spans="4:22" ht="15.75" customHeight="1">
      <c r="D767" s="11"/>
      <c r="E767" s="11"/>
      <c r="F767" s="11"/>
      <c r="G767" s="11"/>
      <c r="H767" s="11"/>
      <c r="I767" s="11"/>
      <c r="K767" s="11"/>
      <c r="L767" s="11"/>
      <c r="M767" s="11"/>
      <c r="N767" s="11"/>
      <c r="O767" s="11"/>
      <c r="P767" s="11"/>
      <c r="R767" s="106"/>
      <c r="S767" s="11"/>
      <c r="T767" s="11"/>
      <c r="U767" s="12"/>
      <c r="V767" s="13"/>
    </row>
    <row r="768" spans="4:22" ht="15.75" customHeight="1">
      <c r="D768" s="11"/>
      <c r="E768" s="11"/>
      <c r="F768" s="11"/>
      <c r="G768" s="11"/>
      <c r="H768" s="11"/>
      <c r="I768" s="11"/>
      <c r="K768" s="11"/>
      <c r="L768" s="11"/>
      <c r="M768" s="11"/>
      <c r="N768" s="11"/>
      <c r="O768" s="11"/>
      <c r="P768" s="11"/>
      <c r="R768" s="106"/>
      <c r="S768" s="11"/>
      <c r="T768" s="11"/>
      <c r="U768" s="12"/>
      <c r="V768" s="13"/>
    </row>
    <row r="769" spans="4:22" ht="15.75" customHeight="1">
      <c r="D769" s="11"/>
      <c r="E769" s="11"/>
      <c r="F769" s="11"/>
      <c r="G769" s="11"/>
      <c r="H769" s="11"/>
      <c r="I769" s="11"/>
      <c r="K769" s="11"/>
      <c r="L769" s="11"/>
      <c r="M769" s="11"/>
      <c r="N769" s="11"/>
      <c r="O769" s="11"/>
      <c r="P769" s="11"/>
      <c r="R769" s="106"/>
      <c r="S769" s="11"/>
      <c r="T769" s="11"/>
      <c r="U769" s="12"/>
      <c r="V769" s="13"/>
    </row>
    <row r="770" spans="4:22" ht="15.75" customHeight="1">
      <c r="D770" s="11"/>
      <c r="E770" s="11"/>
      <c r="F770" s="11"/>
      <c r="G770" s="11"/>
      <c r="H770" s="11"/>
      <c r="I770" s="11"/>
      <c r="K770" s="11"/>
      <c r="L770" s="11"/>
      <c r="M770" s="11"/>
      <c r="N770" s="11"/>
      <c r="O770" s="11"/>
      <c r="P770" s="11"/>
      <c r="R770" s="106"/>
      <c r="S770" s="11"/>
      <c r="T770" s="11"/>
      <c r="U770" s="12"/>
      <c r="V770" s="13"/>
    </row>
    <row r="771" spans="4:22" ht="15.75" customHeight="1">
      <c r="D771" s="11"/>
      <c r="E771" s="11"/>
      <c r="F771" s="11"/>
      <c r="G771" s="11"/>
      <c r="H771" s="11"/>
      <c r="I771" s="11"/>
      <c r="K771" s="11"/>
      <c r="L771" s="11"/>
      <c r="M771" s="11"/>
      <c r="N771" s="11"/>
      <c r="O771" s="11"/>
      <c r="P771" s="11"/>
      <c r="R771" s="106"/>
      <c r="S771" s="11"/>
      <c r="T771" s="11"/>
      <c r="U771" s="12"/>
      <c r="V771" s="13"/>
    </row>
    <row r="772" spans="4:22" ht="15.75" customHeight="1">
      <c r="D772" s="11"/>
      <c r="E772" s="11"/>
      <c r="F772" s="11"/>
      <c r="G772" s="11"/>
      <c r="H772" s="11"/>
      <c r="I772" s="11"/>
      <c r="K772" s="11"/>
      <c r="L772" s="11"/>
      <c r="M772" s="11"/>
      <c r="N772" s="11"/>
      <c r="O772" s="11"/>
      <c r="P772" s="11"/>
      <c r="R772" s="106"/>
      <c r="S772" s="11"/>
      <c r="T772" s="11"/>
      <c r="U772" s="12"/>
      <c r="V772" s="13"/>
    </row>
    <row r="773" spans="4:22" ht="15.75" customHeight="1">
      <c r="D773" s="11"/>
      <c r="E773" s="11"/>
      <c r="F773" s="11"/>
      <c r="G773" s="11"/>
      <c r="H773" s="11"/>
      <c r="I773" s="11"/>
      <c r="K773" s="11"/>
      <c r="L773" s="11"/>
      <c r="M773" s="11"/>
      <c r="N773" s="11"/>
      <c r="O773" s="11"/>
      <c r="P773" s="11"/>
      <c r="R773" s="106"/>
      <c r="S773" s="11"/>
      <c r="T773" s="11"/>
      <c r="U773" s="12"/>
      <c r="V773" s="13"/>
    </row>
    <row r="774" spans="4:22" ht="15.75" customHeight="1">
      <c r="D774" s="11"/>
      <c r="E774" s="11"/>
      <c r="F774" s="11"/>
      <c r="G774" s="11"/>
      <c r="H774" s="11"/>
      <c r="I774" s="11"/>
      <c r="K774" s="11"/>
      <c r="L774" s="11"/>
      <c r="M774" s="11"/>
      <c r="N774" s="11"/>
      <c r="O774" s="11"/>
      <c r="P774" s="11"/>
      <c r="R774" s="106"/>
      <c r="S774" s="11"/>
      <c r="T774" s="11"/>
      <c r="U774" s="12"/>
      <c r="V774" s="13"/>
    </row>
    <row r="775" spans="4:22" ht="15.75" customHeight="1">
      <c r="D775" s="11"/>
      <c r="E775" s="11"/>
      <c r="F775" s="11"/>
      <c r="G775" s="11"/>
      <c r="H775" s="11"/>
      <c r="I775" s="11"/>
      <c r="K775" s="11"/>
      <c r="L775" s="11"/>
      <c r="M775" s="11"/>
      <c r="N775" s="11"/>
      <c r="O775" s="11"/>
      <c r="P775" s="11"/>
      <c r="R775" s="106"/>
      <c r="S775" s="11"/>
      <c r="T775" s="11"/>
      <c r="U775" s="12"/>
      <c r="V775" s="13"/>
    </row>
    <row r="776" spans="4:22" ht="15.75" customHeight="1">
      <c r="D776" s="11"/>
      <c r="E776" s="11"/>
      <c r="F776" s="11"/>
      <c r="G776" s="11"/>
      <c r="H776" s="11"/>
      <c r="I776" s="11"/>
      <c r="K776" s="11"/>
      <c r="L776" s="11"/>
      <c r="M776" s="11"/>
      <c r="N776" s="11"/>
      <c r="O776" s="11"/>
      <c r="P776" s="11"/>
      <c r="R776" s="106"/>
      <c r="S776" s="11"/>
      <c r="T776" s="11"/>
      <c r="U776" s="12"/>
      <c r="V776" s="13"/>
    </row>
    <row r="777" spans="4:22" ht="15.75" customHeight="1">
      <c r="D777" s="11"/>
      <c r="E777" s="11"/>
      <c r="F777" s="11"/>
      <c r="G777" s="11"/>
      <c r="H777" s="11"/>
      <c r="I777" s="11"/>
      <c r="K777" s="11"/>
      <c r="L777" s="11"/>
      <c r="M777" s="11"/>
      <c r="N777" s="11"/>
      <c r="O777" s="11"/>
      <c r="P777" s="11"/>
      <c r="R777" s="106"/>
      <c r="S777" s="11"/>
      <c r="T777" s="11"/>
      <c r="U777" s="12"/>
      <c r="V777" s="13"/>
    </row>
    <row r="778" spans="4:22" ht="15.75" customHeight="1">
      <c r="D778" s="11"/>
      <c r="E778" s="11"/>
      <c r="F778" s="11"/>
      <c r="G778" s="11"/>
      <c r="H778" s="11"/>
      <c r="I778" s="11"/>
      <c r="K778" s="11"/>
      <c r="L778" s="11"/>
      <c r="M778" s="11"/>
      <c r="N778" s="11"/>
      <c r="O778" s="11"/>
      <c r="P778" s="11"/>
      <c r="R778" s="106"/>
      <c r="S778" s="11"/>
      <c r="T778" s="11"/>
      <c r="U778" s="12"/>
      <c r="V778" s="13"/>
    </row>
    <row r="779" spans="4:22" ht="15.75" customHeight="1">
      <c r="D779" s="11"/>
      <c r="E779" s="11"/>
      <c r="F779" s="11"/>
      <c r="G779" s="11"/>
      <c r="H779" s="11"/>
      <c r="I779" s="11"/>
      <c r="K779" s="11"/>
      <c r="L779" s="11"/>
      <c r="M779" s="11"/>
      <c r="N779" s="11"/>
      <c r="O779" s="11"/>
      <c r="P779" s="11"/>
      <c r="R779" s="106"/>
      <c r="S779" s="11"/>
      <c r="T779" s="11"/>
      <c r="U779" s="12"/>
      <c r="V779" s="13"/>
    </row>
    <row r="780" spans="4:22" ht="15.75" customHeight="1">
      <c r="D780" s="11"/>
      <c r="E780" s="11"/>
      <c r="F780" s="11"/>
      <c r="G780" s="11"/>
      <c r="H780" s="11"/>
      <c r="I780" s="11"/>
      <c r="K780" s="11"/>
      <c r="L780" s="11"/>
      <c r="M780" s="11"/>
      <c r="N780" s="11"/>
      <c r="O780" s="11"/>
      <c r="P780" s="11"/>
      <c r="R780" s="106"/>
      <c r="S780" s="11"/>
      <c r="T780" s="11"/>
      <c r="U780" s="12"/>
      <c r="V780" s="13"/>
    </row>
    <row r="781" spans="4:22" ht="15.75" customHeight="1">
      <c r="D781" s="11"/>
      <c r="E781" s="11"/>
      <c r="F781" s="11"/>
      <c r="G781" s="11"/>
      <c r="H781" s="11"/>
      <c r="I781" s="11"/>
      <c r="K781" s="11"/>
      <c r="L781" s="11"/>
      <c r="M781" s="11"/>
      <c r="N781" s="11"/>
      <c r="O781" s="11"/>
      <c r="P781" s="11"/>
      <c r="R781" s="106"/>
      <c r="S781" s="11"/>
      <c r="T781" s="11"/>
      <c r="U781" s="12"/>
      <c r="V781" s="13"/>
    </row>
    <row r="782" spans="4:22" ht="15.75" customHeight="1">
      <c r="D782" s="11"/>
      <c r="E782" s="11"/>
      <c r="F782" s="11"/>
      <c r="G782" s="11"/>
      <c r="H782" s="11"/>
      <c r="I782" s="11"/>
      <c r="K782" s="11"/>
      <c r="L782" s="11"/>
      <c r="M782" s="11"/>
      <c r="N782" s="11"/>
      <c r="O782" s="11"/>
      <c r="P782" s="11"/>
      <c r="R782" s="106"/>
      <c r="S782" s="11"/>
      <c r="T782" s="11"/>
      <c r="U782" s="12"/>
      <c r="V782" s="13"/>
    </row>
    <row r="783" spans="4:22" ht="15.75" customHeight="1">
      <c r="D783" s="11"/>
      <c r="E783" s="11"/>
      <c r="F783" s="11"/>
      <c r="G783" s="11"/>
      <c r="H783" s="11"/>
      <c r="I783" s="11"/>
      <c r="K783" s="11"/>
      <c r="L783" s="11"/>
      <c r="M783" s="11"/>
      <c r="N783" s="11"/>
      <c r="O783" s="11"/>
      <c r="P783" s="11"/>
      <c r="R783" s="106"/>
      <c r="S783" s="11"/>
      <c r="T783" s="11"/>
      <c r="U783" s="12"/>
      <c r="V783" s="13"/>
    </row>
    <row r="784" spans="4:22" ht="15.75" customHeight="1">
      <c r="D784" s="11"/>
      <c r="E784" s="11"/>
      <c r="F784" s="11"/>
      <c r="G784" s="11"/>
      <c r="H784" s="11"/>
      <c r="I784" s="11"/>
      <c r="K784" s="11"/>
      <c r="L784" s="11"/>
      <c r="M784" s="11"/>
      <c r="N784" s="11"/>
      <c r="O784" s="11"/>
      <c r="P784" s="11"/>
      <c r="R784" s="106"/>
      <c r="S784" s="11"/>
      <c r="T784" s="11"/>
      <c r="U784" s="12"/>
      <c r="V784" s="13"/>
    </row>
    <row r="785" spans="4:22" ht="15.75" customHeight="1">
      <c r="D785" s="11"/>
      <c r="E785" s="11"/>
      <c r="F785" s="11"/>
      <c r="G785" s="11"/>
      <c r="H785" s="11"/>
      <c r="I785" s="11"/>
      <c r="K785" s="11"/>
      <c r="L785" s="11"/>
      <c r="M785" s="11"/>
      <c r="N785" s="11"/>
      <c r="O785" s="11"/>
      <c r="P785" s="11"/>
      <c r="R785" s="106"/>
      <c r="S785" s="11"/>
      <c r="T785" s="11"/>
      <c r="U785" s="12"/>
      <c r="V785" s="13"/>
    </row>
    <row r="786" spans="4:22" ht="15.75" customHeight="1">
      <c r="D786" s="11"/>
      <c r="E786" s="11"/>
      <c r="F786" s="11"/>
      <c r="G786" s="11"/>
      <c r="H786" s="11"/>
      <c r="I786" s="11"/>
      <c r="K786" s="11"/>
      <c r="L786" s="11"/>
      <c r="M786" s="11"/>
      <c r="N786" s="11"/>
      <c r="O786" s="11"/>
      <c r="P786" s="11"/>
      <c r="R786" s="106"/>
      <c r="S786" s="11"/>
      <c r="T786" s="11"/>
      <c r="U786" s="12"/>
      <c r="V786" s="13"/>
    </row>
    <row r="787" spans="4:22" ht="15.75" customHeight="1">
      <c r="D787" s="11"/>
      <c r="E787" s="11"/>
      <c r="F787" s="11"/>
      <c r="G787" s="11"/>
      <c r="H787" s="11"/>
      <c r="I787" s="11"/>
      <c r="K787" s="11"/>
      <c r="L787" s="11"/>
      <c r="M787" s="11"/>
      <c r="N787" s="11"/>
      <c r="O787" s="11"/>
      <c r="P787" s="11"/>
      <c r="R787" s="106"/>
      <c r="S787" s="11"/>
      <c r="T787" s="11"/>
      <c r="U787" s="12"/>
      <c r="V787" s="13"/>
    </row>
    <row r="788" spans="4:22" ht="15.75" customHeight="1">
      <c r="D788" s="11"/>
      <c r="E788" s="11"/>
      <c r="F788" s="11"/>
      <c r="G788" s="11"/>
      <c r="H788" s="11"/>
      <c r="I788" s="11"/>
      <c r="K788" s="11"/>
      <c r="L788" s="11"/>
      <c r="M788" s="11"/>
      <c r="N788" s="11"/>
      <c r="O788" s="11"/>
      <c r="P788" s="11"/>
      <c r="R788" s="106"/>
      <c r="S788" s="11"/>
      <c r="T788" s="11"/>
      <c r="U788" s="12"/>
      <c r="V788" s="13"/>
    </row>
    <row r="789" spans="4:22" ht="15.75" customHeight="1">
      <c r="D789" s="11"/>
      <c r="E789" s="11"/>
      <c r="F789" s="11"/>
      <c r="G789" s="11"/>
      <c r="H789" s="11"/>
      <c r="I789" s="11"/>
      <c r="K789" s="11"/>
      <c r="L789" s="11"/>
      <c r="M789" s="11"/>
      <c r="N789" s="11"/>
      <c r="O789" s="11"/>
      <c r="P789" s="11"/>
      <c r="R789" s="106"/>
      <c r="S789" s="11"/>
      <c r="T789" s="11"/>
      <c r="U789" s="12"/>
      <c r="V789" s="13"/>
    </row>
    <row r="790" spans="4:22" ht="15.75" customHeight="1">
      <c r="D790" s="11"/>
      <c r="E790" s="11"/>
      <c r="F790" s="11"/>
      <c r="G790" s="11"/>
      <c r="H790" s="11"/>
      <c r="I790" s="11"/>
      <c r="K790" s="11"/>
      <c r="L790" s="11"/>
      <c r="M790" s="11"/>
      <c r="N790" s="11"/>
      <c r="O790" s="11"/>
      <c r="P790" s="11"/>
      <c r="R790" s="106"/>
      <c r="S790" s="11"/>
      <c r="T790" s="11"/>
      <c r="U790" s="12"/>
      <c r="V790" s="13"/>
    </row>
    <row r="791" spans="4:22" ht="15.75" customHeight="1">
      <c r="D791" s="11"/>
      <c r="E791" s="11"/>
      <c r="F791" s="11"/>
      <c r="G791" s="11"/>
      <c r="H791" s="11"/>
      <c r="I791" s="11"/>
      <c r="K791" s="11"/>
      <c r="L791" s="11"/>
      <c r="M791" s="11"/>
      <c r="N791" s="11"/>
      <c r="O791" s="11"/>
      <c r="P791" s="11"/>
      <c r="R791" s="106"/>
      <c r="S791" s="11"/>
      <c r="T791" s="11"/>
      <c r="U791" s="12"/>
      <c r="V791" s="13"/>
    </row>
    <row r="792" spans="4:22" ht="15.75" customHeight="1">
      <c r="D792" s="11"/>
      <c r="E792" s="11"/>
      <c r="F792" s="11"/>
      <c r="G792" s="11"/>
      <c r="H792" s="11"/>
      <c r="I792" s="11"/>
      <c r="K792" s="11"/>
      <c r="L792" s="11"/>
      <c r="M792" s="11"/>
      <c r="N792" s="11"/>
      <c r="O792" s="11"/>
      <c r="P792" s="11"/>
      <c r="R792" s="106"/>
      <c r="S792" s="11"/>
      <c r="T792" s="11"/>
      <c r="U792" s="12"/>
      <c r="V792" s="13"/>
    </row>
    <row r="793" spans="4:22" ht="15.75" customHeight="1">
      <c r="D793" s="11"/>
      <c r="E793" s="11"/>
      <c r="F793" s="11"/>
      <c r="G793" s="11"/>
      <c r="H793" s="11"/>
      <c r="I793" s="11"/>
      <c r="K793" s="11"/>
      <c r="L793" s="11"/>
      <c r="M793" s="11"/>
      <c r="N793" s="11"/>
      <c r="O793" s="11"/>
      <c r="P793" s="11"/>
      <c r="R793" s="106"/>
      <c r="S793" s="11"/>
      <c r="T793" s="11"/>
      <c r="U793" s="12"/>
      <c r="V793" s="13"/>
    </row>
    <row r="794" spans="4:22" ht="15.75" customHeight="1">
      <c r="D794" s="11"/>
      <c r="E794" s="11"/>
      <c r="F794" s="11"/>
      <c r="G794" s="11"/>
      <c r="H794" s="11"/>
      <c r="I794" s="11"/>
      <c r="K794" s="11"/>
      <c r="L794" s="11"/>
      <c r="M794" s="11"/>
      <c r="N794" s="11"/>
      <c r="O794" s="11"/>
      <c r="P794" s="11"/>
      <c r="R794" s="106"/>
      <c r="S794" s="11"/>
      <c r="T794" s="11"/>
      <c r="U794" s="12"/>
      <c r="V794" s="13"/>
    </row>
    <row r="795" spans="4:22" ht="15.75" customHeight="1">
      <c r="D795" s="11"/>
      <c r="E795" s="11"/>
      <c r="F795" s="11"/>
      <c r="G795" s="11"/>
      <c r="H795" s="11"/>
      <c r="I795" s="11"/>
      <c r="K795" s="11"/>
      <c r="L795" s="11"/>
      <c r="M795" s="11"/>
      <c r="N795" s="11"/>
      <c r="O795" s="11"/>
      <c r="P795" s="11"/>
      <c r="R795" s="106"/>
      <c r="S795" s="11"/>
      <c r="T795" s="11"/>
      <c r="U795" s="12"/>
      <c r="V795" s="13"/>
    </row>
    <row r="796" spans="4:22" ht="15.75" customHeight="1">
      <c r="D796" s="11"/>
      <c r="E796" s="11"/>
      <c r="F796" s="11"/>
      <c r="G796" s="11"/>
      <c r="H796" s="11"/>
      <c r="I796" s="11"/>
      <c r="K796" s="11"/>
      <c r="L796" s="11"/>
      <c r="M796" s="11"/>
      <c r="N796" s="11"/>
      <c r="O796" s="11"/>
      <c r="P796" s="11"/>
      <c r="R796" s="106"/>
      <c r="S796" s="11"/>
      <c r="T796" s="11"/>
      <c r="U796" s="12"/>
      <c r="V796" s="13"/>
    </row>
    <row r="797" spans="4:22" ht="15.75" customHeight="1">
      <c r="D797" s="11"/>
      <c r="E797" s="11"/>
      <c r="F797" s="11"/>
      <c r="G797" s="11"/>
      <c r="H797" s="11"/>
      <c r="I797" s="11"/>
      <c r="K797" s="11"/>
      <c r="L797" s="11"/>
      <c r="M797" s="11"/>
      <c r="N797" s="11"/>
      <c r="O797" s="11"/>
      <c r="P797" s="11"/>
      <c r="R797" s="106"/>
      <c r="S797" s="11"/>
      <c r="T797" s="11"/>
      <c r="U797" s="12"/>
      <c r="V797" s="13"/>
    </row>
    <row r="798" spans="4:22" ht="15.75" customHeight="1">
      <c r="D798" s="11"/>
      <c r="E798" s="11"/>
      <c r="F798" s="11"/>
      <c r="G798" s="11"/>
      <c r="H798" s="11"/>
      <c r="I798" s="11"/>
      <c r="K798" s="11"/>
      <c r="L798" s="11"/>
      <c r="M798" s="11"/>
      <c r="N798" s="11"/>
      <c r="O798" s="11"/>
      <c r="P798" s="11"/>
      <c r="R798" s="106"/>
      <c r="S798" s="11"/>
      <c r="T798" s="11"/>
      <c r="U798" s="12"/>
      <c r="V798" s="13"/>
    </row>
    <row r="799" spans="4:22" ht="15.75" customHeight="1">
      <c r="D799" s="11"/>
      <c r="E799" s="11"/>
      <c r="F799" s="11"/>
      <c r="G799" s="11"/>
      <c r="H799" s="11"/>
      <c r="I799" s="11"/>
      <c r="K799" s="11"/>
      <c r="L799" s="11"/>
      <c r="M799" s="11"/>
      <c r="N799" s="11"/>
      <c r="O799" s="11"/>
      <c r="P799" s="11"/>
      <c r="R799" s="106"/>
      <c r="S799" s="11"/>
      <c r="T799" s="11"/>
      <c r="U799" s="12"/>
      <c r="V799" s="13"/>
    </row>
    <row r="800" spans="4:22" ht="15.75" customHeight="1">
      <c r="D800" s="11"/>
      <c r="E800" s="11"/>
      <c r="F800" s="11"/>
      <c r="G800" s="11"/>
      <c r="H800" s="11"/>
      <c r="I800" s="11"/>
      <c r="K800" s="11"/>
      <c r="L800" s="11"/>
      <c r="M800" s="11"/>
      <c r="N800" s="11"/>
      <c r="O800" s="11"/>
      <c r="P800" s="11"/>
      <c r="R800" s="106"/>
      <c r="S800" s="11"/>
      <c r="T800" s="11"/>
      <c r="U800" s="12"/>
      <c r="V800" s="13"/>
    </row>
    <row r="801" spans="4:22" ht="15.75" customHeight="1">
      <c r="D801" s="11"/>
      <c r="E801" s="11"/>
      <c r="F801" s="11"/>
      <c r="G801" s="11"/>
      <c r="H801" s="11"/>
      <c r="I801" s="11"/>
      <c r="K801" s="11"/>
      <c r="L801" s="11"/>
      <c r="M801" s="11"/>
      <c r="N801" s="11"/>
      <c r="O801" s="11"/>
      <c r="P801" s="11"/>
      <c r="R801" s="106"/>
      <c r="S801" s="11"/>
      <c r="T801" s="11"/>
      <c r="U801" s="12"/>
      <c r="V801" s="13"/>
    </row>
    <row r="802" spans="4:22" ht="15.75" customHeight="1">
      <c r="D802" s="11"/>
      <c r="E802" s="11"/>
      <c r="F802" s="11"/>
      <c r="G802" s="11"/>
      <c r="H802" s="11"/>
      <c r="I802" s="11"/>
      <c r="K802" s="11"/>
      <c r="L802" s="11"/>
      <c r="M802" s="11"/>
      <c r="N802" s="11"/>
      <c r="O802" s="11"/>
      <c r="P802" s="11"/>
      <c r="R802" s="106"/>
      <c r="S802" s="11"/>
      <c r="T802" s="11"/>
      <c r="U802" s="12"/>
      <c r="V802" s="13"/>
    </row>
    <row r="803" spans="4:22" ht="15.75" customHeight="1">
      <c r="D803" s="11"/>
      <c r="E803" s="11"/>
      <c r="F803" s="11"/>
      <c r="G803" s="11"/>
      <c r="H803" s="11"/>
      <c r="I803" s="11"/>
      <c r="K803" s="11"/>
      <c r="L803" s="11"/>
      <c r="M803" s="11"/>
      <c r="N803" s="11"/>
      <c r="O803" s="11"/>
      <c r="P803" s="11"/>
      <c r="R803" s="106"/>
      <c r="S803" s="11"/>
      <c r="T803" s="11"/>
      <c r="U803" s="12"/>
      <c r="V803" s="13"/>
    </row>
    <row r="804" spans="4:22" ht="15.75" customHeight="1">
      <c r="D804" s="11"/>
      <c r="E804" s="11"/>
      <c r="F804" s="11"/>
      <c r="G804" s="11"/>
      <c r="H804" s="11"/>
      <c r="I804" s="11"/>
      <c r="K804" s="11"/>
      <c r="L804" s="11"/>
      <c r="M804" s="11"/>
      <c r="N804" s="11"/>
      <c r="O804" s="11"/>
      <c r="P804" s="11"/>
      <c r="R804" s="106"/>
      <c r="S804" s="11"/>
      <c r="T804" s="11"/>
      <c r="U804" s="12"/>
      <c r="V804" s="13"/>
    </row>
    <row r="805" spans="4:22" ht="15.75" customHeight="1">
      <c r="D805" s="11"/>
      <c r="E805" s="11"/>
      <c r="F805" s="11"/>
      <c r="G805" s="11"/>
      <c r="H805" s="11"/>
      <c r="I805" s="11"/>
      <c r="K805" s="11"/>
      <c r="L805" s="11"/>
      <c r="M805" s="11"/>
      <c r="N805" s="11"/>
      <c r="O805" s="11"/>
      <c r="P805" s="11"/>
      <c r="R805" s="106"/>
      <c r="S805" s="11"/>
      <c r="T805" s="11"/>
      <c r="U805" s="12"/>
      <c r="V805" s="13"/>
    </row>
    <row r="806" spans="4:22" ht="15.75" customHeight="1">
      <c r="D806" s="11"/>
      <c r="E806" s="11"/>
      <c r="F806" s="11"/>
      <c r="G806" s="11"/>
      <c r="H806" s="11"/>
      <c r="I806" s="11"/>
      <c r="K806" s="11"/>
      <c r="L806" s="11"/>
      <c r="M806" s="11"/>
      <c r="N806" s="11"/>
      <c r="O806" s="11"/>
      <c r="P806" s="11"/>
      <c r="R806" s="106"/>
      <c r="S806" s="11"/>
      <c r="T806" s="11"/>
      <c r="U806" s="12"/>
      <c r="V806" s="13"/>
    </row>
    <row r="807" spans="4:22" ht="15.75" customHeight="1">
      <c r="D807" s="11"/>
      <c r="E807" s="11"/>
      <c r="F807" s="11"/>
      <c r="G807" s="11"/>
      <c r="H807" s="11"/>
      <c r="I807" s="11"/>
      <c r="K807" s="11"/>
      <c r="L807" s="11"/>
      <c r="M807" s="11"/>
      <c r="N807" s="11"/>
      <c r="O807" s="11"/>
      <c r="P807" s="11"/>
      <c r="R807" s="106"/>
      <c r="S807" s="11"/>
      <c r="T807" s="11"/>
      <c r="U807" s="12"/>
      <c r="V807" s="13"/>
    </row>
    <row r="808" spans="4:22" ht="15.75" customHeight="1">
      <c r="D808" s="11"/>
      <c r="E808" s="11"/>
      <c r="F808" s="11"/>
      <c r="G808" s="11"/>
      <c r="H808" s="11"/>
      <c r="I808" s="11"/>
      <c r="K808" s="11"/>
      <c r="L808" s="11"/>
      <c r="M808" s="11"/>
      <c r="N808" s="11"/>
      <c r="O808" s="11"/>
      <c r="P808" s="11"/>
      <c r="R808" s="106"/>
      <c r="S808" s="11"/>
      <c r="T808" s="11"/>
      <c r="U808" s="12"/>
      <c r="V808" s="13"/>
    </row>
    <row r="809" spans="4:22" ht="15.75" customHeight="1">
      <c r="D809" s="11"/>
      <c r="E809" s="11"/>
      <c r="F809" s="11"/>
      <c r="G809" s="11"/>
      <c r="H809" s="11"/>
      <c r="I809" s="11"/>
      <c r="K809" s="11"/>
      <c r="L809" s="11"/>
      <c r="M809" s="11"/>
      <c r="N809" s="11"/>
      <c r="O809" s="11"/>
      <c r="P809" s="11"/>
      <c r="R809" s="106"/>
      <c r="S809" s="11"/>
      <c r="T809" s="11"/>
      <c r="U809" s="12"/>
      <c r="V809" s="13"/>
    </row>
    <row r="810" spans="4:22" ht="15.75" customHeight="1">
      <c r="D810" s="11"/>
      <c r="E810" s="11"/>
      <c r="F810" s="11"/>
      <c r="G810" s="11"/>
      <c r="H810" s="11"/>
      <c r="I810" s="11"/>
      <c r="K810" s="11"/>
      <c r="L810" s="11"/>
      <c r="M810" s="11"/>
      <c r="N810" s="11"/>
      <c r="O810" s="11"/>
      <c r="P810" s="11"/>
      <c r="R810" s="106"/>
      <c r="S810" s="11"/>
      <c r="T810" s="11"/>
      <c r="U810" s="12"/>
      <c r="V810" s="13"/>
    </row>
    <row r="811" spans="4:22" ht="15.75" customHeight="1">
      <c r="D811" s="11"/>
      <c r="E811" s="11"/>
      <c r="F811" s="11"/>
      <c r="G811" s="11"/>
      <c r="H811" s="11"/>
      <c r="I811" s="11"/>
      <c r="K811" s="11"/>
      <c r="L811" s="11"/>
      <c r="M811" s="11"/>
      <c r="N811" s="11"/>
      <c r="O811" s="11"/>
      <c r="P811" s="11"/>
      <c r="R811" s="106"/>
      <c r="S811" s="11"/>
      <c r="T811" s="11"/>
      <c r="U811" s="12"/>
      <c r="V811" s="13"/>
    </row>
    <row r="812" spans="4:22" ht="15.75" customHeight="1">
      <c r="D812" s="11"/>
      <c r="E812" s="11"/>
      <c r="F812" s="11"/>
      <c r="G812" s="11"/>
      <c r="H812" s="11"/>
      <c r="I812" s="11"/>
      <c r="K812" s="11"/>
      <c r="L812" s="11"/>
      <c r="M812" s="11"/>
      <c r="N812" s="11"/>
      <c r="O812" s="11"/>
      <c r="P812" s="11"/>
      <c r="R812" s="106"/>
      <c r="S812" s="11"/>
      <c r="T812" s="11"/>
      <c r="U812" s="12"/>
      <c r="V812" s="13"/>
    </row>
    <row r="813" spans="4:22" ht="15.75" customHeight="1">
      <c r="D813" s="11"/>
      <c r="E813" s="11"/>
      <c r="F813" s="11"/>
      <c r="G813" s="11"/>
      <c r="H813" s="11"/>
      <c r="I813" s="11"/>
      <c r="K813" s="11"/>
      <c r="L813" s="11"/>
      <c r="M813" s="11"/>
      <c r="N813" s="11"/>
      <c r="O813" s="11"/>
      <c r="P813" s="11"/>
      <c r="R813" s="106"/>
      <c r="S813" s="11"/>
      <c r="T813" s="11"/>
      <c r="U813" s="12"/>
      <c r="V813" s="13"/>
    </row>
    <row r="814" spans="4:22" ht="15.75" customHeight="1">
      <c r="D814" s="11"/>
      <c r="E814" s="11"/>
      <c r="F814" s="11"/>
      <c r="G814" s="11"/>
      <c r="H814" s="11"/>
      <c r="I814" s="11"/>
      <c r="K814" s="11"/>
      <c r="L814" s="11"/>
      <c r="M814" s="11"/>
      <c r="N814" s="11"/>
      <c r="O814" s="11"/>
      <c r="P814" s="11"/>
      <c r="R814" s="106"/>
      <c r="S814" s="11"/>
      <c r="T814" s="11"/>
      <c r="U814" s="12"/>
      <c r="V814" s="13"/>
    </row>
    <row r="815" spans="4:22" ht="15.75" customHeight="1">
      <c r="D815" s="11"/>
      <c r="E815" s="11"/>
      <c r="F815" s="11"/>
      <c r="G815" s="11"/>
      <c r="H815" s="11"/>
      <c r="I815" s="11"/>
      <c r="K815" s="11"/>
      <c r="L815" s="11"/>
      <c r="M815" s="11"/>
      <c r="N815" s="11"/>
      <c r="O815" s="11"/>
      <c r="P815" s="11"/>
      <c r="R815" s="106"/>
      <c r="S815" s="11"/>
      <c r="T815" s="11"/>
      <c r="U815" s="12"/>
      <c r="V815" s="13"/>
    </row>
    <row r="816" spans="4:22" ht="15.75" customHeight="1">
      <c r="D816" s="11"/>
      <c r="E816" s="11"/>
      <c r="F816" s="11"/>
      <c r="G816" s="11"/>
      <c r="H816" s="11"/>
      <c r="I816" s="11"/>
      <c r="K816" s="11"/>
      <c r="L816" s="11"/>
      <c r="M816" s="11"/>
      <c r="N816" s="11"/>
      <c r="O816" s="11"/>
      <c r="P816" s="11"/>
      <c r="R816" s="106"/>
      <c r="S816" s="11"/>
      <c r="T816" s="11"/>
      <c r="U816" s="12"/>
      <c r="V816" s="13"/>
    </row>
    <row r="817" spans="4:22" ht="15.75" customHeight="1">
      <c r="D817" s="11"/>
      <c r="E817" s="11"/>
      <c r="F817" s="11"/>
      <c r="G817" s="11"/>
      <c r="H817" s="11"/>
      <c r="I817" s="11"/>
      <c r="K817" s="11"/>
      <c r="L817" s="11"/>
      <c r="M817" s="11"/>
      <c r="N817" s="11"/>
      <c r="O817" s="11"/>
      <c r="P817" s="11"/>
      <c r="R817" s="106"/>
      <c r="S817" s="11"/>
      <c r="T817" s="11"/>
      <c r="U817" s="12"/>
      <c r="V817" s="13"/>
    </row>
    <row r="818" spans="4:22" ht="15.75" customHeight="1">
      <c r="D818" s="11"/>
      <c r="E818" s="11"/>
      <c r="F818" s="11"/>
      <c r="G818" s="11"/>
      <c r="H818" s="11"/>
      <c r="I818" s="11"/>
      <c r="K818" s="11"/>
      <c r="L818" s="11"/>
      <c r="M818" s="11"/>
      <c r="N818" s="11"/>
      <c r="O818" s="11"/>
      <c r="P818" s="11"/>
      <c r="R818" s="106"/>
      <c r="S818" s="11"/>
      <c r="T818" s="11"/>
      <c r="U818" s="12"/>
      <c r="V818" s="13"/>
    </row>
    <row r="819" spans="4:22" ht="15.75" customHeight="1">
      <c r="D819" s="11"/>
      <c r="E819" s="11"/>
      <c r="F819" s="11"/>
      <c r="G819" s="11"/>
      <c r="H819" s="11"/>
      <c r="I819" s="11"/>
      <c r="K819" s="11"/>
      <c r="L819" s="11"/>
      <c r="M819" s="11"/>
      <c r="N819" s="11"/>
      <c r="O819" s="11"/>
      <c r="P819" s="11"/>
      <c r="R819" s="106"/>
      <c r="S819" s="11"/>
      <c r="T819" s="11"/>
      <c r="U819" s="12"/>
      <c r="V819" s="13"/>
    </row>
    <row r="820" spans="4:22" ht="15.75" customHeight="1">
      <c r="D820" s="11"/>
      <c r="E820" s="11"/>
      <c r="F820" s="11"/>
      <c r="G820" s="11"/>
      <c r="H820" s="11"/>
      <c r="I820" s="11"/>
      <c r="K820" s="11"/>
      <c r="L820" s="11"/>
      <c r="M820" s="11"/>
      <c r="N820" s="11"/>
      <c r="O820" s="11"/>
      <c r="P820" s="11"/>
      <c r="R820" s="106"/>
      <c r="S820" s="11"/>
      <c r="T820" s="11"/>
      <c r="U820" s="12"/>
      <c r="V820" s="13"/>
    </row>
    <row r="821" spans="4:22" ht="15.75" customHeight="1">
      <c r="D821" s="11"/>
      <c r="E821" s="11"/>
      <c r="F821" s="11"/>
      <c r="G821" s="11"/>
      <c r="H821" s="11"/>
      <c r="I821" s="11"/>
      <c r="K821" s="11"/>
      <c r="L821" s="11"/>
      <c r="M821" s="11"/>
      <c r="N821" s="11"/>
      <c r="O821" s="11"/>
      <c r="P821" s="11"/>
      <c r="R821" s="106"/>
      <c r="S821" s="11"/>
      <c r="T821" s="11"/>
      <c r="U821" s="12"/>
      <c r="V821" s="13"/>
    </row>
    <row r="822" spans="4:22" ht="15.75" customHeight="1">
      <c r="D822" s="11"/>
      <c r="E822" s="11"/>
      <c r="F822" s="11"/>
      <c r="G822" s="11"/>
      <c r="H822" s="11"/>
      <c r="I822" s="11"/>
      <c r="K822" s="11"/>
      <c r="L822" s="11"/>
      <c r="M822" s="11"/>
      <c r="N822" s="11"/>
      <c r="O822" s="11"/>
      <c r="P822" s="11"/>
      <c r="R822" s="106"/>
      <c r="S822" s="11"/>
      <c r="T822" s="11"/>
      <c r="U822" s="12"/>
      <c r="V822" s="13"/>
    </row>
    <row r="823" spans="4:22" ht="15.75" customHeight="1">
      <c r="D823" s="11"/>
      <c r="E823" s="11"/>
      <c r="F823" s="11"/>
      <c r="G823" s="11"/>
      <c r="H823" s="11"/>
      <c r="I823" s="11"/>
      <c r="K823" s="11"/>
      <c r="L823" s="11"/>
      <c r="M823" s="11"/>
      <c r="N823" s="11"/>
      <c r="O823" s="11"/>
      <c r="P823" s="11"/>
      <c r="R823" s="106"/>
      <c r="S823" s="11"/>
      <c r="T823" s="11"/>
      <c r="U823" s="12"/>
      <c r="V823" s="13"/>
    </row>
    <row r="824" spans="4:22" ht="15.75" customHeight="1">
      <c r="D824" s="11"/>
      <c r="E824" s="11"/>
      <c r="F824" s="11"/>
      <c r="G824" s="11"/>
      <c r="H824" s="11"/>
      <c r="I824" s="11"/>
      <c r="K824" s="11"/>
      <c r="L824" s="11"/>
      <c r="M824" s="11"/>
      <c r="N824" s="11"/>
      <c r="O824" s="11"/>
      <c r="P824" s="11"/>
      <c r="R824" s="106"/>
      <c r="S824" s="11"/>
      <c r="T824" s="11"/>
      <c r="U824" s="12"/>
      <c r="V824" s="13"/>
    </row>
    <row r="825" spans="4:22" ht="15.75" customHeight="1">
      <c r="D825" s="11"/>
      <c r="E825" s="11"/>
      <c r="F825" s="11"/>
      <c r="G825" s="11"/>
      <c r="H825" s="11"/>
      <c r="I825" s="11"/>
      <c r="K825" s="11"/>
      <c r="L825" s="11"/>
      <c r="M825" s="11"/>
      <c r="N825" s="11"/>
      <c r="O825" s="11"/>
      <c r="P825" s="11"/>
      <c r="R825" s="106"/>
      <c r="S825" s="11"/>
      <c r="T825" s="11"/>
      <c r="U825" s="12"/>
      <c r="V825" s="13"/>
    </row>
    <row r="826" spans="4:22" ht="15.75" customHeight="1">
      <c r="D826" s="11"/>
      <c r="E826" s="11"/>
      <c r="F826" s="11"/>
      <c r="G826" s="11"/>
      <c r="H826" s="11"/>
      <c r="I826" s="11"/>
      <c r="K826" s="11"/>
      <c r="L826" s="11"/>
      <c r="M826" s="11"/>
      <c r="N826" s="11"/>
      <c r="O826" s="11"/>
      <c r="P826" s="11"/>
      <c r="R826" s="106"/>
      <c r="S826" s="11"/>
      <c r="T826" s="11"/>
      <c r="U826" s="12"/>
      <c r="V826" s="13"/>
    </row>
    <row r="827" spans="4:22" ht="15.75" customHeight="1">
      <c r="D827" s="11"/>
      <c r="E827" s="11"/>
      <c r="F827" s="11"/>
      <c r="G827" s="11"/>
      <c r="H827" s="11"/>
      <c r="I827" s="11"/>
      <c r="K827" s="11"/>
      <c r="L827" s="11"/>
      <c r="M827" s="11"/>
      <c r="N827" s="11"/>
      <c r="O827" s="11"/>
      <c r="P827" s="11"/>
      <c r="R827" s="106"/>
      <c r="S827" s="11"/>
      <c r="T827" s="11"/>
      <c r="U827" s="12"/>
      <c r="V827" s="13"/>
    </row>
    <row r="828" spans="4:22" ht="15.75" customHeight="1">
      <c r="D828" s="11"/>
      <c r="E828" s="11"/>
      <c r="F828" s="11"/>
      <c r="G828" s="11"/>
      <c r="H828" s="11"/>
      <c r="I828" s="11"/>
      <c r="K828" s="11"/>
      <c r="L828" s="11"/>
      <c r="M828" s="11"/>
      <c r="N828" s="11"/>
      <c r="O828" s="11"/>
      <c r="P828" s="11"/>
      <c r="R828" s="106"/>
      <c r="S828" s="11"/>
      <c r="T828" s="11"/>
      <c r="U828" s="12"/>
      <c r="V828" s="13"/>
    </row>
    <row r="829" spans="4:22" ht="15.75" customHeight="1">
      <c r="D829" s="11"/>
      <c r="E829" s="11"/>
      <c r="F829" s="11"/>
      <c r="G829" s="11"/>
      <c r="H829" s="11"/>
      <c r="I829" s="11"/>
      <c r="K829" s="11"/>
      <c r="L829" s="11"/>
      <c r="M829" s="11"/>
      <c r="N829" s="11"/>
      <c r="O829" s="11"/>
      <c r="P829" s="11"/>
      <c r="R829" s="106"/>
      <c r="S829" s="11"/>
      <c r="T829" s="11"/>
      <c r="U829" s="12"/>
      <c r="V829" s="13"/>
    </row>
    <row r="830" spans="4:22" ht="15.75" customHeight="1">
      <c r="D830" s="11"/>
      <c r="E830" s="11"/>
      <c r="F830" s="11"/>
      <c r="G830" s="11"/>
      <c r="H830" s="11"/>
      <c r="I830" s="11"/>
      <c r="K830" s="11"/>
      <c r="L830" s="11"/>
      <c r="M830" s="11"/>
      <c r="N830" s="11"/>
      <c r="O830" s="11"/>
      <c r="P830" s="11"/>
      <c r="R830" s="106"/>
      <c r="S830" s="11"/>
      <c r="T830" s="11"/>
      <c r="U830" s="12"/>
      <c r="V830" s="13"/>
    </row>
    <row r="831" spans="4:22" ht="15.75" customHeight="1">
      <c r="D831" s="11"/>
      <c r="E831" s="11"/>
      <c r="F831" s="11"/>
      <c r="G831" s="11"/>
      <c r="H831" s="11"/>
      <c r="I831" s="11"/>
      <c r="K831" s="11"/>
      <c r="L831" s="11"/>
      <c r="M831" s="11"/>
      <c r="N831" s="11"/>
      <c r="O831" s="11"/>
      <c r="P831" s="11"/>
      <c r="R831" s="106"/>
      <c r="S831" s="11"/>
      <c r="T831" s="11"/>
      <c r="U831" s="12"/>
      <c r="V831" s="13"/>
    </row>
    <row r="832" spans="4:22" ht="15.75" customHeight="1">
      <c r="D832" s="11"/>
      <c r="E832" s="11"/>
      <c r="F832" s="11"/>
      <c r="G832" s="11"/>
      <c r="H832" s="11"/>
      <c r="I832" s="11"/>
      <c r="K832" s="11"/>
      <c r="L832" s="11"/>
      <c r="M832" s="11"/>
      <c r="N832" s="11"/>
      <c r="O832" s="11"/>
      <c r="P832" s="11"/>
      <c r="R832" s="106"/>
      <c r="S832" s="11"/>
      <c r="T832" s="11"/>
      <c r="U832" s="12"/>
      <c r="V832" s="13"/>
    </row>
    <row r="833" spans="4:22" ht="15.75" customHeight="1">
      <c r="D833" s="11"/>
      <c r="E833" s="11"/>
      <c r="F833" s="11"/>
      <c r="G833" s="11"/>
      <c r="H833" s="11"/>
      <c r="I833" s="11"/>
      <c r="K833" s="11"/>
      <c r="L833" s="11"/>
      <c r="M833" s="11"/>
      <c r="N833" s="11"/>
      <c r="O833" s="11"/>
      <c r="P833" s="11"/>
      <c r="R833" s="106"/>
      <c r="S833" s="11"/>
      <c r="T833" s="11"/>
      <c r="U833" s="12"/>
      <c r="V833" s="13"/>
    </row>
    <row r="834" spans="4:22" ht="15.75" customHeight="1">
      <c r="D834" s="11"/>
      <c r="E834" s="11"/>
      <c r="F834" s="11"/>
      <c r="G834" s="11"/>
      <c r="H834" s="11"/>
      <c r="I834" s="11"/>
      <c r="K834" s="11"/>
      <c r="L834" s="11"/>
      <c r="M834" s="11"/>
      <c r="N834" s="11"/>
      <c r="O834" s="11"/>
      <c r="P834" s="11"/>
      <c r="R834" s="106"/>
      <c r="S834" s="11"/>
      <c r="T834" s="11"/>
      <c r="U834" s="12"/>
      <c r="V834" s="13"/>
    </row>
    <row r="835" spans="4:22" ht="15.75" customHeight="1">
      <c r="D835" s="11"/>
      <c r="E835" s="11"/>
      <c r="F835" s="11"/>
      <c r="G835" s="11"/>
      <c r="H835" s="11"/>
      <c r="I835" s="11"/>
      <c r="K835" s="11"/>
      <c r="L835" s="11"/>
      <c r="M835" s="11"/>
      <c r="N835" s="11"/>
      <c r="O835" s="11"/>
      <c r="P835" s="11"/>
      <c r="R835" s="106"/>
      <c r="S835" s="11"/>
      <c r="T835" s="11"/>
      <c r="U835" s="12"/>
      <c r="V835" s="13"/>
    </row>
    <row r="836" spans="4:22" ht="15.75" customHeight="1">
      <c r="D836" s="11"/>
      <c r="E836" s="11"/>
      <c r="F836" s="11"/>
      <c r="G836" s="11"/>
      <c r="H836" s="11"/>
      <c r="I836" s="11"/>
      <c r="K836" s="11"/>
      <c r="L836" s="11"/>
      <c r="M836" s="11"/>
      <c r="N836" s="11"/>
      <c r="O836" s="11"/>
      <c r="P836" s="11"/>
      <c r="R836" s="106"/>
      <c r="S836" s="11"/>
      <c r="T836" s="11"/>
      <c r="U836" s="12"/>
      <c r="V836" s="13"/>
    </row>
    <row r="837" spans="4:22" ht="15.75" customHeight="1">
      <c r="D837" s="11"/>
      <c r="E837" s="11"/>
      <c r="F837" s="11"/>
      <c r="G837" s="11"/>
      <c r="H837" s="11"/>
      <c r="I837" s="11"/>
      <c r="K837" s="11"/>
      <c r="L837" s="11"/>
      <c r="M837" s="11"/>
      <c r="N837" s="11"/>
      <c r="O837" s="11"/>
      <c r="P837" s="11"/>
      <c r="R837" s="106"/>
      <c r="S837" s="11"/>
      <c r="T837" s="11"/>
      <c r="U837" s="12"/>
      <c r="V837" s="13"/>
    </row>
    <row r="838" spans="4:22" ht="15.75" customHeight="1">
      <c r="D838" s="11"/>
      <c r="E838" s="11"/>
      <c r="F838" s="11"/>
      <c r="G838" s="11"/>
      <c r="H838" s="11"/>
      <c r="I838" s="11"/>
      <c r="K838" s="11"/>
      <c r="L838" s="11"/>
      <c r="M838" s="11"/>
      <c r="N838" s="11"/>
      <c r="O838" s="11"/>
      <c r="P838" s="11"/>
      <c r="R838" s="106"/>
      <c r="S838" s="11"/>
      <c r="T838" s="11"/>
      <c r="U838" s="12"/>
      <c r="V838" s="13"/>
    </row>
    <row r="839" spans="4:22" ht="15.75" customHeight="1">
      <c r="D839" s="11"/>
      <c r="E839" s="11"/>
      <c r="F839" s="11"/>
      <c r="G839" s="11"/>
      <c r="H839" s="11"/>
      <c r="I839" s="11"/>
      <c r="K839" s="11"/>
      <c r="L839" s="11"/>
      <c r="M839" s="11"/>
      <c r="N839" s="11"/>
      <c r="O839" s="11"/>
      <c r="P839" s="11"/>
      <c r="R839" s="106"/>
      <c r="S839" s="11"/>
      <c r="T839" s="11"/>
      <c r="U839" s="12"/>
      <c r="V839" s="13"/>
    </row>
    <row r="840" spans="4:22" ht="15.75" customHeight="1">
      <c r="D840" s="11"/>
      <c r="E840" s="11"/>
      <c r="F840" s="11"/>
      <c r="G840" s="11"/>
      <c r="H840" s="11"/>
      <c r="I840" s="11"/>
      <c r="K840" s="11"/>
      <c r="L840" s="11"/>
      <c r="M840" s="11"/>
      <c r="N840" s="11"/>
      <c r="O840" s="11"/>
      <c r="P840" s="11"/>
      <c r="R840" s="106"/>
      <c r="S840" s="11"/>
      <c r="T840" s="11"/>
      <c r="U840" s="12"/>
      <c r="V840" s="13"/>
    </row>
    <row r="841" spans="4:22" ht="15.75" customHeight="1">
      <c r="D841" s="11"/>
      <c r="E841" s="11"/>
      <c r="F841" s="11"/>
      <c r="G841" s="11"/>
      <c r="H841" s="11"/>
      <c r="I841" s="11"/>
      <c r="K841" s="11"/>
      <c r="L841" s="11"/>
      <c r="M841" s="11"/>
      <c r="N841" s="11"/>
      <c r="O841" s="11"/>
      <c r="P841" s="11"/>
      <c r="R841" s="106"/>
      <c r="S841" s="11"/>
      <c r="T841" s="11"/>
      <c r="U841" s="12"/>
      <c r="V841" s="13"/>
    </row>
    <row r="842" spans="4:22" ht="15.75" customHeight="1">
      <c r="D842" s="11"/>
      <c r="E842" s="11"/>
      <c r="F842" s="11"/>
      <c r="G842" s="11"/>
      <c r="H842" s="11"/>
      <c r="I842" s="11"/>
      <c r="K842" s="11"/>
      <c r="L842" s="11"/>
      <c r="M842" s="11"/>
      <c r="N842" s="11"/>
      <c r="O842" s="11"/>
      <c r="P842" s="11"/>
      <c r="R842" s="106"/>
      <c r="S842" s="11"/>
      <c r="T842" s="11"/>
      <c r="U842" s="12"/>
      <c r="V842" s="13"/>
    </row>
    <row r="843" spans="4:22" ht="15.75" customHeight="1">
      <c r="D843" s="11"/>
      <c r="E843" s="11"/>
      <c r="F843" s="11"/>
      <c r="G843" s="11"/>
      <c r="H843" s="11"/>
      <c r="I843" s="11"/>
      <c r="K843" s="11"/>
      <c r="L843" s="11"/>
      <c r="M843" s="11"/>
      <c r="N843" s="11"/>
      <c r="O843" s="11"/>
      <c r="P843" s="11"/>
      <c r="R843" s="106"/>
      <c r="S843" s="11"/>
      <c r="T843" s="11"/>
      <c r="U843" s="12"/>
      <c r="V843" s="13"/>
    </row>
    <row r="844" spans="4:22" ht="15.75" customHeight="1">
      <c r="D844" s="11"/>
      <c r="E844" s="11"/>
      <c r="F844" s="11"/>
      <c r="G844" s="11"/>
      <c r="H844" s="11"/>
      <c r="I844" s="11"/>
      <c r="K844" s="11"/>
      <c r="L844" s="11"/>
      <c r="M844" s="11"/>
      <c r="N844" s="11"/>
      <c r="O844" s="11"/>
      <c r="P844" s="11"/>
      <c r="R844" s="106"/>
      <c r="S844" s="11"/>
      <c r="T844" s="11"/>
      <c r="U844" s="12"/>
      <c r="V844" s="13"/>
    </row>
    <row r="845" spans="4:22" ht="15.75" customHeight="1">
      <c r="D845" s="11"/>
      <c r="E845" s="11"/>
      <c r="F845" s="11"/>
      <c r="G845" s="11"/>
      <c r="H845" s="11"/>
      <c r="I845" s="11"/>
      <c r="K845" s="11"/>
      <c r="L845" s="11"/>
      <c r="M845" s="11"/>
      <c r="N845" s="11"/>
      <c r="O845" s="11"/>
      <c r="P845" s="11"/>
      <c r="R845" s="106"/>
      <c r="S845" s="11"/>
      <c r="T845" s="11"/>
      <c r="U845" s="12"/>
      <c r="V845" s="13"/>
    </row>
    <row r="846" spans="4:22" ht="15.75" customHeight="1">
      <c r="D846" s="11"/>
      <c r="E846" s="11"/>
      <c r="F846" s="11"/>
      <c r="G846" s="11"/>
      <c r="H846" s="11"/>
      <c r="I846" s="11"/>
      <c r="K846" s="11"/>
      <c r="L846" s="11"/>
      <c r="M846" s="11"/>
      <c r="N846" s="11"/>
      <c r="O846" s="11"/>
      <c r="P846" s="11"/>
      <c r="R846" s="106"/>
      <c r="S846" s="11"/>
      <c r="T846" s="11"/>
      <c r="U846" s="12"/>
      <c r="V846" s="13"/>
    </row>
    <row r="847" spans="4:22" ht="15.75" customHeight="1">
      <c r="D847" s="11"/>
      <c r="E847" s="11"/>
      <c r="F847" s="11"/>
      <c r="G847" s="11"/>
      <c r="H847" s="11"/>
      <c r="I847" s="11"/>
      <c r="K847" s="11"/>
      <c r="L847" s="11"/>
      <c r="M847" s="11"/>
      <c r="N847" s="11"/>
      <c r="O847" s="11"/>
      <c r="P847" s="11"/>
      <c r="R847" s="106"/>
      <c r="S847" s="11"/>
      <c r="T847" s="11"/>
      <c r="U847" s="12"/>
      <c r="V847" s="13"/>
    </row>
    <row r="848" spans="4:22" ht="15.75" customHeight="1">
      <c r="D848" s="11"/>
      <c r="E848" s="11"/>
      <c r="F848" s="11"/>
      <c r="G848" s="11"/>
      <c r="H848" s="11"/>
      <c r="I848" s="11"/>
      <c r="K848" s="11"/>
      <c r="L848" s="11"/>
      <c r="M848" s="11"/>
      <c r="N848" s="11"/>
      <c r="O848" s="11"/>
      <c r="P848" s="11"/>
      <c r="R848" s="106"/>
      <c r="S848" s="11"/>
      <c r="T848" s="11"/>
      <c r="U848" s="12"/>
      <c r="V848" s="13"/>
    </row>
    <row r="849" spans="4:22" ht="15.75" customHeight="1">
      <c r="D849" s="11"/>
      <c r="E849" s="11"/>
      <c r="F849" s="11"/>
      <c r="G849" s="11"/>
      <c r="H849" s="11"/>
      <c r="I849" s="11"/>
      <c r="K849" s="11"/>
      <c r="L849" s="11"/>
      <c r="M849" s="11"/>
      <c r="N849" s="11"/>
      <c r="O849" s="11"/>
      <c r="P849" s="11"/>
      <c r="R849" s="106"/>
      <c r="S849" s="11"/>
      <c r="T849" s="11"/>
      <c r="U849" s="12"/>
      <c r="V849" s="13"/>
    </row>
    <row r="850" spans="4:22" ht="15.75" customHeight="1">
      <c r="D850" s="11"/>
      <c r="E850" s="11"/>
      <c r="F850" s="11"/>
      <c r="G850" s="11"/>
      <c r="H850" s="11"/>
      <c r="I850" s="11"/>
      <c r="K850" s="11"/>
      <c r="L850" s="11"/>
      <c r="M850" s="11"/>
      <c r="N850" s="11"/>
      <c r="O850" s="11"/>
      <c r="P850" s="11"/>
      <c r="R850" s="106"/>
      <c r="S850" s="11"/>
      <c r="T850" s="11"/>
      <c r="U850" s="12"/>
      <c r="V850" s="13"/>
    </row>
    <row r="851" spans="4:22" ht="15.75" customHeight="1">
      <c r="D851" s="11"/>
      <c r="E851" s="11"/>
      <c r="F851" s="11"/>
      <c r="G851" s="11"/>
      <c r="H851" s="11"/>
      <c r="I851" s="11"/>
      <c r="K851" s="11"/>
      <c r="L851" s="11"/>
      <c r="M851" s="11"/>
      <c r="N851" s="11"/>
      <c r="O851" s="11"/>
      <c r="P851" s="11"/>
      <c r="R851" s="106"/>
      <c r="S851" s="11"/>
      <c r="T851" s="11"/>
      <c r="U851" s="12"/>
      <c r="V851" s="13"/>
    </row>
    <row r="852" spans="4:22" ht="15.75" customHeight="1">
      <c r="D852" s="11"/>
      <c r="E852" s="11"/>
      <c r="F852" s="11"/>
      <c r="G852" s="11"/>
      <c r="H852" s="11"/>
      <c r="I852" s="11"/>
      <c r="K852" s="11"/>
      <c r="L852" s="11"/>
      <c r="M852" s="11"/>
      <c r="N852" s="11"/>
      <c r="O852" s="11"/>
      <c r="P852" s="11"/>
      <c r="R852" s="106"/>
      <c r="S852" s="11"/>
      <c r="T852" s="11"/>
      <c r="U852" s="12"/>
      <c r="V852" s="13"/>
    </row>
    <row r="853" spans="4:22" ht="15.75" customHeight="1">
      <c r="D853" s="11"/>
      <c r="E853" s="11"/>
      <c r="F853" s="11"/>
      <c r="G853" s="11"/>
      <c r="H853" s="11"/>
      <c r="I853" s="11"/>
      <c r="K853" s="11"/>
      <c r="L853" s="11"/>
      <c r="M853" s="11"/>
      <c r="N853" s="11"/>
      <c r="O853" s="11"/>
      <c r="P853" s="11"/>
      <c r="R853" s="106"/>
      <c r="S853" s="11"/>
      <c r="T853" s="11"/>
      <c r="U853" s="12"/>
      <c r="V853" s="13"/>
    </row>
    <row r="854" spans="4:22" ht="15.75" customHeight="1">
      <c r="D854" s="11"/>
      <c r="E854" s="11"/>
      <c r="F854" s="11"/>
      <c r="G854" s="11"/>
      <c r="H854" s="11"/>
      <c r="I854" s="11"/>
      <c r="K854" s="11"/>
      <c r="L854" s="11"/>
      <c r="M854" s="11"/>
      <c r="N854" s="11"/>
      <c r="O854" s="11"/>
      <c r="P854" s="11"/>
      <c r="R854" s="106"/>
      <c r="S854" s="11"/>
      <c r="T854" s="11"/>
      <c r="U854" s="12"/>
      <c r="V854" s="13"/>
    </row>
    <row r="855" spans="4:22" ht="15.75" customHeight="1">
      <c r="D855" s="11"/>
      <c r="E855" s="11"/>
      <c r="F855" s="11"/>
      <c r="G855" s="11"/>
      <c r="H855" s="11"/>
      <c r="I855" s="11"/>
      <c r="K855" s="11"/>
      <c r="L855" s="11"/>
      <c r="M855" s="11"/>
      <c r="N855" s="11"/>
      <c r="O855" s="11"/>
      <c r="P855" s="11"/>
      <c r="R855" s="106"/>
      <c r="S855" s="11"/>
      <c r="T855" s="11"/>
      <c r="U855" s="12"/>
      <c r="V855" s="13"/>
    </row>
    <row r="856" spans="4:22" ht="15.75" customHeight="1">
      <c r="D856" s="11"/>
      <c r="E856" s="11"/>
      <c r="F856" s="11"/>
      <c r="G856" s="11"/>
      <c r="H856" s="11"/>
      <c r="I856" s="11"/>
      <c r="K856" s="11"/>
      <c r="L856" s="11"/>
      <c r="M856" s="11"/>
      <c r="N856" s="11"/>
      <c r="O856" s="11"/>
      <c r="P856" s="11"/>
      <c r="R856" s="106"/>
      <c r="S856" s="11"/>
      <c r="T856" s="11"/>
      <c r="U856" s="12"/>
      <c r="V856" s="13"/>
    </row>
    <row r="857" spans="4:22" ht="15.75" customHeight="1">
      <c r="D857" s="11"/>
      <c r="E857" s="11"/>
      <c r="F857" s="11"/>
      <c r="G857" s="11"/>
      <c r="H857" s="11"/>
      <c r="I857" s="11"/>
      <c r="K857" s="11"/>
      <c r="L857" s="11"/>
      <c r="M857" s="11"/>
      <c r="N857" s="11"/>
      <c r="O857" s="11"/>
      <c r="P857" s="11"/>
      <c r="R857" s="106"/>
      <c r="S857" s="11"/>
      <c r="T857" s="11"/>
      <c r="U857" s="12"/>
      <c r="V857" s="13"/>
    </row>
    <row r="858" spans="4:22" ht="15.75" customHeight="1">
      <c r="D858" s="11"/>
      <c r="E858" s="11"/>
      <c r="F858" s="11"/>
      <c r="G858" s="11"/>
      <c r="H858" s="11"/>
      <c r="I858" s="11"/>
      <c r="K858" s="11"/>
      <c r="L858" s="11"/>
      <c r="M858" s="11"/>
      <c r="N858" s="11"/>
      <c r="O858" s="11"/>
      <c r="P858" s="11"/>
      <c r="R858" s="106"/>
      <c r="S858" s="11"/>
      <c r="T858" s="11"/>
      <c r="U858" s="12"/>
      <c r="V858" s="13"/>
    </row>
    <row r="859" spans="4:22" ht="15.75" customHeight="1">
      <c r="D859" s="11"/>
      <c r="E859" s="11"/>
      <c r="F859" s="11"/>
      <c r="G859" s="11"/>
      <c r="H859" s="11"/>
      <c r="I859" s="11"/>
      <c r="K859" s="11"/>
      <c r="L859" s="11"/>
      <c r="M859" s="11"/>
      <c r="N859" s="11"/>
      <c r="O859" s="11"/>
      <c r="P859" s="11"/>
      <c r="R859" s="106"/>
      <c r="S859" s="11"/>
      <c r="T859" s="11"/>
      <c r="U859" s="12"/>
      <c r="V859" s="13"/>
    </row>
    <row r="860" spans="4:22" ht="15.75" customHeight="1">
      <c r="D860" s="11"/>
      <c r="E860" s="11"/>
      <c r="F860" s="11"/>
      <c r="G860" s="11"/>
      <c r="H860" s="11"/>
      <c r="I860" s="11"/>
      <c r="K860" s="11"/>
      <c r="L860" s="11"/>
      <c r="M860" s="11"/>
      <c r="N860" s="11"/>
      <c r="O860" s="11"/>
      <c r="P860" s="11"/>
      <c r="R860" s="106"/>
      <c r="S860" s="11"/>
      <c r="T860" s="11"/>
      <c r="U860" s="12"/>
      <c r="V860" s="13"/>
    </row>
    <row r="861" spans="4:22" ht="15.75" customHeight="1">
      <c r="D861" s="11"/>
      <c r="E861" s="11"/>
      <c r="F861" s="11"/>
      <c r="G861" s="11"/>
      <c r="H861" s="11"/>
      <c r="I861" s="11"/>
      <c r="K861" s="11"/>
      <c r="L861" s="11"/>
      <c r="M861" s="11"/>
      <c r="N861" s="11"/>
      <c r="O861" s="11"/>
      <c r="P861" s="11"/>
      <c r="R861" s="106"/>
      <c r="S861" s="11"/>
      <c r="T861" s="11"/>
      <c r="U861" s="12"/>
      <c r="V861" s="13"/>
    </row>
    <row r="862" spans="4:22" ht="15.75" customHeight="1">
      <c r="D862" s="11"/>
      <c r="E862" s="11"/>
      <c r="F862" s="11"/>
      <c r="G862" s="11"/>
      <c r="H862" s="11"/>
      <c r="I862" s="11"/>
      <c r="K862" s="11"/>
      <c r="L862" s="11"/>
      <c r="M862" s="11"/>
      <c r="N862" s="11"/>
      <c r="O862" s="11"/>
      <c r="P862" s="11"/>
      <c r="R862" s="106"/>
      <c r="S862" s="11"/>
      <c r="T862" s="11"/>
      <c r="U862" s="12"/>
      <c r="V862" s="13"/>
    </row>
    <row r="863" spans="4:22" ht="15.75" customHeight="1">
      <c r="D863" s="11"/>
      <c r="E863" s="11"/>
      <c r="F863" s="11"/>
      <c r="G863" s="11"/>
      <c r="H863" s="11"/>
      <c r="I863" s="11"/>
      <c r="K863" s="11"/>
      <c r="L863" s="11"/>
      <c r="M863" s="11"/>
      <c r="N863" s="11"/>
      <c r="O863" s="11"/>
      <c r="P863" s="11"/>
      <c r="R863" s="106"/>
      <c r="S863" s="11"/>
      <c r="T863" s="11"/>
      <c r="U863" s="12"/>
      <c r="V863" s="13"/>
    </row>
    <row r="864" spans="4:22" ht="15.75" customHeight="1">
      <c r="D864" s="11"/>
      <c r="E864" s="11"/>
      <c r="F864" s="11"/>
      <c r="G864" s="11"/>
      <c r="H864" s="11"/>
      <c r="I864" s="11"/>
      <c r="K864" s="11"/>
      <c r="L864" s="11"/>
      <c r="M864" s="11"/>
      <c r="N864" s="11"/>
      <c r="O864" s="11"/>
      <c r="P864" s="11"/>
      <c r="R864" s="106"/>
      <c r="S864" s="11"/>
      <c r="T864" s="11"/>
      <c r="U864" s="12"/>
      <c r="V864" s="13"/>
    </row>
    <row r="865" spans="4:22" ht="15.75" customHeight="1">
      <c r="D865" s="11"/>
      <c r="E865" s="11"/>
      <c r="F865" s="11"/>
      <c r="G865" s="11"/>
      <c r="H865" s="11"/>
      <c r="I865" s="11"/>
      <c r="K865" s="11"/>
      <c r="L865" s="11"/>
      <c r="M865" s="11"/>
      <c r="N865" s="11"/>
      <c r="O865" s="11"/>
      <c r="P865" s="11"/>
      <c r="R865" s="106"/>
      <c r="S865" s="11"/>
      <c r="T865" s="11"/>
      <c r="U865" s="12"/>
      <c r="V865" s="13"/>
    </row>
    <row r="866" spans="4:22" ht="15.75" customHeight="1">
      <c r="D866" s="11"/>
      <c r="E866" s="11"/>
      <c r="F866" s="11"/>
      <c r="G866" s="11"/>
      <c r="H866" s="11"/>
      <c r="I866" s="11"/>
      <c r="K866" s="11"/>
      <c r="L866" s="11"/>
      <c r="M866" s="11"/>
      <c r="N866" s="11"/>
      <c r="O866" s="11"/>
      <c r="P866" s="11"/>
      <c r="R866" s="106"/>
      <c r="S866" s="11"/>
      <c r="T866" s="11"/>
      <c r="U866" s="12"/>
      <c r="V866" s="13"/>
    </row>
    <row r="867" spans="4:22" ht="15.75" customHeight="1">
      <c r="D867" s="11"/>
      <c r="E867" s="11"/>
      <c r="F867" s="11"/>
      <c r="G867" s="11"/>
      <c r="H867" s="11"/>
      <c r="I867" s="11"/>
      <c r="K867" s="11"/>
      <c r="L867" s="11"/>
      <c r="M867" s="11"/>
      <c r="N867" s="11"/>
      <c r="O867" s="11"/>
      <c r="P867" s="11"/>
      <c r="R867" s="106"/>
      <c r="S867" s="11"/>
      <c r="T867" s="11"/>
      <c r="U867" s="12"/>
      <c r="V867" s="13"/>
    </row>
    <row r="868" spans="4:22" ht="15.75" customHeight="1">
      <c r="D868" s="11"/>
      <c r="E868" s="11"/>
      <c r="F868" s="11"/>
      <c r="G868" s="11"/>
      <c r="H868" s="11"/>
      <c r="I868" s="11"/>
      <c r="K868" s="11"/>
      <c r="L868" s="11"/>
      <c r="M868" s="11"/>
      <c r="N868" s="11"/>
      <c r="O868" s="11"/>
      <c r="P868" s="11"/>
      <c r="R868" s="106"/>
      <c r="S868" s="11"/>
      <c r="T868" s="11"/>
      <c r="U868" s="12"/>
      <c r="V868" s="13"/>
    </row>
    <row r="869" spans="4:22" ht="15.75" customHeight="1">
      <c r="D869" s="11"/>
      <c r="E869" s="11"/>
      <c r="F869" s="11"/>
      <c r="G869" s="11"/>
      <c r="H869" s="11"/>
      <c r="I869" s="11"/>
      <c r="K869" s="11"/>
      <c r="L869" s="11"/>
      <c r="M869" s="11"/>
      <c r="N869" s="11"/>
      <c r="O869" s="11"/>
      <c r="P869" s="11"/>
      <c r="R869" s="106"/>
      <c r="S869" s="11"/>
      <c r="T869" s="11"/>
      <c r="U869" s="12"/>
      <c r="V869" s="13"/>
    </row>
    <row r="870" spans="4:22" ht="15.75" customHeight="1">
      <c r="D870" s="11"/>
      <c r="E870" s="11"/>
      <c r="F870" s="11"/>
      <c r="G870" s="11"/>
      <c r="H870" s="11"/>
      <c r="I870" s="11"/>
      <c r="K870" s="11"/>
      <c r="L870" s="11"/>
      <c r="M870" s="11"/>
      <c r="N870" s="11"/>
      <c r="O870" s="11"/>
      <c r="P870" s="11"/>
      <c r="R870" s="106"/>
      <c r="S870" s="11"/>
      <c r="T870" s="11"/>
      <c r="U870" s="12"/>
      <c r="V870" s="13"/>
    </row>
    <row r="871" spans="4:22" ht="15.75" customHeight="1">
      <c r="D871" s="11"/>
      <c r="E871" s="11"/>
      <c r="F871" s="11"/>
      <c r="G871" s="11"/>
      <c r="H871" s="11"/>
      <c r="I871" s="11"/>
      <c r="K871" s="11"/>
      <c r="L871" s="11"/>
      <c r="M871" s="11"/>
      <c r="N871" s="11"/>
      <c r="O871" s="11"/>
      <c r="P871" s="11"/>
      <c r="R871" s="106"/>
      <c r="S871" s="11"/>
      <c r="T871" s="11"/>
      <c r="U871" s="12"/>
      <c r="V871" s="13"/>
    </row>
    <row r="872" spans="4:22" ht="15.75" customHeight="1">
      <c r="D872" s="11"/>
      <c r="E872" s="11"/>
      <c r="F872" s="11"/>
      <c r="G872" s="11"/>
      <c r="H872" s="11"/>
      <c r="I872" s="11"/>
      <c r="K872" s="11"/>
      <c r="L872" s="11"/>
      <c r="M872" s="11"/>
      <c r="N872" s="11"/>
      <c r="O872" s="11"/>
      <c r="P872" s="11"/>
      <c r="R872" s="106"/>
      <c r="S872" s="11"/>
      <c r="T872" s="11"/>
      <c r="U872" s="12"/>
      <c r="V872" s="13"/>
    </row>
    <row r="873" spans="4:22" ht="15.75" customHeight="1">
      <c r="D873" s="11"/>
      <c r="E873" s="11"/>
      <c r="F873" s="11"/>
      <c r="G873" s="11"/>
      <c r="H873" s="11"/>
      <c r="I873" s="11"/>
      <c r="K873" s="11"/>
      <c r="L873" s="11"/>
      <c r="M873" s="11"/>
      <c r="N873" s="11"/>
      <c r="O873" s="11"/>
      <c r="P873" s="11"/>
      <c r="R873" s="106"/>
      <c r="S873" s="11"/>
      <c r="T873" s="11"/>
      <c r="U873" s="12"/>
      <c r="V873" s="13"/>
    </row>
    <row r="874" spans="4:22" ht="15.75" customHeight="1">
      <c r="D874" s="11"/>
      <c r="E874" s="11"/>
      <c r="F874" s="11"/>
      <c r="G874" s="11"/>
      <c r="H874" s="11"/>
      <c r="I874" s="11"/>
      <c r="K874" s="11"/>
      <c r="L874" s="11"/>
      <c r="M874" s="11"/>
      <c r="N874" s="11"/>
      <c r="O874" s="11"/>
      <c r="P874" s="11"/>
      <c r="R874" s="106"/>
      <c r="S874" s="11"/>
      <c r="T874" s="11"/>
      <c r="U874" s="12"/>
      <c r="V874" s="13"/>
    </row>
    <row r="875" spans="4:22" ht="15.75" customHeight="1">
      <c r="D875" s="11"/>
      <c r="E875" s="11"/>
      <c r="F875" s="11"/>
      <c r="G875" s="11"/>
      <c r="H875" s="11"/>
      <c r="I875" s="11"/>
      <c r="K875" s="11"/>
      <c r="L875" s="11"/>
      <c r="M875" s="11"/>
      <c r="N875" s="11"/>
      <c r="O875" s="11"/>
      <c r="P875" s="11"/>
      <c r="R875" s="106"/>
      <c r="S875" s="11"/>
      <c r="T875" s="11"/>
      <c r="U875" s="12"/>
      <c r="V875" s="13"/>
    </row>
    <row r="876" spans="4:22" ht="15.75" customHeight="1">
      <c r="D876" s="11"/>
      <c r="E876" s="11"/>
      <c r="F876" s="11"/>
      <c r="G876" s="11"/>
      <c r="H876" s="11"/>
      <c r="I876" s="11"/>
      <c r="K876" s="11"/>
      <c r="L876" s="11"/>
      <c r="M876" s="11"/>
      <c r="N876" s="11"/>
      <c r="O876" s="11"/>
      <c r="P876" s="11"/>
      <c r="R876" s="106"/>
      <c r="S876" s="11"/>
      <c r="T876" s="11"/>
      <c r="U876" s="12"/>
      <c r="V876" s="13"/>
    </row>
    <row r="877" spans="4:22" ht="15.75" customHeight="1">
      <c r="D877" s="11"/>
      <c r="E877" s="11"/>
      <c r="F877" s="11"/>
      <c r="G877" s="11"/>
      <c r="H877" s="11"/>
      <c r="I877" s="11"/>
      <c r="K877" s="11"/>
      <c r="L877" s="11"/>
      <c r="M877" s="11"/>
      <c r="N877" s="11"/>
      <c r="O877" s="11"/>
      <c r="P877" s="11"/>
      <c r="R877" s="106"/>
      <c r="S877" s="11"/>
      <c r="T877" s="11"/>
      <c r="U877" s="12"/>
      <c r="V877" s="13"/>
    </row>
    <row r="878" spans="4:22" ht="15.75" customHeight="1">
      <c r="D878" s="11"/>
      <c r="E878" s="11"/>
      <c r="F878" s="11"/>
      <c r="G878" s="11"/>
      <c r="H878" s="11"/>
      <c r="I878" s="11"/>
      <c r="K878" s="11"/>
      <c r="L878" s="11"/>
      <c r="M878" s="11"/>
      <c r="N878" s="11"/>
      <c r="O878" s="11"/>
      <c r="P878" s="11"/>
      <c r="R878" s="106"/>
      <c r="S878" s="11"/>
      <c r="T878" s="11"/>
      <c r="U878" s="12"/>
      <c r="V878" s="13"/>
    </row>
    <row r="879" spans="4:22" ht="15.75" customHeight="1">
      <c r="D879" s="11"/>
      <c r="E879" s="11"/>
      <c r="F879" s="11"/>
      <c r="G879" s="11"/>
      <c r="H879" s="11"/>
      <c r="I879" s="11"/>
      <c r="K879" s="11"/>
      <c r="L879" s="11"/>
      <c r="M879" s="11"/>
      <c r="N879" s="11"/>
      <c r="O879" s="11"/>
      <c r="P879" s="11"/>
      <c r="R879" s="106"/>
      <c r="S879" s="11"/>
      <c r="T879" s="11"/>
      <c r="U879" s="12"/>
      <c r="V879" s="13"/>
    </row>
    <row r="880" spans="4:22" ht="15.75" customHeight="1">
      <c r="D880" s="11"/>
      <c r="E880" s="11"/>
      <c r="F880" s="11"/>
      <c r="G880" s="11"/>
      <c r="H880" s="11"/>
      <c r="I880" s="11"/>
      <c r="K880" s="11"/>
      <c r="L880" s="11"/>
      <c r="M880" s="11"/>
      <c r="N880" s="11"/>
      <c r="O880" s="11"/>
      <c r="P880" s="11"/>
      <c r="R880" s="106"/>
      <c r="S880" s="11"/>
      <c r="T880" s="11"/>
      <c r="U880" s="12"/>
      <c r="V880" s="13"/>
    </row>
    <row r="881" spans="4:22" ht="15.75" customHeight="1">
      <c r="D881" s="11"/>
      <c r="E881" s="11"/>
      <c r="F881" s="11"/>
      <c r="G881" s="11"/>
      <c r="H881" s="11"/>
      <c r="I881" s="11"/>
      <c r="K881" s="11"/>
      <c r="L881" s="11"/>
      <c r="M881" s="11"/>
      <c r="N881" s="11"/>
      <c r="O881" s="11"/>
      <c r="P881" s="11"/>
      <c r="R881" s="106"/>
      <c r="S881" s="11"/>
      <c r="T881" s="11"/>
      <c r="U881" s="12"/>
      <c r="V881" s="13"/>
    </row>
    <row r="882" spans="4:22" ht="15.75" customHeight="1">
      <c r="D882" s="11"/>
      <c r="E882" s="11"/>
      <c r="F882" s="11"/>
      <c r="G882" s="11"/>
      <c r="H882" s="11"/>
      <c r="I882" s="11"/>
      <c r="K882" s="11"/>
      <c r="L882" s="11"/>
      <c r="M882" s="11"/>
      <c r="N882" s="11"/>
      <c r="O882" s="11"/>
      <c r="P882" s="11"/>
      <c r="R882" s="106"/>
      <c r="S882" s="11"/>
      <c r="T882" s="11"/>
      <c r="U882" s="12"/>
      <c r="V882" s="13"/>
    </row>
    <row r="883" spans="4:22" ht="15.75" customHeight="1">
      <c r="D883" s="11"/>
      <c r="E883" s="11"/>
      <c r="F883" s="11"/>
      <c r="G883" s="11"/>
      <c r="H883" s="11"/>
      <c r="I883" s="11"/>
      <c r="K883" s="11"/>
      <c r="L883" s="11"/>
      <c r="M883" s="11"/>
      <c r="N883" s="11"/>
      <c r="O883" s="11"/>
      <c r="P883" s="11"/>
      <c r="R883" s="106"/>
      <c r="S883" s="11"/>
      <c r="T883" s="11"/>
      <c r="U883" s="12"/>
      <c r="V883" s="13"/>
    </row>
    <row r="884" spans="4:22" ht="15.75" customHeight="1">
      <c r="D884" s="11"/>
      <c r="E884" s="11"/>
      <c r="F884" s="11"/>
      <c r="G884" s="11"/>
      <c r="H884" s="11"/>
      <c r="I884" s="11"/>
      <c r="K884" s="11"/>
      <c r="L884" s="11"/>
      <c r="M884" s="11"/>
      <c r="N884" s="11"/>
      <c r="O884" s="11"/>
      <c r="P884" s="11"/>
      <c r="R884" s="106"/>
      <c r="S884" s="11"/>
      <c r="T884" s="11"/>
      <c r="U884" s="12"/>
      <c r="V884" s="13"/>
    </row>
    <row r="885" spans="4:22" ht="15.75" customHeight="1">
      <c r="D885" s="11"/>
      <c r="E885" s="11"/>
      <c r="F885" s="11"/>
      <c r="G885" s="11"/>
      <c r="H885" s="11"/>
      <c r="I885" s="11"/>
      <c r="K885" s="11"/>
      <c r="L885" s="11"/>
      <c r="M885" s="11"/>
      <c r="N885" s="11"/>
      <c r="O885" s="11"/>
      <c r="P885" s="11"/>
      <c r="R885" s="106"/>
      <c r="S885" s="11"/>
      <c r="T885" s="11"/>
      <c r="U885" s="12"/>
      <c r="V885" s="13"/>
    </row>
    <row r="886" spans="4:22" ht="15.75" customHeight="1">
      <c r="D886" s="11"/>
      <c r="E886" s="11"/>
      <c r="F886" s="11"/>
      <c r="G886" s="11"/>
      <c r="H886" s="11"/>
      <c r="I886" s="11"/>
      <c r="K886" s="11"/>
      <c r="L886" s="11"/>
      <c r="M886" s="11"/>
      <c r="N886" s="11"/>
      <c r="O886" s="11"/>
      <c r="P886" s="11"/>
      <c r="R886" s="106"/>
      <c r="S886" s="11"/>
      <c r="T886" s="11"/>
      <c r="U886" s="12"/>
      <c r="V886" s="13"/>
    </row>
    <row r="887" spans="4:22" ht="15.75" customHeight="1">
      <c r="D887" s="11"/>
      <c r="E887" s="11"/>
      <c r="F887" s="11"/>
      <c r="G887" s="11"/>
      <c r="H887" s="11"/>
      <c r="I887" s="11"/>
      <c r="K887" s="11"/>
      <c r="L887" s="11"/>
      <c r="M887" s="11"/>
      <c r="N887" s="11"/>
      <c r="O887" s="11"/>
      <c r="P887" s="11"/>
      <c r="R887" s="106"/>
      <c r="S887" s="11"/>
      <c r="T887" s="11"/>
      <c r="U887" s="12"/>
      <c r="V887" s="13"/>
    </row>
    <row r="888" spans="4:22" ht="15.75" customHeight="1">
      <c r="D888" s="11"/>
      <c r="E888" s="11"/>
      <c r="F888" s="11"/>
      <c r="G888" s="11"/>
      <c r="H888" s="11"/>
      <c r="I888" s="11"/>
      <c r="K888" s="11"/>
      <c r="L888" s="11"/>
      <c r="M888" s="11"/>
      <c r="N888" s="11"/>
      <c r="O888" s="11"/>
      <c r="P888" s="11"/>
      <c r="R888" s="106"/>
      <c r="S888" s="11"/>
      <c r="T888" s="11"/>
      <c r="U888" s="12"/>
      <c r="V888" s="13"/>
    </row>
    <row r="889" spans="4:22" ht="15.75" customHeight="1">
      <c r="D889" s="11"/>
      <c r="E889" s="11"/>
      <c r="F889" s="11"/>
      <c r="G889" s="11"/>
      <c r="H889" s="11"/>
      <c r="I889" s="11"/>
      <c r="K889" s="11"/>
      <c r="L889" s="11"/>
      <c r="M889" s="11"/>
      <c r="N889" s="11"/>
      <c r="O889" s="11"/>
      <c r="P889" s="11"/>
      <c r="R889" s="106"/>
      <c r="S889" s="11"/>
      <c r="T889" s="11"/>
      <c r="U889" s="12"/>
      <c r="V889" s="13"/>
    </row>
    <row r="890" spans="4:22" ht="15.75" customHeight="1">
      <c r="D890" s="11"/>
      <c r="E890" s="11"/>
      <c r="F890" s="11"/>
      <c r="G890" s="11"/>
      <c r="H890" s="11"/>
      <c r="I890" s="11"/>
      <c r="K890" s="11"/>
      <c r="L890" s="11"/>
      <c r="M890" s="11"/>
      <c r="N890" s="11"/>
      <c r="O890" s="11"/>
      <c r="P890" s="11"/>
      <c r="R890" s="106"/>
      <c r="S890" s="11"/>
      <c r="T890" s="11"/>
      <c r="U890" s="12"/>
      <c r="V890" s="13"/>
    </row>
    <row r="891" spans="4:22" ht="15.75" customHeight="1">
      <c r="D891" s="11"/>
      <c r="E891" s="11"/>
      <c r="F891" s="11"/>
      <c r="G891" s="11"/>
      <c r="H891" s="11"/>
      <c r="I891" s="11"/>
      <c r="K891" s="11"/>
      <c r="L891" s="11"/>
      <c r="M891" s="11"/>
      <c r="N891" s="11"/>
      <c r="O891" s="11"/>
      <c r="P891" s="11"/>
      <c r="R891" s="106"/>
      <c r="S891" s="11"/>
      <c r="T891" s="11"/>
      <c r="U891" s="12"/>
      <c r="V891" s="13"/>
    </row>
    <row r="892" spans="4:22" ht="15.75" customHeight="1">
      <c r="D892" s="11"/>
      <c r="E892" s="11"/>
      <c r="F892" s="11"/>
      <c r="G892" s="11"/>
      <c r="H892" s="11"/>
      <c r="I892" s="11"/>
      <c r="K892" s="11"/>
      <c r="L892" s="11"/>
      <c r="M892" s="11"/>
      <c r="N892" s="11"/>
      <c r="O892" s="11"/>
      <c r="P892" s="11"/>
      <c r="R892" s="106"/>
      <c r="S892" s="11"/>
      <c r="T892" s="11"/>
      <c r="U892" s="12"/>
      <c r="V892" s="13"/>
    </row>
    <row r="893" spans="4:22" ht="15.75" customHeight="1">
      <c r="D893" s="11"/>
      <c r="E893" s="11"/>
      <c r="F893" s="11"/>
      <c r="G893" s="11"/>
      <c r="H893" s="11"/>
      <c r="I893" s="11"/>
      <c r="K893" s="11"/>
      <c r="L893" s="11"/>
      <c r="M893" s="11"/>
      <c r="N893" s="11"/>
      <c r="O893" s="11"/>
      <c r="P893" s="11"/>
      <c r="R893" s="106"/>
      <c r="S893" s="11"/>
      <c r="T893" s="11"/>
      <c r="U893" s="12"/>
      <c r="V893" s="13"/>
    </row>
    <row r="894" spans="4:22" ht="15.75" customHeight="1">
      <c r="D894" s="11"/>
      <c r="E894" s="11"/>
      <c r="F894" s="11"/>
      <c r="G894" s="11"/>
      <c r="H894" s="11"/>
      <c r="I894" s="11"/>
      <c r="K894" s="11"/>
      <c r="L894" s="11"/>
      <c r="M894" s="11"/>
      <c r="N894" s="11"/>
      <c r="O894" s="11"/>
      <c r="P894" s="11"/>
      <c r="R894" s="106"/>
      <c r="S894" s="11"/>
      <c r="T894" s="11"/>
      <c r="U894" s="12"/>
      <c r="V894" s="13"/>
    </row>
    <row r="895" spans="4:22" ht="15.75" customHeight="1">
      <c r="D895" s="11"/>
      <c r="E895" s="11"/>
      <c r="F895" s="11"/>
      <c r="G895" s="11"/>
      <c r="H895" s="11"/>
      <c r="I895" s="11"/>
      <c r="K895" s="11"/>
      <c r="L895" s="11"/>
      <c r="M895" s="11"/>
      <c r="N895" s="11"/>
      <c r="O895" s="11"/>
      <c r="P895" s="11"/>
      <c r="R895" s="106"/>
      <c r="S895" s="11"/>
      <c r="T895" s="11"/>
      <c r="U895" s="12"/>
      <c r="V895" s="13"/>
    </row>
    <row r="896" spans="4:22" ht="15.75" customHeight="1">
      <c r="D896" s="11"/>
      <c r="E896" s="11"/>
      <c r="F896" s="11"/>
      <c r="G896" s="11"/>
      <c r="H896" s="11"/>
      <c r="I896" s="11"/>
      <c r="K896" s="11"/>
      <c r="L896" s="11"/>
      <c r="M896" s="11"/>
      <c r="N896" s="11"/>
      <c r="O896" s="11"/>
      <c r="P896" s="11"/>
      <c r="R896" s="106"/>
      <c r="S896" s="11"/>
      <c r="T896" s="11"/>
      <c r="U896" s="12"/>
      <c r="V896" s="13"/>
    </row>
    <row r="897" spans="4:22" ht="15.75" customHeight="1">
      <c r="D897" s="11"/>
      <c r="E897" s="11"/>
      <c r="F897" s="11"/>
      <c r="G897" s="11"/>
      <c r="H897" s="11"/>
      <c r="I897" s="11"/>
      <c r="K897" s="11"/>
      <c r="L897" s="11"/>
      <c r="M897" s="11"/>
      <c r="N897" s="11"/>
      <c r="O897" s="11"/>
      <c r="P897" s="11"/>
      <c r="R897" s="106"/>
      <c r="S897" s="11"/>
      <c r="T897" s="11"/>
      <c r="U897" s="12"/>
      <c r="V897" s="13"/>
    </row>
    <row r="898" spans="4:22" ht="15.75" customHeight="1">
      <c r="D898" s="11"/>
      <c r="E898" s="11"/>
      <c r="F898" s="11"/>
      <c r="G898" s="11"/>
      <c r="H898" s="11"/>
      <c r="I898" s="11"/>
      <c r="K898" s="11"/>
      <c r="L898" s="11"/>
      <c r="M898" s="11"/>
      <c r="N898" s="11"/>
      <c r="O898" s="11"/>
      <c r="P898" s="11"/>
      <c r="R898" s="106"/>
      <c r="S898" s="11"/>
      <c r="T898" s="11"/>
      <c r="U898" s="12"/>
      <c r="V898" s="13"/>
    </row>
    <row r="899" spans="4:22" ht="15.75" customHeight="1">
      <c r="D899" s="11"/>
      <c r="E899" s="11"/>
      <c r="F899" s="11"/>
      <c r="G899" s="11"/>
      <c r="H899" s="11"/>
      <c r="I899" s="11"/>
      <c r="K899" s="11"/>
      <c r="L899" s="11"/>
      <c r="M899" s="11"/>
      <c r="N899" s="11"/>
      <c r="O899" s="11"/>
      <c r="P899" s="11"/>
      <c r="R899" s="106"/>
      <c r="S899" s="11"/>
      <c r="T899" s="11"/>
      <c r="U899" s="12"/>
      <c r="V899" s="13"/>
    </row>
    <row r="900" spans="4:22" ht="15.75" customHeight="1">
      <c r="D900" s="11"/>
      <c r="E900" s="11"/>
      <c r="F900" s="11"/>
      <c r="G900" s="11"/>
      <c r="H900" s="11"/>
      <c r="I900" s="11"/>
      <c r="K900" s="11"/>
      <c r="L900" s="11"/>
      <c r="M900" s="11"/>
      <c r="N900" s="11"/>
      <c r="O900" s="11"/>
      <c r="P900" s="11"/>
      <c r="R900" s="106"/>
      <c r="S900" s="11"/>
      <c r="T900" s="11"/>
      <c r="U900" s="12"/>
      <c r="V900" s="13"/>
    </row>
    <row r="901" spans="4:22" ht="15.75" customHeight="1">
      <c r="D901" s="11"/>
      <c r="E901" s="11"/>
      <c r="F901" s="11"/>
      <c r="G901" s="11"/>
      <c r="H901" s="11"/>
      <c r="I901" s="11"/>
      <c r="K901" s="11"/>
      <c r="L901" s="11"/>
      <c r="M901" s="11"/>
      <c r="N901" s="11"/>
      <c r="O901" s="11"/>
      <c r="P901" s="11"/>
      <c r="R901" s="106"/>
      <c r="S901" s="11"/>
      <c r="T901" s="11"/>
      <c r="U901" s="12"/>
      <c r="V901" s="13"/>
    </row>
    <row r="902" spans="4:22" ht="15.75" customHeight="1">
      <c r="D902" s="11"/>
      <c r="E902" s="11"/>
      <c r="F902" s="11"/>
      <c r="G902" s="11"/>
      <c r="H902" s="11"/>
      <c r="I902" s="11"/>
      <c r="K902" s="11"/>
      <c r="L902" s="11"/>
      <c r="M902" s="11"/>
      <c r="N902" s="11"/>
      <c r="O902" s="11"/>
      <c r="P902" s="11"/>
      <c r="R902" s="106"/>
      <c r="S902" s="11"/>
      <c r="T902" s="11"/>
      <c r="U902" s="12"/>
      <c r="V902" s="13"/>
    </row>
    <row r="903" spans="4:22" ht="15.75" customHeight="1">
      <c r="D903" s="11"/>
      <c r="E903" s="11"/>
      <c r="F903" s="11"/>
      <c r="G903" s="11"/>
      <c r="H903" s="11"/>
      <c r="I903" s="11"/>
      <c r="K903" s="11"/>
      <c r="L903" s="11"/>
      <c r="M903" s="11"/>
      <c r="N903" s="11"/>
      <c r="O903" s="11"/>
      <c r="P903" s="11"/>
      <c r="R903" s="106"/>
      <c r="S903" s="11"/>
      <c r="T903" s="11"/>
      <c r="U903" s="12"/>
      <c r="V903" s="13"/>
    </row>
    <row r="904" spans="4:22" ht="15.75" customHeight="1">
      <c r="D904" s="11"/>
      <c r="E904" s="11"/>
      <c r="F904" s="11"/>
      <c r="G904" s="11"/>
      <c r="H904" s="11"/>
      <c r="I904" s="11"/>
      <c r="K904" s="11"/>
      <c r="L904" s="11"/>
      <c r="M904" s="11"/>
      <c r="N904" s="11"/>
      <c r="O904" s="11"/>
      <c r="P904" s="11"/>
      <c r="R904" s="106"/>
      <c r="S904" s="11"/>
      <c r="T904" s="11"/>
      <c r="U904" s="12"/>
      <c r="V904" s="13"/>
    </row>
    <row r="905" spans="4:22" ht="15.75" customHeight="1">
      <c r="D905" s="11"/>
      <c r="E905" s="11"/>
      <c r="F905" s="11"/>
      <c r="G905" s="11"/>
      <c r="H905" s="11"/>
      <c r="I905" s="11"/>
      <c r="K905" s="11"/>
      <c r="L905" s="11"/>
      <c r="M905" s="11"/>
      <c r="N905" s="11"/>
      <c r="O905" s="11"/>
      <c r="P905" s="11"/>
      <c r="R905" s="106"/>
      <c r="S905" s="11"/>
      <c r="T905" s="11"/>
      <c r="U905" s="12"/>
      <c r="V905" s="13"/>
    </row>
    <row r="906" spans="4:22" ht="15.75" customHeight="1">
      <c r="D906" s="11"/>
      <c r="E906" s="11"/>
      <c r="F906" s="11"/>
      <c r="G906" s="11"/>
      <c r="H906" s="11"/>
      <c r="I906" s="11"/>
      <c r="K906" s="11"/>
      <c r="L906" s="11"/>
      <c r="M906" s="11"/>
      <c r="N906" s="11"/>
      <c r="O906" s="11"/>
      <c r="P906" s="11"/>
      <c r="R906" s="106"/>
      <c r="S906" s="11"/>
      <c r="T906" s="11"/>
      <c r="U906" s="12"/>
      <c r="V906" s="13"/>
    </row>
    <row r="907" spans="4:22" ht="15.75" customHeight="1">
      <c r="D907" s="11"/>
      <c r="E907" s="11"/>
      <c r="F907" s="11"/>
      <c r="G907" s="11"/>
      <c r="H907" s="11"/>
      <c r="I907" s="11"/>
      <c r="K907" s="11"/>
      <c r="L907" s="11"/>
      <c r="M907" s="11"/>
      <c r="N907" s="11"/>
      <c r="O907" s="11"/>
      <c r="P907" s="11"/>
      <c r="R907" s="106"/>
      <c r="S907" s="11"/>
      <c r="T907" s="11"/>
      <c r="U907" s="12"/>
      <c r="V907" s="13"/>
    </row>
    <row r="908" spans="4:22" ht="15.75" customHeight="1">
      <c r="D908" s="11"/>
      <c r="E908" s="11"/>
      <c r="F908" s="11"/>
      <c r="G908" s="11"/>
      <c r="H908" s="11"/>
      <c r="I908" s="11"/>
      <c r="K908" s="11"/>
      <c r="L908" s="11"/>
      <c r="M908" s="11"/>
      <c r="N908" s="11"/>
      <c r="O908" s="11"/>
      <c r="P908" s="11"/>
      <c r="R908" s="106"/>
      <c r="S908" s="11"/>
      <c r="T908" s="11"/>
      <c r="U908" s="12"/>
      <c r="V908" s="13"/>
    </row>
    <row r="909" spans="4:22" ht="15.75" customHeight="1">
      <c r="D909" s="11"/>
      <c r="E909" s="11"/>
      <c r="F909" s="11"/>
      <c r="G909" s="11"/>
      <c r="H909" s="11"/>
      <c r="I909" s="11"/>
      <c r="K909" s="11"/>
      <c r="L909" s="11"/>
      <c r="M909" s="11"/>
      <c r="N909" s="11"/>
      <c r="O909" s="11"/>
      <c r="P909" s="11"/>
      <c r="R909" s="106"/>
      <c r="S909" s="11"/>
      <c r="T909" s="11"/>
      <c r="U909" s="12"/>
      <c r="V909" s="13"/>
    </row>
    <row r="910" spans="4:22" ht="15.75" customHeight="1">
      <c r="D910" s="11"/>
      <c r="E910" s="11"/>
      <c r="F910" s="11"/>
      <c r="G910" s="11"/>
      <c r="H910" s="11"/>
      <c r="I910" s="11"/>
      <c r="K910" s="11"/>
      <c r="L910" s="11"/>
      <c r="M910" s="11"/>
      <c r="N910" s="11"/>
      <c r="O910" s="11"/>
      <c r="P910" s="11"/>
      <c r="R910" s="106"/>
      <c r="S910" s="11"/>
      <c r="T910" s="11"/>
      <c r="U910" s="12"/>
      <c r="V910" s="13"/>
    </row>
    <row r="911" spans="4:22" ht="15.75" customHeight="1">
      <c r="D911" s="11"/>
      <c r="E911" s="11"/>
      <c r="F911" s="11"/>
      <c r="G911" s="11"/>
      <c r="H911" s="11"/>
      <c r="I911" s="11"/>
      <c r="K911" s="11"/>
      <c r="L911" s="11"/>
      <c r="M911" s="11"/>
      <c r="N911" s="11"/>
      <c r="O911" s="11"/>
      <c r="P911" s="11"/>
      <c r="R911" s="106"/>
      <c r="S911" s="11"/>
      <c r="T911" s="11"/>
      <c r="U911" s="12"/>
      <c r="V911" s="13"/>
    </row>
    <row r="912" spans="4:22" ht="15.75" customHeight="1">
      <c r="D912" s="11"/>
      <c r="E912" s="11"/>
      <c r="F912" s="11"/>
      <c r="G912" s="11"/>
      <c r="H912" s="11"/>
      <c r="I912" s="11"/>
      <c r="K912" s="11"/>
      <c r="L912" s="11"/>
      <c r="M912" s="11"/>
      <c r="N912" s="11"/>
      <c r="O912" s="11"/>
      <c r="P912" s="11"/>
      <c r="R912" s="106"/>
      <c r="S912" s="11"/>
      <c r="T912" s="11"/>
      <c r="U912" s="12"/>
      <c r="V912" s="13"/>
    </row>
    <row r="913" spans="4:22" ht="15.75" customHeight="1">
      <c r="D913" s="11"/>
      <c r="E913" s="11"/>
      <c r="F913" s="11"/>
      <c r="G913" s="11"/>
      <c r="H913" s="11"/>
      <c r="I913" s="11"/>
      <c r="K913" s="11"/>
      <c r="L913" s="11"/>
      <c r="M913" s="11"/>
      <c r="N913" s="11"/>
      <c r="O913" s="11"/>
      <c r="P913" s="11"/>
      <c r="R913" s="106"/>
      <c r="S913" s="11"/>
      <c r="T913" s="11"/>
      <c r="U913" s="12"/>
      <c r="V913" s="13"/>
    </row>
    <row r="914" spans="4:22" ht="15.75" customHeight="1">
      <c r="D914" s="11"/>
      <c r="E914" s="11"/>
      <c r="F914" s="11"/>
      <c r="G914" s="11"/>
      <c r="H914" s="11"/>
      <c r="I914" s="11"/>
      <c r="K914" s="11"/>
      <c r="L914" s="11"/>
      <c r="M914" s="11"/>
      <c r="N914" s="11"/>
      <c r="O914" s="11"/>
      <c r="P914" s="11"/>
      <c r="R914" s="106"/>
      <c r="S914" s="11"/>
      <c r="T914" s="11"/>
      <c r="U914" s="12"/>
      <c r="V914" s="13"/>
    </row>
    <row r="915" spans="4:22" ht="15.75" customHeight="1">
      <c r="D915" s="11"/>
      <c r="E915" s="11"/>
      <c r="F915" s="11"/>
      <c r="G915" s="11"/>
      <c r="H915" s="11"/>
      <c r="I915" s="11"/>
      <c r="K915" s="11"/>
      <c r="L915" s="11"/>
      <c r="M915" s="11"/>
      <c r="N915" s="11"/>
      <c r="O915" s="11"/>
      <c r="P915" s="11"/>
      <c r="R915" s="106"/>
      <c r="S915" s="11"/>
      <c r="T915" s="11"/>
      <c r="U915" s="12"/>
      <c r="V915" s="13"/>
    </row>
    <row r="916" spans="4:22" ht="15.75" customHeight="1">
      <c r="D916" s="11"/>
      <c r="E916" s="11"/>
      <c r="F916" s="11"/>
      <c r="G916" s="11"/>
      <c r="H916" s="11"/>
      <c r="I916" s="11"/>
      <c r="K916" s="11"/>
      <c r="L916" s="11"/>
      <c r="M916" s="11"/>
      <c r="N916" s="11"/>
      <c r="O916" s="11"/>
      <c r="P916" s="11"/>
      <c r="R916" s="106"/>
      <c r="S916" s="11"/>
      <c r="T916" s="11"/>
      <c r="U916" s="12"/>
      <c r="V916" s="13"/>
    </row>
    <row r="917" spans="4:22" ht="15.75" customHeight="1">
      <c r="D917" s="11"/>
      <c r="E917" s="11"/>
      <c r="F917" s="11"/>
      <c r="G917" s="11"/>
      <c r="H917" s="11"/>
      <c r="I917" s="11"/>
      <c r="K917" s="11"/>
      <c r="L917" s="11"/>
      <c r="M917" s="11"/>
      <c r="N917" s="11"/>
      <c r="O917" s="11"/>
      <c r="P917" s="11"/>
      <c r="R917" s="106"/>
      <c r="S917" s="11"/>
      <c r="T917" s="11"/>
      <c r="U917" s="12"/>
      <c r="V917" s="13"/>
    </row>
    <row r="918" spans="4:22" ht="15.75" customHeight="1">
      <c r="D918" s="11"/>
      <c r="E918" s="11"/>
      <c r="F918" s="11"/>
      <c r="G918" s="11"/>
      <c r="H918" s="11"/>
      <c r="I918" s="11"/>
      <c r="K918" s="11"/>
      <c r="L918" s="11"/>
      <c r="M918" s="11"/>
      <c r="N918" s="11"/>
      <c r="O918" s="11"/>
      <c r="P918" s="11"/>
      <c r="R918" s="106"/>
      <c r="S918" s="11"/>
      <c r="T918" s="11"/>
      <c r="U918" s="12"/>
      <c r="V918" s="13"/>
    </row>
    <row r="919" spans="4:22" ht="15.75" customHeight="1">
      <c r="D919" s="11"/>
      <c r="E919" s="11"/>
      <c r="F919" s="11"/>
      <c r="G919" s="11"/>
      <c r="H919" s="11"/>
      <c r="I919" s="11"/>
      <c r="K919" s="11"/>
      <c r="L919" s="11"/>
      <c r="M919" s="11"/>
      <c r="N919" s="11"/>
      <c r="O919" s="11"/>
      <c r="P919" s="11"/>
      <c r="R919" s="106"/>
      <c r="S919" s="11"/>
      <c r="T919" s="11"/>
      <c r="U919" s="12"/>
      <c r="V919" s="13"/>
    </row>
    <row r="920" spans="4:22" ht="15.75" customHeight="1">
      <c r="D920" s="11"/>
      <c r="E920" s="11"/>
      <c r="F920" s="11"/>
      <c r="G920" s="11"/>
      <c r="H920" s="11"/>
      <c r="I920" s="11"/>
      <c r="K920" s="11"/>
      <c r="L920" s="11"/>
      <c r="M920" s="11"/>
      <c r="N920" s="11"/>
      <c r="O920" s="11"/>
      <c r="P920" s="11"/>
      <c r="R920" s="106"/>
      <c r="S920" s="11"/>
      <c r="T920" s="11"/>
      <c r="U920" s="12"/>
      <c r="V920" s="13"/>
    </row>
    <row r="921" spans="4:22" ht="15.75" customHeight="1">
      <c r="D921" s="11"/>
      <c r="E921" s="11"/>
      <c r="F921" s="11"/>
      <c r="G921" s="11"/>
      <c r="H921" s="11"/>
      <c r="I921" s="11"/>
      <c r="K921" s="11"/>
      <c r="L921" s="11"/>
      <c r="M921" s="11"/>
      <c r="N921" s="11"/>
      <c r="O921" s="11"/>
      <c r="P921" s="11"/>
      <c r="R921" s="106"/>
      <c r="S921" s="11"/>
      <c r="T921" s="11"/>
      <c r="U921" s="12"/>
      <c r="V921" s="13"/>
    </row>
    <row r="922" spans="4:22" ht="15.75" customHeight="1">
      <c r="D922" s="11"/>
      <c r="E922" s="11"/>
      <c r="F922" s="11"/>
      <c r="G922" s="11"/>
      <c r="H922" s="11"/>
      <c r="I922" s="11"/>
      <c r="K922" s="11"/>
      <c r="L922" s="11"/>
      <c r="M922" s="11"/>
      <c r="N922" s="11"/>
      <c r="O922" s="11"/>
      <c r="P922" s="11"/>
      <c r="R922" s="106"/>
      <c r="S922" s="11"/>
      <c r="T922" s="11"/>
      <c r="U922" s="12"/>
      <c r="V922" s="13"/>
    </row>
    <row r="923" spans="4:22" ht="15.75" customHeight="1">
      <c r="D923" s="11"/>
      <c r="E923" s="11"/>
      <c r="F923" s="11"/>
      <c r="G923" s="11"/>
      <c r="H923" s="11"/>
      <c r="I923" s="11"/>
      <c r="K923" s="11"/>
      <c r="L923" s="11"/>
      <c r="M923" s="11"/>
      <c r="N923" s="11"/>
      <c r="O923" s="11"/>
      <c r="P923" s="11"/>
      <c r="R923" s="106"/>
      <c r="S923" s="11"/>
      <c r="T923" s="11"/>
      <c r="U923" s="12"/>
      <c r="V923" s="13"/>
    </row>
    <row r="924" spans="4:22" ht="15.75" customHeight="1">
      <c r="D924" s="11"/>
      <c r="E924" s="11"/>
      <c r="F924" s="11"/>
      <c r="G924" s="11"/>
      <c r="H924" s="11"/>
      <c r="I924" s="11"/>
      <c r="K924" s="11"/>
      <c r="L924" s="11"/>
      <c r="M924" s="11"/>
      <c r="N924" s="11"/>
      <c r="O924" s="11"/>
      <c r="P924" s="11"/>
      <c r="R924" s="106"/>
      <c r="S924" s="11"/>
      <c r="T924" s="11"/>
      <c r="U924" s="12"/>
      <c r="V924" s="13"/>
    </row>
    <row r="925" spans="4:22" ht="15.75" customHeight="1">
      <c r="D925" s="11"/>
      <c r="E925" s="11"/>
      <c r="F925" s="11"/>
      <c r="G925" s="11"/>
      <c r="H925" s="11"/>
      <c r="I925" s="11"/>
      <c r="K925" s="11"/>
      <c r="L925" s="11"/>
      <c r="M925" s="11"/>
      <c r="N925" s="11"/>
      <c r="O925" s="11"/>
      <c r="P925" s="11"/>
      <c r="R925" s="106"/>
      <c r="S925" s="11"/>
      <c r="T925" s="11"/>
      <c r="U925" s="12"/>
      <c r="V925" s="13"/>
    </row>
    <row r="926" spans="4:22" ht="15.75" customHeight="1">
      <c r="D926" s="11"/>
      <c r="E926" s="11"/>
      <c r="F926" s="11"/>
      <c r="G926" s="11"/>
      <c r="H926" s="11"/>
      <c r="I926" s="11"/>
      <c r="K926" s="11"/>
      <c r="L926" s="11"/>
      <c r="M926" s="11"/>
      <c r="N926" s="11"/>
      <c r="O926" s="11"/>
      <c r="P926" s="11"/>
      <c r="R926" s="106"/>
      <c r="S926" s="11"/>
      <c r="T926" s="11"/>
      <c r="U926" s="12"/>
      <c r="V926" s="13"/>
    </row>
    <row r="927" spans="4:22" ht="15.75" customHeight="1">
      <c r="D927" s="11"/>
      <c r="E927" s="11"/>
      <c r="F927" s="11"/>
      <c r="G927" s="11"/>
      <c r="H927" s="11"/>
      <c r="I927" s="11"/>
      <c r="K927" s="11"/>
      <c r="L927" s="11"/>
      <c r="M927" s="11"/>
      <c r="N927" s="11"/>
      <c r="O927" s="11"/>
      <c r="P927" s="11"/>
      <c r="R927" s="106"/>
      <c r="S927" s="11"/>
      <c r="T927" s="11"/>
      <c r="U927" s="12"/>
      <c r="V927" s="13"/>
    </row>
    <row r="928" spans="4:22" ht="15.75" customHeight="1">
      <c r="D928" s="11"/>
      <c r="E928" s="11"/>
      <c r="F928" s="11"/>
      <c r="G928" s="11"/>
      <c r="H928" s="11"/>
      <c r="I928" s="11"/>
      <c r="K928" s="11"/>
      <c r="L928" s="11"/>
      <c r="M928" s="11"/>
      <c r="N928" s="11"/>
      <c r="O928" s="11"/>
      <c r="P928" s="11"/>
      <c r="R928" s="106"/>
      <c r="S928" s="11"/>
      <c r="T928" s="11"/>
      <c r="U928" s="12"/>
      <c r="V928" s="13"/>
    </row>
    <row r="929" spans="4:22" ht="15.75" customHeight="1">
      <c r="D929" s="11"/>
      <c r="E929" s="11"/>
      <c r="F929" s="11"/>
      <c r="G929" s="11"/>
      <c r="H929" s="11"/>
      <c r="I929" s="11"/>
      <c r="K929" s="11"/>
      <c r="L929" s="11"/>
      <c r="M929" s="11"/>
      <c r="N929" s="11"/>
      <c r="O929" s="11"/>
      <c r="P929" s="11"/>
      <c r="R929" s="106"/>
      <c r="S929" s="11"/>
      <c r="T929" s="11"/>
      <c r="U929" s="12"/>
      <c r="V929" s="13"/>
    </row>
    <row r="930" spans="4:22" ht="15.75" customHeight="1">
      <c r="D930" s="11"/>
      <c r="E930" s="11"/>
      <c r="F930" s="11"/>
      <c r="G930" s="11"/>
      <c r="H930" s="11"/>
      <c r="I930" s="11"/>
      <c r="K930" s="11"/>
      <c r="L930" s="11"/>
      <c r="M930" s="11"/>
      <c r="N930" s="11"/>
      <c r="O930" s="11"/>
      <c r="P930" s="11"/>
      <c r="R930" s="106"/>
      <c r="S930" s="11"/>
      <c r="T930" s="11"/>
      <c r="U930" s="12"/>
      <c r="V930" s="13"/>
    </row>
    <row r="931" spans="4:22" ht="15.75" customHeight="1">
      <c r="D931" s="11"/>
      <c r="E931" s="11"/>
      <c r="F931" s="11"/>
      <c r="G931" s="11"/>
      <c r="H931" s="11"/>
      <c r="I931" s="11"/>
      <c r="K931" s="11"/>
      <c r="L931" s="11"/>
      <c r="M931" s="11"/>
      <c r="N931" s="11"/>
      <c r="O931" s="11"/>
      <c r="P931" s="11"/>
      <c r="R931" s="106"/>
      <c r="S931" s="11"/>
      <c r="T931" s="11"/>
      <c r="U931" s="12"/>
      <c r="V931" s="13"/>
    </row>
    <row r="932" spans="4:22" ht="15.75" customHeight="1">
      <c r="D932" s="11"/>
      <c r="E932" s="11"/>
      <c r="F932" s="11"/>
      <c r="G932" s="11"/>
      <c r="H932" s="11"/>
      <c r="I932" s="11"/>
      <c r="K932" s="11"/>
      <c r="L932" s="11"/>
      <c r="M932" s="11"/>
      <c r="N932" s="11"/>
      <c r="O932" s="11"/>
      <c r="P932" s="11"/>
      <c r="R932" s="106"/>
      <c r="S932" s="11"/>
      <c r="T932" s="11"/>
      <c r="U932" s="12"/>
      <c r="V932" s="13"/>
    </row>
    <row r="933" spans="4:22" ht="15.75" customHeight="1">
      <c r="D933" s="11"/>
      <c r="E933" s="11"/>
      <c r="F933" s="11"/>
      <c r="G933" s="11"/>
      <c r="H933" s="11"/>
      <c r="I933" s="11"/>
      <c r="K933" s="11"/>
      <c r="L933" s="11"/>
      <c r="M933" s="11"/>
      <c r="N933" s="11"/>
      <c r="O933" s="11"/>
      <c r="P933" s="11"/>
      <c r="R933" s="106"/>
      <c r="S933" s="11"/>
      <c r="T933" s="11"/>
      <c r="U933" s="12"/>
      <c r="V933" s="13"/>
    </row>
    <row r="934" spans="4:22" ht="15.75" customHeight="1">
      <c r="D934" s="11"/>
      <c r="E934" s="11"/>
      <c r="F934" s="11"/>
      <c r="G934" s="11"/>
      <c r="H934" s="11"/>
      <c r="I934" s="11"/>
      <c r="K934" s="11"/>
      <c r="L934" s="11"/>
      <c r="M934" s="11"/>
      <c r="N934" s="11"/>
      <c r="O934" s="11"/>
      <c r="P934" s="11"/>
      <c r="R934" s="106"/>
      <c r="S934" s="11"/>
      <c r="T934" s="11"/>
      <c r="U934" s="12"/>
      <c r="V934" s="13"/>
    </row>
    <row r="935" spans="4:22" ht="15.75" customHeight="1">
      <c r="D935" s="11"/>
      <c r="E935" s="11"/>
      <c r="F935" s="11"/>
      <c r="G935" s="11"/>
      <c r="H935" s="11"/>
      <c r="I935" s="11"/>
      <c r="K935" s="11"/>
      <c r="L935" s="11"/>
      <c r="M935" s="11"/>
      <c r="N935" s="11"/>
      <c r="O935" s="11"/>
      <c r="P935" s="11"/>
      <c r="R935" s="106"/>
      <c r="S935" s="11"/>
      <c r="T935" s="11"/>
      <c r="U935" s="12"/>
      <c r="V935" s="13"/>
    </row>
    <row r="936" spans="4:22" ht="15.75" customHeight="1">
      <c r="D936" s="11"/>
      <c r="E936" s="11"/>
      <c r="F936" s="11"/>
      <c r="G936" s="11"/>
      <c r="H936" s="11"/>
      <c r="I936" s="11"/>
      <c r="K936" s="11"/>
      <c r="L936" s="11"/>
      <c r="M936" s="11"/>
      <c r="N936" s="11"/>
      <c r="O936" s="11"/>
      <c r="P936" s="11"/>
      <c r="R936" s="106"/>
      <c r="S936" s="11"/>
      <c r="T936" s="11"/>
      <c r="U936" s="12"/>
      <c r="V936" s="13"/>
    </row>
    <row r="937" spans="4:22" ht="15.75" customHeight="1">
      <c r="D937" s="11"/>
      <c r="E937" s="11"/>
      <c r="F937" s="11"/>
      <c r="G937" s="11"/>
      <c r="H937" s="11"/>
      <c r="I937" s="11"/>
      <c r="K937" s="11"/>
      <c r="L937" s="11"/>
      <c r="M937" s="11"/>
      <c r="N937" s="11"/>
      <c r="O937" s="11"/>
      <c r="P937" s="11"/>
      <c r="R937" s="106"/>
      <c r="S937" s="11"/>
      <c r="T937" s="11"/>
      <c r="U937" s="12"/>
      <c r="V937" s="13"/>
    </row>
    <row r="938" spans="4:22" ht="15.75" customHeight="1">
      <c r="D938" s="11"/>
      <c r="E938" s="11"/>
      <c r="F938" s="11"/>
      <c r="G938" s="11"/>
      <c r="H938" s="11"/>
      <c r="I938" s="11"/>
      <c r="K938" s="11"/>
      <c r="L938" s="11"/>
      <c r="M938" s="11"/>
      <c r="N938" s="11"/>
      <c r="O938" s="11"/>
      <c r="P938" s="11"/>
      <c r="R938" s="106"/>
      <c r="S938" s="11"/>
      <c r="T938" s="11"/>
      <c r="U938" s="12"/>
      <c r="V938" s="13"/>
    </row>
    <row r="939" spans="4:22" ht="15.75" customHeight="1">
      <c r="D939" s="11"/>
      <c r="E939" s="11"/>
      <c r="F939" s="11"/>
      <c r="G939" s="11"/>
      <c r="H939" s="11"/>
      <c r="I939" s="11"/>
      <c r="K939" s="11"/>
      <c r="L939" s="11"/>
      <c r="M939" s="11"/>
      <c r="N939" s="11"/>
      <c r="O939" s="11"/>
      <c r="P939" s="11"/>
      <c r="R939" s="106"/>
      <c r="S939" s="11"/>
      <c r="T939" s="11"/>
      <c r="U939" s="12"/>
      <c r="V939" s="13"/>
    </row>
    <row r="940" spans="4:22" ht="15.75" customHeight="1">
      <c r="D940" s="11"/>
      <c r="E940" s="11"/>
      <c r="F940" s="11"/>
      <c r="G940" s="11"/>
      <c r="H940" s="11"/>
      <c r="I940" s="11"/>
      <c r="K940" s="11"/>
      <c r="L940" s="11"/>
      <c r="M940" s="11"/>
      <c r="N940" s="11"/>
      <c r="O940" s="11"/>
      <c r="P940" s="11"/>
      <c r="R940" s="106"/>
      <c r="S940" s="11"/>
      <c r="T940" s="11"/>
      <c r="U940" s="12"/>
      <c r="V940" s="13"/>
    </row>
    <row r="941" spans="4:22" ht="15.75" customHeight="1">
      <c r="D941" s="11"/>
      <c r="E941" s="11"/>
      <c r="F941" s="11"/>
      <c r="G941" s="11"/>
      <c r="H941" s="11"/>
      <c r="I941" s="11"/>
      <c r="K941" s="11"/>
      <c r="L941" s="11"/>
      <c r="M941" s="11"/>
      <c r="N941" s="11"/>
      <c r="O941" s="11"/>
      <c r="P941" s="11"/>
      <c r="R941" s="106"/>
      <c r="S941" s="11"/>
      <c r="T941" s="11"/>
      <c r="U941" s="12"/>
      <c r="V941" s="13"/>
    </row>
    <row r="942" spans="4:22" ht="15.75" customHeight="1">
      <c r="D942" s="11"/>
      <c r="E942" s="11"/>
      <c r="F942" s="11"/>
      <c r="G942" s="11"/>
      <c r="H942" s="11"/>
      <c r="I942" s="11"/>
      <c r="K942" s="11"/>
      <c r="L942" s="11"/>
      <c r="M942" s="11"/>
      <c r="N942" s="11"/>
      <c r="O942" s="11"/>
      <c r="P942" s="11"/>
      <c r="R942" s="106"/>
      <c r="S942" s="11"/>
      <c r="T942" s="11"/>
      <c r="U942" s="12"/>
      <c r="V942" s="13"/>
    </row>
    <row r="943" spans="4:22" ht="15.75" customHeight="1">
      <c r="D943" s="11"/>
      <c r="E943" s="11"/>
      <c r="F943" s="11"/>
      <c r="G943" s="11"/>
      <c r="H943" s="11"/>
      <c r="I943" s="11"/>
      <c r="K943" s="11"/>
      <c r="L943" s="11"/>
      <c r="M943" s="11"/>
      <c r="N943" s="11"/>
      <c r="O943" s="11"/>
      <c r="P943" s="11"/>
      <c r="R943" s="106"/>
      <c r="S943" s="11"/>
      <c r="T943" s="11"/>
      <c r="U943" s="12"/>
      <c r="V943" s="13"/>
    </row>
    <row r="944" spans="4:22" ht="15.75" customHeight="1">
      <c r="D944" s="11"/>
      <c r="E944" s="11"/>
      <c r="F944" s="11"/>
      <c r="G944" s="11"/>
      <c r="H944" s="11"/>
      <c r="I944" s="11"/>
      <c r="K944" s="11"/>
      <c r="L944" s="11"/>
      <c r="M944" s="11"/>
      <c r="N944" s="11"/>
      <c r="O944" s="11"/>
      <c r="P944" s="11"/>
      <c r="R944" s="106"/>
      <c r="S944" s="11"/>
      <c r="T944" s="11"/>
      <c r="U944" s="12"/>
      <c r="V944" s="13"/>
    </row>
    <row r="945" spans="4:22" ht="15.75" customHeight="1">
      <c r="D945" s="11"/>
      <c r="E945" s="11"/>
      <c r="F945" s="11"/>
      <c r="G945" s="11"/>
      <c r="H945" s="11"/>
      <c r="I945" s="11"/>
      <c r="K945" s="11"/>
      <c r="L945" s="11"/>
      <c r="M945" s="11"/>
      <c r="N945" s="11"/>
      <c r="O945" s="11"/>
      <c r="P945" s="11"/>
      <c r="R945" s="106"/>
      <c r="S945" s="11"/>
      <c r="T945" s="11"/>
      <c r="U945" s="12"/>
      <c r="V945" s="13"/>
    </row>
    <row r="946" spans="4:22" ht="15.75" customHeight="1">
      <c r="D946" s="11"/>
      <c r="E946" s="11"/>
      <c r="F946" s="11"/>
      <c r="G946" s="11"/>
      <c r="H946" s="11"/>
      <c r="I946" s="11"/>
      <c r="K946" s="11"/>
      <c r="L946" s="11"/>
      <c r="M946" s="11"/>
      <c r="N946" s="11"/>
      <c r="O946" s="11"/>
      <c r="P946" s="11"/>
      <c r="R946" s="106"/>
      <c r="S946" s="11"/>
      <c r="T946" s="11"/>
      <c r="U946" s="12"/>
      <c r="V946" s="13"/>
    </row>
    <row r="947" spans="4:22" ht="15.75" customHeight="1">
      <c r="D947" s="11"/>
      <c r="E947" s="11"/>
      <c r="F947" s="11"/>
      <c r="G947" s="11"/>
      <c r="H947" s="11"/>
      <c r="I947" s="11"/>
      <c r="K947" s="11"/>
      <c r="L947" s="11"/>
      <c r="M947" s="11"/>
      <c r="N947" s="11"/>
      <c r="O947" s="11"/>
      <c r="P947" s="11"/>
      <c r="R947" s="106"/>
      <c r="S947" s="11"/>
      <c r="T947" s="11"/>
      <c r="U947" s="12"/>
      <c r="V947" s="13"/>
    </row>
    <row r="948" spans="4:22" ht="15.75" customHeight="1">
      <c r="D948" s="11"/>
      <c r="E948" s="11"/>
      <c r="F948" s="11"/>
      <c r="G948" s="11"/>
      <c r="H948" s="11"/>
      <c r="I948" s="11"/>
      <c r="K948" s="11"/>
      <c r="L948" s="11"/>
      <c r="M948" s="11"/>
      <c r="N948" s="11"/>
      <c r="O948" s="11"/>
      <c r="P948" s="11"/>
      <c r="R948" s="106"/>
      <c r="S948" s="11"/>
      <c r="T948" s="11"/>
      <c r="U948" s="12"/>
      <c r="V948" s="13"/>
    </row>
    <row r="949" spans="4:22" ht="15.75" customHeight="1">
      <c r="D949" s="11"/>
      <c r="E949" s="11"/>
      <c r="F949" s="11"/>
      <c r="G949" s="11"/>
      <c r="H949" s="11"/>
      <c r="I949" s="11"/>
      <c r="K949" s="11"/>
      <c r="L949" s="11"/>
      <c r="M949" s="11"/>
      <c r="N949" s="11"/>
      <c r="O949" s="11"/>
      <c r="P949" s="11"/>
      <c r="R949" s="106"/>
      <c r="S949" s="11"/>
      <c r="T949" s="11"/>
      <c r="U949" s="12"/>
      <c r="V949" s="13"/>
    </row>
    <row r="950" spans="4:22" ht="15.75" customHeight="1">
      <c r="D950" s="11"/>
      <c r="E950" s="11"/>
      <c r="F950" s="11"/>
      <c r="G950" s="11"/>
      <c r="H950" s="11"/>
      <c r="I950" s="11"/>
      <c r="K950" s="11"/>
      <c r="L950" s="11"/>
      <c r="M950" s="11"/>
      <c r="N950" s="11"/>
      <c r="O950" s="11"/>
      <c r="P950" s="11"/>
      <c r="R950" s="106"/>
      <c r="S950" s="11"/>
      <c r="T950" s="11"/>
      <c r="U950" s="12"/>
      <c r="V950" s="13"/>
    </row>
    <row r="951" spans="4:22" ht="15.75" customHeight="1">
      <c r="D951" s="11"/>
      <c r="E951" s="11"/>
      <c r="F951" s="11"/>
      <c r="G951" s="11"/>
      <c r="H951" s="11"/>
      <c r="I951" s="11"/>
      <c r="K951" s="11"/>
      <c r="L951" s="11"/>
      <c r="M951" s="11"/>
      <c r="N951" s="11"/>
      <c r="O951" s="11"/>
      <c r="P951" s="11"/>
      <c r="R951" s="106"/>
      <c r="S951" s="11"/>
      <c r="T951" s="11"/>
      <c r="U951" s="12"/>
      <c r="V951" s="13"/>
    </row>
    <row r="952" spans="4:22" ht="15.75" customHeight="1">
      <c r="D952" s="11"/>
      <c r="E952" s="11"/>
      <c r="F952" s="11"/>
      <c r="G952" s="11"/>
      <c r="H952" s="11"/>
      <c r="I952" s="11"/>
      <c r="K952" s="11"/>
      <c r="L952" s="11"/>
      <c r="M952" s="11"/>
      <c r="N952" s="11"/>
      <c r="O952" s="11"/>
      <c r="P952" s="11"/>
      <c r="R952" s="106"/>
      <c r="S952" s="11"/>
      <c r="T952" s="11"/>
      <c r="U952" s="12"/>
      <c r="V952" s="13"/>
    </row>
    <row r="953" spans="4:22" ht="15.75" customHeight="1">
      <c r="D953" s="11"/>
      <c r="E953" s="11"/>
      <c r="F953" s="11"/>
      <c r="G953" s="11"/>
      <c r="H953" s="11"/>
      <c r="I953" s="11"/>
      <c r="K953" s="11"/>
      <c r="L953" s="11"/>
      <c r="M953" s="11"/>
      <c r="N953" s="11"/>
      <c r="O953" s="11"/>
      <c r="P953" s="11"/>
      <c r="R953" s="106"/>
      <c r="S953" s="11"/>
      <c r="T953" s="11"/>
      <c r="U953" s="12"/>
      <c r="V953" s="13"/>
    </row>
    <row r="954" spans="4:22" ht="15.75" customHeight="1">
      <c r="D954" s="11"/>
      <c r="E954" s="11"/>
      <c r="F954" s="11"/>
      <c r="G954" s="11"/>
      <c r="H954" s="11"/>
      <c r="I954" s="11"/>
      <c r="K954" s="11"/>
      <c r="L954" s="11"/>
      <c r="M954" s="11"/>
      <c r="N954" s="11"/>
      <c r="O954" s="11"/>
      <c r="P954" s="11"/>
      <c r="R954" s="106"/>
      <c r="S954" s="11"/>
      <c r="T954" s="11"/>
      <c r="U954" s="12"/>
      <c r="V954" s="13"/>
    </row>
    <row r="955" spans="4:22" ht="15.75" customHeight="1">
      <c r="D955" s="11"/>
      <c r="E955" s="11"/>
      <c r="F955" s="11"/>
      <c r="G955" s="11"/>
      <c r="H955" s="11"/>
      <c r="I955" s="11"/>
      <c r="K955" s="11"/>
      <c r="L955" s="11"/>
      <c r="M955" s="11"/>
      <c r="N955" s="11"/>
      <c r="O955" s="11"/>
      <c r="P955" s="11"/>
      <c r="R955" s="106"/>
      <c r="S955" s="11"/>
      <c r="T955" s="11"/>
      <c r="U955" s="12"/>
      <c r="V955" s="13"/>
    </row>
    <row r="956" spans="4:22" ht="15.75" customHeight="1">
      <c r="D956" s="11"/>
      <c r="E956" s="11"/>
      <c r="F956" s="11"/>
      <c r="G956" s="11"/>
      <c r="H956" s="11"/>
      <c r="I956" s="11"/>
      <c r="K956" s="11"/>
      <c r="L956" s="11"/>
      <c r="M956" s="11"/>
      <c r="N956" s="11"/>
      <c r="O956" s="11"/>
      <c r="P956" s="11"/>
      <c r="R956" s="106"/>
      <c r="S956" s="11"/>
      <c r="T956" s="11"/>
      <c r="U956" s="12"/>
      <c r="V956" s="13"/>
    </row>
    <row r="957" spans="4:22" ht="15.75" customHeight="1">
      <c r="D957" s="11"/>
      <c r="E957" s="11"/>
      <c r="F957" s="11"/>
      <c r="G957" s="11"/>
      <c r="H957" s="11"/>
      <c r="I957" s="11"/>
      <c r="K957" s="11"/>
      <c r="L957" s="11"/>
      <c r="M957" s="11"/>
      <c r="N957" s="11"/>
      <c r="O957" s="11"/>
      <c r="P957" s="11"/>
      <c r="R957" s="106"/>
      <c r="S957" s="11"/>
      <c r="T957" s="11"/>
      <c r="U957" s="12"/>
      <c r="V957" s="13"/>
    </row>
    <row r="958" spans="4:22" ht="15.75" customHeight="1">
      <c r="D958" s="11"/>
      <c r="E958" s="11"/>
      <c r="F958" s="11"/>
      <c r="G958" s="11"/>
      <c r="H958" s="11"/>
      <c r="I958" s="11"/>
      <c r="K958" s="11"/>
      <c r="L958" s="11"/>
      <c r="M958" s="11"/>
      <c r="N958" s="11"/>
      <c r="O958" s="11"/>
      <c r="P958" s="11"/>
      <c r="R958" s="106"/>
      <c r="S958" s="11"/>
      <c r="T958" s="11"/>
      <c r="U958" s="12"/>
      <c r="V958" s="13"/>
    </row>
    <row r="959" spans="4:22" ht="15.75" customHeight="1">
      <c r="D959" s="11"/>
      <c r="E959" s="11"/>
      <c r="F959" s="11"/>
      <c r="G959" s="11"/>
      <c r="H959" s="11"/>
      <c r="I959" s="11"/>
      <c r="K959" s="11"/>
      <c r="L959" s="11"/>
      <c r="M959" s="11"/>
      <c r="N959" s="11"/>
      <c r="O959" s="11"/>
      <c r="P959" s="11"/>
      <c r="R959" s="106"/>
      <c r="S959" s="11"/>
      <c r="T959" s="11"/>
      <c r="U959" s="12"/>
      <c r="V959" s="13"/>
    </row>
    <row r="960" spans="4:22" ht="15.75" customHeight="1">
      <c r="D960" s="11"/>
      <c r="E960" s="11"/>
      <c r="F960" s="11"/>
      <c r="G960" s="11"/>
      <c r="H960" s="11"/>
      <c r="I960" s="11"/>
      <c r="K960" s="11"/>
      <c r="L960" s="11"/>
      <c r="M960" s="11"/>
      <c r="N960" s="11"/>
      <c r="O960" s="11"/>
      <c r="P960" s="11"/>
      <c r="R960" s="106"/>
      <c r="S960" s="11"/>
      <c r="T960" s="11"/>
      <c r="U960" s="12"/>
      <c r="V960" s="13"/>
    </row>
    <row r="961" spans="4:22" ht="15.75" customHeight="1">
      <c r="D961" s="11"/>
      <c r="E961" s="11"/>
      <c r="F961" s="11"/>
      <c r="G961" s="11"/>
      <c r="H961" s="11"/>
      <c r="I961" s="11"/>
      <c r="K961" s="11"/>
      <c r="L961" s="11"/>
      <c r="M961" s="11"/>
      <c r="N961" s="11"/>
      <c r="O961" s="11"/>
      <c r="P961" s="11"/>
      <c r="R961" s="106"/>
      <c r="S961" s="11"/>
      <c r="T961" s="11"/>
      <c r="U961" s="12"/>
      <c r="V961" s="13"/>
    </row>
    <row r="962" spans="4:22" ht="15.75" customHeight="1">
      <c r="D962" s="11"/>
      <c r="E962" s="11"/>
      <c r="F962" s="11"/>
      <c r="G962" s="11"/>
      <c r="H962" s="11"/>
      <c r="I962" s="11"/>
      <c r="K962" s="11"/>
      <c r="L962" s="11"/>
      <c r="M962" s="11"/>
      <c r="N962" s="11"/>
      <c r="O962" s="11"/>
      <c r="P962" s="11"/>
      <c r="R962" s="106"/>
      <c r="S962" s="11"/>
      <c r="T962" s="11"/>
      <c r="U962" s="12"/>
      <c r="V962" s="13"/>
    </row>
    <row r="963" spans="4:22" ht="15.75" customHeight="1">
      <c r="D963" s="11"/>
      <c r="E963" s="11"/>
      <c r="F963" s="11"/>
      <c r="G963" s="11"/>
      <c r="H963" s="11"/>
      <c r="I963" s="11"/>
      <c r="K963" s="11"/>
      <c r="L963" s="11"/>
      <c r="M963" s="11"/>
      <c r="N963" s="11"/>
      <c r="O963" s="11"/>
      <c r="P963" s="11"/>
      <c r="R963" s="106"/>
      <c r="S963" s="11"/>
      <c r="T963" s="11"/>
      <c r="U963" s="12"/>
      <c r="V963" s="13"/>
    </row>
    <row r="964" spans="4:22" ht="15.75" customHeight="1">
      <c r="D964" s="11"/>
      <c r="E964" s="11"/>
      <c r="F964" s="11"/>
      <c r="G964" s="11"/>
      <c r="H964" s="11"/>
      <c r="I964" s="11"/>
      <c r="K964" s="11"/>
      <c r="L964" s="11"/>
      <c r="M964" s="11"/>
      <c r="N964" s="11"/>
      <c r="O964" s="11"/>
      <c r="P964" s="11"/>
      <c r="R964" s="106"/>
      <c r="S964" s="11"/>
      <c r="T964" s="11"/>
      <c r="U964" s="12"/>
      <c r="V964" s="13"/>
    </row>
    <row r="965" spans="4:22" ht="15.75" customHeight="1">
      <c r="D965" s="11"/>
      <c r="E965" s="11"/>
      <c r="F965" s="11"/>
      <c r="G965" s="11"/>
      <c r="H965" s="11"/>
      <c r="I965" s="11"/>
      <c r="K965" s="11"/>
      <c r="L965" s="11"/>
      <c r="M965" s="11"/>
      <c r="N965" s="11"/>
      <c r="O965" s="11"/>
      <c r="P965" s="11"/>
      <c r="R965" s="106"/>
      <c r="S965" s="11"/>
      <c r="T965" s="11"/>
      <c r="U965" s="12"/>
      <c r="V965" s="13"/>
    </row>
    <row r="966" spans="4:22" ht="15.75" customHeight="1">
      <c r="D966" s="11"/>
      <c r="E966" s="11"/>
      <c r="F966" s="11"/>
      <c r="G966" s="11"/>
      <c r="H966" s="11"/>
      <c r="I966" s="11"/>
      <c r="K966" s="11"/>
      <c r="L966" s="11"/>
      <c r="M966" s="11"/>
      <c r="N966" s="11"/>
      <c r="O966" s="11"/>
      <c r="P966" s="11"/>
      <c r="R966" s="106"/>
      <c r="S966" s="11"/>
      <c r="T966" s="11"/>
      <c r="U966" s="12"/>
      <c r="V966" s="13"/>
    </row>
    <row r="967" spans="4:22" ht="15.75" customHeight="1">
      <c r="D967" s="11"/>
      <c r="E967" s="11"/>
      <c r="F967" s="11"/>
      <c r="G967" s="11"/>
      <c r="H967" s="11"/>
      <c r="I967" s="11"/>
      <c r="K967" s="11"/>
      <c r="L967" s="11"/>
      <c r="M967" s="11"/>
      <c r="N967" s="11"/>
      <c r="O967" s="11"/>
      <c r="P967" s="11"/>
      <c r="R967" s="106"/>
      <c r="S967" s="11"/>
      <c r="T967" s="11"/>
      <c r="U967" s="12"/>
      <c r="V967" s="13"/>
    </row>
    <row r="968" spans="4:22" ht="15.75" customHeight="1">
      <c r="D968" s="11"/>
      <c r="E968" s="11"/>
      <c r="F968" s="11"/>
      <c r="G968" s="11"/>
      <c r="H968" s="11"/>
      <c r="I968" s="11"/>
      <c r="K968" s="11"/>
      <c r="L968" s="11"/>
      <c r="M968" s="11"/>
      <c r="N968" s="11"/>
      <c r="O968" s="11"/>
      <c r="P968" s="11"/>
      <c r="R968" s="106"/>
      <c r="S968" s="11"/>
      <c r="T968" s="11"/>
      <c r="U968" s="12"/>
      <c r="V968" s="13"/>
    </row>
    <row r="969" spans="4:22" ht="15.75" customHeight="1">
      <c r="D969" s="11"/>
      <c r="E969" s="11"/>
      <c r="F969" s="11"/>
      <c r="G969" s="11"/>
      <c r="H969" s="11"/>
      <c r="I969" s="11"/>
      <c r="K969" s="11"/>
      <c r="L969" s="11"/>
      <c r="M969" s="11"/>
      <c r="N969" s="11"/>
      <c r="O969" s="11"/>
      <c r="P969" s="11"/>
      <c r="R969" s="106"/>
      <c r="S969" s="11"/>
      <c r="T969" s="11"/>
      <c r="U969" s="12"/>
      <c r="V969" s="13"/>
    </row>
    <row r="970" spans="4:22" ht="15.75" customHeight="1">
      <c r="D970" s="11"/>
      <c r="E970" s="11"/>
      <c r="F970" s="11"/>
      <c r="G970" s="11"/>
      <c r="H970" s="11"/>
      <c r="I970" s="11"/>
      <c r="K970" s="11"/>
      <c r="L970" s="11"/>
      <c r="M970" s="11"/>
      <c r="N970" s="11"/>
      <c r="O970" s="11"/>
      <c r="P970" s="11"/>
      <c r="R970" s="106"/>
      <c r="S970" s="11"/>
      <c r="T970" s="11"/>
      <c r="U970" s="12"/>
      <c r="V970" s="13"/>
    </row>
    <row r="971" spans="4:22" ht="15.75" customHeight="1">
      <c r="D971" s="11"/>
      <c r="E971" s="11"/>
      <c r="F971" s="11"/>
      <c r="G971" s="11"/>
      <c r="H971" s="11"/>
      <c r="I971" s="11"/>
      <c r="K971" s="11"/>
      <c r="L971" s="11"/>
      <c r="M971" s="11"/>
      <c r="N971" s="11"/>
      <c r="O971" s="11"/>
      <c r="P971" s="11"/>
      <c r="R971" s="106"/>
      <c r="S971" s="11"/>
      <c r="T971" s="11"/>
      <c r="U971" s="12"/>
      <c r="V971" s="13"/>
    </row>
    <row r="972" spans="4:22" ht="15.75" customHeight="1">
      <c r="D972" s="11"/>
      <c r="E972" s="11"/>
      <c r="F972" s="11"/>
      <c r="G972" s="11"/>
      <c r="H972" s="11"/>
      <c r="I972" s="11"/>
      <c r="K972" s="11"/>
      <c r="L972" s="11"/>
      <c r="M972" s="11"/>
      <c r="N972" s="11"/>
      <c r="O972" s="11"/>
      <c r="P972" s="11"/>
      <c r="R972" s="106"/>
      <c r="S972" s="11"/>
      <c r="T972" s="11"/>
      <c r="U972" s="12"/>
      <c r="V972" s="13"/>
    </row>
    <row r="973" spans="4:22" ht="15.75" customHeight="1">
      <c r="D973" s="11"/>
      <c r="E973" s="11"/>
      <c r="F973" s="11"/>
      <c r="G973" s="11"/>
      <c r="H973" s="11"/>
      <c r="I973" s="11"/>
      <c r="K973" s="11"/>
      <c r="L973" s="11"/>
      <c r="M973" s="11"/>
      <c r="N973" s="11"/>
      <c r="O973" s="11"/>
      <c r="P973" s="11"/>
      <c r="R973" s="106"/>
      <c r="S973" s="11"/>
      <c r="T973" s="11"/>
      <c r="U973" s="12"/>
      <c r="V973" s="13"/>
    </row>
    <row r="974" spans="4:22" ht="15.75" customHeight="1">
      <c r="D974" s="11"/>
      <c r="E974" s="11"/>
      <c r="F974" s="11"/>
      <c r="G974" s="11"/>
      <c r="H974" s="11"/>
      <c r="I974" s="11"/>
      <c r="K974" s="11"/>
      <c r="L974" s="11"/>
      <c r="M974" s="11"/>
      <c r="N974" s="11"/>
      <c r="O974" s="11"/>
      <c r="P974" s="11"/>
      <c r="R974" s="106"/>
      <c r="S974" s="11"/>
      <c r="T974" s="11"/>
      <c r="U974" s="12"/>
      <c r="V974" s="13"/>
    </row>
    <row r="975" spans="4:22" ht="15.75" customHeight="1">
      <c r="D975" s="11"/>
      <c r="E975" s="11"/>
      <c r="F975" s="11"/>
      <c r="G975" s="11"/>
      <c r="H975" s="11"/>
      <c r="I975" s="11"/>
      <c r="K975" s="11"/>
      <c r="L975" s="11"/>
      <c r="M975" s="11"/>
      <c r="N975" s="11"/>
      <c r="O975" s="11"/>
      <c r="P975" s="11"/>
      <c r="R975" s="106"/>
      <c r="S975" s="11"/>
      <c r="T975" s="11"/>
      <c r="U975" s="12"/>
      <c r="V975" s="13"/>
    </row>
    <row r="976" spans="4:22" ht="15.75" customHeight="1">
      <c r="D976" s="11"/>
      <c r="E976" s="11"/>
      <c r="F976" s="11"/>
      <c r="G976" s="11"/>
      <c r="H976" s="11"/>
      <c r="I976" s="11"/>
      <c r="K976" s="11"/>
      <c r="L976" s="11"/>
      <c r="M976" s="11"/>
      <c r="N976" s="11"/>
      <c r="O976" s="11"/>
      <c r="P976" s="11"/>
      <c r="R976" s="106"/>
      <c r="S976" s="11"/>
      <c r="T976" s="11"/>
      <c r="U976" s="12"/>
      <c r="V976" s="13"/>
    </row>
    <row r="977" spans="4:22" ht="15.75" customHeight="1">
      <c r="D977" s="11"/>
      <c r="E977" s="11"/>
      <c r="F977" s="11"/>
      <c r="G977" s="11"/>
      <c r="H977" s="11"/>
      <c r="I977" s="11"/>
      <c r="K977" s="11"/>
      <c r="L977" s="11"/>
      <c r="M977" s="11"/>
      <c r="N977" s="11"/>
      <c r="O977" s="11"/>
      <c r="P977" s="11"/>
      <c r="R977" s="106"/>
      <c r="S977" s="11"/>
      <c r="T977" s="11"/>
      <c r="U977" s="12"/>
      <c r="V977" s="13"/>
    </row>
    <row r="978" spans="4:22" ht="15.75" customHeight="1">
      <c r="D978" s="11"/>
      <c r="E978" s="11"/>
      <c r="F978" s="11"/>
      <c r="G978" s="11"/>
      <c r="H978" s="11"/>
      <c r="I978" s="11"/>
      <c r="K978" s="11"/>
      <c r="L978" s="11"/>
      <c r="M978" s="11"/>
      <c r="N978" s="11"/>
      <c r="O978" s="11"/>
      <c r="P978" s="11"/>
      <c r="R978" s="106"/>
      <c r="S978" s="11"/>
      <c r="T978" s="11"/>
      <c r="U978" s="12"/>
      <c r="V978" s="13"/>
    </row>
    <row r="979" spans="4:22" ht="15.75" customHeight="1">
      <c r="D979" s="11"/>
      <c r="E979" s="11"/>
      <c r="F979" s="11"/>
      <c r="G979" s="11"/>
      <c r="H979" s="11"/>
      <c r="I979" s="11"/>
      <c r="K979" s="11"/>
      <c r="L979" s="11"/>
      <c r="M979" s="11"/>
      <c r="N979" s="11"/>
      <c r="O979" s="11"/>
      <c r="P979" s="11"/>
      <c r="R979" s="106"/>
      <c r="S979" s="11"/>
      <c r="T979" s="11"/>
      <c r="U979" s="12"/>
      <c r="V979" s="13"/>
    </row>
    <row r="980" spans="4:22" ht="15.75" customHeight="1">
      <c r="D980" s="11"/>
      <c r="E980" s="11"/>
      <c r="F980" s="11"/>
      <c r="G980" s="11"/>
      <c r="H980" s="11"/>
      <c r="I980" s="11"/>
      <c r="K980" s="11"/>
      <c r="L980" s="11"/>
      <c r="M980" s="11"/>
      <c r="N980" s="11"/>
      <c r="O980" s="11"/>
      <c r="P980" s="11"/>
      <c r="R980" s="106"/>
      <c r="S980" s="11"/>
      <c r="T980" s="11"/>
      <c r="U980" s="12"/>
      <c r="V980" s="13"/>
    </row>
    <row r="981" spans="4:22" ht="15.75" customHeight="1">
      <c r="D981" s="11"/>
      <c r="E981" s="11"/>
      <c r="F981" s="11"/>
      <c r="G981" s="11"/>
      <c r="H981" s="11"/>
      <c r="I981" s="11"/>
      <c r="K981" s="11"/>
      <c r="L981" s="11"/>
      <c r="M981" s="11"/>
      <c r="N981" s="11"/>
      <c r="O981" s="11"/>
      <c r="P981" s="11"/>
      <c r="R981" s="106"/>
      <c r="S981" s="11"/>
      <c r="T981" s="11"/>
      <c r="U981" s="12"/>
      <c r="V981" s="13"/>
    </row>
    <row r="982" spans="4:22" ht="15.75" customHeight="1">
      <c r="D982" s="11"/>
      <c r="E982" s="11"/>
      <c r="F982" s="11"/>
      <c r="G982" s="11"/>
      <c r="H982" s="11"/>
      <c r="I982" s="11"/>
      <c r="K982" s="11"/>
      <c r="L982" s="11"/>
      <c r="M982" s="11"/>
      <c r="N982" s="11"/>
      <c r="O982" s="11"/>
      <c r="P982" s="11"/>
      <c r="R982" s="106"/>
      <c r="S982" s="11"/>
      <c r="T982" s="11"/>
      <c r="U982" s="12"/>
      <c r="V982" s="13"/>
    </row>
    <row r="983" spans="4:22" ht="15.75" customHeight="1">
      <c r="D983" s="11"/>
      <c r="E983" s="11"/>
      <c r="F983" s="11"/>
      <c r="G983" s="11"/>
      <c r="H983" s="11"/>
      <c r="I983" s="11"/>
      <c r="K983" s="11"/>
      <c r="L983" s="11"/>
      <c r="M983" s="11"/>
      <c r="N983" s="11"/>
      <c r="O983" s="11"/>
      <c r="P983" s="11"/>
      <c r="R983" s="106"/>
      <c r="S983" s="11"/>
      <c r="T983" s="11"/>
      <c r="U983" s="12"/>
      <c r="V983" s="13"/>
    </row>
    <row r="984" spans="4:22" ht="15.75" customHeight="1">
      <c r="D984" s="11"/>
      <c r="E984" s="11"/>
      <c r="F984" s="11"/>
      <c r="G984" s="11"/>
      <c r="H984" s="11"/>
      <c r="I984" s="11"/>
      <c r="K984" s="11"/>
      <c r="L984" s="11"/>
      <c r="M984" s="11"/>
      <c r="N984" s="11"/>
      <c r="O984" s="11"/>
      <c r="P984" s="11"/>
      <c r="R984" s="106"/>
      <c r="S984" s="11"/>
      <c r="T984" s="11"/>
      <c r="U984" s="12"/>
      <c r="V984" s="13"/>
    </row>
    <row r="985" spans="4:22" ht="15.75" customHeight="1">
      <c r="D985" s="11"/>
      <c r="E985" s="11"/>
      <c r="F985" s="11"/>
      <c r="G985" s="11"/>
      <c r="H985" s="11"/>
      <c r="I985" s="11"/>
      <c r="K985" s="11"/>
      <c r="L985" s="11"/>
      <c r="M985" s="11"/>
      <c r="N985" s="11"/>
      <c r="O985" s="11"/>
      <c r="P985" s="11"/>
      <c r="R985" s="106"/>
      <c r="S985" s="11"/>
      <c r="T985" s="11"/>
      <c r="U985" s="12"/>
      <c r="V985" s="13"/>
    </row>
    <row r="986" spans="4:22" ht="15.75" customHeight="1">
      <c r="D986" s="11"/>
      <c r="E986" s="11"/>
      <c r="F986" s="11"/>
      <c r="G986" s="11"/>
      <c r="H986" s="11"/>
      <c r="I986" s="11"/>
      <c r="K986" s="11"/>
      <c r="L986" s="11"/>
      <c r="M986" s="11"/>
      <c r="N986" s="11"/>
      <c r="O986" s="11"/>
      <c r="P986" s="11"/>
      <c r="R986" s="106"/>
      <c r="S986" s="11"/>
      <c r="T986" s="11"/>
      <c r="U986" s="12"/>
      <c r="V986" s="13"/>
    </row>
    <row r="987" spans="4:22" ht="15.75" customHeight="1">
      <c r="D987" s="11"/>
      <c r="E987" s="11"/>
      <c r="F987" s="11"/>
      <c r="G987" s="11"/>
      <c r="H987" s="11"/>
      <c r="I987" s="11"/>
      <c r="K987" s="11"/>
      <c r="L987" s="11"/>
      <c r="M987" s="11"/>
      <c r="N987" s="11"/>
      <c r="O987" s="11"/>
      <c r="P987" s="11"/>
      <c r="R987" s="106"/>
      <c r="S987" s="11"/>
      <c r="T987" s="11"/>
      <c r="U987" s="12"/>
      <c r="V987" s="13"/>
    </row>
    <row r="988" spans="4:22" ht="15.75" customHeight="1">
      <c r="D988" s="11"/>
      <c r="E988" s="11"/>
      <c r="F988" s="11"/>
      <c r="G988" s="11"/>
      <c r="H988" s="11"/>
      <c r="I988" s="11"/>
      <c r="K988" s="11"/>
      <c r="L988" s="11"/>
      <c r="M988" s="11"/>
      <c r="N988" s="11"/>
      <c r="O988" s="11"/>
      <c r="P988" s="11"/>
      <c r="R988" s="106"/>
      <c r="S988" s="11"/>
      <c r="T988" s="11"/>
      <c r="U988" s="12"/>
      <c r="V988" s="13"/>
    </row>
    <row r="989" spans="4:22" ht="15.75" customHeight="1">
      <c r="D989" s="11"/>
      <c r="E989" s="11"/>
      <c r="F989" s="11"/>
      <c r="G989" s="11"/>
      <c r="H989" s="11"/>
      <c r="I989" s="11"/>
      <c r="K989" s="11"/>
      <c r="L989" s="11"/>
      <c r="M989" s="11"/>
      <c r="N989" s="11"/>
      <c r="O989" s="11"/>
      <c r="P989" s="11"/>
      <c r="R989" s="106"/>
      <c r="S989" s="11"/>
      <c r="T989" s="11"/>
      <c r="U989" s="12"/>
      <c r="V989" s="13"/>
    </row>
    <row r="990" spans="4:22" ht="15.75" customHeight="1">
      <c r="D990" s="11"/>
      <c r="E990" s="11"/>
      <c r="F990" s="11"/>
      <c r="G990" s="11"/>
      <c r="H990" s="11"/>
      <c r="I990" s="11"/>
      <c r="K990" s="11"/>
      <c r="L990" s="11"/>
      <c r="M990" s="11"/>
      <c r="N990" s="11"/>
      <c r="O990" s="11"/>
      <c r="P990" s="11"/>
      <c r="R990" s="106"/>
      <c r="S990" s="11"/>
      <c r="T990" s="11"/>
      <c r="U990" s="12"/>
      <c r="V990" s="13"/>
    </row>
    <row r="991" spans="4:22" ht="15.75" customHeight="1">
      <c r="D991" s="11"/>
      <c r="E991" s="11"/>
      <c r="F991" s="11"/>
      <c r="G991" s="11"/>
      <c r="H991" s="11"/>
      <c r="I991" s="11"/>
      <c r="K991" s="11"/>
      <c r="L991" s="11"/>
      <c r="M991" s="11"/>
      <c r="N991" s="11"/>
      <c r="O991" s="11"/>
      <c r="P991" s="11"/>
      <c r="R991" s="106"/>
      <c r="S991" s="11"/>
      <c r="T991" s="11"/>
      <c r="U991" s="12"/>
      <c r="V991" s="13"/>
    </row>
    <row r="992" spans="4:22" ht="15.75" customHeight="1">
      <c r="D992" s="11"/>
      <c r="E992" s="11"/>
      <c r="F992" s="11"/>
      <c r="G992" s="11"/>
      <c r="H992" s="11"/>
      <c r="I992" s="11"/>
      <c r="K992" s="11"/>
      <c r="L992" s="11"/>
      <c r="M992" s="11"/>
      <c r="N992" s="11"/>
      <c r="O992" s="11"/>
      <c r="P992" s="11"/>
      <c r="R992" s="106"/>
      <c r="S992" s="11"/>
      <c r="T992" s="11"/>
      <c r="U992" s="12"/>
      <c r="V992" s="13"/>
    </row>
    <row r="993" spans="4:22" ht="15.75" customHeight="1">
      <c r="D993" s="11"/>
      <c r="E993" s="11"/>
      <c r="F993" s="11"/>
      <c r="G993" s="11"/>
      <c r="H993" s="11"/>
      <c r="I993" s="11"/>
      <c r="K993" s="11"/>
      <c r="L993" s="11"/>
      <c r="M993" s="11"/>
      <c r="N993" s="11"/>
      <c r="O993" s="11"/>
      <c r="P993" s="11"/>
      <c r="R993" s="106"/>
      <c r="S993" s="11"/>
      <c r="T993" s="11"/>
      <c r="U993" s="12"/>
      <c r="V993" s="13"/>
    </row>
    <row r="994" spans="4:22" ht="15.75" customHeight="1">
      <c r="D994" s="11"/>
      <c r="E994" s="11"/>
      <c r="F994" s="11"/>
      <c r="G994" s="11"/>
      <c r="H994" s="11"/>
      <c r="I994" s="11"/>
      <c r="K994" s="11"/>
      <c r="L994" s="11"/>
      <c r="M994" s="11"/>
      <c r="N994" s="11"/>
      <c r="O994" s="11"/>
      <c r="P994" s="11"/>
      <c r="R994" s="106"/>
      <c r="S994" s="11"/>
      <c r="T994" s="11"/>
      <c r="U994" s="12"/>
      <c r="V994" s="13"/>
    </row>
    <row r="995" spans="4:22" ht="15.75" customHeight="1">
      <c r="D995" s="11"/>
      <c r="E995" s="11"/>
      <c r="F995" s="11"/>
      <c r="G995" s="11"/>
      <c r="H995" s="11"/>
      <c r="I995" s="11"/>
      <c r="K995" s="11"/>
      <c r="L995" s="11"/>
      <c r="M995" s="11"/>
      <c r="N995" s="11"/>
      <c r="O995" s="11"/>
      <c r="P995" s="11"/>
      <c r="R995" s="106"/>
      <c r="S995" s="11"/>
      <c r="T995" s="11"/>
      <c r="U995" s="12"/>
      <c r="V995" s="13"/>
    </row>
    <row r="996" spans="4:22" ht="15.75" customHeight="1">
      <c r="D996" s="11"/>
      <c r="E996" s="11"/>
      <c r="F996" s="11"/>
      <c r="G996" s="11"/>
      <c r="H996" s="11"/>
      <c r="I996" s="11"/>
      <c r="K996" s="11"/>
      <c r="L996" s="11"/>
      <c r="M996" s="11"/>
      <c r="N996" s="11"/>
      <c r="O996" s="11"/>
      <c r="P996" s="11"/>
      <c r="R996" s="106"/>
      <c r="S996" s="11"/>
      <c r="T996" s="11"/>
      <c r="U996" s="12"/>
      <c r="V996" s="13"/>
    </row>
    <row r="997" spans="4:22" ht="15.75" customHeight="1">
      <c r="D997" s="11"/>
      <c r="E997" s="11"/>
      <c r="F997" s="11"/>
      <c r="G997" s="11"/>
      <c r="H997" s="11"/>
      <c r="I997" s="11"/>
      <c r="K997" s="11"/>
      <c r="L997" s="11"/>
      <c r="M997" s="11"/>
      <c r="N997" s="11"/>
      <c r="O997" s="11"/>
      <c r="P997" s="11"/>
      <c r="R997" s="106"/>
      <c r="S997" s="11"/>
      <c r="T997" s="11"/>
      <c r="U997" s="12"/>
      <c r="V997" s="13"/>
    </row>
    <row r="998" spans="4:22" ht="15.75" customHeight="1">
      <c r="D998" s="11"/>
      <c r="E998" s="11"/>
      <c r="F998" s="11"/>
      <c r="G998" s="11"/>
      <c r="H998" s="11"/>
      <c r="I998" s="11"/>
      <c r="K998" s="11"/>
      <c r="L998" s="11"/>
      <c r="M998" s="11"/>
      <c r="N998" s="11"/>
      <c r="O998" s="11"/>
      <c r="P998" s="11"/>
      <c r="R998" s="106"/>
      <c r="S998" s="11"/>
      <c r="T998" s="11"/>
      <c r="U998" s="12"/>
      <c r="V998" s="13"/>
    </row>
    <row r="999" spans="4:22" ht="15.75" customHeight="1">
      <c r="D999" s="11"/>
      <c r="E999" s="11"/>
      <c r="F999" s="11"/>
      <c r="G999" s="11"/>
      <c r="H999" s="11"/>
      <c r="I999" s="11"/>
      <c r="K999" s="11"/>
      <c r="L999" s="11"/>
      <c r="M999" s="11"/>
      <c r="N999" s="11"/>
      <c r="O999" s="11"/>
      <c r="P999" s="11"/>
      <c r="R999" s="106"/>
      <c r="S999" s="11"/>
      <c r="T999" s="11"/>
      <c r="U999" s="12"/>
      <c r="V999" s="13"/>
    </row>
    <row r="1000" spans="4:22" ht="15.75" customHeight="1">
      <c r="D1000" s="11"/>
      <c r="E1000" s="11"/>
      <c r="F1000" s="11"/>
      <c r="G1000" s="11"/>
      <c r="H1000" s="11"/>
      <c r="I1000" s="11"/>
      <c r="K1000" s="11"/>
      <c r="L1000" s="11"/>
      <c r="M1000" s="11"/>
      <c r="N1000" s="11"/>
      <c r="O1000" s="11"/>
      <c r="P1000" s="11"/>
      <c r="R1000" s="106"/>
      <c r="S1000" s="11"/>
      <c r="T1000" s="11"/>
      <c r="U1000" s="12"/>
      <c r="V1000" s="13"/>
    </row>
    <row r="1001" spans="4:22" ht="15.75" customHeight="1">
      <c r="D1001" s="11"/>
      <c r="E1001" s="11"/>
      <c r="F1001" s="11"/>
      <c r="G1001" s="11"/>
      <c r="H1001" s="11"/>
      <c r="I1001" s="11"/>
      <c r="K1001" s="11"/>
      <c r="L1001" s="11"/>
      <c r="M1001" s="11"/>
      <c r="N1001" s="11"/>
      <c r="O1001" s="11"/>
      <c r="P1001" s="11"/>
      <c r="R1001" s="106"/>
      <c r="S1001" s="11"/>
      <c r="T1001" s="11"/>
      <c r="U1001" s="12"/>
      <c r="V1001" s="13"/>
    </row>
    <row r="1002" spans="4:22" ht="15.75" customHeight="1">
      <c r="D1002" s="11"/>
      <c r="E1002" s="11"/>
      <c r="F1002" s="11"/>
      <c r="G1002" s="11"/>
      <c r="H1002" s="11"/>
      <c r="I1002" s="11"/>
      <c r="K1002" s="11"/>
      <c r="L1002" s="11"/>
      <c r="M1002" s="11"/>
      <c r="N1002" s="11"/>
      <c r="O1002" s="11"/>
      <c r="P1002" s="11"/>
      <c r="R1002" s="106"/>
      <c r="S1002" s="11"/>
      <c r="T1002" s="11"/>
      <c r="U1002" s="12"/>
      <c r="V1002" s="13"/>
    </row>
  </sheetData>
  <conditionalFormatting sqref="D4:D36">
    <cfRule type="expression" dxfId="13" priority="1">
      <formula>D4=D$39</formula>
    </cfRule>
    <cfRule type="expression" dxfId="12" priority="2">
      <formula>D4=D$38</formula>
    </cfRule>
  </conditionalFormatting>
  <conditionalFormatting sqref="G4:G36">
    <cfRule type="expression" dxfId="11" priority="3">
      <formula>G4=G$39</formula>
    </cfRule>
    <cfRule type="expression" dxfId="10" priority="4">
      <formula>G4=G$38</formula>
    </cfRule>
  </conditionalFormatting>
  <conditionalFormatting sqref="K4:K36">
    <cfRule type="expression" dxfId="9" priority="5">
      <formula>K4=K$39</formula>
    </cfRule>
    <cfRule type="expression" dxfId="8" priority="6">
      <formula>K4=K$38</formula>
    </cfRule>
  </conditionalFormatting>
  <conditionalFormatting sqref="N4:N36">
    <cfRule type="expression" dxfId="7" priority="7">
      <formula>N4=N$39</formula>
    </cfRule>
    <cfRule type="expression" dxfId="6" priority="8">
      <formula>N4=N$38</formula>
    </cfRule>
  </conditionalFormatting>
  <conditionalFormatting sqref="Q4:Q36">
    <cfRule type="expression" dxfId="5" priority="9">
      <formula>Q4=Q$39</formula>
    </cfRule>
    <cfRule type="expression" dxfId="4" priority="10">
      <formula>Q4=Q$38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2"/>
  <sheetViews>
    <sheetView workbookViewId="0">
      <pane xSplit="2" topLeftCell="C1" activePane="topRight" state="frozen"/>
      <selection pane="topRight" activeCell="Q4" sqref="Q4"/>
    </sheetView>
  </sheetViews>
  <sheetFormatPr baseColWidth="10" defaultColWidth="12.625" defaultRowHeight="15" customHeight="1"/>
  <cols>
    <col min="1" max="18" width="20.625" customWidth="1"/>
    <col min="19" max="30" width="9.375" customWidth="1"/>
  </cols>
  <sheetData>
    <row r="1" spans="1:18" ht="22.5">
      <c r="A1" s="118" t="s">
        <v>469</v>
      </c>
    </row>
    <row r="2" spans="1:18" ht="17.25">
      <c r="A2" s="129" t="s">
        <v>487</v>
      </c>
    </row>
    <row r="3" spans="1:18" ht="75">
      <c r="A3" s="196" t="s">
        <v>0</v>
      </c>
      <c r="B3" s="148" t="s">
        <v>1</v>
      </c>
      <c r="C3" s="195" t="s">
        <v>2</v>
      </c>
      <c r="D3" s="149" t="s">
        <v>438</v>
      </c>
      <c r="E3" s="149" t="s">
        <v>439</v>
      </c>
      <c r="F3" s="149" t="s">
        <v>440</v>
      </c>
      <c r="G3" s="194" t="s">
        <v>441</v>
      </c>
      <c r="H3" s="194" t="s">
        <v>442</v>
      </c>
      <c r="I3" s="194" t="s">
        <v>443</v>
      </c>
      <c r="J3" s="149" t="s">
        <v>444</v>
      </c>
      <c r="K3" s="195" t="s">
        <v>445</v>
      </c>
      <c r="L3" s="195" t="s">
        <v>446</v>
      </c>
      <c r="M3" s="149" t="s">
        <v>447</v>
      </c>
      <c r="N3" s="219" t="s">
        <v>448</v>
      </c>
      <c r="O3" s="149" t="s">
        <v>449</v>
      </c>
      <c r="P3" s="194" t="s">
        <v>450</v>
      </c>
      <c r="Q3" s="150" t="s">
        <v>451</v>
      </c>
      <c r="R3" s="151" t="s">
        <v>452</v>
      </c>
    </row>
    <row r="4" spans="1:18">
      <c r="A4" s="120">
        <v>1</v>
      </c>
      <c r="B4" s="3" t="s">
        <v>13</v>
      </c>
      <c r="C4" s="4">
        <v>17623</v>
      </c>
      <c r="D4" s="27">
        <v>40484.629999999997</v>
      </c>
      <c r="E4" s="108">
        <f t="shared" ref="E4:E36" si="0">D4*100/D$38</f>
        <v>100</v>
      </c>
      <c r="F4" s="109">
        <f t="shared" ref="F4:F36" si="1">(E4-E$40)/E$41</f>
        <v>3.4144157533337589</v>
      </c>
      <c r="G4" s="54">
        <v>21.6761953</v>
      </c>
      <c r="H4" s="52">
        <f t="shared" ref="H4:H36" si="2">G4*100/G$38</f>
        <v>100</v>
      </c>
      <c r="I4" s="53">
        <f t="shared" ref="I4:I36" si="3">(H4-H$40)/H$41</f>
        <v>3.2604621032171321</v>
      </c>
      <c r="J4" s="27">
        <v>186770</v>
      </c>
      <c r="K4" s="110">
        <f t="shared" ref="K4:K36" si="4">D4/J4*100</f>
        <v>21.676195320447608</v>
      </c>
      <c r="L4" s="111">
        <f t="shared" ref="L4:L36" si="5">K4*100/K$38</f>
        <v>100.00000000000001</v>
      </c>
      <c r="M4" s="109">
        <f t="shared" ref="M4:M36" si="6">(L4-L$40)/L$41</f>
        <v>3.2604621056265537</v>
      </c>
      <c r="N4" s="88">
        <v>203</v>
      </c>
      <c r="O4" s="108">
        <f t="shared" ref="O4:O36" si="7">N4*100/N$38</f>
        <v>49.391727493917273</v>
      </c>
      <c r="P4" s="109">
        <f t="shared" ref="P4:P36" si="8">(O4-O$40)/O$41</f>
        <v>0.32132679907935441</v>
      </c>
      <c r="Q4" s="7">
        <f t="shared" ref="Q4:Q36" si="9">(F4+M4+P4)/3</f>
        <v>2.3320682193465561</v>
      </c>
      <c r="R4" s="121">
        <f t="shared" ref="R4:R36" si="10">(Q4-Q$40)/Q$41</f>
        <v>2.7987180286109195</v>
      </c>
    </row>
    <row r="5" spans="1:18">
      <c r="A5" s="120">
        <v>2</v>
      </c>
      <c r="B5" s="3" t="s">
        <v>14</v>
      </c>
      <c r="C5" s="4">
        <v>13474</v>
      </c>
      <c r="D5" s="27">
        <v>1788.81</v>
      </c>
      <c r="E5" s="108">
        <f t="shared" si="0"/>
        <v>4.4184916596743014</v>
      </c>
      <c r="F5" s="109">
        <f t="shared" si="1"/>
        <v>-0.32494688551448464</v>
      </c>
      <c r="G5" s="54">
        <v>1.31517576</v>
      </c>
      <c r="H5" s="52">
        <f t="shared" si="2"/>
        <v>6.0673736409820958</v>
      </c>
      <c r="I5" s="53">
        <f t="shared" si="3"/>
        <v>-0.32415975351643872</v>
      </c>
      <c r="J5" s="27">
        <v>136013</v>
      </c>
      <c r="K5" s="110">
        <f t="shared" si="4"/>
        <v>1.3151757552586885</v>
      </c>
      <c r="L5" s="111">
        <f t="shared" si="5"/>
        <v>6.0673736133852589</v>
      </c>
      <c r="M5" s="109">
        <f t="shared" si="6"/>
        <v>-0.32415975429595295</v>
      </c>
      <c r="N5" s="88">
        <v>98</v>
      </c>
      <c r="O5" s="108">
        <f t="shared" si="7"/>
        <v>23.844282238442823</v>
      </c>
      <c r="P5" s="109">
        <f t="shared" si="8"/>
        <v>-0.63274120332849781</v>
      </c>
      <c r="Q5" s="7">
        <f t="shared" si="9"/>
        <v>-0.42728261437964515</v>
      </c>
      <c r="R5" s="121">
        <f t="shared" si="10"/>
        <v>-0.51278240758814286</v>
      </c>
    </row>
    <row r="6" spans="1:18">
      <c r="A6" s="120">
        <v>3</v>
      </c>
      <c r="B6" s="3" t="s">
        <v>15</v>
      </c>
      <c r="C6" s="4">
        <v>7382</v>
      </c>
      <c r="D6" s="27">
        <v>33772</v>
      </c>
      <c r="E6" s="108">
        <f t="shared" si="0"/>
        <v>83.41931246500215</v>
      </c>
      <c r="F6" s="109">
        <f t="shared" si="1"/>
        <v>2.7657421283682746</v>
      </c>
      <c r="G6" s="54">
        <v>15.3172807</v>
      </c>
      <c r="H6" s="52">
        <f t="shared" si="2"/>
        <v>70.664064832447778</v>
      </c>
      <c r="I6" s="53">
        <f t="shared" si="3"/>
        <v>2.1409550856298281</v>
      </c>
      <c r="J6" s="27">
        <v>220483</v>
      </c>
      <c r="K6" s="110">
        <f t="shared" si="4"/>
        <v>15.317280697378029</v>
      </c>
      <c r="L6" s="111">
        <f t="shared" si="5"/>
        <v>70.664064753692813</v>
      </c>
      <c r="M6" s="109">
        <f t="shared" si="6"/>
        <v>2.140955084366805</v>
      </c>
      <c r="N6" s="88">
        <v>346</v>
      </c>
      <c r="O6" s="108">
        <f t="shared" si="7"/>
        <v>84.18491484184915</v>
      </c>
      <c r="P6" s="109">
        <f t="shared" si="8"/>
        <v>1.6206765547395725</v>
      </c>
      <c r="Q6" s="7">
        <f t="shared" si="9"/>
        <v>2.1757912558248838</v>
      </c>
      <c r="R6" s="121">
        <f t="shared" si="10"/>
        <v>2.6111698464281412</v>
      </c>
    </row>
    <row r="7" spans="1:18">
      <c r="A7" s="120">
        <v>4</v>
      </c>
      <c r="B7" s="3" t="s">
        <v>16</v>
      </c>
      <c r="C7" s="4">
        <v>11991</v>
      </c>
      <c r="D7" s="27">
        <v>25764</v>
      </c>
      <c r="E7" s="108">
        <f t="shared" si="0"/>
        <v>63.638966195319064</v>
      </c>
      <c r="F7" s="109">
        <f t="shared" si="1"/>
        <v>1.9918906888097709</v>
      </c>
      <c r="G7" s="54">
        <v>10.4578241</v>
      </c>
      <c r="H7" s="52">
        <f t="shared" si="2"/>
        <v>48.245662835488481</v>
      </c>
      <c r="I7" s="53">
        <f t="shared" si="3"/>
        <v>1.285432389136792</v>
      </c>
      <c r="J7" s="27">
        <v>246361</v>
      </c>
      <c r="K7" s="110">
        <f t="shared" si="4"/>
        <v>10.457824087416434</v>
      </c>
      <c r="L7" s="111">
        <f t="shared" si="5"/>
        <v>48.245662731924867</v>
      </c>
      <c r="M7" s="109">
        <f t="shared" si="6"/>
        <v>1.2854323864172919</v>
      </c>
      <c r="N7" s="88">
        <v>228</v>
      </c>
      <c r="O7" s="108">
        <f t="shared" si="7"/>
        <v>55.474452554744524</v>
      </c>
      <c r="P7" s="109">
        <f t="shared" si="8"/>
        <v>0.54848584727170024</v>
      </c>
      <c r="Q7" s="7">
        <f t="shared" si="9"/>
        <v>1.2752696408329209</v>
      </c>
      <c r="R7" s="121">
        <f t="shared" si="10"/>
        <v>1.5304527138315589</v>
      </c>
    </row>
    <row r="8" spans="1:18">
      <c r="A8" s="120">
        <v>5</v>
      </c>
      <c r="B8" s="3" t="s">
        <v>17</v>
      </c>
      <c r="C8" s="4">
        <v>30470</v>
      </c>
      <c r="D8" s="27">
        <v>9639.4599999999991</v>
      </c>
      <c r="E8" s="108">
        <f t="shared" si="0"/>
        <v>23.810171909685231</v>
      </c>
      <c r="F8" s="109">
        <f t="shared" si="1"/>
        <v>0.43369906902721939</v>
      </c>
      <c r="G8" s="54">
        <v>3.1481133099999998</v>
      </c>
      <c r="H8" s="52">
        <f t="shared" si="2"/>
        <v>14.523366607607564</v>
      </c>
      <c r="I8" s="53">
        <f t="shared" si="3"/>
        <v>-1.4653034251795704E-3</v>
      </c>
      <c r="J8" s="27">
        <v>306198</v>
      </c>
      <c r="K8" s="110">
        <f t="shared" si="4"/>
        <v>3.1481133123011906</v>
      </c>
      <c r="L8" s="111">
        <f t="shared" si="5"/>
        <v>14.523366604523577</v>
      </c>
      <c r="M8" s="109">
        <f t="shared" si="6"/>
        <v>-1.4653030769752264E-3</v>
      </c>
      <c r="N8" s="88">
        <v>243</v>
      </c>
      <c r="O8" s="108">
        <f t="shared" si="7"/>
        <v>59.124087591240873</v>
      </c>
      <c r="P8" s="109">
        <f t="shared" si="8"/>
        <v>0.68478127618710771</v>
      </c>
      <c r="Q8" s="7">
        <f t="shared" si="9"/>
        <v>0.37233834737911731</v>
      </c>
      <c r="R8" s="121">
        <f t="shared" si="10"/>
        <v>0.44684372305588821</v>
      </c>
    </row>
    <row r="9" spans="1:18">
      <c r="A9" s="120">
        <v>6</v>
      </c>
      <c r="B9" s="3" t="s">
        <v>18</v>
      </c>
      <c r="C9" s="4">
        <v>67446</v>
      </c>
      <c r="D9" s="27">
        <v>18591.97</v>
      </c>
      <c r="E9" s="108">
        <f t="shared" si="0"/>
        <v>45.92352702741757</v>
      </c>
      <c r="F9" s="109">
        <f t="shared" si="1"/>
        <v>1.2988230389525315</v>
      </c>
      <c r="G9" s="54">
        <v>7.3596879099999999</v>
      </c>
      <c r="H9" s="52">
        <f t="shared" si="2"/>
        <v>33.952858461281721</v>
      </c>
      <c r="I9" s="53">
        <f t="shared" si="3"/>
        <v>0.73999571883677084</v>
      </c>
      <c r="J9" s="27">
        <v>252619</v>
      </c>
      <c r="K9" s="110">
        <f t="shared" si="4"/>
        <v>7.3596879094604928</v>
      </c>
      <c r="L9" s="111">
        <f t="shared" si="5"/>
        <v>33.952858426764337</v>
      </c>
      <c r="M9" s="109">
        <f t="shared" si="6"/>
        <v>0.73999571842720413</v>
      </c>
      <c r="N9" s="88">
        <v>296</v>
      </c>
      <c r="O9" s="108">
        <f t="shared" si="7"/>
        <v>72.019464720194648</v>
      </c>
      <c r="P9" s="109">
        <f t="shared" si="8"/>
        <v>1.1663584583548809</v>
      </c>
      <c r="Q9" s="7">
        <f t="shared" si="9"/>
        <v>1.0683924052448723</v>
      </c>
      <c r="R9" s="121">
        <f t="shared" si="10"/>
        <v>1.2821790809480007</v>
      </c>
    </row>
    <row r="10" spans="1:18">
      <c r="A10" s="120">
        <v>7</v>
      </c>
      <c r="B10" s="3" t="s">
        <v>19</v>
      </c>
      <c r="C10" s="4">
        <v>23591</v>
      </c>
      <c r="D10" s="27">
        <v>17669</v>
      </c>
      <c r="E10" s="108">
        <f t="shared" si="0"/>
        <v>43.643723556322492</v>
      </c>
      <c r="F10" s="109">
        <f t="shared" si="1"/>
        <v>1.2096320220732468</v>
      </c>
      <c r="G10" s="54">
        <v>15.086236299999999</v>
      </c>
      <c r="H10" s="52">
        <f t="shared" si="2"/>
        <v>69.598174823604765</v>
      </c>
      <c r="I10" s="53">
        <f t="shared" si="3"/>
        <v>2.1002789886156856</v>
      </c>
      <c r="J10" s="27">
        <v>117120</v>
      </c>
      <c r="K10" s="110">
        <f t="shared" si="4"/>
        <v>15.086236338797814</v>
      </c>
      <c r="L10" s="111">
        <f t="shared" si="5"/>
        <v>69.598174936939472</v>
      </c>
      <c r="M10" s="109">
        <f t="shared" si="6"/>
        <v>2.1002789946588813</v>
      </c>
      <c r="N10" s="88">
        <v>319</v>
      </c>
      <c r="O10" s="108">
        <f t="shared" si="7"/>
        <v>77.615571776155718</v>
      </c>
      <c r="P10" s="109">
        <f t="shared" si="8"/>
        <v>1.375344782691839</v>
      </c>
      <c r="Q10" s="7">
        <f t="shared" si="9"/>
        <v>1.5617519331413223</v>
      </c>
      <c r="R10" s="121">
        <f t="shared" si="10"/>
        <v>1.8742604762759891</v>
      </c>
    </row>
    <row r="11" spans="1:18">
      <c r="A11" s="120">
        <v>8</v>
      </c>
      <c r="B11" s="3" t="s">
        <v>20</v>
      </c>
      <c r="C11" s="4">
        <v>23656</v>
      </c>
      <c r="D11" s="27">
        <v>0</v>
      </c>
      <c r="E11" s="108">
        <f t="shared" si="0"/>
        <v>0</v>
      </c>
      <c r="F11" s="109">
        <f t="shared" si="1"/>
        <v>-0.4978081734261538</v>
      </c>
      <c r="G11" s="54">
        <v>0</v>
      </c>
      <c r="H11" s="52">
        <f t="shared" si="2"/>
        <v>0</v>
      </c>
      <c r="I11" s="53">
        <f t="shared" si="3"/>
        <v>-0.55570060369246022</v>
      </c>
      <c r="J11" s="27">
        <v>57355</v>
      </c>
      <c r="K11" s="110">
        <f t="shared" si="4"/>
        <v>0</v>
      </c>
      <c r="L11" s="111">
        <f t="shared" si="5"/>
        <v>0</v>
      </c>
      <c r="M11" s="109">
        <f t="shared" si="6"/>
        <v>-0.55570060355679118</v>
      </c>
      <c r="N11" s="88">
        <v>40</v>
      </c>
      <c r="O11" s="108">
        <f t="shared" si="7"/>
        <v>9.7323600973236015</v>
      </c>
      <c r="P11" s="109">
        <f t="shared" si="8"/>
        <v>-1.1597501951347402</v>
      </c>
      <c r="Q11" s="7">
        <f t="shared" si="9"/>
        <v>-0.73775299070589506</v>
      </c>
      <c r="R11" s="121">
        <f t="shared" si="10"/>
        <v>-0.8853783000948221</v>
      </c>
    </row>
    <row r="12" spans="1:18">
      <c r="A12" s="120">
        <v>9</v>
      </c>
      <c r="B12" s="3" t="s">
        <v>21</v>
      </c>
      <c r="C12" s="4">
        <v>18216</v>
      </c>
      <c r="D12" s="27">
        <v>0</v>
      </c>
      <c r="E12" s="108">
        <f t="shared" si="0"/>
        <v>0</v>
      </c>
      <c r="F12" s="109">
        <f t="shared" si="1"/>
        <v>-0.4978081734261538</v>
      </c>
      <c r="G12" s="54">
        <v>0</v>
      </c>
      <c r="H12" s="52">
        <f t="shared" si="2"/>
        <v>0</v>
      </c>
      <c r="I12" s="53">
        <f t="shared" si="3"/>
        <v>-0.55570060369246022</v>
      </c>
      <c r="J12" s="27">
        <v>73470</v>
      </c>
      <c r="K12" s="110">
        <f t="shared" si="4"/>
        <v>0</v>
      </c>
      <c r="L12" s="111">
        <f t="shared" si="5"/>
        <v>0</v>
      </c>
      <c r="M12" s="109">
        <f t="shared" si="6"/>
        <v>-0.55570060355679118</v>
      </c>
      <c r="N12" s="88">
        <v>80</v>
      </c>
      <c r="O12" s="108">
        <f t="shared" si="7"/>
        <v>19.464720194647203</v>
      </c>
      <c r="P12" s="109">
        <f t="shared" si="8"/>
        <v>-0.79629571802698684</v>
      </c>
      <c r="Q12" s="7">
        <f t="shared" si="9"/>
        <v>-0.61660149833664402</v>
      </c>
      <c r="R12" s="121">
        <f t="shared" si="10"/>
        <v>-0.73998424040391475</v>
      </c>
    </row>
    <row r="13" spans="1:18">
      <c r="A13" s="120">
        <v>10</v>
      </c>
      <c r="B13" s="3" t="s">
        <v>22</v>
      </c>
      <c r="C13" s="4">
        <v>18615</v>
      </c>
      <c r="D13" s="27">
        <v>0</v>
      </c>
      <c r="E13" s="108">
        <f t="shared" si="0"/>
        <v>0</v>
      </c>
      <c r="F13" s="109">
        <f t="shared" si="1"/>
        <v>-0.4978081734261538</v>
      </c>
      <c r="G13" s="54">
        <v>0</v>
      </c>
      <c r="H13" s="52">
        <f t="shared" si="2"/>
        <v>0</v>
      </c>
      <c r="I13" s="53">
        <f t="shared" si="3"/>
        <v>-0.55570060369246022</v>
      </c>
      <c r="J13" s="27">
        <v>276564</v>
      </c>
      <c r="K13" s="110">
        <f t="shared" si="4"/>
        <v>0</v>
      </c>
      <c r="L13" s="111">
        <f t="shared" si="5"/>
        <v>0</v>
      </c>
      <c r="M13" s="109">
        <f t="shared" si="6"/>
        <v>-0.55570060355679118</v>
      </c>
      <c r="N13" s="88">
        <v>62</v>
      </c>
      <c r="O13" s="108">
        <f t="shared" si="7"/>
        <v>15.085158150851582</v>
      </c>
      <c r="P13" s="109">
        <f t="shared" si="8"/>
        <v>-0.95985023272547576</v>
      </c>
      <c r="Q13" s="7">
        <f t="shared" si="9"/>
        <v>-0.67111966990280691</v>
      </c>
      <c r="R13" s="121">
        <f t="shared" si="10"/>
        <v>-0.80541156726482299</v>
      </c>
    </row>
    <row r="14" spans="1:18">
      <c r="A14" s="120">
        <v>11</v>
      </c>
      <c r="B14" s="3" t="s">
        <v>23</v>
      </c>
      <c r="C14" s="4">
        <v>24425</v>
      </c>
      <c r="D14" s="27">
        <v>0</v>
      </c>
      <c r="E14" s="108">
        <f t="shared" si="0"/>
        <v>0</v>
      </c>
      <c r="F14" s="109">
        <f t="shared" si="1"/>
        <v>-0.4978081734261538</v>
      </c>
      <c r="G14" s="54">
        <v>0</v>
      </c>
      <c r="H14" s="52">
        <f t="shared" si="2"/>
        <v>0</v>
      </c>
      <c r="I14" s="53">
        <f t="shared" si="3"/>
        <v>-0.55570060369246022</v>
      </c>
      <c r="J14" s="27">
        <v>142143</v>
      </c>
      <c r="K14" s="110">
        <f t="shared" si="4"/>
        <v>0</v>
      </c>
      <c r="L14" s="111">
        <f t="shared" si="5"/>
        <v>0</v>
      </c>
      <c r="M14" s="109">
        <f t="shared" si="6"/>
        <v>-0.55570060355679118</v>
      </c>
      <c r="N14" s="88">
        <v>167</v>
      </c>
      <c r="O14" s="108">
        <f t="shared" si="7"/>
        <v>40.632603406326034</v>
      </c>
      <c r="P14" s="109">
        <f t="shared" si="8"/>
        <v>-5.7822303176234598E-3</v>
      </c>
      <c r="Q14" s="7">
        <f t="shared" si="9"/>
        <v>-0.35309700243352277</v>
      </c>
      <c r="R14" s="121">
        <f t="shared" si="10"/>
        <v>-0.42375216057619108</v>
      </c>
    </row>
    <row r="15" spans="1:18">
      <c r="A15" s="120">
        <v>12</v>
      </c>
      <c r="B15" s="3" t="s">
        <v>24</v>
      </c>
      <c r="C15" s="4">
        <v>13796</v>
      </c>
      <c r="D15" s="27">
        <v>5859</v>
      </c>
      <c r="E15" s="108">
        <f t="shared" si="0"/>
        <v>14.472158940318833</v>
      </c>
      <c r="F15" s="109">
        <f t="shared" si="1"/>
        <v>6.837509135572338E-2</v>
      </c>
      <c r="G15" s="54">
        <v>12.962963</v>
      </c>
      <c r="H15" s="52">
        <f t="shared" si="2"/>
        <v>59.802759758305001</v>
      </c>
      <c r="I15" s="53">
        <f t="shared" si="3"/>
        <v>1.7264700119067122</v>
      </c>
      <c r="J15" s="27">
        <v>45198</v>
      </c>
      <c r="K15" s="110">
        <f t="shared" si="4"/>
        <v>12.962962962962962</v>
      </c>
      <c r="L15" s="111">
        <f t="shared" si="5"/>
        <v>59.802759531026773</v>
      </c>
      <c r="M15" s="109">
        <f t="shared" si="6"/>
        <v>1.7264700047288406</v>
      </c>
      <c r="N15" s="88">
        <v>68</v>
      </c>
      <c r="O15" s="108">
        <f t="shared" si="7"/>
        <v>16.545012165450121</v>
      </c>
      <c r="P15" s="109">
        <f t="shared" si="8"/>
        <v>-0.90533206115931286</v>
      </c>
      <c r="Q15" s="7">
        <f t="shared" si="9"/>
        <v>0.29650434497508366</v>
      </c>
      <c r="R15" s="121">
        <f t="shared" si="10"/>
        <v>0.35583524056417032</v>
      </c>
    </row>
    <row r="16" spans="1:18">
      <c r="A16" s="120">
        <v>13</v>
      </c>
      <c r="B16" s="3" t="s">
        <v>25</v>
      </c>
      <c r="C16" s="4">
        <v>13824</v>
      </c>
      <c r="D16" s="27">
        <v>1002</v>
      </c>
      <c r="E16" s="108">
        <f t="shared" si="0"/>
        <v>2.4750133569208859</v>
      </c>
      <c r="F16" s="109">
        <f t="shared" si="1"/>
        <v>-0.40098010868619116</v>
      </c>
      <c r="G16" s="54">
        <v>1.4515428100000001</v>
      </c>
      <c r="H16" s="52">
        <f t="shared" si="2"/>
        <v>6.6964833537922592</v>
      </c>
      <c r="I16" s="53">
        <f t="shared" si="3"/>
        <v>-0.30015190327063124</v>
      </c>
      <c r="J16" s="27">
        <v>69030</v>
      </c>
      <c r="K16" s="110">
        <f t="shared" si="4"/>
        <v>1.451542807475011</v>
      </c>
      <c r="L16" s="111">
        <f t="shared" si="5"/>
        <v>6.6964833358266542</v>
      </c>
      <c r="M16" s="109">
        <f t="shared" si="6"/>
        <v>-0.30015190366829758</v>
      </c>
      <c r="N16" s="88">
        <v>85</v>
      </c>
      <c r="O16" s="108">
        <f t="shared" si="7"/>
        <v>20.68126520681265</v>
      </c>
      <c r="P16" s="109">
        <f t="shared" si="8"/>
        <v>-0.7508639083885178</v>
      </c>
      <c r="Q16" s="7">
        <f t="shared" si="9"/>
        <v>-0.48399864024766881</v>
      </c>
      <c r="R16" s="121">
        <f t="shared" si="10"/>
        <v>-0.58084738218501708</v>
      </c>
    </row>
    <row r="17" spans="1:18">
      <c r="A17" s="120">
        <v>14</v>
      </c>
      <c r="B17" s="3" t="s">
        <v>26</v>
      </c>
      <c r="C17" s="4">
        <v>6669</v>
      </c>
      <c r="D17" s="27">
        <v>4283</v>
      </c>
      <c r="E17" s="108">
        <f t="shared" si="0"/>
        <v>10.579323560571012</v>
      </c>
      <c r="F17" s="109">
        <f t="shared" si="1"/>
        <v>-8.3921345800145958E-2</v>
      </c>
      <c r="G17" s="54">
        <v>7.6377124299999997</v>
      </c>
      <c r="H17" s="52">
        <f t="shared" si="2"/>
        <v>35.235484476373948</v>
      </c>
      <c r="I17" s="53">
        <f t="shared" si="3"/>
        <v>0.78894281449384096</v>
      </c>
      <c r="J17" s="27">
        <v>56077</v>
      </c>
      <c r="K17" s="110">
        <f t="shared" si="4"/>
        <v>7.6377124311214937</v>
      </c>
      <c r="L17" s="111">
        <f t="shared" si="5"/>
        <v>35.235484448309428</v>
      </c>
      <c r="M17" s="109">
        <f t="shared" si="6"/>
        <v>0.78894281435968983</v>
      </c>
      <c r="N17" s="88">
        <v>44</v>
      </c>
      <c r="O17" s="108">
        <f t="shared" si="7"/>
        <v>10.70559610705596</v>
      </c>
      <c r="P17" s="109">
        <f t="shared" si="8"/>
        <v>-1.1234047474239648</v>
      </c>
      <c r="Q17" s="7">
        <f t="shared" si="9"/>
        <v>-0.13946109295480699</v>
      </c>
      <c r="R17" s="121">
        <f t="shared" si="10"/>
        <v>-0.16736743458206677</v>
      </c>
    </row>
    <row r="18" spans="1:18">
      <c r="A18" s="120">
        <v>15</v>
      </c>
      <c r="B18" s="3" t="s">
        <v>27</v>
      </c>
      <c r="C18" s="4">
        <v>27076</v>
      </c>
      <c r="D18" s="27">
        <v>0</v>
      </c>
      <c r="E18" s="108">
        <f t="shared" si="0"/>
        <v>0</v>
      </c>
      <c r="F18" s="109">
        <f t="shared" si="1"/>
        <v>-0.4978081734261538</v>
      </c>
      <c r="G18" s="54">
        <v>0</v>
      </c>
      <c r="H18" s="52">
        <f t="shared" si="2"/>
        <v>0</v>
      </c>
      <c r="I18" s="53">
        <f t="shared" si="3"/>
        <v>-0.55570060369246022</v>
      </c>
      <c r="J18" s="27">
        <v>41574</v>
      </c>
      <c r="K18" s="110">
        <f t="shared" si="4"/>
        <v>0</v>
      </c>
      <c r="L18" s="111">
        <f t="shared" si="5"/>
        <v>0</v>
      </c>
      <c r="M18" s="109">
        <f t="shared" si="6"/>
        <v>-0.55570060355679118</v>
      </c>
      <c r="N18" s="88">
        <v>65</v>
      </c>
      <c r="O18" s="108">
        <f t="shared" si="7"/>
        <v>15.815085158150852</v>
      </c>
      <c r="P18" s="109">
        <f t="shared" si="8"/>
        <v>-0.93259114694239431</v>
      </c>
      <c r="Q18" s="7">
        <f t="shared" si="9"/>
        <v>-0.66203330797511306</v>
      </c>
      <c r="R18" s="121">
        <f t="shared" si="10"/>
        <v>-0.79450701278800495</v>
      </c>
    </row>
    <row r="19" spans="1:18">
      <c r="A19" s="120">
        <v>16</v>
      </c>
      <c r="B19" s="3" t="s">
        <v>28</v>
      </c>
      <c r="C19" s="4">
        <v>28639</v>
      </c>
      <c r="D19" s="27">
        <v>0</v>
      </c>
      <c r="E19" s="108">
        <f t="shared" si="0"/>
        <v>0</v>
      </c>
      <c r="F19" s="109">
        <f t="shared" si="1"/>
        <v>-0.4978081734261538</v>
      </c>
      <c r="G19" s="54">
        <v>0</v>
      </c>
      <c r="H19" s="52">
        <f t="shared" si="2"/>
        <v>0</v>
      </c>
      <c r="I19" s="53">
        <f t="shared" si="3"/>
        <v>-0.55570060369246022</v>
      </c>
      <c r="J19" s="27">
        <v>93848</v>
      </c>
      <c r="K19" s="110">
        <f t="shared" si="4"/>
        <v>0</v>
      </c>
      <c r="L19" s="111">
        <f t="shared" si="5"/>
        <v>0</v>
      </c>
      <c r="M19" s="109">
        <f t="shared" si="6"/>
        <v>-0.55570060355679118</v>
      </c>
      <c r="N19" s="88">
        <v>74</v>
      </c>
      <c r="O19" s="108">
        <f t="shared" si="7"/>
        <v>18.004866180048662</v>
      </c>
      <c r="P19" s="109">
        <f t="shared" si="8"/>
        <v>-0.85081388959314985</v>
      </c>
      <c r="Q19" s="7">
        <f t="shared" si="9"/>
        <v>-0.63477422219203161</v>
      </c>
      <c r="R19" s="121">
        <f t="shared" si="10"/>
        <v>-0.76179334935755083</v>
      </c>
    </row>
    <row r="20" spans="1:18">
      <c r="A20" s="120">
        <v>17</v>
      </c>
      <c r="B20" s="3" t="s">
        <v>29</v>
      </c>
      <c r="C20" s="4">
        <v>747082</v>
      </c>
      <c r="D20" s="27">
        <v>1559.06</v>
      </c>
      <c r="E20" s="108">
        <f t="shared" si="0"/>
        <v>3.8509923395619525</v>
      </c>
      <c r="F20" s="109">
        <f t="shared" si="1"/>
        <v>-0.34714872970011973</v>
      </c>
      <c r="G20" s="54">
        <v>0.68114536000000003</v>
      </c>
      <c r="H20" s="52">
        <f t="shared" si="2"/>
        <v>3.1423658560596195</v>
      </c>
      <c r="I20" s="53">
        <f t="shared" si="3"/>
        <v>-0.43578280977885259</v>
      </c>
      <c r="J20" s="27">
        <v>228888</v>
      </c>
      <c r="K20" s="110">
        <f t="shared" si="4"/>
        <v>0.68114536367131517</v>
      </c>
      <c r="L20" s="111">
        <f t="shared" si="5"/>
        <v>3.1423658700324433</v>
      </c>
      <c r="M20" s="109">
        <f t="shared" si="6"/>
        <v>-0.43578280903850836</v>
      </c>
      <c r="N20" s="88">
        <v>423</v>
      </c>
      <c r="O20" s="108">
        <f t="shared" si="7"/>
        <v>102.91970802919708</v>
      </c>
      <c r="P20" s="109">
        <f t="shared" si="8"/>
        <v>2.3203264231719976</v>
      </c>
      <c r="Q20" s="7">
        <f t="shared" si="9"/>
        <v>0.51246496147778986</v>
      </c>
      <c r="R20" s="121">
        <f t="shared" si="10"/>
        <v>0.61500985040701994</v>
      </c>
    </row>
    <row r="21" spans="1:18">
      <c r="A21" s="120">
        <v>18</v>
      </c>
      <c r="B21" s="3" t="s">
        <v>30</v>
      </c>
      <c r="C21" s="4">
        <v>8464</v>
      </c>
      <c r="D21" s="27">
        <v>0</v>
      </c>
      <c r="E21" s="108">
        <f t="shared" si="0"/>
        <v>0</v>
      </c>
      <c r="F21" s="109">
        <f t="shared" si="1"/>
        <v>-0.4978081734261538</v>
      </c>
      <c r="G21" s="54">
        <v>0</v>
      </c>
      <c r="H21" s="52">
        <f t="shared" si="2"/>
        <v>0</v>
      </c>
      <c r="I21" s="53">
        <f t="shared" si="3"/>
        <v>-0.55570060369246022</v>
      </c>
      <c r="J21" s="27">
        <v>99068</v>
      </c>
      <c r="K21" s="110">
        <f t="shared" si="4"/>
        <v>0</v>
      </c>
      <c r="L21" s="111">
        <f t="shared" si="5"/>
        <v>0</v>
      </c>
      <c r="M21" s="109">
        <f t="shared" si="6"/>
        <v>-0.55570060355679118</v>
      </c>
      <c r="N21" s="88">
        <v>52</v>
      </c>
      <c r="O21" s="108">
        <f t="shared" si="7"/>
        <v>12.652068126520682</v>
      </c>
      <c r="P21" s="109">
        <f t="shared" si="8"/>
        <v>-1.0507138520024142</v>
      </c>
      <c r="Q21" s="7">
        <f t="shared" si="9"/>
        <v>-0.70140754299511965</v>
      </c>
      <c r="R21" s="121">
        <f t="shared" si="10"/>
        <v>-0.84176008218754983</v>
      </c>
    </row>
    <row r="22" spans="1:18">
      <c r="A22" s="120">
        <v>19</v>
      </c>
      <c r="B22" s="3" t="s">
        <v>31</v>
      </c>
      <c r="C22" s="4">
        <v>14508</v>
      </c>
      <c r="D22" s="27">
        <v>155</v>
      </c>
      <c r="E22" s="108">
        <f t="shared" si="0"/>
        <v>0.38286134762748236</v>
      </c>
      <c r="F22" s="109">
        <f t="shared" si="1"/>
        <v>-0.48282978017795597</v>
      </c>
      <c r="G22" s="54">
        <v>0.15529506000000001</v>
      </c>
      <c r="H22" s="52">
        <f t="shared" si="2"/>
        <v>0.71643135638291655</v>
      </c>
      <c r="I22" s="53">
        <f t="shared" si="3"/>
        <v>-0.52836041744956874</v>
      </c>
      <c r="J22" s="27">
        <v>99810</v>
      </c>
      <c r="K22" s="110">
        <f t="shared" si="4"/>
        <v>0.15529506061516882</v>
      </c>
      <c r="L22" s="111">
        <f t="shared" si="5"/>
        <v>0.71643135854508444</v>
      </c>
      <c r="M22" s="109">
        <f t="shared" si="6"/>
        <v>-0.52836041721509808</v>
      </c>
      <c r="N22" s="88">
        <v>86</v>
      </c>
      <c r="O22" s="108">
        <f t="shared" si="7"/>
        <v>20.924574209245741</v>
      </c>
      <c r="P22" s="109">
        <f t="shared" si="8"/>
        <v>-0.74177754646082394</v>
      </c>
      <c r="Q22" s="7">
        <f t="shared" si="9"/>
        <v>-0.584322581284626</v>
      </c>
      <c r="R22" s="121">
        <f t="shared" si="10"/>
        <v>-0.70124627109921223</v>
      </c>
    </row>
    <row r="23" spans="1:18" ht="15.75" customHeight="1">
      <c r="A23" s="120">
        <v>20</v>
      </c>
      <c r="B23" s="3" t="s">
        <v>32</v>
      </c>
      <c r="C23" s="4">
        <v>37230</v>
      </c>
      <c r="D23" s="27">
        <v>0</v>
      </c>
      <c r="E23" s="108">
        <f t="shared" si="0"/>
        <v>0</v>
      </c>
      <c r="F23" s="109">
        <f t="shared" si="1"/>
        <v>-0.4978081734261538</v>
      </c>
      <c r="G23" s="54">
        <v>0</v>
      </c>
      <c r="H23" s="52">
        <f t="shared" si="2"/>
        <v>0</v>
      </c>
      <c r="I23" s="53">
        <f t="shared" si="3"/>
        <v>-0.55570060369246022</v>
      </c>
      <c r="J23" s="27">
        <v>251123</v>
      </c>
      <c r="K23" s="110">
        <f t="shared" si="4"/>
        <v>0</v>
      </c>
      <c r="L23" s="111">
        <f t="shared" si="5"/>
        <v>0</v>
      </c>
      <c r="M23" s="109">
        <f t="shared" si="6"/>
        <v>-0.55570060355679118</v>
      </c>
      <c r="N23" s="88">
        <v>300</v>
      </c>
      <c r="O23" s="108">
        <f t="shared" si="7"/>
        <v>72.992700729927009</v>
      </c>
      <c r="P23" s="109">
        <f t="shared" si="8"/>
        <v>1.2027039060656564</v>
      </c>
      <c r="Q23" s="7">
        <f t="shared" si="9"/>
        <v>4.9731709694237125E-2</v>
      </c>
      <c r="R23" s="121">
        <f t="shared" si="10"/>
        <v>5.9683087896075938E-2</v>
      </c>
    </row>
    <row r="24" spans="1:18" ht="15.75" customHeight="1">
      <c r="A24" s="120">
        <v>21</v>
      </c>
      <c r="B24" s="3" t="s">
        <v>33</v>
      </c>
      <c r="C24" s="4">
        <v>9853</v>
      </c>
      <c r="D24" s="27">
        <v>0</v>
      </c>
      <c r="E24" s="108">
        <f t="shared" si="0"/>
        <v>0</v>
      </c>
      <c r="F24" s="109">
        <f t="shared" si="1"/>
        <v>-0.4978081734261538</v>
      </c>
      <c r="G24" s="54">
        <v>0</v>
      </c>
      <c r="H24" s="52">
        <f t="shared" si="2"/>
        <v>0</v>
      </c>
      <c r="I24" s="53">
        <f t="shared" si="3"/>
        <v>-0.55570060369246022</v>
      </c>
      <c r="J24" s="27">
        <v>77186</v>
      </c>
      <c r="K24" s="110">
        <f t="shared" si="4"/>
        <v>0</v>
      </c>
      <c r="L24" s="111">
        <f t="shared" si="5"/>
        <v>0</v>
      </c>
      <c r="M24" s="109">
        <f t="shared" si="6"/>
        <v>-0.55570060355679118</v>
      </c>
      <c r="N24" s="88">
        <v>58</v>
      </c>
      <c r="O24" s="108">
        <f t="shared" si="7"/>
        <v>14.111922141119221</v>
      </c>
      <c r="P24" s="109">
        <f t="shared" si="8"/>
        <v>-0.99619568043625106</v>
      </c>
      <c r="Q24" s="7">
        <f t="shared" si="9"/>
        <v>-0.68323481913973205</v>
      </c>
      <c r="R24" s="121">
        <f t="shared" si="10"/>
        <v>-0.81995097323391375</v>
      </c>
    </row>
    <row r="25" spans="1:18" ht="15.75" customHeight="1">
      <c r="A25" s="120">
        <v>22</v>
      </c>
      <c r="B25" s="3" t="s">
        <v>34</v>
      </c>
      <c r="C25" s="4">
        <v>4569</v>
      </c>
      <c r="D25" s="27">
        <v>0</v>
      </c>
      <c r="E25" s="108">
        <f t="shared" si="0"/>
        <v>0</v>
      </c>
      <c r="F25" s="109">
        <f t="shared" si="1"/>
        <v>-0.4978081734261538</v>
      </c>
      <c r="G25" s="54">
        <v>0</v>
      </c>
      <c r="H25" s="52">
        <f t="shared" si="2"/>
        <v>0</v>
      </c>
      <c r="I25" s="53">
        <f t="shared" si="3"/>
        <v>-0.55570060369246022</v>
      </c>
      <c r="J25" s="27">
        <v>104378</v>
      </c>
      <c r="K25" s="110">
        <f t="shared" si="4"/>
        <v>0</v>
      </c>
      <c r="L25" s="111">
        <f t="shared" si="5"/>
        <v>0</v>
      </c>
      <c r="M25" s="109">
        <f t="shared" si="6"/>
        <v>-0.55570060355679118</v>
      </c>
      <c r="N25" s="88">
        <v>57</v>
      </c>
      <c r="O25" s="108">
        <f t="shared" si="7"/>
        <v>13.868613138686131</v>
      </c>
      <c r="P25" s="109">
        <f t="shared" si="8"/>
        <v>-1.005282042363945</v>
      </c>
      <c r="Q25" s="7">
        <f t="shared" si="9"/>
        <v>-0.68626360644896334</v>
      </c>
      <c r="R25" s="121">
        <f t="shared" si="10"/>
        <v>-0.82358582472618647</v>
      </c>
    </row>
    <row r="26" spans="1:18" ht="15.75" customHeight="1">
      <c r="A26" s="120">
        <v>23</v>
      </c>
      <c r="B26" s="3" t="s">
        <v>35</v>
      </c>
      <c r="C26" s="4">
        <v>6383</v>
      </c>
      <c r="D26" s="27">
        <v>0</v>
      </c>
      <c r="E26" s="108">
        <f t="shared" si="0"/>
        <v>0</v>
      </c>
      <c r="F26" s="109">
        <f t="shared" si="1"/>
        <v>-0.4978081734261538</v>
      </c>
      <c r="G26" s="54">
        <v>0</v>
      </c>
      <c r="H26" s="52">
        <f t="shared" si="2"/>
        <v>0</v>
      </c>
      <c r="I26" s="53">
        <f t="shared" si="3"/>
        <v>-0.55570060369246022</v>
      </c>
      <c r="J26" s="27">
        <v>79501</v>
      </c>
      <c r="K26" s="110">
        <f t="shared" si="4"/>
        <v>0</v>
      </c>
      <c r="L26" s="111">
        <f t="shared" si="5"/>
        <v>0</v>
      </c>
      <c r="M26" s="109">
        <f t="shared" si="6"/>
        <v>-0.55570060355679118</v>
      </c>
      <c r="N26" s="88">
        <v>82</v>
      </c>
      <c r="O26" s="108">
        <f t="shared" si="7"/>
        <v>19.951338199513383</v>
      </c>
      <c r="P26" s="109">
        <f t="shared" si="8"/>
        <v>-0.77812299417159914</v>
      </c>
      <c r="Q26" s="7">
        <f t="shared" si="9"/>
        <v>-0.61054392371818134</v>
      </c>
      <c r="R26" s="121">
        <f t="shared" si="10"/>
        <v>-0.73271453741936921</v>
      </c>
    </row>
    <row r="27" spans="1:18" ht="15.75" customHeight="1">
      <c r="A27" s="120">
        <v>24</v>
      </c>
      <c r="B27" s="3" t="s">
        <v>36</v>
      </c>
      <c r="C27" s="4">
        <v>5557</v>
      </c>
      <c r="D27" s="27">
        <v>1269</v>
      </c>
      <c r="E27" s="108">
        <f t="shared" si="0"/>
        <v>3.1345229041243554</v>
      </c>
      <c r="F27" s="109">
        <f t="shared" si="1"/>
        <v>-0.37517861838123112</v>
      </c>
      <c r="G27" s="54">
        <v>1.1353266399999999</v>
      </c>
      <c r="H27" s="52">
        <f t="shared" si="2"/>
        <v>5.237665670967635</v>
      </c>
      <c r="I27" s="53">
        <f t="shared" si="3"/>
        <v>-0.3558227596443872</v>
      </c>
      <c r="J27" s="27">
        <v>111774</v>
      </c>
      <c r="K27" s="110">
        <f t="shared" si="4"/>
        <v>1.1353266412582532</v>
      </c>
      <c r="L27" s="111">
        <f t="shared" si="5"/>
        <v>5.2376656718316053</v>
      </c>
      <c r="M27" s="109">
        <f t="shared" si="6"/>
        <v>-0.35582275935665625</v>
      </c>
      <c r="N27" s="88">
        <v>121</v>
      </c>
      <c r="O27" s="108">
        <f t="shared" si="7"/>
        <v>29.440389294403893</v>
      </c>
      <c r="P27" s="109">
        <f t="shared" si="8"/>
        <v>-0.42375487899153974</v>
      </c>
      <c r="Q27" s="7">
        <f t="shared" si="9"/>
        <v>-0.38491875224314237</v>
      </c>
      <c r="R27" s="121">
        <f t="shared" si="10"/>
        <v>-0.46194148289330711</v>
      </c>
    </row>
    <row r="28" spans="1:18" ht="15.75" customHeight="1">
      <c r="A28" s="120">
        <v>25</v>
      </c>
      <c r="B28" s="3" t="s">
        <v>37</v>
      </c>
      <c r="C28" s="4">
        <v>12267</v>
      </c>
      <c r="D28" s="27">
        <v>655</v>
      </c>
      <c r="E28" s="108">
        <f t="shared" si="0"/>
        <v>1.6178979528774255</v>
      </c>
      <c r="F28" s="109">
        <f t="shared" si="1"/>
        <v>-0.4345123826031243</v>
      </c>
      <c r="G28" s="54">
        <v>0.33693761999999999</v>
      </c>
      <c r="H28" s="52">
        <f t="shared" si="2"/>
        <v>1.5544131031150101</v>
      </c>
      <c r="I28" s="53">
        <f t="shared" si="3"/>
        <v>-0.49638167054006899</v>
      </c>
      <c r="J28" s="27">
        <v>194398</v>
      </c>
      <c r="K28" s="110">
        <f t="shared" si="4"/>
        <v>0.33693762281504952</v>
      </c>
      <c r="L28" s="111">
        <f t="shared" si="5"/>
        <v>1.5544131146355247</v>
      </c>
      <c r="M28" s="109">
        <f t="shared" si="6"/>
        <v>-0.49638166992941501</v>
      </c>
      <c r="N28" s="88">
        <v>99</v>
      </c>
      <c r="O28" s="108">
        <f t="shared" si="7"/>
        <v>24.087591240875913</v>
      </c>
      <c r="P28" s="109">
        <f t="shared" si="8"/>
        <v>-0.62365484140080407</v>
      </c>
      <c r="Q28" s="7">
        <f t="shared" si="9"/>
        <v>-0.5181829646444478</v>
      </c>
      <c r="R28" s="121">
        <f t="shared" si="10"/>
        <v>-0.62187203326145801</v>
      </c>
    </row>
    <row r="29" spans="1:18" ht="15.75" customHeight="1">
      <c r="A29" s="120">
        <v>26</v>
      </c>
      <c r="B29" s="3" t="s">
        <v>38</v>
      </c>
      <c r="C29" s="4">
        <v>8067</v>
      </c>
      <c r="D29" s="27">
        <v>0</v>
      </c>
      <c r="E29" s="108">
        <f t="shared" si="0"/>
        <v>0</v>
      </c>
      <c r="F29" s="109">
        <f t="shared" si="1"/>
        <v>-0.4978081734261538</v>
      </c>
      <c r="G29" s="54">
        <v>0</v>
      </c>
      <c r="H29" s="52">
        <f t="shared" si="2"/>
        <v>0</v>
      </c>
      <c r="I29" s="53">
        <f t="shared" si="3"/>
        <v>-0.55570060369246022</v>
      </c>
      <c r="J29" s="27">
        <v>140832</v>
      </c>
      <c r="K29" s="110">
        <f t="shared" si="4"/>
        <v>0</v>
      </c>
      <c r="L29" s="111">
        <f t="shared" si="5"/>
        <v>0</v>
      </c>
      <c r="M29" s="109">
        <f t="shared" si="6"/>
        <v>-0.55570060355679118</v>
      </c>
      <c r="N29" s="88">
        <v>195</v>
      </c>
      <c r="O29" s="108">
        <f t="shared" si="7"/>
        <v>47.445255474452551</v>
      </c>
      <c r="P29" s="109">
        <f t="shared" si="8"/>
        <v>0.24863590365780372</v>
      </c>
      <c r="Q29" s="7">
        <f t="shared" si="9"/>
        <v>-0.26829095777504708</v>
      </c>
      <c r="R29" s="121">
        <f t="shared" si="10"/>
        <v>-0.321976318792556</v>
      </c>
    </row>
    <row r="30" spans="1:18" ht="15.75" customHeight="1">
      <c r="A30" s="120">
        <v>27</v>
      </c>
      <c r="B30" s="3" t="s">
        <v>39</v>
      </c>
      <c r="C30" s="4">
        <v>10098</v>
      </c>
      <c r="D30" s="27">
        <v>74</v>
      </c>
      <c r="E30" s="108">
        <f t="shared" si="0"/>
        <v>0.18278541757699157</v>
      </c>
      <c r="F30" s="109">
        <f t="shared" si="1"/>
        <v>-0.49065719858507872</v>
      </c>
      <c r="G30" s="54">
        <v>0.10959878000000001</v>
      </c>
      <c r="H30" s="52">
        <f t="shared" si="2"/>
        <v>0.50561816076643307</v>
      </c>
      <c r="I30" s="53">
        <f t="shared" si="3"/>
        <v>-0.53640539200192938</v>
      </c>
      <c r="J30" s="27">
        <v>67519</v>
      </c>
      <c r="K30" s="110">
        <f t="shared" si="4"/>
        <v>0.10959877960277847</v>
      </c>
      <c r="L30" s="111">
        <f t="shared" si="5"/>
        <v>0.50561815845694869</v>
      </c>
      <c r="M30" s="109">
        <f t="shared" si="6"/>
        <v>-0.5364053919428976</v>
      </c>
      <c r="N30" s="88">
        <v>116</v>
      </c>
      <c r="O30" s="108">
        <f t="shared" si="7"/>
        <v>28.223844282238442</v>
      </c>
      <c r="P30" s="109">
        <f t="shared" si="8"/>
        <v>-0.4691866886300089</v>
      </c>
      <c r="Q30" s="7">
        <f t="shared" si="9"/>
        <v>-0.49874975971932839</v>
      </c>
      <c r="R30" s="121">
        <f t="shared" si="10"/>
        <v>-0.59855021937693031</v>
      </c>
    </row>
    <row r="31" spans="1:18" ht="15.75" customHeight="1">
      <c r="A31" s="120">
        <v>28</v>
      </c>
      <c r="B31" s="3" t="s">
        <v>40</v>
      </c>
      <c r="C31" s="4">
        <v>28587</v>
      </c>
      <c r="D31" s="27">
        <v>0</v>
      </c>
      <c r="E31" s="108">
        <f t="shared" si="0"/>
        <v>0</v>
      </c>
      <c r="F31" s="109">
        <f t="shared" si="1"/>
        <v>-0.4978081734261538</v>
      </c>
      <c r="G31" s="54">
        <v>0</v>
      </c>
      <c r="H31" s="52">
        <f t="shared" si="2"/>
        <v>0</v>
      </c>
      <c r="I31" s="53">
        <f t="shared" si="3"/>
        <v>-0.55570060369246022</v>
      </c>
      <c r="J31" s="27">
        <v>130491</v>
      </c>
      <c r="K31" s="110">
        <f t="shared" si="4"/>
        <v>0</v>
      </c>
      <c r="L31" s="111">
        <f t="shared" si="5"/>
        <v>0</v>
      </c>
      <c r="M31" s="109">
        <f t="shared" si="6"/>
        <v>-0.55570060355679118</v>
      </c>
      <c r="N31" s="88">
        <v>158</v>
      </c>
      <c r="O31" s="108">
        <f t="shared" si="7"/>
        <v>38.442822384428226</v>
      </c>
      <c r="P31" s="109">
        <f t="shared" si="8"/>
        <v>-8.7559487666867872E-2</v>
      </c>
      <c r="Q31" s="7">
        <f t="shared" si="9"/>
        <v>-0.38035608821660433</v>
      </c>
      <c r="R31" s="121">
        <f t="shared" si="10"/>
        <v>-0.45646582400664532</v>
      </c>
    </row>
    <row r="32" spans="1:18" ht="15.75" customHeight="1">
      <c r="A32" s="120">
        <v>29</v>
      </c>
      <c r="B32" s="3" t="s">
        <v>41</v>
      </c>
      <c r="C32" s="4">
        <v>45962</v>
      </c>
      <c r="D32" s="27">
        <v>0</v>
      </c>
      <c r="E32" s="108">
        <f t="shared" si="0"/>
        <v>0</v>
      </c>
      <c r="F32" s="109">
        <f t="shared" si="1"/>
        <v>-0.4978081734261538</v>
      </c>
      <c r="G32" s="54">
        <v>0</v>
      </c>
      <c r="H32" s="52">
        <f t="shared" si="2"/>
        <v>0</v>
      </c>
      <c r="I32" s="53">
        <f t="shared" si="3"/>
        <v>-0.55570060369246022</v>
      </c>
      <c r="J32" s="27">
        <v>279150</v>
      </c>
      <c r="K32" s="110">
        <f t="shared" si="4"/>
        <v>0</v>
      </c>
      <c r="L32" s="111">
        <f t="shared" si="5"/>
        <v>0</v>
      </c>
      <c r="M32" s="109">
        <f t="shared" si="6"/>
        <v>-0.55570060355679118</v>
      </c>
      <c r="N32" s="88">
        <v>309</v>
      </c>
      <c r="O32" s="108">
        <f t="shared" si="7"/>
        <v>75.182481751824824</v>
      </c>
      <c r="P32" s="109">
        <f t="shared" si="8"/>
        <v>1.2844811634149009</v>
      </c>
      <c r="Q32" s="7">
        <f t="shared" si="9"/>
        <v>7.6990795477318644E-2</v>
      </c>
      <c r="R32" s="121">
        <f t="shared" si="10"/>
        <v>9.2396751326530135E-2</v>
      </c>
    </row>
    <row r="33" spans="1:18" ht="15.75" customHeight="1">
      <c r="A33" s="120">
        <v>30</v>
      </c>
      <c r="B33" s="3" t="s">
        <v>42</v>
      </c>
      <c r="C33" s="4">
        <v>3196</v>
      </c>
      <c r="D33" s="27">
        <v>602.48</v>
      </c>
      <c r="E33" s="108">
        <f t="shared" si="0"/>
        <v>1.4881697078619713</v>
      </c>
      <c r="F33" s="109">
        <f t="shared" si="1"/>
        <v>-0.43958764204438466</v>
      </c>
      <c r="G33" s="54">
        <v>0.50012867000000005</v>
      </c>
      <c r="H33" s="52">
        <f t="shared" si="2"/>
        <v>2.3072714702842712</v>
      </c>
      <c r="I33" s="53">
        <f t="shared" si="3"/>
        <v>-0.46765137029630721</v>
      </c>
      <c r="J33" s="27">
        <v>120465</v>
      </c>
      <c r="K33" s="110">
        <f t="shared" si="4"/>
        <v>0.50012866807786494</v>
      </c>
      <c r="L33" s="111">
        <f t="shared" si="5"/>
        <v>2.3072714592402805</v>
      </c>
      <c r="M33" s="109">
        <f t="shared" si="6"/>
        <v>-0.46765137052963324</v>
      </c>
      <c r="N33" s="88">
        <v>243</v>
      </c>
      <c r="O33" s="108">
        <f t="shared" si="7"/>
        <v>59.124087591240873</v>
      </c>
      <c r="P33" s="109">
        <f t="shared" si="8"/>
        <v>0.68478127618710771</v>
      </c>
      <c r="Q33" s="7">
        <f t="shared" si="9"/>
        <v>-7.4152578795636748E-2</v>
      </c>
      <c r="R33" s="121">
        <f t="shared" si="10"/>
        <v>-8.8990603886146505E-2</v>
      </c>
    </row>
    <row r="34" spans="1:18" ht="15.75" customHeight="1">
      <c r="A34" s="120">
        <v>31</v>
      </c>
      <c r="B34" s="3" t="s">
        <v>43</v>
      </c>
      <c r="C34" s="4">
        <v>4423</v>
      </c>
      <c r="D34" s="27">
        <v>6829.05</v>
      </c>
      <c r="E34" s="108">
        <f t="shared" si="0"/>
        <v>16.868253458164247</v>
      </c>
      <c r="F34" s="109">
        <f t="shared" si="1"/>
        <v>0.16211567439065425</v>
      </c>
      <c r="G34" s="54">
        <v>4.8312369100000003</v>
      </c>
      <c r="H34" s="52">
        <f t="shared" si="2"/>
        <v>22.288214528128005</v>
      </c>
      <c r="I34" s="53">
        <f t="shared" si="3"/>
        <v>0.29485392716596648</v>
      </c>
      <c r="J34" s="27">
        <v>141352</v>
      </c>
      <c r="K34" s="110">
        <f t="shared" si="4"/>
        <v>4.8312369121059486</v>
      </c>
      <c r="L34" s="111">
        <f t="shared" si="5"/>
        <v>22.288214516818559</v>
      </c>
      <c r="M34" s="109">
        <f t="shared" si="6"/>
        <v>0.29485392737682731</v>
      </c>
      <c r="N34" s="88">
        <v>339</v>
      </c>
      <c r="O34" s="108">
        <f t="shared" si="7"/>
        <v>82.481751824817522</v>
      </c>
      <c r="P34" s="109">
        <f t="shared" si="8"/>
        <v>1.5570720212457159</v>
      </c>
      <c r="Q34" s="7">
        <f t="shared" si="9"/>
        <v>0.6713472076710657</v>
      </c>
      <c r="R34" s="121">
        <f t="shared" si="10"/>
        <v>0.80568463562917569</v>
      </c>
    </row>
    <row r="35" spans="1:18" ht="15.75" customHeight="1">
      <c r="A35" s="120">
        <v>32</v>
      </c>
      <c r="B35" s="3" t="s">
        <v>44</v>
      </c>
      <c r="C35" s="4">
        <v>7367</v>
      </c>
      <c r="D35" s="27">
        <v>0</v>
      </c>
      <c r="E35" s="108">
        <f t="shared" si="0"/>
        <v>0</v>
      </c>
      <c r="F35" s="109">
        <f t="shared" si="1"/>
        <v>-0.4978081734261538</v>
      </c>
      <c r="G35" s="54">
        <v>0</v>
      </c>
      <c r="H35" s="52">
        <f t="shared" si="2"/>
        <v>0</v>
      </c>
      <c r="I35" s="53">
        <f t="shared" si="3"/>
        <v>-0.55570060369246022</v>
      </c>
      <c r="J35" s="27">
        <v>235182</v>
      </c>
      <c r="K35" s="110">
        <f t="shared" si="4"/>
        <v>0</v>
      </c>
      <c r="L35" s="111">
        <f t="shared" si="5"/>
        <v>0</v>
      </c>
      <c r="M35" s="109">
        <f t="shared" si="6"/>
        <v>-0.55570060355679118</v>
      </c>
      <c r="N35" s="88">
        <v>189</v>
      </c>
      <c r="O35" s="108">
        <f t="shared" si="7"/>
        <v>45.985401459854018</v>
      </c>
      <c r="P35" s="109">
        <f t="shared" si="8"/>
        <v>0.19411773209164096</v>
      </c>
      <c r="Q35" s="7">
        <f t="shared" si="9"/>
        <v>-0.28646368163043467</v>
      </c>
      <c r="R35" s="121">
        <f t="shared" si="10"/>
        <v>-0.34378542774619203</v>
      </c>
    </row>
    <row r="36" spans="1:18" ht="15.75" customHeight="1">
      <c r="A36" s="120">
        <v>33</v>
      </c>
      <c r="B36" s="3" t="s">
        <v>45</v>
      </c>
      <c r="C36" s="4">
        <v>8222</v>
      </c>
      <c r="D36" s="27">
        <v>0</v>
      </c>
      <c r="E36" s="108">
        <f t="shared" si="0"/>
        <v>0</v>
      </c>
      <c r="F36" s="109">
        <f t="shared" si="1"/>
        <v>-0.4978081734261538</v>
      </c>
      <c r="G36" s="54">
        <v>0</v>
      </c>
      <c r="H36" s="52">
        <f t="shared" si="2"/>
        <v>0</v>
      </c>
      <c r="I36" s="53">
        <f t="shared" si="3"/>
        <v>-0.55570060369246022</v>
      </c>
      <c r="J36" s="27">
        <v>93389</v>
      </c>
      <c r="K36" s="110">
        <f t="shared" si="4"/>
        <v>0</v>
      </c>
      <c r="L36" s="111">
        <f t="shared" si="5"/>
        <v>0</v>
      </c>
      <c r="M36" s="109">
        <f t="shared" si="6"/>
        <v>-0.55570060355679118</v>
      </c>
      <c r="N36" s="88">
        <v>287</v>
      </c>
      <c r="O36" s="108">
        <f t="shared" si="7"/>
        <v>69.829683698296833</v>
      </c>
      <c r="P36" s="109">
        <f t="shared" si="8"/>
        <v>1.0845812010056362</v>
      </c>
      <c r="Q36" s="7">
        <f t="shared" si="9"/>
        <v>1.035747467423039E-2</v>
      </c>
      <c r="R36" s="121">
        <f t="shared" si="10"/>
        <v>1.2430018496530889E-2</v>
      </c>
    </row>
    <row r="37" spans="1:18" ht="15.75" customHeight="1">
      <c r="D37" s="11"/>
      <c r="E37" s="11"/>
      <c r="F37" s="11"/>
      <c r="J37" s="11"/>
      <c r="K37" s="112"/>
      <c r="L37" s="112"/>
      <c r="M37" s="113"/>
      <c r="N37" s="12"/>
      <c r="O37" s="11"/>
      <c r="Q37" s="12"/>
      <c r="R37" s="13"/>
    </row>
    <row r="38" spans="1:18" ht="15.75" customHeight="1">
      <c r="B38" s="14" t="s">
        <v>46</v>
      </c>
      <c r="C38" s="3"/>
      <c r="D38" s="21">
        <f>MAX(D4:D36)</f>
        <v>40484.629999999997</v>
      </c>
      <c r="E38" s="16"/>
      <c r="F38" s="16"/>
      <c r="G38" s="21">
        <f>MAX(G4:G36)</f>
        <v>21.6761953</v>
      </c>
      <c r="H38" s="3"/>
      <c r="I38" s="3"/>
      <c r="J38" s="21">
        <f t="shared" ref="J38:K38" si="11">MAX(J4:J36)</f>
        <v>306198</v>
      </c>
      <c r="K38" s="21">
        <f t="shared" si="11"/>
        <v>21.676195320447608</v>
      </c>
      <c r="L38" s="114"/>
      <c r="M38" s="115"/>
      <c r="N38" s="7">
        <v>411</v>
      </c>
      <c r="O38" s="16"/>
      <c r="P38" s="3"/>
      <c r="Q38" s="7"/>
      <c r="R38" s="7"/>
    </row>
    <row r="39" spans="1:18" ht="15.75" customHeight="1">
      <c r="B39" s="17" t="s">
        <v>47</v>
      </c>
      <c r="C39" s="3"/>
      <c r="D39" s="21">
        <f>MIN(D4:D36)</f>
        <v>0</v>
      </c>
      <c r="E39" s="16"/>
      <c r="F39" s="16"/>
      <c r="G39" s="21">
        <f>MIN(G4:G36)</f>
        <v>0</v>
      </c>
      <c r="H39" s="3"/>
      <c r="I39" s="3"/>
      <c r="J39" s="21">
        <f t="shared" ref="J39:K39" si="12">MIN(J4:J36)</f>
        <v>41574</v>
      </c>
      <c r="K39" s="21">
        <f t="shared" si="12"/>
        <v>0</v>
      </c>
      <c r="L39" s="114"/>
      <c r="M39" s="115"/>
      <c r="N39" s="7">
        <v>44</v>
      </c>
      <c r="O39" s="16"/>
      <c r="P39" s="3"/>
      <c r="Q39" s="7"/>
      <c r="R39" s="7"/>
    </row>
    <row r="40" spans="1:18" ht="15.75" customHeight="1">
      <c r="B40" s="23" t="s">
        <v>79</v>
      </c>
      <c r="C40" s="3"/>
      <c r="D40" s="116"/>
      <c r="E40" s="16">
        <f t="shared" ref="E40:F40" si="13">AVERAGE(E4:E36)</f>
        <v>12.72442944845533</v>
      </c>
      <c r="F40" s="16">
        <f t="shared" si="13"/>
        <v>5.3828995133340925E-17</v>
      </c>
      <c r="G40" s="3"/>
      <c r="H40" s="107">
        <f>AVERAGE(H4:H36)</f>
        <v>14.561763907139014</v>
      </c>
      <c r="I40" s="3"/>
      <c r="J40" s="16"/>
      <c r="K40" s="117"/>
      <c r="L40" s="107">
        <f t="shared" ref="L40:M40" si="14">AVERAGE(L4:L36)</f>
        <v>14.561763894907687</v>
      </c>
      <c r="M40" s="107">
        <f t="shared" si="14"/>
        <v>-4.0371746350005693E-17</v>
      </c>
      <c r="N40" s="7"/>
      <c r="O40" s="107">
        <f t="shared" ref="O40:R40" si="15">AVERAGE(O4:O36)</f>
        <v>40.787436407874367</v>
      </c>
      <c r="P40" s="107">
        <f t="shared" si="15"/>
        <v>-8.7472117091678996E-17</v>
      </c>
      <c r="Q40" s="7">
        <f t="shared" si="15"/>
        <v>2.076411433366178E-17</v>
      </c>
      <c r="R40" s="7">
        <f t="shared" si="15"/>
        <v>-7.8851067089854865E-19</v>
      </c>
    </row>
    <row r="41" spans="1:18" ht="15.75" customHeight="1">
      <c r="B41" s="23" t="s">
        <v>80</v>
      </c>
      <c r="C41" s="3"/>
      <c r="D41" s="116"/>
      <c r="E41" s="16">
        <f t="shared" ref="E41:F41" si="16">STDEVA(E4:E36)</f>
        <v>25.560909056353424</v>
      </c>
      <c r="F41" s="16">
        <f t="shared" si="16"/>
        <v>0.99999999999999956</v>
      </c>
      <c r="G41" s="3"/>
      <c r="H41" s="3">
        <f>STDEVA(H4:H36)</f>
        <v>26.204333431312754</v>
      </c>
      <c r="I41" s="3"/>
      <c r="J41" s="16"/>
      <c r="K41" s="117"/>
      <c r="L41" s="3">
        <f t="shared" ref="L41:M41" si="17">STDEVA(L4:L36)</f>
        <v>26.204333415699647</v>
      </c>
      <c r="M41" s="3">
        <f t="shared" si="17"/>
        <v>1</v>
      </c>
      <c r="N41" s="7"/>
      <c r="O41" s="3">
        <f t="shared" ref="O41:R41" si="18">STDEVA(O4:O36)</f>
        <v>26.777383992543996</v>
      </c>
      <c r="P41" s="3">
        <f t="shared" si="18"/>
        <v>1</v>
      </c>
      <c r="Q41" s="7">
        <f t="shared" si="18"/>
        <v>0.83326301381780343</v>
      </c>
      <c r="R41" s="7">
        <f t="shared" si="18"/>
        <v>0.99999999999999989</v>
      </c>
    </row>
    <row r="42" spans="1:18" ht="15.75" customHeight="1">
      <c r="D42" s="11"/>
      <c r="E42" s="11"/>
      <c r="F42" s="11"/>
      <c r="J42" s="11"/>
      <c r="M42" s="11"/>
      <c r="N42" s="12"/>
      <c r="O42" s="11"/>
      <c r="Q42" s="12"/>
      <c r="R42" s="13"/>
    </row>
    <row r="43" spans="1:18" ht="15.75" customHeight="1">
      <c r="D43" s="11"/>
      <c r="E43" s="11"/>
      <c r="F43" s="11"/>
      <c r="J43" s="11"/>
      <c r="M43" s="11"/>
      <c r="N43" s="12"/>
      <c r="O43" s="11"/>
      <c r="Q43" s="12"/>
      <c r="R43" s="13"/>
    </row>
    <row r="44" spans="1:18" ht="15.75" customHeight="1">
      <c r="D44" s="11"/>
      <c r="E44" s="11"/>
      <c r="F44" s="11"/>
      <c r="J44" s="11"/>
      <c r="M44" s="11"/>
      <c r="N44" s="12"/>
      <c r="O44" s="11"/>
      <c r="Q44" s="12"/>
      <c r="R44" s="13"/>
    </row>
    <row r="45" spans="1:18" ht="15.75" customHeight="1">
      <c r="D45" s="11"/>
      <c r="E45" s="11"/>
      <c r="F45" s="11"/>
      <c r="J45" s="11"/>
      <c r="M45" s="11"/>
      <c r="N45" s="12"/>
      <c r="O45" s="11"/>
      <c r="Q45" s="12"/>
      <c r="R45" s="13"/>
    </row>
    <row r="46" spans="1:18" ht="15.75" customHeight="1">
      <c r="D46" s="11"/>
      <c r="E46" s="11"/>
      <c r="F46" s="11"/>
      <c r="J46" s="11"/>
      <c r="M46" s="11"/>
      <c r="N46" s="12"/>
      <c r="O46" s="11"/>
      <c r="Q46" s="12"/>
      <c r="R46" s="13"/>
    </row>
    <row r="47" spans="1:18" ht="15.75" customHeight="1">
      <c r="D47" s="11"/>
      <c r="E47" s="11"/>
      <c r="F47" s="11"/>
      <c r="J47" s="11"/>
      <c r="M47" s="11"/>
      <c r="N47" s="12"/>
      <c r="O47" s="11"/>
      <c r="Q47" s="12"/>
      <c r="R47" s="13"/>
    </row>
    <row r="48" spans="1:18" ht="15.75" customHeight="1">
      <c r="D48" s="11"/>
      <c r="E48" s="11"/>
      <c r="F48" s="11"/>
      <c r="J48" s="11"/>
      <c r="M48" s="11"/>
      <c r="N48" s="12"/>
      <c r="O48" s="11"/>
      <c r="Q48" s="12"/>
      <c r="R48" s="13"/>
    </row>
    <row r="49" spans="4:18" ht="15.75" customHeight="1">
      <c r="D49" s="11"/>
      <c r="E49" s="11"/>
      <c r="F49" s="11"/>
      <c r="J49" s="11"/>
      <c r="M49" s="11"/>
      <c r="N49" s="12"/>
      <c r="O49" s="11"/>
      <c r="Q49" s="12"/>
      <c r="R49" s="13"/>
    </row>
    <row r="50" spans="4:18" ht="15.75" customHeight="1">
      <c r="D50" s="11"/>
      <c r="E50" s="11"/>
      <c r="F50" s="11"/>
      <c r="J50" s="11"/>
      <c r="M50" s="11"/>
      <c r="N50" s="12"/>
      <c r="O50" s="11"/>
      <c r="Q50" s="12"/>
      <c r="R50" s="13"/>
    </row>
    <row r="51" spans="4:18" ht="15.75" customHeight="1">
      <c r="D51" s="11"/>
      <c r="E51" s="11"/>
      <c r="F51" s="11"/>
      <c r="J51" s="11"/>
      <c r="M51" s="11"/>
      <c r="N51" s="12"/>
      <c r="O51" s="11"/>
      <c r="Q51" s="12"/>
      <c r="R51" s="13"/>
    </row>
    <row r="52" spans="4:18" ht="15.75" customHeight="1">
      <c r="D52" s="11"/>
      <c r="E52" s="11"/>
      <c r="F52" s="11"/>
      <c r="J52" s="11"/>
      <c r="M52" s="11"/>
      <c r="N52" s="12"/>
      <c r="O52" s="11"/>
      <c r="Q52" s="12"/>
      <c r="R52" s="13"/>
    </row>
    <row r="53" spans="4:18" ht="15.75" customHeight="1">
      <c r="D53" s="11"/>
      <c r="E53" s="11"/>
      <c r="F53" s="11"/>
      <c r="J53" s="11"/>
      <c r="M53" s="11"/>
      <c r="N53" s="12"/>
      <c r="O53" s="11"/>
      <c r="Q53" s="12"/>
      <c r="R53" s="13"/>
    </row>
    <row r="54" spans="4:18" ht="15.75" customHeight="1">
      <c r="D54" s="11"/>
      <c r="E54" s="11"/>
      <c r="F54" s="11"/>
      <c r="J54" s="11"/>
      <c r="M54" s="11"/>
      <c r="N54" s="12"/>
      <c r="O54" s="11"/>
      <c r="Q54" s="12"/>
      <c r="R54" s="13"/>
    </row>
    <row r="55" spans="4:18" ht="15.75" customHeight="1">
      <c r="D55" s="11"/>
      <c r="E55" s="11"/>
      <c r="F55" s="11"/>
      <c r="J55" s="11"/>
      <c r="M55" s="11"/>
      <c r="N55" s="12"/>
      <c r="O55" s="11"/>
      <c r="Q55" s="12"/>
      <c r="R55" s="13"/>
    </row>
    <row r="56" spans="4:18" ht="15.75" customHeight="1">
      <c r="D56" s="11"/>
      <c r="E56" s="11"/>
      <c r="F56" s="11"/>
      <c r="J56" s="11"/>
      <c r="M56" s="11"/>
      <c r="N56" s="12"/>
      <c r="O56" s="11"/>
      <c r="Q56" s="12"/>
      <c r="R56" s="13"/>
    </row>
    <row r="57" spans="4:18" ht="15.75" customHeight="1">
      <c r="D57" s="11"/>
      <c r="E57" s="11"/>
      <c r="F57" s="11"/>
      <c r="J57" s="11"/>
      <c r="M57" s="11"/>
      <c r="N57" s="12"/>
      <c r="O57" s="11"/>
      <c r="Q57" s="12"/>
      <c r="R57" s="13"/>
    </row>
    <row r="58" spans="4:18" ht="15.75" customHeight="1">
      <c r="D58" s="11"/>
      <c r="E58" s="11"/>
      <c r="F58" s="11"/>
      <c r="J58" s="11"/>
      <c r="M58" s="11"/>
      <c r="N58" s="12"/>
      <c r="O58" s="11"/>
      <c r="Q58" s="12"/>
      <c r="R58" s="13"/>
    </row>
    <row r="59" spans="4:18" ht="15.75" customHeight="1">
      <c r="D59" s="11"/>
      <c r="E59" s="11"/>
      <c r="F59" s="11"/>
      <c r="J59" s="11"/>
      <c r="M59" s="11"/>
      <c r="N59" s="12"/>
      <c r="O59" s="11"/>
      <c r="Q59" s="12"/>
      <c r="R59" s="13"/>
    </row>
    <row r="60" spans="4:18" ht="15.75" customHeight="1">
      <c r="D60" s="11"/>
      <c r="E60" s="11"/>
      <c r="F60" s="11"/>
      <c r="J60" s="11"/>
      <c r="M60" s="11"/>
      <c r="N60" s="12"/>
      <c r="O60" s="11"/>
      <c r="Q60" s="12"/>
      <c r="R60" s="13"/>
    </row>
    <row r="61" spans="4:18" ht="15.75" customHeight="1">
      <c r="D61" s="11"/>
      <c r="E61" s="11"/>
      <c r="F61" s="11"/>
      <c r="J61" s="11"/>
      <c r="M61" s="11"/>
      <c r="N61" s="12"/>
      <c r="O61" s="11"/>
      <c r="Q61" s="12"/>
      <c r="R61" s="13"/>
    </row>
    <row r="62" spans="4:18" ht="15.75" customHeight="1">
      <c r="D62" s="11"/>
      <c r="E62" s="11"/>
      <c r="F62" s="11"/>
      <c r="J62" s="11"/>
      <c r="M62" s="11"/>
      <c r="N62" s="12"/>
      <c r="O62" s="11"/>
      <c r="Q62" s="12"/>
      <c r="R62" s="13"/>
    </row>
    <row r="63" spans="4:18" ht="15.75" customHeight="1">
      <c r="D63" s="11"/>
      <c r="E63" s="11"/>
      <c r="F63" s="11"/>
      <c r="J63" s="11"/>
      <c r="M63" s="11"/>
      <c r="N63" s="12"/>
      <c r="O63" s="11"/>
      <c r="Q63" s="12"/>
      <c r="R63" s="13"/>
    </row>
    <row r="64" spans="4:18" ht="15.75" customHeight="1">
      <c r="D64" s="11"/>
      <c r="E64" s="11"/>
      <c r="F64" s="11"/>
      <c r="J64" s="11"/>
      <c r="M64" s="11"/>
      <c r="N64" s="12"/>
      <c r="O64" s="11"/>
      <c r="Q64" s="12"/>
      <c r="R64" s="13"/>
    </row>
    <row r="65" spans="4:18" ht="15.75" customHeight="1">
      <c r="D65" s="11"/>
      <c r="E65" s="11"/>
      <c r="F65" s="11"/>
      <c r="J65" s="11"/>
      <c r="M65" s="11"/>
      <c r="N65" s="12"/>
      <c r="O65" s="11"/>
      <c r="Q65" s="12"/>
      <c r="R65" s="13"/>
    </row>
    <row r="66" spans="4:18" ht="15.75" customHeight="1">
      <c r="D66" s="11"/>
      <c r="E66" s="11"/>
      <c r="F66" s="11"/>
      <c r="J66" s="11"/>
      <c r="M66" s="11"/>
      <c r="N66" s="12"/>
      <c r="O66" s="11"/>
      <c r="Q66" s="12"/>
      <c r="R66" s="13"/>
    </row>
    <row r="67" spans="4:18" ht="15.75" customHeight="1">
      <c r="D67" s="11"/>
      <c r="E67" s="11"/>
      <c r="F67" s="11"/>
      <c r="J67" s="11"/>
      <c r="M67" s="11"/>
      <c r="N67" s="12"/>
      <c r="O67" s="11"/>
      <c r="Q67" s="12"/>
      <c r="R67" s="13"/>
    </row>
    <row r="68" spans="4:18" ht="15.75" customHeight="1">
      <c r="D68" s="11"/>
      <c r="E68" s="11"/>
      <c r="F68" s="11"/>
      <c r="J68" s="11"/>
      <c r="M68" s="11"/>
      <c r="N68" s="12"/>
      <c r="O68" s="11"/>
      <c r="Q68" s="12"/>
      <c r="R68" s="13"/>
    </row>
    <row r="69" spans="4:18" ht="15.75" customHeight="1">
      <c r="D69" s="11"/>
      <c r="E69" s="11"/>
      <c r="F69" s="11"/>
      <c r="J69" s="11"/>
      <c r="M69" s="11"/>
      <c r="N69" s="12"/>
      <c r="O69" s="11"/>
      <c r="Q69" s="12"/>
      <c r="R69" s="13"/>
    </row>
    <row r="70" spans="4:18" ht="15.75" customHeight="1">
      <c r="D70" s="11"/>
      <c r="E70" s="11"/>
      <c r="F70" s="11"/>
      <c r="J70" s="11"/>
      <c r="M70" s="11"/>
      <c r="N70" s="12"/>
      <c r="O70" s="11"/>
      <c r="Q70" s="12"/>
      <c r="R70" s="13"/>
    </row>
    <row r="71" spans="4:18" ht="15.75" customHeight="1">
      <c r="D71" s="11"/>
      <c r="E71" s="11"/>
      <c r="F71" s="11"/>
      <c r="J71" s="11"/>
      <c r="M71" s="11"/>
      <c r="N71" s="12"/>
      <c r="O71" s="11"/>
      <c r="Q71" s="12"/>
      <c r="R71" s="13"/>
    </row>
    <row r="72" spans="4:18" ht="15.75" customHeight="1">
      <c r="D72" s="11"/>
      <c r="E72" s="11"/>
      <c r="F72" s="11"/>
      <c r="J72" s="11"/>
      <c r="M72" s="11"/>
      <c r="N72" s="12"/>
      <c r="O72" s="11"/>
      <c r="Q72" s="12"/>
      <c r="R72" s="13"/>
    </row>
    <row r="73" spans="4:18" ht="15.75" customHeight="1">
      <c r="D73" s="11"/>
      <c r="E73" s="11"/>
      <c r="F73" s="11"/>
      <c r="J73" s="11"/>
      <c r="M73" s="11"/>
      <c r="N73" s="12"/>
      <c r="O73" s="11"/>
      <c r="Q73" s="12"/>
      <c r="R73" s="13"/>
    </row>
    <row r="74" spans="4:18" ht="15.75" customHeight="1">
      <c r="D74" s="11"/>
      <c r="E74" s="11"/>
      <c r="F74" s="11"/>
      <c r="J74" s="11"/>
      <c r="M74" s="11"/>
      <c r="N74" s="12"/>
      <c r="O74" s="11"/>
      <c r="Q74" s="12"/>
      <c r="R74" s="13"/>
    </row>
    <row r="75" spans="4:18" ht="15.75" customHeight="1">
      <c r="D75" s="11"/>
      <c r="E75" s="11"/>
      <c r="F75" s="11"/>
      <c r="J75" s="11"/>
      <c r="M75" s="11"/>
      <c r="N75" s="12"/>
      <c r="O75" s="11"/>
      <c r="Q75" s="12"/>
      <c r="R75" s="13"/>
    </row>
    <row r="76" spans="4:18" ht="15.75" customHeight="1">
      <c r="D76" s="11"/>
      <c r="E76" s="11"/>
      <c r="F76" s="11"/>
      <c r="J76" s="11"/>
      <c r="M76" s="11"/>
      <c r="N76" s="12"/>
      <c r="O76" s="11"/>
      <c r="Q76" s="12"/>
      <c r="R76" s="13"/>
    </row>
    <row r="77" spans="4:18" ht="15.75" customHeight="1">
      <c r="D77" s="11"/>
      <c r="E77" s="11"/>
      <c r="F77" s="11"/>
      <c r="J77" s="11"/>
      <c r="M77" s="11"/>
      <c r="N77" s="12"/>
      <c r="O77" s="11"/>
      <c r="Q77" s="12"/>
      <c r="R77" s="13"/>
    </row>
    <row r="78" spans="4:18" ht="15.75" customHeight="1">
      <c r="D78" s="11"/>
      <c r="E78" s="11"/>
      <c r="F78" s="11"/>
      <c r="J78" s="11"/>
      <c r="M78" s="11"/>
      <c r="N78" s="12"/>
      <c r="O78" s="11"/>
      <c r="Q78" s="12"/>
      <c r="R78" s="13"/>
    </row>
    <row r="79" spans="4:18" ht="15.75" customHeight="1">
      <c r="D79" s="11"/>
      <c r="E79" s="11"/>
      <c r="F79" s="11"/>
      <c r="J79" s="11"/>
      <c r="M79" s="11"/>
      <c r="N79" s="12"/>
      <c r="O79" s="11"/>
      <c r="Q79" s="12"/>
      <c r="R79" s="13"/>
    </row>
    <row r="80" spans="4:18" ht="15.75" customHeight="1">
      <c r="D80" s="11"/>
      <c r="E80" s="11"/>
      <c r="F80" s="11"/>
      <c r="J80" s="11"/>
      <c r="M80" s="11"/>
      <c r="N80" s="12"/>
      <c r="O80" s="11"/>
      <c r="Q80" s="12"/>
      <c r="R80" s="13"/>
    </row>
    <row r="81" spans="4:18" ht="15.75" customHeight="1">
      <c r="D81" s="11"/>
      <c r="E81" s="11"/>
      <c r="F81" s="11"/>
      <c r="J81" s="11"/>
      <c r="M81" s="11"/>
      <c r="N81" s="12"/>
      <c r="O81" s="11"/>
      <c r="Q81" s="12"/>
      <c r="R81" s="13"/>
    </row>
    <row r="82" spans="4:18" ht="15.75" customHeight="1">
      <c r="D82" s="11"/>
      <c r="E82" s="11"/>
      <c r="F82" s="11"/>
      <c r="J82" s="11"/>
      <c r="M82" s="11"/>
      <c r="N82" s="12"/>
      <c r="O82" s="11"/>
      <c r="Q82" s="12"/>
      <c r="R82" s="13"/>
    </row>
    <row r="83" spans="4:18" ht="15.75" customHeight="1">
      <c r="D83" s="11"/>
      <c r="E83" s="11"/>
      <c r="F83" s="11"/>
      <c r="J83" s="11"/>
      <c r="M83" s="11"/>
      <c r="N83" s="12"/>
      <c r="O83" s="11"/>
      <c r="Q83" s="12"/>
      <c r="R83" s="13"/>
    </row>
    <row r="84" spans="4:18" ht="15.75" customHeight="1">
      <c r="D84" s="11"/>
      <c r="E84" s="11"/>
      <c r="F84" s="11"/>
      <c r="J84" s="11"/>
      <c r="M84" s="11"/>
      <c r="N84" s="12"/>
      <c r="O84" s="11"/>
      <c r="Q84" s="12"/>
      <c r="R84" s="13"/>
    </row>
    <row r="85" spans="4:18" ht="15.75" customHeight="1">
      <c r="D85" s="11"/>
      <c r="E85" s="11"/>
      <c r="F85" s="11"/>
      <c r="J85" s="11"/>
      <c r="M85" s="11"/>
      <c r="N85" s="12"/>
      <c r="O85" s="11"/>
      <c r="Q85" s="12"/>
      <c r="R85" s="13"/>
    </row>
    <row r="86" spans="4:18" ht="15.75" customHeight="1">
      <c r="D86" s="11"/>
      <c r="E86" s="11"/>
      <c r="F86" s="11"/>
      <c r="J86" s="11"/>
      <c r="M86" s="11"/>
      <c r="N86" s="12"/>
      <c r="O86" s="11"/>
      <c r="Q86" s="12"/>
      <c r="R86" s="13"/>
    </row>
    <row r="87" spans="4:18" ht="15.75" customHeight="1">
      <c r="D87" s="11"/>
      <c r="E87" s="11"/>
      <c r="F87" s="11"/>
      <c r="J87" s="11"/>
      <c r="M87" s="11"/>
      <c r="N87" s="12"/>
      <c r="O87" s="11"/>
      <c r="Q87" s="12"/>
      <c r="R87" s="13"/>
    </row>
    <row r="88" spans="4:18" ht="15.75" customHeight="1">
      <c r="D88" s="11"/>
      <c r="E88" s="11"/>
      <c r="F88" s="11"/>
      <c r="J88" s="11"/>
      <c r="M88" s="11"/>
      <c r="N88" s="12"/>
      <c r="O88" s="11"/>
      <c r="Q88" s="12"/>
      <c r="R88" s="13"/>
    </row>
    <row r="89" spans="4:18" ht="15.75" customHeight="1">
      <c r="D89" s="11"/>
      <c r="E89" s="11"/>
      <c r="F89" s="11"/>
      <c r="J89" s="11"/>
      <c r="M89" s="11"/>
      <c r="N89" s="12"/>
      <c r="O89" s="11"/>
      <c r="Q89" s="12"/>
      <c r="R89" s="13"/>
    </row>
    <row r="90" spans="4:18" ht="15.75" customHeight="1">
      <c r="D90" s="11"/>
      <c r="E90" s="11"/>
      <c r="F90" s="11"/>
      <c r="J90" s="11"/>
      <c r="M90" s="11"/>
      <c r="N90" s="12"/>
      <c r="O90" s="11"/>
      <c r="Q90" s="12"/>
      <c r="R90" s="13"/>
    </row>
    <row r="91" spans="4:18" ht="15.75" customHeight="1">
      <c r="D91" s="11"/>
      <c r="E91" s="11"/>
      <c r="F91" s="11"/>
      <c r="J91" s="11"/>
      <c r="M91" s="11"/>
      <c r="N91" s="12"/>
      <c r="O91" s="11"/>
      <c r="Q91" s="12"/>
      <c r="R91" s="13"/>
    </row>
    <row r="92" spans="4:18" ht="15.75" customHeight="1">
      <c r="D92" s="11"/>
      <c r="E92" s="11"/>
      <c r="F92" s="11"/>
      <c r="J92" s="11"/>
      <c r="M92" s="11"/>
      <c r="N92" s="12"/>
      <c r="O92" s="11"/>
      <c r="Q92" s="12"/>
      <c r="R92" s="13"/>
    </row>
    <row r="93" spans="4:18" ht="15.75" customHeight="1">
      <c r="D93" s="11"/>
      <c r="E93" s="11"/>
      <c r="F93" s="11"/>
      <c r="J93" s="11"/>
      <c r="M93" s="11"/>
      <c r="N93" s="12"/>
      <c r="O93" s="11"/>
      <c r="Q93" s="12"/>
      <c r="R93" s="13"/>
    </row>
    <row r="94" spans="4:18" ht="15.75" customHeight="1">
      <c r="D94" s="11"/>
      <c r="E94" s="11"/>
      <c r="F94" s="11"/>
      <c r="J94" s="11"/>
      <c r="M94" s="11"/>
      <c r="N94" s="12"/>
      <c r="O94" s="11"/>
      <c r="Q94" s="12"/>
      <c r="R94" s="13"/>
    </row>
    <row r="95" spans="4:18" ht="15.75" customHeight="1">
      <c r="D95" s="11"/>
      <c r="E95" s="11"/>
      <c r="F95" s="11"/>
      <c r="J95" s="11"/>
      <c r="M95" s="11"/>
      <c r="N95" s="12"/>
      <c r="O95" s="11"/>
      <c r="Q95" s="12"/>
      <c r="R95" s="13"/>
    </row>
    <row r="96" spans="4:18" ht="15.75" customHeight="1">
      <c r="D96" s="11"/>
      <c r="E96" s="11"/>
      <c r="F96" s="11"/>
      <c r="J96" s="11"/>
      <c r="M96" s="11"/>
      <c r="N96" s="12"/>
      <c r="O96" s="11"/>
      <c r="Q96" s="12"/>
      <c r="R96" s="13"/>
    </row>
    <row r="97" spans="4:18" ht="15.75" customHeight="1">
      <c r="D97" s="11"/>
      <c r="E97" s="11"/>
      <c r="F97" s="11"/>
      <c r="J97" s="11"/>
      <c r="M97" s="11"/>
      <c r="N97" s="12"/>
      <c r="O97" s="11"/>
      <c r="Q97" s="12"/>
      <c r="R97" s="13"/>
    </row>
    <row r="98" spans="4:18" ht="15.75" customHeight="1">
      <c r="D98" s="11"/>
      <c r="E98" s="11"/>
      <c r="F98" s="11"/>
      <c r="J98" s="11"/>
      <c r="M98" s="11"/>
      <c r="N98" s="12"/>
      <c r="O98" s="11"/>
      <c r="Q98" s="12"/>
      <c r="R98" s="13"/>
    </row>
    <row r="99" spans="4:18" ht="15.75" customHeight="1">
      <c r="D99" s="11"/>
      <c r="E99" s="11"/>
      <c r="F99" s="11"/>
      <c r="J99" s="11"/>
      <c r="M99" s="11"/>
      <c r="N99" s="12"/>
      <c r="O99" s="11"/>
      <c r="Q99" s="12"/>
      <c r="R99" s="13"/>
    </row>
    <row r="100" spans="4:18" ht="15.75" customHeight="1">
      <c r="D100" s="11"/>
      <c r="E100" s="11"/>
      <c r="F100" s="11"/>
      <c r="J100" s="11"/>
      <c r="M100" s="11"/>
      <c r="N100" s="12"/>
      <c r="O100" s="11"/>
      <c r="Q100" s="12"/>
      <c r="R100" s="13"/>
    </row>
    <row r="101" spans="4:18" ht="15.75" customHeight="1">
      <c r="D101" s="11"/>
      <c r="E101" s="11"/>
      <c r="F101" s="11"/>
      <c r="J101" s="11"/>
      <c r="M101" s="11"/>
      <c r="N101" s="12"/>
      <c r="O101" s="11"/>
      <c r="Q101" s="12"/>
      <c r="R101" s="13"/>
    </row>
    <row r="102" spans="4:18" ht="15.75" customHeight="1">
      <c r="D102" s="11"/>
      <c r="E102" s="11"/>
      <c r="F102" s="11"/>
      <c r="J102" s="11"/>
      <c r="M102" s="11"/>
      <c r="N102" s="12"/>
      <c r="O102" s="11"/>
      <c r="Q102" s="12"/>
      <c r="R102" s="13"/>
    </row>
    <row r="103" spans="4:18" ht="15.75" customHeight="1">
      <c r="D103" s="11"/>
      <c r="E103" s="11"/>
      <c r="F103" s="11"/>
      <c r="J103" s="11"/>
      <c r="M103" s="11"/>
      <c r="N103" s="12"/>
      <c r="O103" s="11"/>
      <c r="Q103" s="12"/>
      <c r="R103" s="13"/>
    </row>
    <row r="104" spans="4:18" ht="15.75" customHeight="1">
      <c r="D104" s="11"/>
      <c r="E104" s="11"/>
      <c r="F104" s="11"/>
      <c r="J104" s="11"/>
      <c r="M104" s="11"/>
      <c r="N104" s="12"/>
      <c r="O104" s="11"/>
      <c r="Q104" s="12"/>
      <c r="R104" s="13"/>
    </row>
    <row r="105" spans="4:18" ht="15.75" customHeight="1">
      <c r="D105" s="11"/>
      <c r="E105" s="11"/>
      <c r="F105" s="11"/>
      <c r="J105" s="11"/>
      <c r="M105" s="11"/>
      <c r="N105" s="12"/>
      <c r="O105" s="11"/>
      <c r="Q105" s="12"/>
      <c r="R105" s="13"/>
    </row>
    <row r="106" spans="4:18" ht="15.75" customHeight="1">
      <c r="D106" s="11"/>
      <c r="E106" s="11"/>
      <c r="F106" s="11"/>
      <c r="J106" s="11"/>
      <c r="M106" s="11"/>
      <c r="N106" s="12"/>
      <c r="O106" s="11"/>
      <c r="Q106" s="12"/>
      <c r="R106" s="13"/>
    </row>
    <row r="107" spans="4:18" ht="15.75" customHeight="1">
      <c r="D107" s="11"/>
      <c r="E107" s="11"/>
      <c r="F107" s="11"/>
      <c r="J107" s="11"/>
      <c r="M107" s="11"/>
      <c r="N107" s="12"/>
      <c r="O107" s="11"/>
      <c r="Q107" s="12"/>
      <c r="R107" s="13"/>
    </row>
    <row r="108" spans="4:18" ht="15.75" customHeight="1">
      <c r="D108" s="11"/>
      <c r="E108" s="11"/>
      <c r="F108" s="11"/>
      <c r="J108" s="11"/>
      <c r="M108" s="11"/>
      <c r="N108" s="12"/>
      <c r="O108" s="11"/>
      <c r="Q108" s="12"/>
      <c r="R108" s="13"/>
    </row>
    <row r="109" spans="4:18" ht="15.75" customHeight="1">
      <c r="D109" s="11"/>
      <c r="E109" s="11"/>
      <c r="F109" s="11"/>
      <c r="J109" s="11"/>
      <c r="M109" s="11"/>
      <c r="N109" s="12"/>
      <c r="O109" s="11"/>
      <c r="Q109" s="12"/>
      <c r="R109" s="13"/>
    </row>
    <row r="110" spans="4:18" ht="15.75" customHeight="1">
      <c r="D110" s="11"/>
      <c r="E110" s="11"/>
      <c r="F110" s="11"/>
      <c r="J110" s="11"/>
      <c r="M110" s="11"/>
      <c r="N110" s="12"/>
      <c r="O110" s="11"/>
      <c r="Q110" s="12"/>
      <c r="R110" s="13"/>
    </row>
    <row r="111" spans="4:18" ht="15.75" customHeight="1">
      <c r="D111" s="11"/>
      <c r="E111" s="11"/>
      <c r="F111" s="11"/>
      <c r="J111" s="11"/>
      <c r="M111" s="11"/>
      <c r="N111" s="12"/>
      <c r="O111" s="11"/>
      <c r="Q111" s="12"/>
      <c r="R111" s="13"/>
    </row>
    <row r="112" spans="4:18" ht="15.75" customHeight="1">
      <c r="D112" s="11"/>
      <c r="E112" s="11"/>
      <c r="F112" s="11"/>
      <c r="J112" s="11"/>
      <c r="M112" s="11"/>
      <c r="N112" s="12"/>
      <c r="O112" s="11"/>
      <c r="Q112" s="12"/>
      <c r="R112" s="13"/>
    </row>
    <row r="113" spans="4:18" ht="15.75" customHeight="1">
      <c r="D113" s="11"/>
      <c r="E113" s="11"/>
      <c r="F113" s="11"/>
      <c r="J113" s="11"/>
      <c r="M113" s="11"/>
      <c r="N113" s="12"/>
      <c r="O113" s="11"/>
      <c r="Q113" s="12"/>
      <c r="R113" s="13"/>
    </row>
    <row r="114" spans="4:18" ht="15.75" customHeight="1">
      <c r="D114" s="11"/>
      <c r="E114" s="11"/>
      <c r="F114" s="11"/>
      <c r="J114" s="11"/>
      <c r="M114" s="11"/>
      <c r="N114" s="12"/>
      <c r="O114" s="11"/>
      <c r="Q114" s="12"/>
      <c r="R114" s="13"/>
    </row>
    <row r="115" spans="4:18" ht="15.75" customHeight="1">
      <c r="D115" s="11"/>
      <c r="E115" s="11"/>
      <c r="F115" s="11"/>
      <c r="J115" s="11"/>
      <c r="M115" s="11"/>
      <c r="N115" s="12"/>
      <c r="O115" s="11"/>
      <c r="Q115" s="12"/>
      <c r="R115" s="13"/>
    </row>
    <row r="116" spans="4:18" ht="15.75" customHeight="1">
      <c r="D116" s="11"/>
      <c r="E116" s="11"/>
      <c r="F116" s="11"/>
      <c r="J116" s="11"/>
      <c r="M116" s="11"/>
      <c r="N116" s="12"/>
      <c r="O116" s="11"/>
      <c r="Q116" s="12"/>
      <c r="R116" s="13"/>
    </row>
    <row r="117" spans="4:18" ht="15.75" customHeight="1">
      <c r="D117" s="11"/>
      <c r="E117" s="11"/>
      <c r="F117" s="11"/>
      <c r="J117" s="11"/>
      <c r="M117" s="11"/>
      <c r="N117" s="12"/>
      <c r="O117" s="11"/>
      <c r="Q117" s="12"/>
      <c r="R117" s="13"/>
    </row>
    <row r="118" spans="4:18" ht="15.75" customHeight="1">
      <c r="D118" s="11"/>
      <c r="E118" s="11"/>
      <c r="F118" s="11"/>
      <c r="J118" s="11"/>
      <c r="M118" s="11"/>
      <c r="N118" s="12"/>
      <c r="O118" s="11"/>
      <c r="Q118" s="12"/>
      <c r="R118" s="13"/>
    </row>
    <row r="119" spans="4:18" ht="15.75" customHeight="1">
      <c r="D119" s="11"/>
      <c r="E119" s="11"/>
      <c r="F119" s="11"/>
      <c r="J119" s="11"/>
      <c r="M119" s="11"/>
      <c r="N119" s="12"/>
      <c r="O119" s="11"/>
      <c r="Q119" s="12"/>
      <c r="R119" s="13"/>
    </row>
    <row r="120" spans="4:18" ht="15.75" customHeight="1">
      <c r="D120" s="11"/>
      <c r="E120" s="11"/>
      <c r="F120" s="11"/>
      <c r="J120" s="11"/>
      <c r="M120" s="11"/>
      <c r="N120" s="12"/>
      <c r="O120" s="11"/>
      <c r="Q120" s="12"/>
      <c r="R120" s="13"/>
    </row>
    <row r="121" spans="4:18" ht="15.75" customHeight="1">
      <c r="D121" s="11"/>
      <c r="E121" s="11"/>
      <c r="F121" s="11"/>
      <c r="J121" s="11"/>
      <c r="M121" s="11"/>
      <c r="N121" s="12"/>
      <c r="O121" s="11"/>
      <c r="Q121" s="12"/>
      <c r="R121" s="13"/>
    </row>
    <row r="122" spans="4:18" ht="15.75" customHeight="1">
      <c r="D122" s="11"/>
      <c r="E122" s="11"/>
      <c r="F122" s="11"/>
      <c r="J122" s="11"/>
      <c r="M122" s="11"/>
      <c r="N122" s="12"/>
      <c r="O122" s="11"/>
      <c r="Q122" s="12"/>
      <c r="R122" s="13"/>
    </row>
    <row r="123" spans="4:18" ht="15.75" customHeight="1">
      <c r="D123" s="11"/>
      <c r="E123" s="11"/>
      <c r="F123" s="11"/>
      <c r="J123" s="11"/>
      <c r="M123" s="11"/>
      <c r="N123" s="12"/>
      <c r="O123" s="11"/>
      <c r="Q123" s="12"/>
      <c r="R123" s="13"/>
    </row>
    <row r="124" spans="4:18" ht="15.75" customHeight="1">
      <c r="D124" s="11"/>
      <c r="E124" s="11"/>
      <c r="F124" s="11"/>
      <c r="J124" s="11"/>
      <c r="M124" s="11"/>
      <c r="N124" s="12"/>
      <c r="O124" s="11"/>
      <c r="Q124" s="12"/>
      <c r="R124" s="13"/>
    </row>
    <row r="125" spans="4:18" ht="15.75" customHeight="1">
      <c r="D125" s="11"/>
      <c r="E125" s="11"/>
      <c r="F125" s="11"/>
      <c r="J125" s="11"/>
      <c r="M125" s="11"/>
      <c r="N125" s="12"/>
      <c r="O125" s="11"/>
      <c r="Q125" s="12"/>
      <c r="R125" s="13"/>
    </row>
    <row r="126" spans="4:18" ht="15.75" customHeight="1">
      <c r="D126" s="11"/>
      <c r="E126" s="11"/>
      <c r="F126" s="11"/>
      <c r="J126" s="11"/>
      <c r="M126" s="11"/>
      <c r="N126" s="12"/>
      <c r="O126" s="11"/>
      <c r="Q126" s="12"/>
      <c r="R126" s="13"/>
    </row>
    <row r="127" spans="4:18" ht="15.75" customHeight="1">
      <c r="D127" s="11"/>
      <c r="E127" s="11"/>
      <c r="F127" s="11"/>
      <c r="J127" s="11"/>
      <c r="M127" s="11"/>
      <c r="N127" s="12"/>
      <c r="O127" s="11"/>
      <c r="Q127" s="12"/>
      <c r="R127" s="13"/>
    </row>
    <row r="128" spans="4:18" ht="15.75" customHeight="1">
      <c r="D128" s="11"/>
      <c r="E128" s="11"/>
      <c r="F128" s="11"/>
      <c r="J128" s="11"/>
      <c r="M128" s="11"/>
      <c r="N128" s="12"/>
      <c r="O128" s="11"/>
      <c r="Q128" s="12"/>
      <c r="R128" s="13"/>
    </row>
    <row r="129" spans="4:18" ht="15.75" customHeight="1">
      <c r="D129" s="11"/>
      <c r="E129" s="11"/>
      <c r="F129" s="11"/>
      <c r="J129" s="11"/>
      <c r="M129" s="11"/>
      <c r="N129" s="12"/>
      <c r="O129" s="11"/>
      <c r="Q129" s="12"/>
      <c r="R129" s="13"/>
    </row>
    <row r="130" spans="4:18" ht="15.75" customHeight="1">
      <c r="D130" s="11"/>
      <c r="E130" s="11"/>
      <c r="F130" s="11"/>
      <c r="J130" s="11"/>
      <c r="M130" s="11"/>
      <c r="N130" s="12"/>
      <c r="O130" s="11"/>
      <c r="Q130" s="12"/>
      <c r="R130" s="13"/>
    </row>
    <row r="131" spans="4:18" ht="15.75" customHeight="1">
      <c r="D131" s="11"/>
      <c r="E131" s="11"/>
      <c r="F131" s="11"/>
      <c r="J131" s="11"/>
      <c r="M131" s="11"/>
      <c r="N131" s="12"/>
      <c r="O131" s="11"/>
      <c r="Q131" s="12"/>
      <c r="R131" s="13"/>
    </row>
    <row r="132" spans="4:18" ht="15.75" customHeight="1">
      <c r="D132" s="11"/>
      <c r="E132" s="11"/>
      <c r="F132" s="11"/>
      <c r="J132" s="11"/>
      <c r="M132" s="11"/>
      <c r="N132" s="12"/>
      <c r="O132" s="11"/>
      <c r="Q132" s="12"/>
      <c r="R132" s="13"/>
    </row>
    <row r="133" spans="4:18" ht="15.75" customHeight="1">
      <c r="D133" s="11"/>
      <c r="E133" s="11"/>
      <c r="F133" s="11"/>
      <c r="J133" s="11"/>
      <c r="M133" s="11"/>
      <c r="N133" s="12"/>
      <c r="O133" s="11"/>
      <c r="Q133" s="12"/>
      <c r="R133" s="13"/>
    </row>
    <row r="134" spans="4:18" ht="15.75" customHeight="1">
      <c r="D134" s="11"/>
      <c r="E134" s="11"/>
      <c r="F134" s="11"/>
      <c r="J134" s="11"/>
      <c r="M134" s="11"/>
      <c r="N134" s="12"/>
      <c r="O134" s="11"/>
      <c r="Q134" s="12"/>
      <c r="R134" s="13"/>
    </row>
    <row r="135" spans="4:18" ht="15.75" customHeight="1">
      <c r="D135" s="11"/>
      <c r="E135" s="11"/>
      <c r="F135" s="11"/>
      <c r="J135" s="11"/>
      <c r="M135" s="11"/>
      <c r="N135" s="12"/>
      <c r="O135" s="11"/>
      <c r="Q135" s="12"/>
      <c r="R135" s="13"/>
    </row>
    <row r="136" spans="4:18" ht="15.75" customHeight="1">
      <c r="D136" s="11"/>
      <c r="E136" s="11"/>
      <c r="F136" s="11"/>
      <c r="J136" s="11"/>
      <c r="M136" s="11"/>
      <c r="N136" s="12"/>
      <c r="O136" s="11"/>
      <c r="Q136" s="12"/>
      <c r="R136" s="13"/>
    </row>
    <row r="137" spans="4:18" ht="15.75" customHeight="1">
      <c r="D137" s="11"/>
      <c r="E137" s="11"/>
      <c r="F137" s="11"/>
      <c r="J137" s="11"/>
      <c r="M137" s="11"/>
      <c r="N137" s="12"/>
      <c r="O137" s="11"/>
      <c r="Q137" s="12"/>
      <c r="R137" s="13"/>
    </row>
    <row r="138" spans="4:18" ht="15.75" customHeight="1">
      <c r="D138" s="11"/>
      <c r="E138" s="11"/>
      <c r="F138" s="11"/>
      <c r="J138" s="11"/>
      <c r="M138" s="11"/>
      <c r="N138" s="12"/>
      <c r="O138" s="11"/>
      <c r="Q138" s="12"/>
      <c r="R138" s="13"/>
    </row>
    <row r="139" spans="4:18" ht="15.75" customHeight="1">
      <c r="D139" s="11"/>
      <c r="E139" s="11"/>
      <c r="F139" s="11"/>
      <c r="J139" s="11"/>
      <c r="M139" s="11"/>
      <c r="N139" s="12"/>
      <c r="O139" s="11"/>
      <c r="Q139" s="12"/>
      <c r="R139" s="13"/>
    </row>
    <row r="140" spans="4:18" ht="15.75" customHeight="1">
      <c r="D140" s="11"/>
      <c r="E140" s="11"/>
      <c r="F140" s="11"/>
      <c r="J140" s="11"/>
      <c r="M140" s="11"/>
      <c r="N140" s="12"/>
      <c r="O140" s="11"/>
      <c r="Q140" s="12"/>
      <c r="R140" s="13"/>
    </row>
    <row r="141" spans="4:18" ht="15.75" customHeight="1">
      <c r="D141" s="11"/>
      <c r="E141" s="11"/>
      <c r="F141" s="11"/>
      <c r="J141" s="11"/>
      <c r="M141" s="11"/>
      <c r="N141" s="12"/>
      <c r="O141" s="11"/>
      <c r="Q141" s="12"/>
      <c r="R141" s="13"/>
    </row>
    <row r="142" spans="4:18" ht="15.75" customHeight="1">
      <c r="D142" s="11"/>
      <c r="E142" s="11"/>
      <c r="F142" s="11"/>
      <c r="J142" s="11"/>
      <c r="M142" s="11"/>
      <c r="N142" s="12"/>
      <c r="O142" s="11"/>
      <c r="Q142" s="12"/>
      <c r="R142" s="13"/>
    </row>
    <row r="143" spans="4:18" ht="15.75" customHeight="1">
      <c r="D143" s="11"/>
      <c r="E143" s="11"/>
      <c r="F143" s="11"/>
      <c r="J143" s="11"/>
      <c r="M143" s="11"/>
      <c r="N143" s="12"/>
      <c r="O143" s="11"/>
      <c r="Q143" s="12"/>
      <c r="R143" s="13"/>
    </row>
    <row r="144" spans="4:18" ht="15.75" customHeight="1">
      <c r="D144" s="11"/>
      <c r="E144" s="11"/>
      <c r="F144" s="11"/>
      <c r="J144" s="11"/>
      <c r="M144" s="11"/>
      <c r="N144" s="12"/>
      <c r="O144" s="11"/>
      <c r="Q144" s="12"/>
      <c r="R144" s="13"/>
    </row>
    <row r="145" spans="4:18" ht="15.75" customHeight="1">
      <c r="D145" s="11"/>
      <c r="E145" s="11"/>
      <c r="F145" s="11"/>
      <c r="J145" s="11"/>
      <c r="M145" s="11"/>
      <c r="N145" s="12"/>
      <c r="O145" s="11"/>
      <c r="Q145" s="12"/>
      <c r="R145" s="13"/>
    </row>
    <row r="146" spans="4:18" ht="15.75" customHeight="1">
      <c r="D146" s="11"/>
      <c r="E146" s="11"/>
      <c r="F146" s="11"/>
      <c r="J146" s="11"/>
      <c r="M146" s="11"/>
      <c r="N146" s="12"/>
      <c r="O146" s="11"/>
      <c r="Q146" s="12"/>
      <c r="R146" s="13"/>
    </row>
    <row r="147" spans="4:18" ht="15.75" customHeight="1">
      <c r="D147" s="11"/>
      <c r="E147" s="11"/>
      <c r="F147" s="11"/>
      <c r="J147" s="11"/>
      <c r="M147" s="11"/>
      <c r="N147" s="12"/>
      <c r="O147" s="11"/>
      <c r="Q147" s="12"/>
      <c r="R147" s="13"/>
    </row>
    <row r="148" spans="4:18" ht="15.75" customHeight="1">
      <c r="D148" s="11"/>
      <c r="E148" s="11"/>
      <c r="F148" s="11"/>
      <c r="J148" s="11"/>
      <c r="M148" s="11"/>
      <c r="N148" s="12"/>
      <c r="O148" s="11"/>
      <c r="Q148" s="12"/>
      <c r="R148" s="13"/>
    </row>
    <row r="149" spans="4:18" ht="15.75" customHeight="1">
      <c r="D149" s="11"/>
      <c r="E149" s="11"/>
      <c r="F149" s="11"/>
      <c r="J149" s="11"/>
      <c r="M149" s="11"/>
      <c r="N149" s="12"/>
      <c r="O149" s="11"/>
      <c r="Q149" s="12"/>
      <c r="R149" s="13"/>
    </row>
    <row r="150" spans="4:18" ht="15.75" customHeight="1">
      <c r="D150" s="11"/>
      <c r="E150" s="11"/>
      <c r="F150" s="11"/>
      <c r="J150" s="11"/>
      <c r="M150" s="11"/>
      <c r="N150" s="12"/>
      <c r="O150" s="11"/>
      <c r="Q150" s="12"/>
      <c r="R150" s="13"/>
    </row>
    <row r="151" spans="4:18" ht="15.75" customHeight="1">
      <c r="D151" s="11"/>
      <c r="E151" s="11"/>
      <c r="F151" s="11"/>
      <c r="J151" s="11"/>
      <c r="M151" s="11"/>
      <c r="N151" s="12"/>
      <c r="O151" s="11"/>
      <c r="Q151" s="12"/>
      <c r="R151" s="13"/>
    </row>
    <row r="152" spans="4:18" ht="15.75" customHeight="1">
      <c r="D152" s="11"/>
      <c r="E152" s="11"/>
      <c r="F152" s="11"/>
      <c r="J152" s="11"/>
      <c r="M152" s="11"/>
      <c r="N152" s="12"/>
      <c r="O152" s="11"/>
      <c r="Q152" s="12"/>
      <c r="R152" s="13"/>
    </row>
    <row r="153" spans="4:18" ht="15.75" customHeight="1">
      <c r="D153" s="11"/>
      <c r="E153" s="11"/>
      <c r="F153" s="11"/>
      <c r="J153" s="11"/>
      <c r="M153" s="11"/>
      <c r="N153" s="12"/>
      <c r="O153" s="11"/>
      <c r="Q153" s="12"/>
      <c r="R153" s="13"/>
    </row>
    <row r="154" spans="4:18" ht="15.75" customHeight="1">
      <c r="D154" s="11"/>
      <c r="E154" s="11"/>
      <c r="F154" s="11"/>
      <c r="J154" s="11"/>
      <c r="M154" s="11"/>
      <c r="N154" s="12"/>
      <c r="O154" s="11"/>
      <c r="Q154" s="12"/>
      <c r="R154" s="13"/>
    </row>
    <row r="155" spans="4:18" ht="15.75" customHeight="1">
      <c r="D155" s="11"/>
      <c r="E155" s="11"/>
      <c r="F155" s="11"/>
      <c r="J155" s="11"/>
      <c r="M155" s="11"/>
      <c r="N155" s="12"/>
      <c r="O155" s="11"/>
      <c r="Q155" s="12"/>
      <c r="R155" s="13"/>
    </row>
    <row r="156" spans="4:18" ht="15.75" customHeight="1">
      <c r="D156" s="11"/>
      <c r="E156" s="11"/>
      <c r="F156" s="11"/>
      <c r="J156" s="11"/>
      <c r="M156" s="11"/>
      <c r="N156" s="12"/>
      <c r="O156" s="11"/>
      <c r="Q156" s="12"/>
      <c r="R156" s="13"/>
    </row>
    <row r="157" spans="4:18" ht="15.75" customHeight="1">
      <c r="D157" s="11"/>
      <c r="E157" s="11"/>
      <c r="F157" s="11"/>
      <c r="J157" s="11"/>
      <c r="M157" s="11"/>
      <c r="N157" s="12"/>
      <c r="O157" s="11"/>
      <c r="Q157" s="12"/>
      <c r="R157" s="13"/>
    </row>
    <row r="158" spans="4:18" ht="15.75" customHeight="1">
      <c r="D158" s="11"/>
      <c r="E158" s="11"/>
      <c r="F158" s="11"/>
      <c r="J158" s="11"/>
      <c r="M158" s="11"/>
      <c r="N158" s="12"/>
      <c r="O158" s="11"/>
      <c r="Q158" s="12"/>
      <c r="R158" s="13"/>
    </row>
    <row r="159" spans="4:18" ht="15.75" customHeight="1">
      <c r="D159" s="11"/>
      <c r="E159" s="11"/>
      <c r="F159" s="11"/>
      <c r="J159" s="11"/>
      <c r="M159" s="11"/>
      <c r="N159" s="12"/>
      <c r="O159" s="11"/>
      <c r="Q159" s="12"/>
      <c r="R159" s="13"/>
    </row>
    <row r="160" spans="4:18" ht="15.75" customHeight="1">
      <c r="D160" s="11"/>
      <c r="E160" s="11"/>
      <c r="F160" s="11"/>
      <c r="J160" s="11"/>
      <c r="M160" s="11"/>
      <c r="N160" s="12"/>
      <c r="O160" s="11"/>
      <c r="Q160" s="12"/>
      <c r="R160" s="13"/>
    </row>
    <row r="161" spans="4:18" ht="15.75" customHeight="1">
      <c r="D161" s="11"/>
      <c r="E161" s="11"/>
      <c r="F161" s="11"/>
      <c r="J161" s="11"/>
      <c r="M161" s="11"/>
      <c r="N161" s="12"/>
      <c r="O161" s="11"/>
      <c r="Q161" s="12"/>
      <c r="R161" s="13"/>
    </row>
    <row r="162" spans="4:18" ht="15.75" customHeight="1">
      <c r="D162" s="11"/>
      <c r="E162" s="11"/>
      <c r="F162" s="11"/>
      <c r="J162" s="11"/>
      <c r="M162" s="11"/>
      <c r="N162" s="12"/>
      <c r="O162" s="11"/>
      <c r="Q162" s="12"/>
      <c r="R162" s="13"/>
    </row>
    <row r="163" spans="4:18" ht="15.75" customHeight="1">
      <c r="D163" s="11"/>
      <c r="E163" s="11"/>
      <c r="F163" s="11"/>
      <c r="J163" s="11"/>
      <c r="M163" s="11"/>
      <c r="N163" s="12"/>
      <c r="O163" s="11"/>
      <c r="Q163" s="12"/>
      <c r="R163" s="13"/>
    </row>
    <row r="164" spans="4:18" ht="15.75" customHeight="1">
      <c r="D164" s="11"/>
      <c r="E164" s="11"/>
      <c r="F164" s="11"/>
      <c r="J164" s="11"/>
      <c r="M164" s="11"/>
      <c r="N164" s="12"/>
      <c r="O164" s="11"/>
      <c r="Q164" s="12"/>
      <c r="R164" s="13"/>
    </row>
    <row r="165" spans="4:18" ht="15.75" customHeight="1">
      <c r="D165" s="11"/>
      <c r="E165" s="11"/>
      <c r="F165" s="11"/>
      <c r="J165" s="11"/>
      <c r="M165" s="11"/>
      <c r="N165" s="12"/>
      <c r="O165" s="11"/>
      <c r="Q165" s="12"/>
      <c r="R165" s="13"/>
    </row>
    <row r="166" spans="4:18" ht="15.75" customHeight="1">
      <c r="D166" s="11"/>
      <c r="E166" s="11"/>
      <c r="F166" s="11"/>
      <c r="J166" s="11"/>
      <c r="M166" s="11"/>
      <c r="N166" s="12"/>
      <c r="O166" s="11"/>
      <c r="Q166" s="12"/>
      <c r="R166" s="13"/>
    </row>
    <row r="167" spans="4:18" ht="15.75" customHeight="1">
      <c r="D167" s="11"/>
      <c r="E167" s="11"/>
      <c r="F167" s="11"/>
      <c r="J167" s="11"/>
      <c r="M167" s="11"/>
      <c r="N167" s="12"/>
      <c r="O167" s="11"/>
      <c r="Q167" s="12"/>
      <c r="R167" s="13"/>
    </row>
    <row r="168" spans="4:18" ht="15.75" customHeight="1">
      <c r="D168" s="11"/>
      <c r="E168" s="11"/>
      <c r="F168" s="11"/>
      <c r="J168" s="11"/>
      <c r="M168" s="11"/>
      <c r="N168" s="12"/>
      <c r="O168" s="11"/>
      <c r="Q168" s="12"/>
      <c r="R168" s="13"/>
    </row>
    <row r="169" spans="4:18" ht="15.75" customHeight="1">
      <c r="D169" s="11"/>
      <c r="E169" s="11"/>
      <c r="F169" s="11"/>
      <c r="J169" s="11"/>
      <c r="M169" s="11"/>
      <c r="N169" s="12"/>
      <c r="O169" s="11"/>
      <c r="Q169" s="12"/>
      <c r="R169" s="13"/>
    </row>
    <row r="170" spans="4:18" ht="15.75" customHeight="1">
      <c r="D170" s="11"/>
      <c r="E170" s="11"/>
      <c r="F170" s="11"/>
      <c r="J170" s="11"/>
      <c r="M170" s="11"/>
      <c r="N170" s="12"/>
      <c r="O170" s="11"/>
      <c r="Q170" s="12"/>
      <c r="R170" s="13"/>
    </row>
    <row r="171" spans="4:18" ht="15.75" customHeight="1">
      <c r="D171" s="11"/>
      <c r="E171" s="11"/>
      <c r="F171" s="11"/>
      <c r="J171" s="11"/>
      <c r="M171" s="11"/>
      <c r="N171" s="12"/>
      <c r="O171" s="11"/>
      <c r="Q171" s="12"/>
      <c r="R171" s="13"/>
    </row>
    <row r="172" spans="4:18" ht="15.75" customHeight="1">
      <c r="D172" s="11"/>
      <c r="E172" s="11"/>
      <c r="F172" s="11"/>
      <c r="J172" s="11"/>
      <c r="M172" s="11"/>
      <c r="N172" s="12"/>
      <c r="O172" s="11"/>
      <c r="Q172" s="12"/>
      <c r="R172" s="13"/>
    </row>
    <row r="173" spans="4:18" ht="15.75" customHeight="1">
      <c r="D173" s="11"/>
      <c r="E173" s="11"/>
      <c r="F173" s="11"/>
      <c r="J173" s="11"/>
      <c r="M173" s="11"/>
      <c r="N173" s="12"/>
      <c r="O173" s="11"/>
      <c r="Q173" s="12"/>
      <c r="R173" s="13"/>
    </row>
    <row r="174" spans="4:18" ht="15.75" customHeight="1">
      <c r="D174" s="11"/>
      <c r="E174" s="11"/>
      <c r="F174" s="11"/>
      <c r="J174" s="11"/>
      <c r="M174" s="11"/>
      <c r="N174" s="12"/>
      <c r="O174" s="11"/>
      <c r="Q174" s="12"/>
      <c r="R174" s="13"/>
    </row>
    <row r="175" spans="4:18" ht="15.75" customHeight="1">
      <c r="D175" s="11"/>
      <c r="E175" s="11"/>
      <c r="F175" s="11"/>
      <c r="J175" s="11"/>
      <c r="M175" s="11"/>
      <c r="N175" s="12"/>
      <c r="O175" s="11"/>
      <c r="Q175" s="12"/>
      <c r="R175" s="13"/>
    </row>
    <row r="176" spans="4:18" ht="15.75" customHeight="1">
      <c r="D176" s="11"/>
      <c r="E176" s="11"/>
      <c r="F176" s="11"/>
      <c r="J176" s="11"/>
      <c r="M176" s="11"/>
      <c r="N176" s="12"/>
      <c r="O176" s="11"/>
      <c r="Q176" s="12"/>
      <c r="R176" s="13"/>
    </row>
    <row r="177" spans="4:18" ht="15.75" customHeight="1">
      <c r="D177" s="11"/>
      <c r="E177" s="11"/>
      <c r="F177" s="11"/>
      <c r="J177" s="11"/>
      <c r="M177" s="11"/>
      <c r="N177" s="12"/>
      <c r="O177" s="11"/>
      <c r="Q177" s="12"/>
      <c r="R177" s="13"/>
    </row>
    <row r="178" spans="4:18" ht="15.75" customHeight="1">
      <c r="D178" s="11"/>
      <c r="E178" s="11"/>
      <c r="F178" s="11"/>
      <c r="J178" s="11"/>
      <c r="M178" s="11"/>
      <c r="N178" s="12"/>
      <c r="O178" s="11"/>
      <c r="Q178" s="12"/>
      <c r="R178" s="13"/>
    </row>
    <row r="179" spans="4:18" ht="15.75" customHeight="1">
      <c r="D179" s="11"/>
      <c r="E179" s="11"/>
      <c r="F179" s="11"/>
      <c r="J179" s="11"/>
      <c r="M179" s="11"/>
      <c r="N179" s="12"/>
      <c r="O179" s="11"/>
      <c r="Q179" s="12"/>
      <c r="R179" s="13"/>
    </row>
    <row r="180" spans="4:18" ht="15.75" customHeight="1">
      <c r="D180" s="11"/>
      <c r="E180" s="11"/>
      <c r="F180" s="11"/>
      <c r="J180" s="11"/>
      <c r="M180" s="11"/>
      <c r="N180" s="12"/>
      <c r="O180" s="11"/>
      <c r="Q180" s="12"/>
      <c r="R180" s="13"/>
    </row>
    <row r="181" spans="4:18" ht="15.75" customHeight="1">
      <c r="D181" s="11"/>
      <c r="E181" s="11"/>
      <c r="F181" s="11"/>
      <c r="J181" s="11"/>
      <c r="M181" s="11"/>
      <c r="N181" s="12"/>
      <c r="O181" s="11"/>
      <c r="Q181" s="12"/>
      <c r="R181" s="13"/>
    </row>
    <row r="182" spans="4:18" ht="15.75" customHeight="1">
      <c r="D182" s="11"/>
      <c r="E182" s="11"/>
      <c r="F182" s="11"/>
      <c r="J182" s="11"/>
      <c r="M182" s="11"/>
      <c r="N182" s="12"/>
      <c r="O182" s="11"/>
      <c r="Q182" s="12"/>
      <c r="R182" s="13"/>
    </row>
    <row r="183" spans="4:18" ht="15.75" customHeight="1">
      <c r="D183" s="11"/>
      <c r="E183" s="11"/>
      <c r="F183" s="11"/>
      <c r="J183" s="11"/>
      <c r="M183" s="11"/>
      <c r="N183" s="12"/>
      <c r="O183" s="11"/>
      <c r="Q183" s="12"/>
      <c r="R183" s="13"/>
    </row>
    <row r="184" spans="4:18" ht="15.75" customHeight="1">
      <c r="D184" s="11"/>
      <c r="E184" s="11"/>
      <c r="F184" s="11"/>
      <c r="J184" s="11"/>
      <c r="M184" s="11"/>
      <c r="N184" s="12"/>
      <c r="O184" s="11"/>
      <c r="Q184" s="12"/>
      <c r="R184" s="13"/>
    </row>
    <row r="185" spans="4:18" ht="15.75" customHeight="1">
      <c r="D185" s="11"/>
      <c r="E185" s="11"/>
      <c r="F185" s="11"/>
      <c r="J185" s="11"/>
      <c r="M185" s="11"/>
      <c r="N185" s="12"/>
      <c r="O185" s="11"/>
      <c r="Q185" s="12"/>
      <c r="R185" s="13"/>
    </row>
    <row r="186" spans="4:18" ht="15.75" customHeight="1">
      <c r="D186" s="11"/>
      <c r="E186" s="11"/>
      <c r="F186" s="11"/>
      <c r="J186" s="11"/>
      <c r="M186" s="11"/>
      <c r="N186" s="12"/>
      <c r="O186" s="11"/>
      <c r="Q186" s="12"/>
      <c r="R186" s="13"/>
    </row>
    <row r="187" spans="4:18" ht="15.75" customHeight="1">
      <c r="D187" s="11"/>
      <c r="E187" s="11"/>
      <c r="F187" s="11"/>
      <c r="J187" s="11"/>
      <c r="M187" s="11"/>
      <c r="N187" s="12"/>
      <c r="O187" s="11"/>
      <c r="Q187" s="12"/>
      <c r="R187" s="13"/>
    </row>
    <row r="188" spans="4:18" ht="15.75" customHeight="1">
      <c r="D188" s="11"/>
      <c r="E188" s="11"/>
      <c r="F188" s="11"/>
      <c r="J188" s="11"/>
      <c r="M188" s="11"/>
      <c r="N188" s="12"/>
      <c r="O188" s="11"/>
      <c r="Q188" s="12"/>
      <c r="R188" s="13"/>
    </row>
    <row r="189" spans="4:18" ht="15.75" customHeight="1">
      <c r="D189" s="11"/>
      <c r="E189" s="11"/>
      <c r="F189" s="11"/>
      <c r="J189" s="11"/>
      <c r="M189" s="11"/>
      <c r="N189" s="12"/>
      <c r="O189" s="11"/>
      <c r="Q189" s="12"/>
      <c r="R189" s="13"/>
    </row>
    <row r="190" spans="4:18" ht="15.75" customHeight="1">
      <c r="D190" s="11"/>
      <c r="E190" s="11"/>
      <c r="F190" s="11"/>
      <c r="J190" s="11"/>
      <c r="M190" s="11"/>
      <c r="N190" s="12"/>
      <c r="O190" s="11"/>
      <c r="Q190" s="12"/>
      <c r="R190" s="13"/>
    </row>
    <row r="191" spans="4:18" ht="15.75" customHeight="1">
      <c r="D191" s="11"/>
      <c r="E191" s="11"/>
      <c r="F191" s="11"/>
      <c r="J191" s="11"/>
      <c r="M191" s="11"/>
      <c r="N191" s="12"/>
      <c r="O191" s="11"/>
      <c r="Q191" s="12"/>
      <c r="R191" s="13"/>
    </row>
    <row r="192" spans="4:18" ht="15.75" customHeight="1">
      <c r="D192" s="11"/>
      <c r="E192" s="11"/>
      <c r="F192" s="11"/>
      <c r="J192" s="11"/>
      <c r="M192" s="11"/>
      <c r="N192" s="12"/>
      <c r="O192" s="11"/>
      <c r="Q192" s="12"/>
      <c r="R192" s="13"/>
    </row>
    <row r="193" spans="4:18" ht="15.75" customHeight="1">
      <c r="D193" s="11"/>
      <c r="E193" s="11"/>
      <c r="F193" s="11"/>
      <c r="J193" s="11"/>
      <c r="M193" s="11"/>
      <c r="N193" s="12"/>
      <c r="O193" s="11"/>
      <c r="Q193" s="12"/>
      <c r="R193" s="13"/>
    </row>
    <row r="194" spans="4:18" ht="15.75" customHeight="1">
      <c r="D194" s="11"/>
      <c r="E194" s="11"/>
      <c r="F194" s="11"/>
      <c r="J194" s="11"/>
      <c r="M194" s="11"/>
      <c r="N194" s="12"/>
      <c r="O194" s="11"/>
      <c r="Q194" s="12"/>
      <c r="R194" s="13"/>
    </row>
    <row r="195" spans="4:18" ht="15.75" customHeight="1">
      <c r="D195" s="11"/>
      <c r="E195" s="11"/>
      <c r="F195" s="11"/>
      <c r="J195" s="11"/>
      <c r="M195" s="11"/>
      <c r="N195" s="12"/>
      <c r="O195" s="11"/>
      <c r="Q195" s="12"/>
      <c r="R195" s="13"/>
    </row>
    <row r="196" spans="4:18" ht="15.75" customHeight="1">
      <c r="D196" s="11"/>
      <c r="E196" s="11"/>
      <c r="F196" s="11"/>
      <c r="J196" s="11"/>
      <c r="M196" s="11"/>
      <c r="N196" s="12"/>
      <c r="O196" s="11"/>
      <c r="Q196" s="12"/>
      <c r="R196" s="13"/>
    </row>
    <row r="197" spans="4:18" ht="15.75" customHeight="1">
      <c r="D197" s="11"/>
      <c r="E197" s="11"/>
      <c r="F197" s="11"/>
      <c r="J197" s="11"/>
      <c r="M197" s="11"/>
      <c r="N197" s="12"/>
      <c r="O197" s="11"/>
      <c r="Q197" s="12"/>
      <c r="R197" s="13"/>
    </row>
    <row r="198" spans="4:18" ht="15.75" customHeight="1">
      <c r="D198" s="11"/>
      <c r="E198" s="11"/>
      <c r="F198" s="11"/>
      <c r="J198" s="11"/>
      <c r="M198" s="11"/>
      <c r="N198" s="12"/>
      <c r="O198" s="11"/>
      <c r="Q198" s="12"/>
      <c r="R198" s="13"/>
    </row>
    <row r="199" spans="4:18" ht="15.75" customHeight="1">
      <c r="D199" s="11"/>
      <c r="E199" s="11"/>
      <c r="F199" s="11"/>
      <c r="J199" s="11"/>
      <c r="M199" s="11"/>
      <c r="N199" s="12"/>
      <c r="O199" s="11"/>
      <c r="Q199" s="12"/>
      <c r="R199" s="13"/>
    </row>
    <row r="200" spans="4:18" ht="15.75" customHeight="1">
      <c r="D200" s="11"/>
      <c r="E200" s="11"/>
      <c r="F200" s="11"/>
      <c r="J200" s="11"/>
      <c r="M200" s="11"/>
      <c r="N200" s="12"/>
      <c r="O200" s="11"/>
      <c r="Q200" s="12"/>
      <c r="R200" s="13"/>
    </row>
    <row r="201" spans="4:18" ht="15.75" customHeight="1">
      <c r="D201" s="11"/>
      <c r="E201" s="11"/>
      <c r="F201" s="11"/>
      <c r="J201" s="11"/>
      <c r="M201" s="11"/>
      <c r="N201" s="12"/>
      <c r="O201" s="11"/>
      <c r="Q201" s="12"/>
      <c r="R201" s="13"/>
    </row>
    <row r="202" spans="4:18" ht="15.75" customHeight="1">
      <c r="D202" s="11"/>
      <c r="E202" s="11"/>
      <c r="F202" s="11"/>
      <c r="J202" s="11"/>
      <c r="M202" s="11"/>
      <c r="N202" s="12"/>
      <c r="O202" s="11"/>
      <c r="Q202" s="12"/>
      <c r="R202" s="13"/>
    </row>
    <row r="203" spans="4:18" ht="15.75" customHeight="1">
      <c r="D203" s="11"/>
      <c r="E203" s="11"/>
      <c r="F203" s="11"/>
      <c r="J203" s="11"/>
      <c r="M203" s="11"/>
      <c r="N203" s="12"/>
      <c r="O203" s="11"/>
      <c r="Q203" s="12"/>
      <c r="R203" s="13"/>
    </row>
    <row r="204" spans="4:18" ht="15.75" customHeight="1">
      <c r="D204" s="11"/>
      <c r="E204" s="11"/>
      <c r="F204" s="11"/>
      <c r="J204" s="11"/>
      <c r="M204" s="11"/>
      <c r="N204" s="12"/>
      <c r="O204" s="11"/>
      <c r="Q204" s="12"/>
      <c r="R204" s="13"/>
    </row>
    <row r="205" spans="4:18" ht="15.75" customHeight="1">
      <c r="D205" s="11"/>
      <c r="E205" s="11"/>
      <c r="F205" s="11"/>
      <c r="J205" s="11"/>
      <c r="M205" s="11"/>
      <c r="N205" s="12"/>
      <c r="O205" s="11"/>
      <c r="Q205" s="12"/>
      <c r="R205" s="13"/>
    </row>
    <row r="206" spans="4:18" ht="15.75" customHeight="1">
      <c r="D206" s="11"/>
      <c r="E206" s="11"/>
      <c r="F206" s="11"/>
      <c r="J206" s="11"/>
      <c r="M206" s="11"/>
      <c r="N206" s="12"/>
      <c r="O206" s="11"/>
      <c r="Q206" s="12"/>
      <c r="R206" s="13"/>
    </row>
    <row r="207" spans="4:18" ht="15.75" customHeight="1">
      <c r="D207" s="11"/>
      <c r="E207" s="11"/>
      <c r="F207" s="11"/>
      <c r="J207" s="11"/>
      <c r="M207" s="11"/>
      <c r="N207" s="12"/>
      <c r="O207" s="11"/>
      <c r="Q207" s="12"/>
      <c r="R207" s="13"/>
    </row>
    <row r="208" spans="4:18" ht="15.75" customHeight="1">
      <c r="D208" s="11"/>
      <c r="E208" s="11"/>
      <c r="F208" s="11"/>
      <c r="J208" s="11"/>
      <c r="M208" s="11"/>
      <c r="N208" s="12"/>
      <c r="O208" s="11"/>
      <c r="Q208" s="12"/>
      <c r="R208" s="13"/>
    </row>
    <row r="209" spans="4:18" ht="15.75" customHeight="1">
      <c r="D209" s="11"/>
      <c r="E209" s="11"/>
      <c r="F209" s="11"/>
      <c r="J209" s="11"/>
      <c r="M209" s="11"/>
      <c r="N209" s="12"/>
      <c r="O209" s="11"/>
      <c r="Q209" s="12"/>
      <c r="R209" s="13"/>
    </row>
    <row r="210" spans="4:18" ht="15.75" customHeight="1">
      <c r="D210" s="11"/>
      <c r="E210" s="11"/>
      <c r="F210" s="11"/>
      <c r="J210" s="11"/>
      <c r="M210" s="11"/>
      <c r="N210" s="12"/>
      <c r="O210" s="11"/>
      <c r="Q210" s="12"/>
      <c r="R210" s="13"/>
    </row>
    <row r="211" spans="4:18" ht="15.75" customHeight="1">
      <c r="D211" s="11"/>
      <c r="E211" s="11"/>
      <c r="F211" s="11"/>
      <c r="J211" s="11"/>
      <c r="M211" s="11"/>
      <c r="N211" s="12"/>
      <c r="O211" s="11"/>
      <c r="Q211" s="12"/>
      <c r="R211" s="13"/>
    </row>
    <row r="212" spans="4:18" ht="15.75" customHeight="1">
      <c r="D212" s="11"/>
      <c r="E212" s="11"/>
      <c r="F212" s="11"/>
      <c r="J212" s="11"/>
      <c r="M212" s="11"/>
      <c r="N212" s="12"/>
      <c r="O212" s="11"/>
      <c r="Q212" s="12"/>
      <c r="R212" s="13"/>
    </row>
    <row r="213" spans="4:18" ht="15.75" customHeight="1">
      <c r="D213" s="11"/>
      <c r="E213" s="11"/>
      <c r="F213" s="11"/>
      <c r="J213" s="11"/>
      <c r="M213" s="11"/>
      <c r="N213" s="12"/>
      <c r="O213" s="11"/>
      <c r="Q213" s="12"/>
      <c r="R213" s="13"/>
    </row>
    <row r="214" spans="4:18" ht="15.75" customHeight="1">
      <c r="D214" s="11"/>
      <c r="E214" s="11"/>
      <c r="F214" s="11"/>
      <c r="J214" s="11"/>
      <c r="M214" s="11"/>
      <c r="N214" s="12"/>
      <c r="O214" s="11"/>
      <c r="Q214" s="12"/>
      <c r="R214" s="13"/>
    </row>
    <row r="215" spans="4:18" ht="15.75" customHeight="1">
      <c r="D215" s="11"/>
      <c r="E215" s="11"/>
      <c r="F215" s="11"/>
      <c r="J215" s="11"/>
      <c r="M215" s="11"/>
      <c r="N215" s="12"/>
      <c r="O215" s="11"/>
      <c r="Q215" s="12"/>
      <c r="R215" s="13"/>
    </row>
    <row r="216" spans="4:18" ht="15.75" customHeight="1">
      <c r="D216" s="11"/>
      <c r="E216" s="11"/>
      <c r="F216" s="11"/>
      <c r="J216" s="11"/>
      <c r="M216" s="11"/>
      <c r="N216" s="12"/>
      <c r="O216" s="11"/>
      <c r="Q216" s="12"/>
      <c r="R216" s="13"/>
    </row>
    <row r="217" spans="4:18" ht="15.75" customHeight="1">
      <c r="D217" s="11"/>
      <c r="E217" s="11"/>
      <c r="F217" s="11"/>
      <c r="J217" s="11"/>
      <c r="M217" s="11"/>
      <c r="N217" s="12"/>
      <c r="O217" s="11"/>
      <c r="Q217" s="12"/>
      <c r="R217" s="13"/>
    </row>
    <row r="218" spans="4:18" ht="15.75" customHeight="1">
      <c r="D218" s="11"/>
      <c r="E218" s="11"/>
      <c r="F218" s="11"/>
      <c r="J218" s="11"/>
      <c r="M218" s="11"/>
      <c r="N218" s="12"/>
      <c r="O218" s="11"/>
      <c r="Q218" s="12"/>
      <c r="R218" s="13"/>
    </row>
    <row r="219" spans="4:18" ht="15.75" customHeight="1">
      <c r="D219" s="11"/>
      <c r="E219" s="11"/>
      <c r="F219" s="11"/>
      <c r="J219" s="11"/>
      <c r="M219" s="11"/>
      <c r="N219" s="12"/>
      <c r="O219" s="11"/>
      <c r="Q219" s="12"/>
      <c r="R219" s="13"/>
    </row>
    <row r="220" spans="4:18" ht="15.75" customHeight="1">
      <c r="D220" s="11"/>
      <c r="E220" s="11"/>
      <c r="F220" s="11"/>
      <c r="J220" s="11"/>
      <c r="M220" s="11"/>
      <c r="N220" s="12"/>
      <c r="O220" s="11"/>
      <c r="Q220" s="12"/>
      <c r="R220" s="13"/>
    </row>
    <row r="221" spans="4:18" ht="15.75" customHeight="1">
      <c r="D221" s="11"/>
      <c r="E221" s="11"/>
      <c r="F221" s="11"/>
      <c r="J221" s="11"/>
      <c r="M221" s="11"/>
      <c r="N221" s="12"/>
      <c r="O221" s="11"/>
      <c r="Q221" s="12"/>
      <c r="R221" s="13"/>
    </row>
    <row r="222" spans="4:18" ht="15.75" customHeight="1">
      <c r="D222" s="11"/>
      <c r="E222" s="11"/>
      <c r="F222" s="11"/>
      <c r="J222" s="11"/>
      <c r="M222" s="11"/>
      <c r="N222" s="12"/>
      <c r="O222" s="11"/>
      <c r="Q222" s="12"/>
      <c r="R222" s="13"/>
    </row>
    <row r="223" spans="4:18" ht="15.75" customHeight="1">
      <c r="D223" s="11"/>
      <c r="E223" s="11"/>
      <c r="F223" s="11"/>
      <c r="J223" s="11"/>
      <c r="M223" s="11"/>
      <c r="N223" s="12"/>
      <c r="O223" s="11"/>
      <c r="Q223" s="12"/>
      <c r="R223" s="13"/>
    </row>
    <row r="224" spans="4:18" ht="15.75" customHeight="1">
      <c r="D224" s="11"/>
      <c r="E224" s="11"/>
      <c r="F224" s="11"/>
      <c r="J224" s="11"/>
      <c r="M224" s="11"/>
      <c r="N224" s="12"/>
      <c r="O224" s="11"/>
      <c r="Q224" s="12"/>
      <c r="R224" s="13"/>
    </row>
    <row r="225" spans="4:18" ht="15.75" customHeight="1">
      <c r="D225" s="11"/>
      <c r="E225" s="11"/>
      <c r="F225" s="11"/>
      <c r="J225" s="11"/>
      <c r="M225" s="11"/>
      <c r="N225" s="12"/>
      <c r="O225" s="11"/>
      <c r="Q225" s="12"/>
      <c r="R225" s="13"/>
    </row>
    <row r="226" spans="4:18" ht="15.75" customHeight="1">
      <c r="D226" s="11"/>
      <c r="E226" s="11"/>
      <c r="F226" s="11"/>
      <c r="J226" s="11"/>
      <c r="M226" s="11"/>
      <c r="N226" s="12"/>
      <c r="O226" s="11"/>
      <c r="Q226" s="12"/>
      <c r="R226" s="13"/>
    </row>
    <row r="227" spans="4:18" ht="15.75" customHeight="1">
      <c r="D227" s="11"/>
      <c r="E227" s="11"/>
      <c r="F227" s="11"/>
      <c r="J227" s="11"/>
      <c r="M227" s="11"/>
      <c r="N227" s="12"/>
      <c r="O227" s="11"/>
      <c r="Q227" s="12"/>
      <c r="R227" s="13"/>
    </row>
    <row r="228" spans="4:18" ht="15.75" customHeight="1">
      <c r="D228" s="11"/>
      <c r="E228" s="11"/>
      <c r="F228" s="11"/>
      <c r="J228" s="11"/>
      <c r="M228" s="11"/>
      <c r="N228" s="12"/>
      <c r="O228" s="11"/>
      <c r="Q228" s="12"/>
      <c r="R228" s="13"/>
    </row>
    <row r="229" spans="4:18" ht="15.75" customHeight="1">
      <c r="D229" s="11"/>
      <c r="E229" s="11"/>
      <c r="F229" s="11"/>
      <c r="J229" s="11"/>
      <c r="M229" s="11"/>
      <c r="N229" s="12"/>
      <c r="O229" s="11"/>
      <c r="Q229" s="12"/>
      <c r="R229" s="13"/>
    </row>
    <row r="230" spans="4:18" ht="15.75" customHeight="1">
      <c r="D230" s="11"/>
      <c r="E230" s="11"/>
      <c r="F230" s="11"/>
      <c r="J230" s="11"/>
      <c r="M230" s="11"/>
      <c r="N230" s="12"/>
      <c r="O230" s="11"/>
      <c r="Q230" s="12"/>
      <c r="R230" s="13"/>
    </row>
    <row r="231" spans="4:18" ht="15.75" customHeight="1">
      <c r="D231" s="11"/>
      <c r="E231" s="11"/>
      <c r="F231" s="11"/>
      <c r="J231" s="11"/>
      <c r="M231" s="11"/>
      <c r="N231" s="12"/>
      <c r="O231" s="11"/>
      <c r="Q231" s="12"/>
      <c r="R231" s="13"/>
    </row>
    <row r="232" spans="4:18" ht="15.75" customHeight="1">
      <c r="D232" s="11"/>
      <c r="E232" s="11"/>
      <c r="F232" s="11"/>
      <c r="J232" s="11"/>
      <c r="M232" s="11"/>
      <c r="N232" s="12"/>
      <c r="O232" s="11"/>
      <c r="Q232" s="12"/>
      <c r="R232" s="13"/>
    </row>
    <row r="233" spans="4:18" ht="15.75" customHeight="1">
      <c r="D233" s="11"/>
      <c r="E233" s="11"/>
      <c r="F233" s="11"/>
      <c r="J233" s="11"/>
      <c r="M233" s="11"/>
      <c r="N233" s="12"/>
      <c r="O233" s="11"/>
      <c r="Q233" s="12"/>
      <c r="R233" s="13"/>
    </row>
    <row r="234" spans="4:18" ht="15.75" customHeight="1">
      <c r="D234" s="11"/>
      <c r="E234" s="11"/>
      <c r="F234" s="11"/>
      <c r="J234" s="11"/>
      <c r="M234" s="11"/>
      <c r="N234" s="12"/>
      <c r="O234" s="11"/>
      <c r="Q234" s="12"/>
      <c r="R234" s="13"/>
    </row>
    <row r="235" spans="4:18" ht="15.75" customHeight="1">
      <c r="D235" s="11"/>
      <c r="E235" s="11"/>
      <c r="F235" s="11"/>
      <c r="J235" s="11"/>
      <c r="M235" s="11"/>
      <c r="N235" s="12"/>
      <c r="O235" s="11"/>
      <c r="Q235" s="12"/>
      <c r="R235" s="13"/>
    </row>
    <row r="236" spans="4:18" ht="15.75" customHeight="1">
      <c r="D236" s="11"/>
      <c r="E236" s="11"/>
      <c r="F236" s="11"/>
      <c r="J236" s="11"/>
      <c r="M236" s="11"/>
      <c r="N236" s="12"/>
      <c r="O236" s="11"/>
      <c r="Q236" s="12"/>
      <c r="R236" s="13"/>
    </row>
    <row r="237" spans="4:18" ht="15.75" customHeight="1">
      <c r="D237" s="11"/>
      <c r="E237" s="11"/>
      <c r="F237" s="11"/>
      <c r="J237" s="11"/>
      <c r="M237" s="11"/>
      <c r="N237" s="12"/>
      <c r="O237" s="11"/>
      <c r="Q237" s="12"/>
      <c r="R237" s="13"/>
    </row>
    <row r="238" spans="4:18" ht="15.75" customHeight="1">
      <c r="D238" s="11"/>
      <c r="E238" s="11"/>
      <c r="F238" s="11"/>
      <c r="J238" s="11"/>
      <c r="M238" s="11"/>
      <c r="N238" s="12"/>
      <c r="O238" s="11"/>
      <c r="Q238" s="12"/>
      <c r="R238" s="13"/>
    </row>
    <row r="239" spans="4:18" ht="15.75" customHeight="1">
      <c r="D239" s="11"/>
      <c r="E239" s="11"/>
      <c r="F239" s="11"/>
      <c r="J239" s="11"/>
      <c r="M239" s="11"/>
      <c r="N239" s="12"/>
      <c r="O239" s="11"/>
      <c r="Q239" s="12"/>
      <c r="R239" s="13"/>
    </row>
    <row r="240" spans="4:18" ht="15.75" customHeight="1">
      <c r="D240" s="11"/>
      <c r="E240" s="11"/>
      <c r="F240" s="11"/>
      <c r="J240" s="11"/>
      <c r="M240" s="11"/>
      <c r="N240" s="12"/>
      <c r="O240" s="11"/>
      <c r="Q240" s="12"/>
      <c r="R240" s="13"/>
    </row>
    <row r="241" spans="4:18" ht="15.75" customHeight="1">
      <c r="D241" s="11"/>
      <c r="E241" s="11"/>
      <c r="F241" s="11"/>
      <c r="J241" s="11"/>
      <c r="M241" s="11"/>
      <c r="N241" s="12"/>
      <c r="O241" s="11"/>
      <c r="Q241" s="12"/>
      <c r="R241" s="13"/>
    </row>
    <row r="242" spans="4:18" ht="15.75" customHeight="1">
      <c r="D242" s="11"/>
      <c r="E242" s="11"/>
      <c r="F242" s="11"/>
      <c r="J242" s="11"/>
      <c r="M242" s="11"/>
      <c r="N242" s="12"/>
      <c r="O242" s="11"/>
      <c r="Q242" s="12"/>
      <c r="R242" s="13"/>
    </row>
    <row r="243" spans="4:18" ht="15.75" customHeight="1">
      <c r="D243" s="11"/>
      <c r="E243" s="11"/>
      <c r="F243" s="11"/>
      <c r="J243" s="11"/>
      <c r="M243" s="11"/>
      <c r="N243" s="12"/>
      <c r="O243" s="11"/>
      <c r="Q243" s="12"/>
      <c r="R243" s="13"/>
    </row>
    <row r="244" spans="4:18" ht="15.75" customHeight="1">
      <c r="D244" s="11"/>
      <c r="E244" s="11"/>
      <c r="F244" s="11"/>
      <c r="J244" s="11"/>
      <c r="M244" s="11"/>
      <c r="N244" s="12"/>
      <c r="O244" s="11"/>
      <c r="Q244" s="12"/>
      <c r="R244" s="13"/>
    </row>
    <row r="245" spans="4:18" ht="15.75" customHeight="1">
      <c r="D245" s="11"/>
      <c r="E245" s="11"/>
      <c r="F245" s="11"/>
      <c r="J245" s="11"/>
      <c r="M245" s="11"/>
      <c r="N245" s="12"/>
      <c r="O245" s="11"/>
      <c r="Q245" s="12"/>
      <c r="R245" s="13"/>
    </row>
    <row r="246" spans="4:18" ht="15.75" customHeight="1">
      <c r="D246" s="11"/>
      <c r="E246" s="11"/>
      <c r="F246" s="11"/>
      <c r="J246" s="11"/>
      <c r="M246" s="11"/>
      <c r="N246" s="12"/>
      <c r="O246" s="11"/>
      <c r="Q246" s="12"/>
      <c r="R246" s="13"/>
    </row>
    <row r="247" spans="4:18" ht="15.75" customHeight="1">
      <c r="D247" s="11"/>
      <c r="E247" s="11"/>
      <c r="F247" s="11"/>
      <c r="J247" s="11"/>
      <c r="M247" s="11"/>
      <c r="N247" s="12"/>
      <c r="O247" s="11"/>
      <c r="Q247" s="12"/>
      <c r="R247" s="13"/>
    </row>
    <row r="248" spans="4:18" ht="15.75" customHeight="1">
      <c r="D248" s="11"/>
      <c r="E248" s="11"/>
      <c r="F248" s="11"/>
      <c r="J248" s="11"/>
      <c r="M248" s="11"/>
      <c r="N248" s="12"/>
      <c r="O248" s="11"/>
      <c r="Q248" s="12"/>
      <c r="R248" s="13"/>
    </row>
    <row r="249" spans="4:18" ht="15.75" customHeight="1">
      <c r="D249" s="11"/>
      <c r="E249" s="11"/>
      <c r="F249" s="11"/>
      <c r="J249" s="11"/>
      <c r="M249" s="11"/>
      <c r="N249" s="12"/>
      <c r="O249" s="11"/>
      <c r="Q249" s="12"/>
      <c r="R249" s="13"/>
    </row>
    <row r="250" spans="4:18" ht="15.75" customHeight="1">
      <c r="D250" s="11"/>
      <c r="E250" s="11"/>
      <c r="F250" s="11"/>
      <c r="J250" s="11"/>
      <c r="M250" s="11"/>
      <c r="N250" s="12"/>
      <c r="O250" s="11"/>
      <c r="Q250" s="12"/>
      <c r="R250" s="13"/>
    </row>
    <row r="251" spans="4:18" ht="15.75" customHeight="1">
      <c r="D251" s="11"/>
      <c r="E251" s="11"/>
      <c r="F251" s="11"/>
      <c r="J251" s="11"/>
      <c r="M251" s="11"/>
      <c r="N251" s="12"/>
      <c r="O251" s="11"/>
      <c r="Q251" s="12"/>
      <c r="R251" s="13"/>
    </row>
    <row r="252" spans="4:18" ht="15.75" customHeight="1">
      <c r="D252" s="11"/>
      <c r="E252" s="11"/>
      <c r="F252" s="11"/>
      <c r="J252" s="11"/>
      <c r="M252" s="11"/>
      <c r="N252" s="12"/>
      <c r="O252" s="11"/>
      <c r="Q252" s="12"/>
      <c r="R252" s="13"/>
    </row>
    <row r="253" spans="4:18" ht="15.75" customHeight="1">
      <c r="D253" s="11"/>
      <c r="E253" s="11"/>
      <c r="F253" s="11"/>
      <c r="J253" s="11"/>
      <c r="M253" s="11"/>
      <c r="N253" s="12"/>
      <c r="O253" s="11"/>
      <c r="Q253" s="12"/>
      <c r="R253" s="13"/>
    </row>
    <row r="254" spans="4:18" ht="15.75" customHeight="1">
      <c r="D254" s="11"/>
      <c r="E254" s="11"/>
      <c r="F254" s="11"/>
      <c r="J254" s="11"/>
      <c r="M254" s="11"/>
      <c r="N254" s="12"/>
      <c r="O254" s="11"/>
      <c r="Q254" s="12"/>
      <c r="R254" s="13"/>
    </row>
    <row r="255" spans="4:18" ht="15.75" customHeight="1">
      <c r="D255" s="11"/>
      <c r="E255" s="11"/>
      <c r="F255" s="11"/>
      <c r="J255" s="11"/>
      <c r="M255" s="11"/>
      <c r="N255" s="12"/>
      <c r="O255" s="11"/>
      <c r="Q255" s="12"/>
      <c r="R255" s="13"/>
    </row>
    <row r="256" spans="4:18" ht="15.75" customHeight="1">
      <c r="D256" s="11"/>
      <c r="E256" s="11"/>
      <c r="F256" s="11"/>
      <c r="J256" s="11"/>
      <c r="M256" s="11"/>
      <c r="N256" s="12"/>
      <c r="O256" s="11"/>
      <c r="Q256" s="12"/>
      <c r="R256" s="13"/>
    </row>
    <row r="257" spans="4:18" ht="15.75" customHeight="1">
      <c r="D257" s="11"/>
      <c r="E257" s="11"/>
      <c r="F257" s="11"/>
      <c r="J257" s="11"/>
      <c r="M257" s="11"/>
      <c r="N257" s="12"/>
      <c r="O257" s="11"/>
      <c r="Q257" s="12"/>
      <c r="R257" s="13"/>
    </row>
    <row r="258" spans="4:18" ht="15.75" customHeight="1">
      <c r="D258" s="11"/>
      <c r="E258" s="11"/>
      <c r="F258" s="11"/>
      <c r="J258" s="11"/>
      <c r="M258" s="11"/>
      <c r="N258" s="12"/>
      <c r="O258" s="11"/>
      <c r="Q258" s="12"/>
      <c r="R258" s="13"/>
    </row>
    <row r="259" spans="4:18" ht="15.75" customHeight="1">
      <c r="D259" s="11"/>
      <c r="E259" s="11"/>
      <c r="F259" s="11"/>
      <c r="J259" s="11"/>
      <c r="M259" s="11"/>
      <c r="N259" s="12"/>
      <c r="O259" s="11"/>
      <c r="Q259" s="12"/>
      <c r="R259" s="13"/>
    </row>
    <row r="260" spans="4:18" ht="15.75" customHeight="1">
      <c r="D260" s="11"/>
      <c r="E260" s="11"/>
      <c r="F260" s="11"/>
      <c r="J260" s="11"/>
      <c r="M260" s="11"/>
      <c r="N260" s="12"/>
      <c r="O260" s="11"/>
      <c r="Q260" s="12"/>
      <c r="R260" s="13"/>
    </row>
    <row r="261" spans="4:18" ht="15.75" customHeight="1">
      <c r="D261" s="11"/>
      <c r="E261" s="11"/>
      <c r="F261" s="11"/>
      <c r="J261" s="11"/>
      <c r="M261" s="11"/>
      <c r="N261" s="12"/>
      <c r="O261" s="11"/>
      <c r="Q261" s="12"/>
      <c r="R261" s="13"/>
    </row>
    <row r="262" spans="4:18" ht="15.75" customHeight="1">
      <c r="D262" s="11"/>
      <c r="E262" s="11"/>
      <c r="F262" s="11"/>
      <c r="J262" s="11"/>
      <c r="M262" s="11"/>
      <c r="N262" s="12"/>
      <c r="O262" s="11"/>
      <c r="Q262" s="12"/>
      <c r="R262" s="13"/>
    </row>
    <row r="263" spans="4:18" ht="15.75" customHeight="1">
      <c r="D263" s="11"/>
      <c r="E263" s="11"/>
      <c r="F263" s="11"/>
      <c r="J263" s="11"/>
      <c r="M263" s="11"/>
      <c r="N263" s="12"/>
      <c r="O263" s="11"/>
      <c r="Q263" s="12"/>
      <c r="R263" s="13"/>
    </row>
    <row r="264" spans="4:18" ht="15.75" customHeight="1">
      <c r="D264" s="11"/>
      <c r="E264" s="11"/>
      <c r="F264" s="11"/>
      <c r="J264" s="11"/>
      <c r="M264" s="11"/>
      <c r="N264" s="12"/>
      <c r="O264" s="11"/>
      <c r="Q264" s="12"/>
      <c r="R264" s="13"/>
    </row>
    <row r="265" spans="4:18" ht="15.75" customHeight="1">
      <c r="D265" s="11"/>
      <c r="E265" s="11"/>
      <c r="F265" s="11"/>
      <c r="J265" s="11"/>
      <c r="M265" s="11"/>
      <c r="N265" s="12"/>
      <c r="O265" s="11"/>
      <c r="Q265" s="12"/>
      <c r="R265" s="13"/>
    </row>
    <row r="266" spans="4:18" ht="15.75" customHeight="1">
      <c r="D266" s="11"/>
      <c r="E266" s="11"/>
      <c r="F266" s="11"/>
      <c r="J266" s="11"/>
      <c r="M266" s="11"/>
      <c r="N266" s="12"/>
      <c r="O266" s="11"/>
      <c r="Q266" s="12"/>
      <c r="R266" s="13"/>
    </row>
    <row r="267" spans="4:18" ht="15.75" customHeight="1">
      <c r="D267" s="11"/>
      <c r="E267" s="11"/>
      <c r="F267" s="11"/>
      <c r="J267" s="11"/>
      <c r="M267" s="11"/>
      <c r="N267" s="12"/>
      <c r="O267" s="11"/>
      <c r="Q267" s="12"/>
      <c r="R267" s="13"/>
    </row>
    <row r="268" spans="4:18" ht="15.75" customHeight="1">
      <c r="D268" s="11"/>
      <c r="E268" s="11"/>
      <c r="F268" s="11"/>
      <c r="J268" s="11"/>
      <c r="M268" s="11"/>
      <c r="N268" s="12"/>
      <c r="O268" s="11"/>
      <c r="Q268" s="12"/>
      <c r="R268" s="13"/>
    </row>
    <row r="269" spans="4:18" ht="15.75" customHeight="1">
      <c r="D269" s="11"/>
      <c r="E269" s="11"/>
      <c r="F269" s="11"/>
      <c r="J269" s="11"/>
      <c r="M269" s="11"/>
      <c r="N269" s="12"/>
      <c r="O269" s="11"/>
      <c r="Q269" s="12"/>
      <c r="R269" s="13"/>
    </row>
    <row r="270" spans="4:18" ht="15.75" customHeight="1">
      <c r="D270" s="11"/>
      <c r="E270" s="11"/>
      <c r="F270" s="11"/>
      <c r="J270" s="11"/>
      <c r="M270" s="11"/>
      <c r="N270" s="12"/>
      <c r="O270" s="11"/>
      <c r="Q270" s="12"/>
      <c r="R270" s="13"/>
    </row>
    <row r="271" spans="4:18" ht="15.75" customHeight="1">
      <c r="D271" s="11"/>
      <c r="E271" s="11"/>
      <c r="F271" s="11"/>
      <c r="J271" s="11"/>
      <c r="M271" s="11"/>
      <c r="N271" s="12"/>
      <c r="O271" s="11"/>
      <c r="Q271" s="12"/>
      <c r="R271" s="13"/>
    </row>
    <row r="272" spans="4:18" ht="15.75" customHeight="1">
      <c r="D272" s="11"/>
      <c r="E272" s="11"/>
      <c r="F272" s="11"/>
      <c r="J272" s="11"/>
      <c r="M272" s="11"/>
      <c r="N272" s="12"/>
      <c r="O272" s="11"/>
      <c r="Q272" s="12"/>
      <c r="R272" s="13"/>
    </row>
    <row r="273" spans="4:18" ht="15.75" customHeight="1">
      <c r="D273" s="11"/>
      <c r="E273" s="11"/>
      <c r="F273" s="11"/>
      <c r="J273" s="11"/>
      <c r="M273" s="11"/>
      <c r="N273" s="12"/>
      <c r="O273" s="11"/>
      <c r="Q273" s="12"/>
      <c r="R273" s="13"/>
    </row>
    <row r="274" spans="4:18" ht="15.75" customHeight="1">
      <c r="D274" s="11"/>
      <c r="E274" s="11"/>
      <c r="F274" s="11"/>
      <c r="J274" s="11"/>
      <c r="M274" s="11"/>
      <c r="N274" s="12"/>
      <c r="O274" s="11"/>
      <c r="Q274" s="12"/>
      <c r="R274" s="13"/>
    </row>
    <row r="275" spans="4:18" ht="15.75" customHeight="1">
      <c r="D275" s="11"/>
      <c r="E275" s="11"/>
      <c r="F275" s="11"/>
      <c r="J275" s="11"/>
      <c r="M275" s="11"/>
      <c r="N275" s="12"/>
      <c r="O275" s="11"/>
      <c r="Q275" s="12"/>
      <c r="R275" s="13"/>
    </row>
    <row r="276" spans="4:18" ht="15.75" customHeight="1">
      <c r="D276" s="11"/>
      <c r="E276" s="11"/>
      <c r="F276" s="11"/>
      <c r="J276" s="11"/>
      <c r="M276" s="11"/>
      <c r="N276" s="12"/>
      <c r="O276" s="11"/>
      <c r="Q276" s="12"/>
      <c r="R276" s="13"/>
    </row>
    <row r="277" spans="4:18" ht="15.75" customHeight="1">
      <c r="D277" s="11"/>
      <c r="E277" s="11"/>
      <c r="F277" s="11"/>
      <c r="J277" s="11"/>
      <c r="M277" s="11"/>
      <c r="N277" s="12"/>
      <c r="O277" s="11"/>
      <c r="Q277" s="12"/>
      <c r="R277" s="13"/>
    </row>
    <row r="278" spans="4:18" ht="15.75" customHeight="1">
      <c r="D278" s="11"/>
      <c r="E278" s="11"/>
      <c r="F278" s="11"/>
      <c r="J278" s="11"/>
      <c r="M278" s="11"/>
      <c r="N278" s="12"/>
      <c r="O278" s="11"/>
      <c r="Q278" s="12"/>
      <c r="R278" s="13"/>
    </row>
    <row r="279" spans="4:18" ht="15.75" customHeight="1">
      <c r="D279" s="11"/>
      <c r="E279" s="11"/>
      <c r="F279" s="11"/>
      <c r="J279" s="11"/>
      <c r="M279" s="11"/>
      <c r="N279" s="12"/>
      <c r="O279" s="11"/>
      <c r="Q279" s="12"/>
      <c r="R279" s="13"/>
    </row>
    <row r="280" spans="4:18" ht="15.75" customHeight="1">
      <c r="D280" s="11"/>
      <c r="E280" s="11"/>
      <c r="F280" s="11"/>
      <c r="J280" s="11"/>
      <c r="M280" s="11"/>
      <c r="N280" s="12"/>
      <c r="O280" s="11"/>
      <c r="Q280" s="12"/>
      <c r="R280" s="13"/>
    </row>
    <row r="281" spans="4:18" ht="15.75" customHeight="1">
      <c r="D281" s="11"/>
      <c r="E281" s="11"/>
      <c r="F281" s="11"/>
      <c r="J281" s="11"/>
      <c r="M281" s="11"/>
      <c r="N281" s="12"/>
      <c r="O281" s="11"/>
      <c r="Q281" s="12"/>
      <c r="R281" s="13"/>
    </row>
    <row r="282" spans="4:18" ht="15.75" customHeight="1">
      <c r="D282" s="11"/>
      <c r="E282" s="11"/>
      <c r="F282" s="11"/>
      <c r="J282" s="11"/>
      <c r="M282" s="11"/>
      <c r="N282" s="12"/>
      <c r="O282" s="11"/>
      <c r="Q282" s="12"/>
      <c r="R282" s="13"/>
    </row>
    <row r="283" spans="4:18" ht="15.75" customHeight="1">
      <c r="D283" s="11"/>
      <c r="E283" s="11"/>
      <c r="F283" s="11"/>
      <c r="J283" s="11"/>
      <c r="M283" s="11"/>
      <c r="N283" s="12"/>
      <c r="O283" s="11"/>
      <c r="Q283" s="12"/>
      <c r="R283" s="13"/>
    </row>
    <row r="284" spans="4:18" ht="15.75" customHeight="1">
      <c r="D284" s="11"/>
      <c r="E284" s="11"/>
      <c r="F284" s="11"/>
      <c r="J284" s="11"/>
      <c r="M284" s="11"/>
      <c r="N284" s="12"/>
      <c r="O284" s="11"/>
      <c r="Q284" s="12"/>
      <c r="R284" s="13"/>
    </row>
    <row r="285" spans="4:18" ht="15.75" customHeight="1">
      <c r="D285" s="11"/>
      <c r="E285" s="11"/>
      <c r="F285" s="11"/>
      <c r="J285" s="11"/>
      <c r="M285" s="11"/>
      <c r="N285" s="12"/>
      <c r="O285" s="11"/>
      <c r="Q285" s="12"/>
      <c r="R285" s="13"/>
    </row>
    <row r="286" spans="4:18" ht="15.75" customHeight="1">
      <c r="D286" s="11"/>
      <c r="E286" s="11"/>
      <c r="F286" s="11"/>
      <c r="J286" s="11"/>
      <c r="M286" s="11"/>
      <c r="N286" s="12"/>
      <c r="O286" s="11"/>
      <c r="Q286" s="12"/>
      <c r="R286" s="13"/>
    </row>
    <row r="287" spans="4:18" ht="15.75" customHeight="1">
      <c r="D287" s="11"/>
      <c r="E287" s="11"/>
      <c r="F287" s="11"/>
      <c r="J287" s="11"/>
      <c r="M287" s="11"/>
      <c r="N287" s="12"/>
      <c r="O287" s="11"/>
      <c r="Q287" s="12"/>
      <c r="R287" s="13"/>
    </row>
    <row r="288" spans="4:18" ht="15.75" customHeight="1">
      <c r="D288" s="11"/>
      <c r="E288" s="11"/>
      <c r="F288" s="11"/>
      <c r="J288" s="11"/>
      <c r="M288" s="11"/>
      <c r="N288" s="12"/>
      <c r="O288" s="11"/>
      <c r="Q288" s="12"/>
      <c r="R288" s="13"/>
    </row>
    <row r="289" spans="4:18" ht="15.75" customHeight="1">
      <c r="D289" s="11"/>
      <c r="E289" s="11"/>
      <c r="F289" s="11"/>
      <c r="J289" s="11"/>
      <c r="M289" s="11"/>
      <c r="N289" s="12"/>
      <c r="O289" s="11"/>
      <c r="Q289" s="12"/>
      <c r="R289" s="13"/>
    </row>
    <row r="290" spans="4:18" ht="15.75" customHeight="1">
      <c r="D290" s="11"/>
      <c r="E290" s="11"/>
      <c r="F290" s="11"/>
      <c r="J290" s="11"/>
      <c r="M290" s="11"/>
      <c r="N290" s="12"/>
      <c r="O290" s="11"/>
      <c r="Q290" s="12"/>
      <c r="R290" s="13"/>
    </row>
    <row r="291" spans="4:18" ht="15.75" customHeight="1">
      <c r="D291" s="11"/>
      <c r="E291" s="11"/>
      <c r="F291" s="11"/>
      <c r="J291" s="11"/>
      <c r="M291" s="11"/>
      <c r="N291" s="12"/>
      <c r="O291" s="11"/>
      <c r="Q291" s="12"/>
      <c r="R291" s="13"/>
    </row>
    <row r="292" spans="4:18" ht="15.75" customHeight="1">
      <c r="D292" s="11"/>
      <c r="E292" s="11"/>
      <c r="F292" s="11"/>
      <c r="J292" s="11"/>
      <c r="M292" s="11"/>
      <c r="N292" s="12"/>
      <c r="O292" s="11"/>
      <c r="Q292" s="12"/>
      <c r="R292" s="13"/>
    </row>
    <row r="293" spans="4:18" ht="15.75" customHeight="1">
      <c r="D293" s="11"/>
      <c r="E293" s="11"/>
      <c r="F293" s="11"/>
      <c r="J293" s="11"/>
      <c r="M293" s="11"/>
      <c r="N293" s="12"/>
      <c r="O293" s="11"/>
      <c r="Q293" s="12"/>
      <c r="R293" s="13"/>
    </row>
    <row r="294" spans="4:18" ht="15.75" customHeight="1">
      <c r="D294" s="11"/>
      <c r="E294" s="11"/>
      <c r="F294" s="11"/>
      <c r="J294" s="11"/>
      <c r="M294" s="11"/>
      <c r="N294" s="12"/>
      <c r="O294" s="11"/>
      <c r="Q294" s="12"/>
      <c r="R294" s="13"/>
    </row>
    <row r="295" spans="4:18" ht="15.75" customHeight="1">
      <c r="D295" s="11"/>
      <c r="E295" s="11"/>
      <c r="F295" s="11"/>
      <c r="J295" s="11"/>
      <c r="M295" s="11"/>
      <c r="N295" s="12"/>
      <c r="O295" s="11"/>
      <c r="Q295" s="12"/>
      <c r="R295" s="13"/>
    </row>
    <row r="296" spans="4:18" ht="15.75" customHeight="1">
      <c r="D296" s="11"/>
      <c r="E296" s="11"/>
      <c r="F296" s="11"/>
      <c r="J296" s="11"/>
      <c r="M296" s="11"/>
      <c r="N296" s="12"/>
      <c r="O296" s="11"/>
      <c r="Q296" s="12"/>
      <c r="R296" s="13"/>
    </row>
    <row r="297" spans="4:18" ht="15.75" customHeight="1">
      <c r="D297" s="11"/>
      <c r="E297" s="11"/>
      <c r="F297" s="11"/>
      <c r="J297" s="11"/>
      <c r="M297" s="11"/>
      <c r="N297" s="12"/>
      <c r="O297" s="11"/>
      <c r="Q297" s="12"/>
      <c r="R297" s="13"/>
    </row>
    <row r="298" spans="4:18" ht="15.75" customHeight="1">
      <c r="D298" s="11"/>
      <c r="E298" s="11"/>
      <c r="F298" s="11"/>
      <c r="J298" s="11"/>
      <c r="M298" s="11"/>
      <c r="N298" s="12"/>
      <c r="O298" s="11"/>
      <c r="Q298" s="12"/>
      <c r="R298" s="13"/>
    </row>
    <row r="299" spans="4:18" ht="15.75" customHeight="1">
      <c r="D299" s="11"/>
      <c r="E299" s="11"/>
      <c r="F299" s="11"/>
      <c r="J299" s="11"/>
      <c r="M299" s="11"/>
      <c r="N299" s="12"/>
      <c r="O299" s="11"/>
      <c r="Q299" s="12"/>
      <c r="R299" s="13"/>
    </row>
    <row r="300" spans="4:18" ht="15.75" customHeight="1">
      <c r="D300" s="11"/>
      <c r="E300" s="11"/>
      <c r="F300" s="11"/>
      <c r="J300" s="11"/>
      <c r="M300" s="11"/>
      <c r="N300" s="12"/>
      <c r="O300" s="11"/>
      <c r="Q300" s="12"/>
      <c r="R300" s="13"/>
    </row>
    <row r="301" spans="4:18" ht="15.75" customHeight="1">
      <c r="D301" s="11"/>
      <c r="E301" s="11"/>
      <c r="F301" s="11"/>
      <c r="J301" s="11"/>
      <c r="M301" s="11"/>
      <c r="N301" s="12"/>
      <c r="O301" s="11"/>
      <c r="Q301" s="12"/>
      <c r="R301" s="13"/>
    </row>
    <row r="302" spans="4:18" ht="15.75" customHeight="1">
      <c r="D302" s="11"/>
      <c r="E302" s="11"/>
      <c r="F302" s="11"/>
      <c r="J302" s="11"/>
      <c r="M302" s="11"/>
      <c r="N302" s="12"/>
      <c r="O302" s="11"/>
      <c r="Q302" s="12"/>
      <c r="R302" s="13"/>
    </row>
    <row r="303" spans="4:18" ht="15.75" customHeight="1">
      <c r="D303" s="11"/>
      <c r="E303" s="11"/>
      <c r="F303" s="11"/>
      <c r="J303" s="11"/>
      <c r="M303" s="11"/>
      <c r="N303" s="12"/>
      <c r="O303" s="11"/>
      <c r="Q303" s="12"/>
      <c r="R303" s="13"/>
    </row>
    <row r="304" spans="4:18" ht="15.75" customHeight="1">
      <c r="D304" s="11"/>
      <c r="E304" s="11"/>
      <c r="F304" s="11"/>
      <c r="J304" s="11"/>
      <c r="M304" s="11"/>
      <c r="N304" s="12"/>
      <c r="O304" s="11"/>
      <c r="Q304" s="12"/>
      <c r="R304" s="13"/>
    </row>
    <row r="305" spans="4:18" ht="15.75" customHeight="1">
      <c r="D305" s="11"/>
      <c r="E305" s="11"/>
      <c r="F305" s="11"/>
      <c r="J305" s="11"/>
      <c r="M305" s="11"/>
      <c r="N305" s="12"/>
      <c r="O305" s="11"/>
      <c r="Q305" s="12"/>
      <c r="R305" s="13"/>
    </row>
    <row r="306" spans="4:18" ht="15.75" customHeight="1">
      <c r="D306" s="11"/>
      <c r="E306" s="11"/>
      <c r="F306" s="11"/>
      <c r="J306" s="11"/>
      <c r="M306" s="11"/>
      <c r="N306" s="12"/>
      <c r="O306" s="11"/>
      <c r="Q306" s="12"/>
      <c r="R306" s="13"/>
    </row>
    <row r="307" spans="4:18" ht="15.75" customHeight="1">
      <c r="D307" s="11"/>
      <c r="E307" s="11"/>
      <c r="F307" s="11"/>
      <c r="J307" s="11"/>
      <c r="M307" s="11"/>
      <c r="N307" s="12"/>
      <c r="O307" s="11"/>
      <c r="Q307" s="12"/>
      <c r="R307" s="13"/>
    </row>
    <row r="308" spans="4:18" ht="15.75" customHeight="1">
      <c r="D308" s="11"/>
      <c r="E308" s="11"/>
      <c r="F308" s="11"/>
      <c r="J308" s="11"/>
      <c r="M308" s="11"/>
      <c r="N308" s="12"/>
      <c r="O308" s="11"/>
      <c r="Q308" s="12"/>
      <c r="R308" s="13"/>
    </row>
    <row r="309" spans="4:18" ht="15.75" customHeight="1">
      <c r="D309" s="11"/>
      <c r="E309" s="11"/>
      <c r="F309" s="11"/>
      <c r="J309" s="11"/>
      <c r="M309" s="11"/>
      <c r="N309" s="12"/>
      <c r="O309" s="11"/>
      <c r="Q309" s="12"/>
      <c r="R309" s="13"/>
    </row>
    <row r="310" spans="4:18" ht="15.75" customHeight="1">
      <c r="D310" s="11"/>
      <c r="E310" s="11"/>
      <c r="F310" s="11"/>
      <c r="J310" s="11"/>
      <c r="M310" s="11"/>
      <c r="N310" s="12"/>
      <c r="O310" s="11"/>
      <c r="Q310" s="12"/>
      <c r="R310" s="13"/>
    </row>
    <row r="311" spans="4:18" ht="15.75" customHeight="1">
      <c r="D311" s="11"/>
      <c r="E311" s="11"/>
      <c r="F311" s="11"/>
      <c r="J311" s="11"/>
      <c r="M311" s="11"/>
      <c r="N311" s="12"/>
      <c r="O311" s="11"/>
      <c r="Q311" s="12"/>
      <c r="R311" s="13"/>
    </row>
    <row r="312" spans="4:18" ht="15.75" customHeight="1">
      <c r="D312" s="11"/>
      <c r="E312" s="11"/>
      <c r="F312" s="11"/>
      <c r="J312" s="11"/>
      <c r="M312" s="11"/>
      <c r="N312" s="12"/>
      <c r="O312" s="11"/>
      <c r="Q312" s="12"/>
      <c r="R312" s="13"/>
    </row>
    <row r="313" spans="4:18" ht="15.75" customHeight="1">
      <c r="D313" s="11"/>
      <c r="E313" s="11"/>
      <c r="F313" s="11"/>
      <c r="J313" s="11"/>
      <c r="M313" s="11"/>
      <c r="N313" s="12"/>
      <c r="O313" s="11"/>
      <c r="Q313" s="12"/>
      <c r="R313" s="13"/>
    </row>
    <row r="314" spans="4:18" ht="15.75" customHeight="1">
      <c r="D314" s="11"/>
      <c r="E314" s="11"/>
      <c r="F314" s="11"/>
      <c r="J314" s="11"/>
      <c r="M314" s="11"/>
      <c r="N314" s="12"/>
      <c r="O314" s="11"/>
      <c r="Q314" s="12"/>
      <c r="R314" s="13"/>
    </row>
    <row r="315" spans="4:18" ht="15.75" customHeight="1">
      <c r="D315" s="11"/>
      <c r="E315" s="11"/>
      <c r="F315" s="11"/>
      <c r="J315" s="11"/>
      <c r="M315" s="11"/>
      <c r="N315" s="12"/>
      <c r="O315" s="11"/>
      <c r="Q315" s="12"/>
      <c r="R315" s="13"/>
    </row>
    <row r="316" spans="4:18" ht="15.75" customHeight="1">
      <c r="D316" s="11"/>
      <c r="E316" s="11"/>
      <c r="F316" s="11"/>
      <c r="J316" s="11"/>
      <c r="M316" s="11"/>
      <c r="N316" s="12"/>
      <c r="O316" s="11"/>
      <c r="Q316" s="12"/>
      <c r="R316" s="13"/>
    </row>
    <row r="317" spans="4:18" ht="15.75" customHeight="1">
      <c r="D317" s="11"/>
      <c r="E317" s="11"/>
      <c r="F317" s="11"/>
      <c r="J317" s="11"/>
      <c r="M317" s="11"/>
      <c r="N317" s="12"/>
      <c r="O317" s="11"/>
      <c r="Q317" s="12"/>
      <c r="R317" s="13"/>
    </row>
    <row r="318" spans="4:18" ht="15.75" customHeight="1">
      <c r="D318" s="11"/>
      <c r="E318" s="11"/>
      <c r="F318" s="11"/>
      <c r="J318" s="11"/>
      <c r="M318" s="11"/>
      <c r="N318" s="12"/>
      <c r="O318" s="11"/>
      <c r="Q318" s="12"/>
      <c r="R318" s="13"/>
    </row>
    <row r="319" spans="4:18" ht="15.75" customHeight="1">
      <c r="D319" s="11"/>
      <c r="E319" s="11"/>
      <c r="F319" s="11"/>
      <c r="J319" s="11"/>
      <c r="M319" s="11"/>
      <c r="N319" s="12"/>
      <c r="O319" s="11"/>
      <c r="Q319" s="12"/>
      <c r="R319" s="13"/>
    </row>
    <row r="320" spans="4:18" ht="15.75" customHeight="1">
      <c r="D320" s="11"/>
      <c r="E320" s="11"/>
      <c r="F320" s="11"/>
      <c r="J320" s="11"/>
      <c r="M320" s="11"/>
      <c r="N320" s="12"/>
      <c r="O320" s="11"/>
      <c r="Q320" s="12"/>
      <c r="R320" s="13"/>
    </row>
    <row r="321" spans="4:18" ht="15.75" customHeight="1">
      <c r="D321" s="11"/>
      <c r="E321" s="11"/>
      <c r="F321" s="11"/>
      <c r="J321" s="11"/>
      <c r="M321" s="11"/>
      <c r="N321" s="12"/>
      <c r="O321" s="11"/>
      <c r="Q321" s="12"/>
      <c r="R321" s="13"/>
    </row>
    <row r="322" spans="4:18" ht="15.75" customHeight="1">
      <c r="D322" s="11"/>
      <c r="E322" s="11"/>
      <c r="F322" s="11"/>
      <c r="J322" s="11"/>
      <c r="M322" s="11"/>
      <c r="N322" s="12"/>
      <c r="O322" s="11"/>
      <c r="Q322" s="12"/>
      <c r="R322" s="13"/>
    </row>
    <row r="323" spans="4:18" ht="15.75" customHeight="1">
      <c r="D323" s="11"/>
      <c r="E323" s="11"/>
      <c r="F323" s="11"/>
      <c r="J323" s="11"/>
      <c r="M323" s="11"/>
      <c r="N323" s="12"/>
      <c r="O323" s="11"/>
      <c r="Q323" s="12"/>
      <c r="R323" s="13"/>
    </row>
    <row r="324" spans="4:18" ht="15.75" customHeight="1">
      <c r="D324" s="11"/>
      <c r="E324" s="11"/>
      <c r="F324" s="11"/>
      <c r="J324" s="11"/>
      <c r="M324" s="11"/>
      <c r="N324" s="12"/>
      <c r="O324" s="11"/>
      <c r="Q324" s="12"/>
      <c r="R324" s="13"/>
    </row>
    <row r="325" spans="4:18" ht="15.75" customHeight="1">
      <c r="D325" s="11"/>
      <c r="E325" s="11"/>
      <c r="F325" s="11"/>
      <c r="J325" s="11"/>
      <c r="M325" s="11"/>
      <c r="N325" s="12"/>
      <c r="O325" s="11"/>
      <c r="Q325" s="12"/>
      <c r="R325" s="13"/>
    </row>
    <row r="326" spans="4:18" ht="15.75" customHeight="1">
      <c r="D326" s="11"/>
      <c r="E326" s="11"/>
      <c r="F326" s="11"/>
      <c r="J326" s="11"/>
      <c r="M326" s="11"/>
      <c r="N326" s="12"/>
      <c r="O326" s="11"/>
      <c r="Q326" s="12"/>
      <c r="R326" s="13"/>
    </row>
    <row r="327" spans="4:18" ht="15.75" customHeight="1">
      <c r="D327" s="11"/>
      <c r="E327" s="11"/>
      <c r="F327" s="11"/>
      <c r="J327" s="11"/>
      <c r="M327" s="11"/>
      <c r="N327" s="12"/>
      <c r="O327" s="11"/>
      <c r="Q327" s="12"/>
      <c r="R327" s="13"/>
    </row>
    <row r="328" spans="4:18" ht="15.75" customHeight="1">
      <c r="D328" s="11"/>
      <c r="E328" s="11"/>
      <c r="F328" s="11"/>
      <c r="J328" s="11"/>
      <c r="M328" s="11"/>
      <c r="N328" s="12"/>
      <c r="O328" s="11"/>
      <c r="Q328" s="12"/>
      <c r="R328" s="13"/>
    </row>
    <row r="329" spans="4:18" ht="15.75" customHeight="1">
      <c r="D329" s="11"/>
      <c r="E329" s="11"/>
      <c r="F329" s="11"/>
      <c r="J329" s="11"/>
      <c r="M329" s="11"/>
      <c r="N329" s="12"/>
      <c r="O329" s="11"/>
      <c r="Q329" s="12"/>
      <c r="R329" s="13"/>
    </row>
    <row r="330" spans="4:18" ht="15.75" customHeight="1">
      <c r="D330" s="11"/>
      <c r="E330" s="11"/>
      <c r="F330" s="11"/>
      <c r="J330" s="11"/>
      <c r="M330" s="11"/>
      <c r="N330" s="12"/>
      <c r="O330" s="11"/>
      <c r="Q330" s="12"/>
      <c r="R330" s="13"/>
    </row>
    <row r="331" spans="4:18" ht="15.75" customHeight="1">
      <c r="D331" s="11"/>
      <c r="E331" s="11"/>
      <c r="F331" s="11"/>
      <c r="J331" s="11"/>
      <c r="M331" s="11"/>
      <c r="N331" s="12"/>
      <c r="O331" s="11"/>
      <c r="Q331" s="12"/>
      <c r="R331" s="13"/>
    </row>
    <row r="332" spans="4:18" ht="15.75" customHeight="1">
      <c r="D332" s="11"/>
      <c r="E332" s="11"/>
      <c r="F332" s="11"/>
      <c r="J332" s="11"/>
      <c r="M332" s="11"/>
      <c r="N332" s="12"/>
      <c r="O332" s="11"/>
      <c r="Q332" s="12"/>
      <c r="R332" s="13"/>
    </row>
    <row r="333" spans="4:18" ht="15.75" customHeight="1">
      <c r="D333" s="11"/>
      <c r="E333" s="11"/>
      <c r="F333" s="11"/>
      <c r="J333" s="11"/>
      <c r="M333" s="11"/>
      <c r="N333" s="12"/>
      <c r="O333" s="11"/>
      <c r="Q333" s="12"/>
      <c r="R333" s="13"/>
    </row>
    <row r="334" spans="4:18" ht="15.75" customHeight="1">
      <c r="D334" s="11"/>
      <c r="E334" s="11"/>
      <c r="F334" s="11"/>
      <c r="J334" s="11"/>
      <c r="M334" s="11"/>
      <c r="N334" s="12"/>
      <c r="O334" s="11"/>
      <c r="Q334" s="12"/>
      <c r="R334" s="13"/>
    </row>
    <row r="335" spans="4:18" ht="15.75" customHeight="1">
      <c r="D335" s="11"/>
      <c r="E335" s="11"/>
      <c r="F335" s="11"/>
      <c r="J335" s="11"/>
      <c r="M335" s="11"/>
      <c r="N335" s="12"/>
      <c r="O335" s="11"/>
      <c r="Q335" s="12"/>
      <c r="R335" s="13"/>
    </row>
    <row r="336" spans="4:18" ht="15.75" customHeight="1">
      <c r="D336" s="11"/>
      <c r="E336" s="11"/>
      <c r="F336" s="11"/>
      <c r="J336" s="11"/>
      <c r="M336" s="11"/>
      <c r="N336" s="12"/>
      <c r="O336" s="11"/>
      <c r="Q336" s="12"/>
      <c r="R336" s="13"/>
    </row>
    <row r="337" spans="4:18" ht="15.75" customHeight="1">
      <c r="D337" s="11"/>
      <c r="E337" s="11"/>
      <c r="F337" s="11"/>
      <c r="J337" s="11"/>
      <c r="M337" s="11"/>
      <c r="N337" s="12"/>
      <c r="O337" s="11"/>
      <c r="Q337" s="12"/>
      <c r="R337" s="13"/>
    </row>
    <row r="338" spans="4:18" ht="15.75" customHeight="1">
      <c r="D338" s="11"/>
      <c r="E338" s="11"/>
      <c r="F338" s="11"/>
      <c r="J338" s="11"/>
      <c r="M338" s="11"/>
      <c r="N338" s="12"/>
      <c r="O338" s="11"/>
      <c r="Q338" s="12"/>
      <c r="R338" s="13"/>
    </row>
    <row r="339" spans="4:18" ht="15.75" customHeight="1">
      <c r="D339" s="11"/>
      <c r="E339" s="11"/>
      <c r="F339" s="11"/>
      <c r="J339" s="11"/>
      <c r="M339" s="11"/>
      <c r="N339" s="12"/>
      <c r="O339" s="11"/>
      <c r="Q339" s="12"/>
      <c r="R339" s="13"/>
    </row>
    <row r="340" spans="4:18" ht="15.75" customHeight="1">
      <c r="D340" s="11"/>
      <c r="E340" s="11"/>
      <c r="F340" s="11"/>
      <c r="J340" s="11"/>
      <c r="M340" s="11"/>
      <c r="N340" s="12"/>
      <c r="O340" s="11"/>
      <c r="Q340" s="12"/>
      <c r="R340" s="13"/>
    </row>
    <row r="341" spans="4:18" ht="15.75" customHeight="1">
      <c r="D341" s="11"/>
      <c r="E341" s="11"/>
      <c r="F341" s="11"/>
      <c r="J341" s="11"/>
      <c r="M341" s="11"/>
      <c r="N341" s="12"/>
      <c r="O341" s="11"/>
      <c r="Q341" s="12"/>
      <c r="R341" s="13"/>
    </row>
    <row r="342" spans="4:18" ht="15.75" customHeight="1">
      <c r="D342" s="11"/>
      <c r="E342" s="11"/>
      <c r="F342" s="11"/>
      <c r="J342" s="11"/>
      <c r="M342" s="11"/>
      <c r="N342" s="12"/>
      <c r="O342" s="11"/>
      <c r="Q342" s="12"/>
      <c r="R342" s="13"/>
    </row>
    <row r="343" spans="4:18" ht="15.75" customHeight="1">
      <c r="D343" s="11"/>
      <c r="E343" s="11"/>
      <c r="F343" s="11"/>
      <c r="J343" s="11"/>
      <c r="M343" s="11"/>
      <c r="N343" s="12"/>
      <c r="O343" s="11"/>
      <c r="Q343" s="12"/>
      <c r="R343" s="13"/>
    </row>
    <row r="344" spans="4:18" ht="15.75" customHeight="1">
      <c r="D344" s="11"/>
      <c r="E344" s="11"/>
      <c r="F344" s="11"/>
      <c r="J344" s="11"/>
      <c r="M344" s="11"/>
      <c r="N344" s="12"/>
      <c r="O344" s="11"/>
      <c r="Q344" s="12"/>
      <c r="R344" s="13"/>
    </row>
    <row r="345" spans="4:18" ht="15.75" customHeight="1">
      <c r="D345" s="11"/>
      <c r="E345" s="11"/>
      <c r="F345" s="11"/>
      <c r="J345" s="11"/>
      <c r="M345" s="11"/>
      <c r="N345" s="12"/>
      <c r="O345" s="11"/>
      <c r="Q345" s="12"/>
      <c r="R345" s="13"/>
    </row>
    <row r="346" spans="4:18" ht="15.75" customHeight="1">
      <c r="D346" s="11"/>
      <c r="E346" s="11"/>
      <c r="F346" s="11"/>
      <c r="J346" s="11"/>
      <c r="M346" s="11"/>
      <c r="N346" s="12"/>
      <c r="O346" s="11"/>
      <c r="Q346" s="12"/>
      <c r="R346" s="13"/>
    </row>
    <row r="347" spans="4:18" ht="15.75" customHeight="1">
      <c r="D347" s="11"/>
      <c r="E347" s="11"/>
      <c r="F347" s="11"/>
      <c r="J347" s="11"/>
      <c r="M347" s="11"/>
      <c r="N347" s="12"/>
      <c r="O347" s="11"/>
      <c r="Q347" s="12"/>
      <c r="R347" s="13"/>
    </row>
    <row r="348" spans="4:18" ht="15.75" customHeight="1">
      <c r="D348" s="11"/>
      <c r="E348" s="11"/>
      <c r="F348" s="11"/>
      <c r="J348" s="11"/>
      <c r="M348" s="11"/>
      <c r="N348" s="12"/>
      <c r="O348" s="11"/>
      <c r="Q348" s="12"/>
      <c r="R348" s="13"/>
    </row>
    <row r="349" spans="4:18" ht="15.75" customHeight="1">
      <c r="D349" s="11"/>
      <c r="E349" s="11"/>
      <c r="F349" s="11"/>
      <c r="J349" s="11"/>
      <c r="M349" s="11"/>
      <c r="N349" s="12"/>
      <c r="O349" s="11"/>
      <c r="Q349" s="12"/>
      <c r="R349" s="13"/>
    </row>
    <row r="350" spans="4:18" ht="15.75" customHeight="1">
      <c r="D350" s="11"/>
      <c r="E350" s="11"/>
      <c r="F350" s="11"/>
      <c r="J350" s="11"/>
      <c r="M350" s="11"/>
      <c r="N350" s="12"/>
      <c r="O350" s="11"/>
      <c r="Q350" s="12"/>
      <c r="R350" s="13"/>
    </row>
    <row r="351" spans="4:18" ht="15.75" customHeight="1">
      <c r="D351" s="11"/>
      <c r="E351" s="11"/>
      <c r="F351" s="11"/>
      <c r="J351" s="11"/>
      <c r="M351" s="11"/>
      <c r="N351" s="12"/>
      <c r="O351" s="11"/>
      <c r="Q351" s="12"/>
      <c r="R351" s="13"/>
    </row>
    <row r="352" spans="4:18" ht="15.75" customHeight="1">
      <c r="D352" s="11"/>
      <c r="E352" s="11"/>
      <c r="F352" s="11"/>
      <c r="J352" s="11"/>
      <c r="M352" s="11"/>
      <c r="N352" s="12"/>
      <c r="O352" s="11"/>
      <c r="Q352" s="12"/>
      <c r="R352" s="13"/>
    </row>
    <row r="353" spans="4:18" ht="15.75" customHeight="1">
      <c r="D353" s="11"/>
      <c r="E353" s="11"/>
      <c r="F353" s="11"/>
      <c r="J353" s="11"/>
      <c r="M353" s="11"/>
      <c r="N353" s="12"/>
      <c r="O353" s="11"/>
      <c r="Q353" s="12"/>
      <c r="R353" s="13"/>
    </row>
    <row r="354" spans="4:18" ht="15.75" customHeight="1">
      <c r="D354" s="11"/>
      <c r="E354" s="11"/>
      <c r="F354" s="11"/>
      <c r="J354" s="11"/>
      <c r="M354" s="11"/>
      <c r="N354" s="12"/>
      <c r="O354" s="11"/>
      <c r="Q354" s="12"/>
      <c r="R354" s="13"/>
    </row>
    <row r="355" spans="4:18" ht="15.75" customHeight="1">
      <c r="D355" s="11"/>
      <c r="E355" s="11"/>
      <c r="F355" s="11"/>
      <c r="J355" s="11"/>
      <c r="M355" s="11"/>
      <c r="N355" s="12"/>
      <c r="O355" s="11"/>
      <c r="Q355" s="12"/>
      <c r="R355" s="13"/>
    </row>
    <row r="356" spans="4:18" ht="15.75" customHeight="1">
      <c r="D356" s="11"/>
      <c r="E356" s="11"/>
      <c r="F356" s="11"/>
      <c r="J356" s="11"/>
      <c r="M356" s="11"/>
      <c r="N356" s="12"/>
      <c r="O356" s="11"/>
      <c r="Q356" s="12"/>
      <c r="R356" s="13"/>
    </row>
    <row r="357" spans="4:18" ht="15.75" customHeight="1">
      <c r="D357" s="11"/>
      <c r="E357" s="11"/>
      <c r="F357" s="11"/>
      <c r="J357" s="11"/>
      <c r="M357" s="11"/>
      <c r="N357" s="12"/>
      <c r="O357" s="11"/>
      <c r="Q357" s="12"/>
      <c r="R357" s="13"/>
    </row>
    <row r="358" spans="4:18" ht="15.75" customHeight="1">
      <c r="D358" s="11"/>
      <c r="E358" s="11"/>
      <c r="F358" s="11"/>
      <c r="J358" s="11"/>
      <c r="M358" s="11"/>
      <c r="N358" s="12"/>
      <c r="O358" s="11"/>
      <c r="Q358" s="12"/>
      <c r="R358" s="13"/>
    </row>
    <row r="359" spans="4:18" ht="15.75" customHeight="1">
      <c r="D359" s="11"/>
      <c r="E359" s="11"/>
      <c r="F359" s="11"/>
      <c r="J359" s="11"/>
      <c r="M359" s="11"/>
      <c r="N359" s="12"/>
      <c r="O359" s="11"/>
      <c r="Q359" s="12"/>
      <c r="R359" s="13"/>
    </row>
    <row r="360" spans="4:18" ht="15.75" customHeight="1">
      <c r="D360" s="11"/>
      <c r="E360" s="11"/>
      <c r="F360" s="11"/>
      <c r="J360" s="11"/>
      <c r="M360" s="11"/>
      <c r="N360" s="12"/>
      <c r="O360" s="11"/>
      <c r="Q360" s="12"/>
      <c r="R360" s="13"/>
    </row>
    <row r="361" spans="4:18" ht="15.75" customHeight="1">
      <c r="D361" s="11"/>
      <c r="E361" s="11"/>
      <c r="F361" s="11"/>
      <c r="J361" s="11"/>
      <c r="M361" s="11"/>
      <c r="N361" s="12"/>
      <c r="O361" s="11"/>
      <c r="Q361" s="12"/>
      <c r="R361" s="13"/>
    </row>
    <row r="362" spans="4:18" ht="15.75" customHeight="1">
      <c r="D362" s="11"/>
      <c r="E362" s="11"/>
      <c r="F362" s="11"/>
      <c r="J362" s="11"/>
      <c r="M362" s="11"/>
      <c r="N362" s="12"/>
      <c r="O362" s="11"/>
      <c r="Q362" s="12"/>
      <c r="R362" s="13"/>
    </row>
    <row r="363" spans="4:18" ht="15.75" customHeight="1">
      <c r="D363" s="11"/>
      <c r="E363" s="11"/>
      <c r="F363" s="11"/>
      <c r="J363" s="11"/>
      <c r="M363" s="11"/>
      <c r="N363" s="12"/>
      <c r="O363" s="11"/>
      <c r="Q363" s="12"/>
      <c r="R363" s="13"/>
    </row>
    <row r="364" spans="4:18" ht="15.75" customHeight="1">
      <c r="D364" s="11"/>
      <c r="E364" s="11"/>
      <c r="F364" s="11"/>
      <c r="J364" s="11"/>
      <c r="M364" s="11"/>
      <c r="N364" s="12"/>
      <c r="O364" s="11"/>
      <c r="Q364" s="12"/>
      <c r="R364" s="13"/>
    </row>
    <row r="365" spans="4:18" ht="15.75" customHeight="1">
      <c r="D365" s="11"/>
      <c r="E365" s="11"/>
      <c r="F365" s="11"/>
      <c r="J365" s="11"/>
      <c r="M365" s="11"/>
      <c r="N365" s="12"/>
      <c r="O365" s="11"/>
      <c r="Q365" s="12"/>
      <c r="R365" s="13"/>
    </row>
    <row r="366" spans="4:18" ht="15.75" customHeight="1">
      <c r="D366" s="11"/>
      <c r="E366" s="11"/>
      <c r="F366" s="11"/>
      <c r="J366" s="11"/>
      <c r="M366" s="11"/>
      <c r="N366" s="12"/>
      <c r="O366" s="11"/>
      <c r="Q366" s="12"/>
      <c r="R366" s="13"/>
    </row>
    <row r="367" spans="4:18" ht="15.75" customHeight="1">
      <c r="D367" s="11"/>
      <c r="E367" s="11"/>
      <c r="F367" s="11"/>
      <c r="J367" s="11"/>
      <c r="M367" s="11"/>
      <c r="N367" s="12"/>
      <c r="O367" s="11"/>
      <c r="Q367" s="12"/>
      <c r="R367" s="13"/>
    </row>
    <row r="368" spans="4:18" ht="15.75" customHeight="1">
      <c r="D368" s="11"/>
      <c r="E368" s="11"/>
      <c r="F368" s="11"/>
      <c r="J368" s="11"/>
      <c r="M368" s="11"/>
      <c r="N368" s="12"/>
      <c r="O368" s="11"/>
      <c r="Q368" s="12"/>
      <c r="R368" s="13"/>
    </row>
    <row r="369" spans="4:18" ht="15.75" customHeight="1">
      <c r="D369" s="11"/>
      <c r="E369" s="11"/>
      <c r="F369" s="11"/>
      <c r="J369" s="11"/>
      <c r="M369" s="11"/>
      <c r="N369" s="12"/>
      <c r="O369" s="11"/>
      <c r="Q369" s="12"/>
      <c r="R369" s="13"/>
    </row>
    <row r="370" spans="4:18" ht="15.75" customHeight="1">
      <c r="D370" s="11"/>
      <c r="E370" s="11"/>
      <c r="F370" s="11"/>
      <c r="J370" s="11"/>
      <c r="M370" s="11"/>
      <c r="N370" s="12"/>
      <c r="O370" s="11"/>
      <c r="Q370" s="12"/>
      <c r="R370" s="13"/>
    </row>
    <row r="371" spans="4:18" ht="15.75" customHeight="1">
      <c r="D371" s="11"/>
      <c r="E371" s="11"/>
      <c r="F371" s="11"/>
      <c r="J371" s="11"/>
      <c r="M371" s="11"/>
      <c r="N371" s="12"/>
      <c r="O371" s="11"/>
      <c r="Q371" s="12"/>
      <c r="R371" s="13"/>
    </row>
    <row r="372" spans="4:18" ht="15.75" customHeight="1">
      <c r="D372" s="11"/>
      <c r="E372" s="11"/>
      <c r="F372" s="11"/>
      <c r="J372" s="11"/>
      <c r="M372" s="11"/>
      <c r="N372" s="12"/>
      <c r="O372" s="11"/>
      <c r="Q372" s="12"/>
      <c r="R372" s="13"/>
    </row>
    <row r="373" spans="4:18" ht="15.75" customHeight="1">
      <c r="D373" s="11"/>
      <c r="E373" s="11"/>
      <c r="F373" s="11"/>
      <c r="J373" s="11"/>
      <c r="M373" s="11"/>
      <c r="N373" s="12"/>
      <c r="O373" s="11"/>
      <c r="Q373" s="12"/>
      <c r="R373" s="13"/>
    </row>
    <row r="374" spans="4:18" ht="15.75" customHeight="1">
      <c r="D374" s="11"/>
      <c r="E374" s="11"/>
      <c r="F374" s="11"/>
      <c r="J374" s="11"/>
      <c r="M374" s="11"/>
      <c r="N374" s="12"/>
      <c r="O374" s="11"/>
      <c r="Q374" s="12"/>
      <c r="R374" s="13"/>
    </row>
    <row r="375" spans="4:18" ht="15.75" customHeight="1">
      <c r="D375" s="11"/>
      <c r="E375" s="11"/>
      <c r="F375" s="11"/>
      <c r="J375" s="11"/>
      <c r="M375" s="11"/>
      <c r="N375" s="12"/>
      <c r="O375" s="11"/>
      <c r="Q375" s="12"/>
      <c r="R375" s="13"/>
    </row>
    <row r="376" spans="4:18" ht="15.75" customHeight="1">
      <c r="D376" s="11"/>
      <c r="E376" s="11"/>
      <c r="F376" s="11"/>
      <c r="J376" s="11"/>
      <c r="M376" s="11"/>
      <c r="N376" s="12"/>
      <c r="O376" s="11"/>
      <c r="Q376" s="12"/>
      <c r="R376" s="13"/>
    </row>
    <row r="377" spans="4:18" ht="15.75" customHeight="1">
      <c r="D377" s="11"/>
      <c r="E377" s="11"/>
      <c r="F377" s="11"/>
      <c r="J377" s="11"/>
      <c r="M377" s="11"/>
      <c r="N377" s="12"/>
      <c r="O377" s="11"/>
      <c r="Q377" s="12"/>
      <c r="R377" s="13"/>
    </row>
    <row r="378" spans="4:18" ht="15.75" customHeight="1">
      <c r="D378" s="11"/>
      <c r="E378" s="11"/>
      <c r="F378" s="11"/>
      <c r="J378" s="11"/>
      <c r="M378" s="11"/>
      <c r="N378" s="12"/>
      <c r="O378" s="11"/>
      <c r="Q378" s="12"/>
      <c r="R378" s="13"/>
    </row>
    <row r="379" spans="4:18" ht="15.75" customHeight="1">
      <c r="D379" s="11"/>
      <c r="E379" s="11"/>
      <c r="F379" s="11"/>
      <c r="J379" s="11"/>
      <c r="M379" s="11"/>
      <c r="N379" s="12"/>
      <c r="O379" s="11"/>
      <c r="Q379" s="12"/>
      <c r="R379" s="13"/>
    </row>
    <row r="380" spans="4:18" ht="15.75" customHeight="1">
      <c r="D380" s="11"/>
      <c r="E380" s="11"/>
      <c r="F380" s="11"/>
      <c r="J380" s="11"/>
      <c r="M380" s="11"/>
      <c r="N380" s="12"/>
      <c r="O380" s="11"/>
      <c r="Q380" s="12"/>
      <c r="R380" s="13"/>
    </row>
    <row r="381" spans="4:18" ht="15.75" customHeight="1">
      <c r="D381" s="11"/>
      <c r="E381" s="11"/>
      <c r="F381" s="11"/>
      <c r="J381" s="11"/>
      <c r="M381" s="11"/>
      <c r="N381" s="12"/>
      <c r="O381" s="11"/>
      <c r="Q381" s="12"/>
      <c r="R381" s="13"/>
    </row>
    <row r="382" spans="4:18" ht="15.75" customHeight="1">
      <c r="D382" s="11"/>
      <c r="E382" s="11"/>
      <c r="F382" s="11"/>
      <c r="J382" s="11"/>
      <c r="M382" s="11"/>
      <c r="N382" s="12"/>
      <c r="O382" s="11"/>
      <c r="Q382" s="12"/>
      <c r="R382" s="13"/>
    </row>
    <row r="383" spans="4:18" ht="15.75" customHeight="1">
      <c r="D383" s="11"/>
      <c r="E383" s="11"/>
      <c r="F383" s="11"/>
      <c r="J383" s="11"/>
      <c r="M383" s="11"/>
      <c r="N383" s="12"/>
      <c r="O383" s="11"/>
      <c r="Q383" s="12"/>
      <c r="R383" s="13"/>
    </row>
    <row r="384" spans="4:18" ht="15.75" customHeight="1">
      <c r="D384" s="11"/>
      <c r="E384" s="11"/>
      <c r="F384" s="11"/>
      <c r="J384" s="11"/>
      <c r="M384" s="11"/>
      <c r="N384" s="12"/>
      <c r="O384" s="11"/>
      <c r="Q384" s="12"/>
      <c r="R384" s="13"/>
    </row>
    <row r="385" spans="4:18" ht="15.75" customHeight="1">
      <c r="D385" s="11"/>
      <c r="E385" s="11"/>
      <c r="F385" s="11"/>
      <c r="J385" s="11"/>
      <c r="M385" s="11"/>
      <c r="N385" s="12"/>
      <c r="O385" s="11"/>
      <c r="Q385" s="12"/>
      <c r="R385" s="13"/>
    </row>
    <row r="386" spans="4:18" ht="15.75" customHeight="1">
      <c r="D386" s="11"/>
      <c r="E386" s="11"/>
      <c r="F386" s="11"/>
      <c r="J386" s="11"/>
      <c r="M386" s="11"/>
      <c r="N386" s="12"/>
      <c r="O386" s="11"/>
      <c r="Q386" s="12"/>
      <c r="R386" s="13"/>
    </row>
    <row r="387" spans="4:18" ht="15.75" customHeight="1">
      <c r="D387" s="11"/>
      <c r="E387" s="11"/>
      <c r="F387" s="11"/>
      <c r="J387" s="11"/>
      <c r="M387" s="11"/>
      <c r="N387" s="12"/>
      <c r="O387" s="11"/>
      <c r="Q387" s="12"/>
      <c r="R387" s="13"/>
    </row>
    <row r="388" spans="4:18" ht="15.75" customHeight="1">
      <c r="D388" s="11"/>
      <c r="E388" s="11"/>
      <c r="F388" s="11"/>
      <c r="J388" s="11"/>
      <c r="M388" s="11"/>
      <c r="N388" s="12"/>
      <c r="O388" s="11"/>
      <c r="Q388" s="12"/>
      <c r="R388" s="13"/>
    </row>
    <row r="389" spans="4:18" ht="15.75" customHeight="1">
      <c r="D389" s="11"/>
      <c r="E389" s="11"/>
      <c r="F389" s="11"/>
      <c r="J389" s="11"/>
      <c r="M389" s="11"/>
      <c r="N389" s="12"/>
      <c r="O389" s="11"/>
      <c r="Q389" s="12"/>
      <c r="R389" s="13"/>
    </row>
    <row r="390" spans="4:18" ht="15.75" customHeight="1">
      <c r="D390" s="11"/>
      <c r="E390" s="11"/>
      <c r="F390" s="11"/>
      <c r="J390" s="11"/>
      <c r="M390" s="11"/>
      <c r="N390" s="12"/>
      <c r="O390" s="11"/>
      <c r="Q390" s="12"/>
      <c r="R390" s="13"/>
    </row>
    <row r="391" spans="4:18" ht="15.75" customHeight="1">
      <c r="D391" s="11"/>
      <c r="E391" s="11"/>
      <c r="F391" s="11"/>
      <c r="J391" s="11"/>
      <c r="M391" s="11"/>
      <c r="N391" s="12"/>
      <c r="O391" s="11"/>
      <c r="Q391" s="12"/>
      <c r="R391" s="13"/>
    </row>
    <row r="392" spans="4:18" ht="15.75" customHeight="1">
      <c r="D392" s="11"/>
      <c r="E392" s="11"/>
      <c r="F392" s="11"/>
      <c r="J392" s="11"/>
      <c r="M392" s="11"/>
      <c r="N392" s="12"/>
      <c r="O392" s="11"/>
      <c r="Q392" s="12"/>
      <c r="R392" s="13"/>
    </row>
    <row r="393" spans="4:18" ht="15.75" customHeight="1">
      <c r="D393" s="11"/>
      <c r="E393" s="11"/>
      <c r="F393" s="11"/>
      <c r="J393" s="11"/>
      <c r="M393" s="11"/>
      <c r="N393" s="12"/>
      <c r="O393" s="11"/>
      <c r="Q393" s="12"/>
      <c r="R393" s="13"/>
    </row>
    <row r="394" spans="4:18" ht="15.75" customHeight="1">
      <c r="D394" s="11"/>
      <c r="E394" s="11"/>
      <c r="F394" s="11"/>
      <c r="J394" s="11"/>
      <c r="M394" s="11"/>
      <c r="N394" s="12"/>
      <c r="O394" s="11"/>
      <c r="Q394" s="12"/>
      <c r="R394" s="13"/>
    </row>
    <row r="395" spans="4:18" ht="15.75" customHeight="1">
      <c r="D395" s="11"/>
      <c r="E395" s="11"/>
      <c r="F395" s="11"/>
      <c r="J395" s="11"/>
      <c r="M395" s="11"/>
      <c r="N395" s="12"/>
      <c r="O395" s="11"/>
      <c r="Q395" s="12"/>
      <c r="R395" s="13"/>
    </row>
    <row r="396" spans="4:18" ht="15.75" customHeight="1">
      <c r="D396" s="11"/>
      <c r="E396" s="11"/>
      <c r="F396" s="11"/>
      <c r="J396" s="11"/>
      <c r="M396" s="11"/>
      <c r="N396" s="12"/>
      <c r="O396" s="11"/>
      <c r="Q396" s="12"/>
      <c r="R396" s="13"/>
    </row>
    <row r="397" spans="4:18" ht="15.75" customHeight="1">
      <c r="D397" s="11"/>
      <c r="E397" s="11"/>
      <c r="F397" s="11"/>
      <c r="J397" s="11"/>
      <c r="M397" s="11"/>
      <c r="N397" s="12"/>
      <c r="O397" s="11"/>
      <c r="Q397" s="12"/>
      <c r="R397" s="13"/>
    </row>
    <row r="398" spans="4:18" ht="15.75" customHeight="1">
      <c r="D398" s="11"/>
      <c r="E398" s="11"/>
      <c r="F398" s="11"/>
      <c r="J398" s="11"/>
      <c r="M398" s="11"/>
      <c r="N398" s="12"/>
      <c r="O398" s="11"/>
      <c r="Q398" s="12"/>
      <c r="R398" s="13"/>
    </row>
    <row r="399" spans="4:18" ht="15.75" customHeight="1">
      <c r="D399" s="11"/>
      <c r="E399" s="11"/>
      <c r="F399" s="11"/>
      <c r="J399" s="11"/>
      <c r="M399" s="11"/>
      <c r="N399" s="12"/>
      <c r="O399" s="11"/>
      <c r="Q399" s="12"/>
      <c r="R399" s="13"/>
    </row>
    <row r="400" spans="4:18" ht="15.75" customHeight="1">
      <c r="D400" s="11"/>
      <c r="E400" s="11"/>
      <c r="F400" s="11"/>
      <c r="J400" s="11"/>
      <c r="M400" s="11"/>
      <c r="N400" s="12"/>
      <c r="O400" s="11"/>
      <c r="Q400" s="12"/>
      <c r="R400" s="13"/>
    </row>
    <row r="401" spans="4:18" ht="15.75" customHeight="1">
      <c r="D401" s="11"/>
      <c r="E401" s="11"/>
      <c r="F401" s="11"/>
      <c r="J401" s="11"/>
      <c r="M401" s="11"/>
      <c r="N401" s="12"/>
      <c r="O401" s="11"/>
      <c r="Q401" s="12"/>
      <c r="R401" s="13"/>
    </row>
    <row r="402" spans="4:18" ht="15.75" customHeight="1">
      <c r="D402" s="11"/>
      <c r="E402" s="11"/>
      <c r="F402" s="11"/>
      <c r="J402" s="11"/>
      <c r="M402" s="11"/>
      <c r="N402" s="12"/>
      <c r="O402" s="11"/>
      <c r="Q402" s="12"/>
      <c r="R402" s="13"/>
    </row>
    <row r="403" spans="4:18" ht="15.75" customHeight="1">
      <c r="D403" s="11"/>
      <c r="E403" s="11"/>
      <c r="F403" s="11"/>
      <c r="J403" s="11"/>
      <c r="M403" s="11"/>
      <c r="N403" s="12"/>
      <c r="O403" s="11"/>
      <c r="Q403" s="12"/>
      <c r="R403" s="13"/>
    </row>
    <row r="404" spans="4:18" ht="15.75" customHeight="1">
      <c r="D404" s="11"/>
      <c r="E404" s="11"/>
      <c r="F404" s="11"/>
      <c r="J404" s="11"/>
      <c r="M404" s="11"/>
      <c r="N404" s="12"/>
      <c r="O404" s="11"/>
      <c r="Q404" s="12"/>
      <c r="R404" s="13"/>
    </row>
    <row r="405" spans="4:18" ht="15.75" customHeight="1">
      <c r="D405" s="11"/>
      <c r="E405" s="11"/>
      <c r="F405" s="11"/>
      <c r="J405" s="11"/>
      <c r="M405" s="11"/>
      <c r="N405" s="12"/>
      <c r="O405" s="11"/>
      <c r="Q405" s="12"/>
      <c r="R405" s="13"/>
    </row>
    <row r="406" spans="4:18" ht="15.75" customHeight="1">
      <c r="D406" s="11"/>
      <c r="E406" s="11"/>
      <c r="F406" s="11"/>
      <c r="J406" s="11"/>
      <c r="M406" s="11"/>
      <c r="N406" s="12"/>
      <c r="O406" s="11"/>
      <c r="Q406" s="12"/>
      <c r="R406" s="13"/>
    </row>
    <row r="407" spans="4:18" ht="15.75" customHeight="1">
      <c r="D407" s="11"/>
      <c r="E407" s="11"/>
      <c r="F407" s="11"/>
      <c r="J407" s="11"/>
      <c r="M407" s="11"/>
      <c r="N407" s="12"/>
      <c r="O407" s="11"/>
      <c r="Q407" s="12"/>
      <c r="R407" s="13"/>
    </row>
    <row r="408" spans="4:18" ht="15.75" customHeight="1">
      <c r="D408" s="11"/>
      <c r="E408" s="11"/>
      <c r="F408" s="11"/>
      <c r="J408" s="11"/>
      <c r="M408" s="11"/>
      <c r="N408" s="12"/>
      <c r="O408" s="11"/>
      <c r="Q408" s="12"/>
      <c r="R408" s="13"/>
    </row>
    <row r="409" spans="4:18" ht="15.75" customHeight="1">
      <c r="D409" s="11"/>
      <c r="E409" s="11"/>
      <c r="F409" s="11"/>
      <c r="J409" s="11"/>
      <c r="M409" s="11"/>
      <c r="N409" s="12"/>
      <c r="O409" s="11"/>
      <c r="Q409" s="12"/>
      <c r="R409" s="13"/>
    </row>
    <row r="410" spans="4:18" ht="15.75" customHeight="1">
      <c r="D410" s="11"/>
      <c r="E410" s="11"/>
      <c r="F410" s="11"/>
      <c r="J410" s="11"/>
      <c r="M410" s="11"/>
      <c r="N410" s="12"/>
      <c r="O410" s="11"/>
      <c r="Q410" s="12"/>
      <c r="R410" s="13"/>
    </row>
    <row r="411" spans="4:18" ht="15.75" customHeight="1">
      <c r="D411" s="11"/>
      <c r="E411" s="11"/>
      <c r="F411" s="11"/>
      <c r="J411" s="11"/>
      <c r="M411" s="11"/>
      <c r="N411" s="12"/>
      <c r="O411" s="11"/>
      <c r="Q411" s="12"/>
      <c r="R411" s="13"/>
    </row>
    <row r="412" spans="4:18" ht="15.75" customHeight="1">
      <c r="D412" s="11"/>
      <c r="E412" s="11"/>
      <c r="F412" s="11"/>
      <c r="J412" s="11"/>
      <c r="M412" s="11"/>
      <c r="N412" s="12"/>
      <c r="O412" s="11"/>
      <c r="Q412" s="12"/>
      <c r="R412" s="13"/>
    </row>
    <row r="413" spans="4:18" ht="15.75" customHeight="1">
      <c r="D413" s="11"/>
      <c r="E413" s="11"/>
      <c r="F413" s="11"/>
      <c r="J413" s="11"/>
      <c r="M413" s="11"/>
      <c r="N413" s="12"/>
      <c r="O413" s="11"/>
      <c r="Q413" s="12"/>
      <c r="R413" s="13"/>
    </row>
    <row r="414" spans="4:18" ht="15.75" customHeight="1">
      <c r="D414" s="11"/>
      <c r="E414" s="11"/>
      <c r="F414" s="11"/>
      <c r="J414" s="11"/>
      <c r="M414" s="11"/>
      <c r="N414" s="12"/>
      <c r="O414" s="11"/>
      <c r="Q414" s="12"/>
      <c r="R414" s="13"/>
    </row>
    <row r="415" spans="4:18" ht="15.75" customHeight="1">
      <c r="D415" s="11"/>
      <c r="E415" s="11"/>
      <c r="F415" s="11"/>
      <c r="J415" s="11"/>
      <c r="M415" s="11"/>
      <c r="N415" s="12"/>
      <c r="O415" s="11"/>
      <c r="Q415" s="12"/>
      <c r="R415" s="13"/>
    </row>
    <row r="416" spans="4:18" ht="15.75" customHeight="1">
      <c r="D416" s="11"/>
      <c r="E416" s="11"/>
      <c r="F416" s="11"/>
      <c r="J416" s="11"/>
      <c r="M416" s="11"/>
      <c r="N416" s="12"/>
      <c r="O416" s="11"/>
      <c r="Q416" s="12"/>
      <c r="R416" s="13"/>
    </row>
    <row r="417" spans="4:18" ht="15.75" customHeight="1">
      <c r="D417" s="11"/>
      <c r="E417" s="11"/>
      <c r="F417" s="11"/>
      <c r="J417" s="11"/>
      <c r="M417" s="11"/>
      <c r="N417" s="12"/>
      <c r="O417" s="11"/>
      <c r="Q417" s="12"/>
      <c r="R417" s="13"/>
    </row>
    <row r="418" spans="4:18" ht="15.75" customHeight="1">
      <c r="D418" s="11"/>
      <c r="E418" s="11"/>
      <c r="F418" s="11"/>
      <c r="J418" s="11"/>
      <c r="M418" s="11"/>
      <c r="N418" s="12"/>
      <c r="O418" s="11"/>
      <c r="Q418" s="12"/>
      <c r="R418" s="13"/>
    </row>
    <row r="419" spans="4:18" ht="15.75" customHeight="1">
      <c r="D419" s="11"/>
      <c r="E419" s="11"/>
      <c r="F419" s="11"/>
      <c r="J419" s="11"/>
      <c r="M419" s="11"/>
      <c r="N419" s="12"/>
      <c r="O419" s="11"/>
      <c r="Q419" s="12"/>
      <c r="R419" s="13"/>
    </row>
    <row r="420" spans="4:18" ht="15.75" customHeight="1">
      <c r="D420" s="11"/>
      <c r="E420" s="11"/>
      <c r="F420" s="11"/>
      <c r="J420" s="11"/>
      <c r="M420" s="11"/>
      <c r="N420" s="12"/>
      <c r="O420" s="11"/>
      <c r="Q420" s="12"/>
      <c r="R420" s="13"/>
    </row>
    <row r="421" spans="4:18" ht="15.75" customHeight="1">
      <c r="D421" s="11"/>
      <c r="E421" s="11"/>
      <c r="F421" s="11"/>
      <c r="J421" s="11"/>
      <c r="M421" s="11"/>
      <c r="N421" s="12"/>
      <c r="O421" s="11"/>
      <c r="Q421" s="12"/>
      <c r="R421" s="13"/>
    </row>
    <row r="422" spans="4:18" ht="15.75" customHeight="1">
      <c r="D422" s="11"/>
      <c r="E422" s="11"/>
      <c r="F422" s="11"/>
      <c r="J422" s="11"/>
      <c r="M422" s="11"/>
      <c r="N422" s="12"/>
      <c r="O422" s="11"/>
      <c r="Q422" s="12"/>
      <c r="R422" s="13"/>
    </row>
    <row r="423" spans="4:18" ht="15.75" customHeight="1">
      <c r="D423" s="11"/>
      <c r="E423" s="11"/>
      <c r="F423" s="11"/>
      <c r="J423" s="11"/>
      <c r="M423" s="11"/>
      <c r="N423" s="12"/>
      <c r="O423" s="11"/>
      <c r="Q423" s="12"/>
      <c r="R423" s="13"/>
    </row>
    <row r="424" spans="4:18" ht="15.75" customHeight="1">
      <c r="D424" s="11"/>
      <c r="E424" s="11"/>
      <c r="F424" s="11"/>
      <c r="J424" s="11"/>
      <c r="M424" s="11"/>
      <c r="N424" s="12"/>
      <c r="O424" s="11"/>
      <c r="Q424" s="12"/>
      <c r="R424" s="13"/>
    </row>
    <row r="425" spans="4:18" ht="15.75" customHeight="1">
      <c r="D425" s="11"/>
      <c r="E425" s="11"/>
      <c r="F425" s="11"/>
      <c r="J425" s="11"/>
      <c r="M425" s="11"/>
      <c r="N425" s="12"/>
      <c r="O425" s="11"/>
      <c r="Q425" s="12"/>
      <c r="R425" s="13"/>
    </row>
    <row r="426" spans="4:18" ht="15.75" customHeight="1">
      <c r="D426" s="11"/>
      <c r="E426" s="11"/>
      <c r="F426" s="11"/>
      <c r="J426" s="11"/>
      <c r="M426" s="11"/>
      <c r="N426" s="12"/>
      <c r="O426" s="11"/>
      <c r="Q426" s="12"/>
      <c r="R426" s="13"/>
    </row>
    <row r="427" spans="4:18" ht="15.75" customHeight="1">
      <c r="D427" s="11"/>
      <c r="E427" s="11"/>
      <c r="F427" s="11"/>
      <c r="J427" s="11"/>
      <c r="M427" s="11"/>
      <c r="N427" s="12"/>
      <c r="O427" s="11"/>
      <c r="Q427" s="12"/>
      <c r="R427" s="13"/>
    </row>
    <row r="428" spans="4:18" ht="15.75" customHeight="1">
      <c r="D428" s="11"/>
      <c r="E428" s="11"/>
      <c r="F428" s="11"/>
      <c r="J428" s="11"/>
      <c r="M428" s="11"/>
      <c r="N428" s="12"/>
      <c r="O428" s="11"/>
      <c r="Q428" s="12"/>
      <c r="R428" s="13"/>
    </row>
    <row r="429" spans="4:18" ht="15.75" customHeight="1">
      <c r="D429" s="11"/>
      <c r="E429" s="11"/>
      <c r="F429" s="11"/>
      <c r="J429" s="11"/>
      <c r="M429" s="11"/>
      <c r="N429" s="12"/>
      <c r="O429" s="11"/>
      <c r="Q429" s="12"/>
      <c r="R429" s="13"/>
    </row>
    <row r="430" spans="4:18" ht="15.75" customHeight="1">
      <c r="D430" s="11"/>
      <c r="E430" s="11"/>
      <c r="F430" s="11"/>
      <c r="J430" s="11"/>
      <c r="M430" s="11"/>
      <c r="N430" s="12"/>
      <c r="O430" s="11"/>
      <c r="Q430" s="12"/>
      <c r="R430" s="13"/>
    </row>
    <row r="431" spans="4:18" ht="15.75" customHeight="1">
      <c r="D431" s="11"/>
      <c r="E431" s="11"/>
      <c r="F431" s="11"/>
      <c r="J431" s="11"/>
      <c r="M431" s="11"/>
      <c r="N431" s="12"/>
      <c r="O431" s="11"/>
      <c r="Q431" s="12"/>
      <c r="R431" s="13"/>
    </row>
    <row r="432" spans="4:18" ht="15.75" customHeight="1">
      <c r="D432" s="11"/>
      <c r="E432" s="11"/>
      <c r="F432" s="11"/>
      <c r="J432" s="11"/>
      <c r="M432" s="11"/>
      <c r="N432" s="12"/>
      <c r="O432" s="11"/>
      <c r="Q432" s="12"/>
      <c r="R432" s="13"/>
    </row>
    <row r="433" spans="4:18" ht="15.75" customHeight="1">
      <c r="D433" s="11"/>
      <c r="E433" s="11"/>
      <c r="F433" s="11"/>
      <c r="J433" s="11"/>
      <c r="M433" s="11"/>
      <c r="N433" s="12"/>
      <c r="O433" s="11"/>
      <c r="Q433" s="12"/>
      <c r="R433" s="13"/>
    </row>
    <row r="434" spans="4:18" ht="15.75" customHeight="1">
      <c r="D434" s="11"/>
      <c r="E434" s="11"/>
      <c r="F434" s="11"/>
      <c r="J434" s="11"/>
      <c r="M434" s="11"/>
      <c r="N434" s="12"/>
      <c r="O434" s="11"/>
      <c r="Q434" s="12"/>
      <c r="R434" s="13"/>
    </row>
    <row r="435" spans="4:18" ht="15.75" customHeight="1">
      <c r="D435" s="11"/>
      <c r="E435" s="11"/>
      <c r="F435" s="11"/>
      <c r="J435" s="11"/>
      <c r="M435" s="11"/>
      <c r="N435" s="12"/>
      <c r="O435" s="11"/>
      <c r="Q435" s="12"/>
      <c r="R435" s="13"/>
    </row>
    <row r="436" spans="4:18" ht="15.75" customHeight="1">
      <c r="D436" s="11"/>
      <c r="E436" s="11"/>
      <c r="F436" s="11"/>
      <c r="J436" s="11"/>
      <c r="M436" s="11"/>
      <c r="N436" s="12"/>
      <c r="O436" s="11"/>
      <c r="Q436" s="12"/>
      <c r="R436" s="13"/>
    </row>
    <row r="437" spans="4:18" ht="15.75" customHeight="1">
      <c r="D437" s="11"/>
      <c r="E437" s="11"/>
      <c r="F437" s="11"/>
      <c r="J437" s="11"/>
      <c r="M437" s="11"/>
      <c r="N437" s="12"/>
      <c r="O437" s="11"/>
      <c r="Q437" s="12"/>
      <c r="R437" s="13"/>
    </row>
    <row r="438" spans="4:18" ht="15.75" customHeight="1">
      <c r="D438" s="11"/>
      <c r="E438" s="11"/>
      <c r="F438" s="11"/>
      <c r="J438" s="11"/>
      <c r="M438" s="11"/>
      <c r="N438" s="12"/>
      <c r="O438" s="11"/>
      <c r="Q438" s="12"/>
      <c r="R438" s="13"/>
    </row>
    <row r="439" spans="4:18" ht="15.75" customHeight="1">
      <c r="D439" s="11"/>
      <c r="E439" s="11"/>
      <c r="F439" s="11"/>
      <c r="J439" s="11"/>
      <c r="M439" s="11"/>
      <c r="N439" s="12"/>
      <c r="O439" s="11"/>
      <c r="Q439" s="12"/>
      <c r="R439" s="13"/>
    </row>
    <row r="440" spans="4:18" ht="15.75" customHeight="1">
      <c r="D440" s="11"/>
      <c r="E440" s="11"/>
      <c r="F440" s="11"/>
      <c r="J440" s="11"/>
      <c r="M440" s="11"/>
      <c r="N440" s="12"/>
      <c r="O440" s="11"/>
      <c r="Q440" s="12"/>
      <c r="R440" s="13"/>
    </row>
    <row r="441" spans="4:18" ht="15.75" customHeight="1">
      <c r="D441" s="11"/>
      <c r="E441" s="11"/>
      <c r="F441" s="11"/>
      <c r="J441" s="11"/>
      <c r="M441" s="11"/>
      <c r="N441" s="12"/>
      <c r="O441" s="11"/>
      <c r="Q441" s="12"/>
      <c r="R441" s="13"/>
    </row>
    <row r="442" spans="4:18" ht="15.75" customHeight="1">
      <c r="D442" s="11"/>
      <c r="E442" s="11"/>
      <c r="F442" s="11"/>
      <c r="J442" s="11"/>
      <c r="M442" s="11"/>
      <c r="N442" s="12"/>
      <c r="O442" s="11"/>
      <c r="Q442" s="12"/>
      <c r="R442" s="13"/>
    </row>
    <row r="443" spans="4:18" ht="15.75" customHeight="1">
      <c r="D443" s="11"/>
      <c r="E443" s="11"/>
      <c r="F443" s="11"/>
      <c r="J443" s="11"/>
      <c r="M443" s="11"/>
      <c r="N443" s="12"/>
      <c r="O443" s="11"/>
      <c r="Q443" s="12"/>
      <c r="R443" s="13"/>
    </row>
    <row r="444" spans="4:18" ht="15.75" customHeight="1">
      <c r="D444" s="11"/>
      <c r="E444" s="11"/>
      <c r="F444" s="11"/>
      <c r="J444" s="11"/>
      <c r="M444" s="11"/>
      <c r="N444" s="12"/>
      <c r="O444" s="11"/>
      <c r="Q444" s="12"/>
      <c r="R444" s="13"/>
    </row>
    <row r="445" spans="4:18" ht="15.75" customHeight="1">
      <c r="D445" s="11"/>
      <c r="E445" s="11"/>
      <c r="F445" s="11"/>
      <c r="J445" s="11"/>
      <c r="M445" s="11"/>
      <c r="N445" s="12"/>
      <c r="O445" s="11"/>
      <c r="Q445" s="12"/>
      <c r="R445" s="13"/>
    </row>
    <row r="446" spans="4:18" ht="15.75" customHeight="1">
      <c r="D446" s="11"/>
      <c r="E446" s="11"/>
      <c r="F446" s="11"/>
      <c r="J446" s="11"/>
      <c r="M446" s="11"/>
      <c r="N446" s="12"/>
      <c r="O446" s="11"/>
      <c r="Q446" s="12"/>
      <c r="R446" s="13"/>
    </row>
    <row r="447" spans="4:18" ht="15.75" customHeight="1">
      <c r="D447" s="11"/>
      <c r="E447" s="11"/>
      <c r="F447" s="11"/>
      <c r="J447" s="11"/>
      <c r="M447" s="11"/>
      <c r="N447" s="12"/>
      <c r="O447" s="11"/>
      <c r="Q447" s="12"/>
      <c r="R447" s="13"/>
    </row>
    <row r="448" spans="4:18" ht="15.75" customHeight="1">
      <c r="D448" s="11"/>
      <c r="E448" s="11"/>
      <c r="F448" s="11"/>
      <c r="J448" s="11"/>
      <c r="M448" s="11"/>
      <c r="N448" s="12"/>
      <c r="O448" s="11"/>
      <c r="Q448" s="12"/>
      <c r="R448" s="13"/>
    </row>
    <row r="449" spans="4:18" ht="15.75" customHeight="1">
      <c r="D449" s="11"/>
      <c r="E449" s="11"/>
      <c r="F449" s="11"/>
      <c r="J449" s="11"/>
      <c r="M449" s="11"/>
      <c r="N449" s="12"/>
      <c r="O449" s="11"/>
      <c r="Q449" s="12"/>
      <c r="R449" s="13"/>
    </row>
    <row r="450" spans="4:18" ht="15.75" customHeight="1">
      <c r="D450" s="11"/>
      <c r="E450" s="11"/>
      <c r="F450" s="11"/>
      <c r="J450" s="11"/>
      <c r="M450" s="11"/>
      <c r="N450" s="12"/>
      <c r="O450" s="11"/>
      <c r="Q450" s="12"/>
      <c r="R450" s="13"/>
    </row>
    <row r="451" spans="4:18" ht="15.75" customHeight="1">
      <c r="D451" s="11"/>
      <c r="E451" s="11"/>
      <c r="F451" s="11"/>
      <c r="J451" s="11"/>
      <c r="M451" s="11"/>
      <c r="N451" s="12"/>
      <c r="O451" s="11"/>
      <c r="Q451" s="12"/>
      <c r="R451" s="13"/>
    </row>
    <row r="452" spans="4:18" ht="15.75" customHeight="1">
      <c r="D452" s="11"/>
      <c r="E452" s="11"/>
      <c r="F452" s="11"/>
      <c r="J452" s="11"/>
      <c r="M452" s="11"/>
      <c r="N452" s="12"/>
      <c r="O452" s="11"/>
      <c r="Q452" s="12"/>
      <c r="R452" s="13"/>
    </row>
    <row r="453" spans="4:18" ht="15.75" customHeight="1">
      <c r="D453" s="11"/>
      <c r="E453" s="11"/>
      <c r="F453" s="11"/>
      <c r="J453" s="11"/>
      <c r="M453" s="11"/>
      <c r="N453" s="12"/>
      <c r="O453" s="11"/>
      <c r="Q453" s="12"/>
      <c r="R453" s="13"/>
    </row>
    <row r="454" spans="4:18" ht="15.75" customHeight="1">
      <c r="D454" s="11"/>
      <c r="E454" s="11"/>
      <c r="F454" s="11"/>
      <c r="J454" s="11"/>
      <c r="M454" s="11"/>
      <c r="N454" s="12"/>
      <c r="O454" s="11"/>
      <c r="Q454" s="12"/>
      <c r="R454" s="13"/>
    </row>
    <row r="455" spans="4:18" ht="15.75" customHeight="1">
      <c r="D455" s="11"/>
      <c r="E455" s="11"/>
      <c r="F455" s="11"/>
      <c r="J455" s="11"/>
      <c r="M455" s="11"/>
      <c r="N455" s="12"/>
      <c r="O455" s="11"/>
      <c r="Q455" s="12"/>
      <c r="R455" s="13"/>
    </row>
    <row r="456" spans="4:18" ht="15.75" customHeight="1">
      <c r="D456" s="11"/>
      <c r="E456" s="11"/>
      <c r="F456" s="11"/>
      <c r="J456" s="11"/>
      <c r="M456" s="11"/>
      <c r="N456" s="12"/>
      <c r="O456" s="11"/>
      <c r="Q456" s="12"/>
      <c r="R456" s="13"/>
    </row>
    <row r="457" spans="4:18" ht="15.75" customHeight="1">
      <c r="D457" s="11"/>
      <c r="E457" s="11"/>
      <c r="F457" s="11"/>
      <c r="J457" s="11"/>
      <c r="M457" s="11"/>
      <c r="N457" s="12"/>
      <c r="O457" s="11"/>
      <c r="Q457" s="12"/>
      <c r="R457" s="13"/>
    </row>
    <row r="458" spans="4:18" ht="15.75" customHeight="1">
      <c r="D458" s="11"/>
      <c r="E458" s="11"/>
      <c r="F458" s="11"/>
      <c r="J458" s="11"/>
      <c r="M458" s="11"/>
      <c r="N458" s="12"/>
      <c r="O458" s="11"/>
      <c r="Q458" s="12"/>
      <c r="R458" s="13"/>
    </row>
    <row r="459" spans="4:18" ht="15.75" customHeight="1">
      <c r="D459" s="11"/>
      <c r="E459" s="11"/>
      <c r="F459" s="11"/>
      <c r="J459" s="11"/>
      <c r="M459" s="11"/>
      <c r="N459" s="12"/>
      <c r="O459" s="11"/>
      <c r="Q459" s="12"/>
      <c r="R459" s="13"/>
    </row>
    <row r="460" spans="4:18" ht="15.75" customHeight="1">
      <c r="D460" s="11"/>
      <c r="E460" s="11"/>
      <c r="F460" s="11"/>
      <c r="J460" s="11"/>
      <c r="M460" s="11"/>
      <c r="N460" s="12"/>
      <c r="O460" s="11"/>
      <c r="Q460" s="12"/>
      <c r="R460" s="13"/>
    </row>
    <row r="461" spans="4:18" ht="15.75" customHeight="1">
      <c r="D461" s="11"/>
      <c r="E461" s="11"/>
      <c r="F461" s="11"/>
      <c r="J461" s="11"/>
      <c r="M461" s="11"/>
      <c r="N461" s="12"/>
      <c r="O461" s="11"/>
      <c r="Q461" s="12"/>
      <c r="R461" s="13"/>
    </row>
    <row r="462" spans="4:18" ht="15.75" customHeight="1">
      <c r="D462" s="11"/>
      <c r="E462" s="11"/>
      <c r="F462" s="11"/>
      <c r="J462" s="11"/>
      <c r="M462" s="11"/>
      <c r="N462" s="12"/>
      <c r="O462" s="11"/>
      <c r="Q462" s="12"/>
      <c r="R462" s="13"/>
    </row>
    <row r="463" spans="4:18" ht="15.75" customHeight="1">
      <c r="D463" s="11"/>
      <c r="E463" s="11"/>
      <c r="F463" s="11"/>
      <c r="J463" s="11"/>
      <c r="M463" s="11"/>
      <c r="N463" s="12"/>
      <c r="O463" s="11"/>
      <c r="Q463" s="12"/>
      <c r="R463" s="13"/>
    </row>
    <row r="464" spans="4:18" ht="15.75" customHeight="1">
      <c r="D464" s="11"/>
      <c r="E464" s="11"/>
      <c r="F464" s="11"/>
      <c r="J464" s="11"/>
      <c r="M464" s="11"/>
      <c r="N464" s="12"/>
      <c r="O464" s="11"/>
      <c r="Q464" s="12"/>
      <c r="R464" s="13"/>
    </row>
    <row r="465" spans="4:18" ht="15.75" customHeight="1">
      <c r="D465" s="11"/>
      <c r="E465" s="11"/>
      <c r="F465" s="11"/>
      <c r="J465" s="11"/>
      <c r="M465" s="11"/>
      <c r="N465" s="12"/>
      <c r="O465" s="11"/>
      <c r="Q465" s="12"/>
      <c r="R465" s="13"/>
    </row>
    <row r="466" spans="4:18" ht="15.75" customHeight="1">
      <c r="D466" s="11"/>
      <c r="E466" s="11"/>
      <c r="F466" s="11"/>
      <c r="J466" s="11"/>
      <c r="M466" s="11"/>
      <c r="N466" s="12"/>
      <c r="O466" s="11"/>
      <c r="Q466" s="12"/>
      <c r="R466" s="13"/>
    </row>
    <row r="467" spans="4:18" ht="15.75" customHeight="1">
      <c r="D467" s="11"/>
      <c r="E467" s="11"/>
      <c r="F467" s="11"/>
      <c r="J467" s="11"/>
      <c r="M467" s="11"/>
      <c r="N467" s="12"/>
      <c r="O467" s="11"/>
      <c r="Q467" s="12"/>
      <c r="R467" s="13"/>
    </row>
    <row r="468" spans="4:18" ht="15.75" customHeight="1">
      <c r="D468" s="11"/>
      <c r="E468" s="11"/>
      <c r="F468" s="11"/>
      <c r="J468" s="11"/>
      <c r="M468" s="11"/>
      <c r="N468" s="12"/>
      <c r="O468" s="11"/>
      <c r="Q468" s="12"/>
      <c r="R468" s="13"/>
    </row>
    <row r="469" spans="4:18" ht="15.75" customHeight="1">
      <c r="D469" s="11"/>
      <c r="E469" s="11"/>
      <c r="F469" s="11"/>
      <c r="J469" s="11"/>
      <c r="M469" s="11"/>
      <c r="N469" s="12"/>
      <c r="O469" s="11"/>
      <c r="Q469" s="12"/>
      <c r="R469" s="13"/>
    </row>
    <row r="470" spans="4:18" ht="15.75" customHeight="1">
      <c r="D470" s="11"/>
      <c r="E470" s="11"/>
      <c r="F470" s="11"/>
      <c r="J470" s="11"/>
      <c r="M470" s="11"/>
      <c r="N470" s="12"/>
      <c r="O470" s="11"/>
      <c r="Q470" s="12"/>
      <c r="R470" s="13"/>
    </row>
    <row r="471" spans="4:18" ht="15.75" customHeight="1">
      <c r="D471" s="11"/>
      <c r="E471" s="11"/>
      <c r="F471" s="11"/>
      <c r="J471" s="11"/>
      <c r="M471" s="11"/>
      <c r="N471" s="12"/>
      <c r="O471" s="11"/>
      <c r="Q471" s="12"/>
      <c r="R471" s="13"/>
    </row>
    <row r="472" spans="4:18" ht="15.75" customHeight="1">
      <c r="D472" s="11"/>
      <c r="E472" s="11"/>
      <c r="F472" s="11"/>
      <c r="J472" s="11"/>
      <c r="M472" s="11"/>
      <c r="N472" s="12"/>
      <c r="O472" s="11"/>
      <c r="Q472" s="12"/>
      <c r="R472" s="13"/>
    </row>
    <row r="473" spans="4:18" ht="15.75" customHeight="1">
      <c r="D473" s="11"/>
      <c r="E473" s="11"/>
      <c r="F473" s="11"/>
      <c r="J473" s="11"/>
      <c r="M473" s="11"/>
      <c r="N473" s="12"/>
      <c r="O473" s="11"/>
      <c r="Q473" s="12"/>
      <c r="R473" s="13"/>
    </row>
    <row r="474" spans="4:18" ht="15.75" customHeight="1">
      <c r="D474" s="11"/>
      <c r="E474" s="11"/>
      <c r="F474" s="11"/>
      <c r="J474" s="11"/>
      <c r="M474" s="11"/>
      <c r="N474" s="12"/>
      <c r="O474" s="11"/>
      <c r="Q474" s="12"/>
      <c r="R474" s="13"/>
    </row>
    <row r="475" spans="4:18" ht="15.75" customHeight="1">
      <c r="D475" s="11"/>
      <c r="E475" s="11"/>
      <c r="F475" s="11"/>
      <c r="J475" s="11"/>
      <c r="M475" s="11"/>
      <c r="N475" s="12"/>
      <c r="O475" s="11"/>
      <c r="Q475" s="12"/>
      <c r="R475" s="13"/>
    </row>
    <row r="476" spans="4:18" ht="15.75" customHeight="1">
      <c r="D476" s="11"/>
      <c r="E476" s="11"/>
      <c r="F476" s="11"/>
      <c r="J476" s="11"/>
      <c r="M476" s="11"/>
      <c r="N476" s="12"/>
      <c r="O476" s="11"/>
      <c r="Q476" s="12"/>
      <c r="R476" s="13"/>
    </row>
    <row r="477" spans="4:18" ht="15.75" customHeight="1">
      <c r="D477" s="11"/>
      <c r="E477" s="11"/>
      <c r="F477" s="11"/>
      <c r="J477" s="11"/>
      <c r="M477" s="11"/>
      <c r="N477" s="12"/>
      <c r="O477" s="11"/>
      <c r="Q477" s="12"/>
      <c r="R477" s="13"/>
    </row>
    <row r="478" spans="4:18" ht="15.75" customHeight="1">
      <c r="D478" s="11"/>
      <c r="E478" s="11"/>
      <c r="F478" s="11"/>
      <c r="J478" s="11"/>
      <c r="M478" s="11"/>
      <c r="N478" s="12"/>
      <c r="O478" s="11"/>
      <c r="Q478" s="12"/>
      <c r="R478" s="13"/>
    </row>
    <row r="479" spans="4:18" ht="15.75" customHeight="1">
      <c r="D479" s="11"/>
      <c r="E479" s="11"/>
      <c r="F479" s="11"/>
      <c r="J479" s="11"/>
      <c r="M479" s="11"/>
      <c r="N479" s="12"/>
      <c r="O479" s="11"/>
      <c r="Q479" s="12"/>
      <c r="R479" s="13"/>
    </row>
    <row r="480" spans="4:18" ht="15.75" customHeight="1">
      <c r="D480" s="11"/>
      <c r="E480" s="11"/>
      <c r="F480" s="11"/>
      <c r="J480" s="11"/>
      <c r="M480" s="11"/>
      <c r="N480" s="12"/>
      <c r="O480" s="11"/>
      <c r="Q480" s="12"/>
      <c r="R480" s="13"/>
    </row>
    <row r="481" spans="4:18" ht="15.75" customHeight="1">
      <c r="D481" s="11"/>
      <c r="E481" s="11"/>
      <c r="F481" s="11"/>
      <c r="J481" s="11"/>
      <c r="M481" s="11"/>
      <c r="N481" s="12"/>
      <c r="O481" s="11"/>
      <c r="Q481" s="12"/>
      <c r="R481" s="13"/>
    </row>
    <row r="482" spans="4:18" ht="15.75" customHeight="1">
      <c r="D482" s="11"/>
      <c r="E482" s="11"/>
      <c r="F482" s="11"/>
      <c r="J482" s="11"/>
      <c r="M482" s="11"/>
      <c r="N482" s="12"/>
      <c r="O482" s="11"/>
      <c r="Q482" s="12"/>
      <c r="R482" s="13"/>
    </row>
    <row r="483" spans="4:18" ht="15.75" customHeight="1">
      <c r="D483" s="11"/>
      <c r="E483" s="11"/>
      <c r="F483" s="11"/>
      <c r="J483" s="11"/>
      <c r="M483" s="11"/>
      <c r="N483" s="12"/>
      <c r="O483" s="11"/>
      <c r="Q483" s="12"/>
      <c r="R483" s="13"/>
    </row>
    <row r="484" spans="4:18" ht="15.75" customHeight="1">
      <c r="D484" s="11"/>
      <c r="E484" s="11"/>
      <c r="F484" s="11"/>
      <c r="J484" s="11"/>
      <c r="M484" s="11"/>
      <c r="N484" s="12"/>
      <c r="O484" s="11"/>
      <c r="Q484" s="12"/>
      <c r="R484" s="13"/>
    </row>
    <row r="485" spans="4:18" ht="15.75" customHeight="1">
      <c r="D485" s="11"/>
      <c r="E485" s="11"/>
      <c r="F485" s="11"/>
      <c r="J485" s="11"/>
      <c r="M485" s="11"/>
      <c r="N485" s="12"/>
      <c r="O485" s="11"/>
      <c r="Q485" s="12"/>
      <c r="R485" s="13"/>
    </row>
    <row r="486" spans="4:18" ht="15.75" customHeight="1">
      <c r="D486" s="11"/>
      <c r="E486" s="11"/>
      <c r="F486" s="11"/>
      <c r="J486" s="11"/>
      <c r="M486" s="11"/>
      <c r="N486" s="12"/>
      <c r="O486" s="11"/>
      <c r="Q486" s="12"/>
      <c r="R486" s="13"/>
    </row>
    <row r="487" spans="4:18" ht="15.75" customHeight="1">
      <c r="D487" s="11"/>
      <c r="E487" s="11"/>
      <c r="F487" s="11"/>
      <c r="J487" s="11"/>
      <c r="M487" s="11"/>
      <c r="N487" s="12"/>
      <c r="O487" s="11"/>
      <c r="Q487" s="12"/>
      <c r="R487" s="13"/>
    </row>
    <row r="488" spans="4:18" ht="15.75" customHeight="1">
      <c r="D488" s="11"/>
      <c r="E488" s="11"/>
      <c r="F488" s="11"/>
      <c r="J488" s="11"/>
      <c r="M488" s="11"/>
      <c r="N488" s="12"/>
      <c r="O488" s="11"/>
      <c r="Q488" s="12"/>
      <c r="R488" s="13"/>
    </row>
    <row r="489" spans="4:18" ht="15.75" customHeight="1">
      <c r="D489" s="11"/>
      <c r="E489" s="11"/>
      <c r="F489" s="11"/>
      <c r="J489" s="11"/>
      <c r="M489" s="11"/>
      <c r="N489" s="12"/>
      <c r="O489" s="11"/>
      <c r="Q489" s="12"/>
      <c r="R489" s="13"/>
    </row>
    <row r="490" spans="4:18" ht="15.75" customHeight="1">
      <c r="D490" s="11"/>
      <c r="E490" s="11"/>
      <c r="F490" s="11"/>
      <c r="J490" s="11"/>
      <c r="M490" s="11"/>
      <c r="N490" s="12"/>
      <c r="O490" s="11"/>
      <c r="Q490" s="12"/>
      <c r="R490" s="13"/>
    </row>
    <row r="491" spans="4:18" ht="15.75" customHeight="1">
      <c r="D491" s="11"/>
      <c r="E491" s="11"/>
      <c r="F491" s="11"/>
      <c r="J491" s="11"/>
      <c r="M491" s="11"/>
      <c r="N491" s="12"/>
      <c r="O491" s="11"/>
      <c r="Q491" s="12"/>
      <c r="R491" s="13"/>
    </row>
    <row r="492" spans="4:18" ht="15.75" customHeight="1">
      <c r="D492" s="11"/>
      <c r="E492" s="11"/>
      <c r="F492" s="11"/>
      <c r="J492" s="11"/>
      <c r="M492" s="11"/>
      <c r="N492" s="12"/>
      <c r="O492" s="11"/>
      <c r="Q492" s="12"/>
      <c r="R492" s="13"/>
    </row>
    <row r="493" spans="4:18" ht="15.75" customHeight="1">
      <c r="D493" s="11"/>
      <c r="E493" s="11"/>
      <c r="F493" s="11"/>
      <c r="J493" s="11"/>
      <c r="M493" s="11"/>
      <c r="N493" s="12"/>
      <c r="O493" s="11"/>
      <c r="Q493" s="12"/>
      <c r="R493" s="13"/>
    </row>
    <row r="494" spans="4:18" ht="15.75" customHeight="1">
      <c r="D494" s="11"/>
      <c r="E494" s="11"/>
      <c r="F494" s="11"/>
      <c r="J494" s="11"/>
      <c r="M494" s="11"/>
      <c r="N494" s="12"/>
      <c r="O494" s="11"/>
      <c r="Q494" s="12"/>
      <c r="R494" s="13"/>
    </row>
    <row r="495" spans="4:18" ht="15.75" customHeight="1">
      <c r="D495" s="11"/>
      <c r="E495" s="11"/>
      <c r="F495" s="11"/>
      <c r="J495" s="11"/>
      <c r="M495" s="11"/>
      <c r="N495" s="12"/>
      <c r="O495" s="11"/>
      <c r="Q495" s="12"/>
      <c r="R495" s="13"/>
    </row>
    <row r="496" spans="4:18" ht="15.75" customHeight="1">
      <c r="D496" s="11"/>
      <c r="E496" s="11"/>
      <c r="F496" s="11"/>
      <c r="J496" s="11"/>
      <c r="M496" s="11"/>
      <c r="N496" s="12"/>
      <c r="O496" s="11"/>
      <c r="Q496" s="12"/>
      <c r="R496" s="13"/>
    </row>
    <row r="497" spans="4:18" ht="15.75" customHeight="1">
      <c r="D497" s="11"/>
      <c r="E497" s="11"/>
      <c r="F497" s="11"/>
      <c r="J497" s="11"/>
      <c r="M497" s="11"/>
      <c r="N497" s="12"/>
      <c r="O497" s="11"/>
      <c r="Q497" s="12"/>
      <c r="R497" s="13"/>
    </row>
    <row r="498" spans="4:18" ht="15.75" customHeight="1">
      <c r="D498" s="11"/>
      <c r="E498" s="11"/>
      <c r="F498" s="11"/>
      <c r="J498" s="11"/>
      <c r="M498" s="11"/>
      <c r="N498" s="12"/>
      <c r="O498" s="11"/>
      <c r="Q498" s="12"/>
      <c r="R498" s="13"/>
    </row>
    <row r="499" spans="4:18" ht="15.75" customHeight="1">
      <c r="D499" s="11"/>
      <c r="E499" s="11"/>
      <c r="F499" s="11"/>
      <c r="J499" s="11"/>
      <c r="M499" s="11"/>
      <c r="N499" s="12"/>
      <c r="O499" s="11"/>
      <c r="Q499" s="12"/>
      <c r="R499" s="13"/>
    </row>
    <row r="500" spans="4:18" ht="15.75" customHeight="1">
      <c r="D500" s="11"/>
      <c r="E500" s="11"/>
      <c r="F500" s="11"/>
      <c r="J500" s="11"/>
      <c r="M500" s="11"/>
      <c r="N500" s="12"/>
      <c r="O500" s="11"/>
      <c r="Q500" s="12"/>
      <c r="R500" s="13"/>
    </row>
    <row r="501" spans="4:18" ht="15.75" customHeight="1">
      <c r="D501" s="11"/>
      <c r="E501" s="11"/>
      <c r="F501" s="11"/>
      <c r="J501" s="11"/>
      <c r="M501" s="11"/>
      <c r="N501" s="12"/>
      <c r="O501" s="11"/>
      <c r="Q501" s="12"/>
      <c r="R501" s="13"/>
    </row>
    <row r="502" spans="4:18" ht="15.75" customHeight="1">
      <c r="D502" s="11"/>
      <c r="E502" s="11"/>
      <c r="F502" s="11"/>
      <c r="J502" s="11"/>
      <c r="M502" s="11"/>
      <c r="N502" s="12"/>
      <c r="O502" s="11"/>
      <c r="Q502" s="12"/>
      <c r="R502" s="13"/>
    </row>
    <row r="503" spans="4:18" ht="15.75" customHeight="1">
      <c r="D503" s="11"/>
      <c r="E503" s="11"/>
      <c r="F503" s="11"/>
      <c r="J503" s="11"/>
      <c r="M503" s="11"/>
      <c r="N503" s="12"/>
      <c r="O503" s="11"/>
      <c r="Q503" s="12"/>
      <c r="R503" s="13"/>
    </row>
    <row r="504" spans="4:18" ht="15.75" customHeight="1">
      <c r="D504" s="11"/>
      <c r="E504" s="11"/>
      <c r="F504" s="11"/>
      <c r="J504" s="11"/>
      <c r="M504" s="11"/>
      <c r="N504" s="12"/>
      <c r="O504" s="11"/>
      <c r="Q504" s="12"/>
      <c r="R504" s="13"/>
    </row>
    <row r="505" spans="4:18" ht="15.75" customHeight="1">
      <c r="D505" s="11"/>
      <c r="E505" s="11"/>
      <c r="F505" s="11"/>
      <c r="J505" s="11"/>
      <c r="M505" s="11"/>
      <c r="N505" s="12"/>
      <c r="O505" s="11"/>
      <c r="Q505" s="12"/>
      <c r="R505" s="13"/>
    </row>
    <row r="506" spans="4:18" ht="15.75" customHeight="1">
      <c r="D506" s="11"/>
      <c r="E506" s="11"/>
      <c r="F506" s="11"/>
      <c r="J506" s="11"/>
      <c r="M506" s="11"/>
      <c r="N506" s="12"/>
      <c r="O506" s="11"/>
      <c r="Q506" s="12"/>
      <c r="R506" s="13"/>
    </row>
    <row r="507" spans="4:18" ht="15.75" customHeight="1">
      <c r="D507" s="11"/>
      <c r="E507" s="11"/>
      <c r="F507" s="11"/>
      <c r="J507" s="11"/>
      <c r="M507" s="11"/>
      <c r="N507" s="12"/>
      <c r="O507" s="11"/>
      <c r="Q507" s="12"/>
      <c r="R507" s="13"/>
    </row>
    <row r="508" spans="4:18" ht="15.75" customHeight="1">
      <c r="D508" s="11"/>
      <c r="E508" s="11"/>
      <c r="F508" s="11"/>
      <c r="J508" s="11"/>
      <c r="M508" s="11"/>
      <c r="N508" s="12"/>
      <c r="O508" s="11"/>
      <c r="Q508" s="12"/>
      <c r="R508" s="13"/>
    </row>
    <row r="509" spans="4:18" ht="15.75" customHeight="1">
      <c r="D509" s="11"/>
      <c r="E509" s="11"/>
      <c r="F509" s="11"/>
      <c r="J509" s="11"/>
      <c r="M509" s="11"/>
      <c r="N509" s="12"/>
      <c r="O509" s="11"/>
      <c r="Q509" s="12"/>
      <c r="R509" s="13"/>
    </row>
    <row r="510" spans="4:18" ht="15.75" customHeight="1">
      <c r="D510" s="11"/>
      <c r="E510" s="11"/>
      <c r="F510" s="11"/>
      <c r="J510" s="11"/>
      <c r="M510" s="11"/>
      <c r="N510" s="12"/>
      <c r="O510" s="11"/>
      <c r="Q510" s="12"/>
      <c r="R510" s="13"/>
    </row>
    <row r="511" spans="4:18" ht="15.75" customHeight="1">
      <c r="D511" s="11"/>
      <c r="E511" s="11"/>
      <c r="F511" s="11"/>
      <c r="J511" s="11"/>
      <c r="M511" s="11"/>
      <c r="N511" s="12"/>
      <c r="O511" s="11"/>
      <c r="Q511" s="12"/>
      <c r="R511" s="13"/>
    </row>
    <row r="512" spans="4:18" ht="15.75" customHeight="1">
      <c r="D512" s="11"/>
      <c r="E512" s="11"/>
      <c r="F512" s="11"/>
      <c r="J512" s="11"/>
      <c r="M512" s="11"/>
      <c r="N512" s="12"/>
      <c r="O512" s="11"/>
      <c r="Q512" s="12"/>
      <c r="R512" s="13"/>
    </row>
    <row r="513" spans="4:18" ht="15.75" customHeight="1">
      <c r="D513" s="11"/>
      <c r="E513" s="11"/>
      <c r="F513" s="11"/>
      <c r="J513" s="11"/>
      <c r="M513" s="11"/>
      <c r="N513" s="12"/>
      <c r="O513" s="11"/>
      <c r="Q513" s="12"/>
      <c r="R513" s="13"/>
    </row>
    <row r="514" spans="4:18" ht="15.75" customHeight="1">
      <c r="D514" s="11"/>
      <c r="E514" s="11"/>
      <c r="F514" s="11"/>
      <c r="J514" s="11"/>
      <c r="M514" s="11"/>
      <c r="N514" s="12"/>
      <c r="O514" s="11"/>
      <c r="Q514" s="12"/>
      <c r="R514" s="13"/>
    </row>
    <row r="515" spans="4:18" ht="15.75" customHeight="1">
      <c r="D515" s="11"/>
      <c r="E515" s="11"/>
      <c r="F515" s="11"/>
      <c r="J515" s="11"/>
      <c r="M515" s="11"/>
      <c r="N515" s="12"/>
      <c r="O515" s="11"/>
      <c r="Q515" s="12"/>
      <c r="R515" s="13"/>
    </row>
    <row r="516" spans="4:18" ht="15.75" customHeight="1">
      <c r="D516" s="11"/>
      <c r="E516" s="11"/>
      <c r="F516" s="11"/>
      <c r="J516" s="11"/>
      <c r="M516" s="11"/>
      <c r="N516" s="12"/>
      <c r="O516" s="11"/>
      <c r="Q516" s="12"/>
      <c r="R516" s="13"/>
    </row>
    <row r="517" spans="4:18" ht="15.75" customHeight="1">
      <c r="D517" s="11"/>
      <c r="E517" s="11"/>
      <c r="F517" s="11"/>
      <c r="J517" s="11"/>
      <c r="M517" s="11"/>
      <c r="N517" s="12"/>
      <c r="O517" s="11"/>
      <c r="Q517" s="12"/>
      <c r="R517" s="13"/>
    </row>
    <row r="518" spans="4:18" ht="15.75" customHeight="1">
      <c r="D518" s="11"/>
      <c r="E518" s="11"/>
      <c r="F518" s="11"/>
      <c r="J518" s="11"/>
      <c r="M518" s="11"/>
      <c r="N518" s="12"/>
      <c r="O518" s="11"/>
      <c r="Q518" s="12"/>
      <c r="R518" s="13"/>
    </row>
    <row r="519" spans="4:18" ht="15.75" customHeight="1">
      <c r="D519" s="11"/>
      <c r="E519" s="11"/>
      <c r="F519" s="11"/>
      <c r="J519" s="11"/>
      <c r="M519" s="11"/>
      <c r="N519" s="12"/>
      <c r="O519" s="11"/>
      <c r="Q519" s="12"/>
      <c r="R519" s="13"/>
    </row>
    <row r="520" spans="4:18" ht="15.75" customHeight="1">
      <c r="D520" s="11"/>
      <c r="E520" s="11"/>
      <c r="F520" s="11"/>
      <c r="J520" s="11"/>
      <c r="M520" s="11"/>
      <c r="N520" s="12"/>
      <c r="O520" s="11"/>
      <c r="Q520" s="12"/>
      <c r="R520" s="13"/>
    </row>
    <row r="521" spans="4:18" ht="15.75" customHeight="1">
      <c r="D521" s="11"/>
      <c r="E521" s="11"/>
      <c r="F521" s="11"/>
      <c r="J521" s="11"/>
      <c r="M521" s="11"/>
      <c r="N521" s="12"/>
      <c r="O521" s="11"/>
      <c r="Q521" s="12"/>
      <c r="R521" s="13"/>
    </row>
    <row r="522" spans="4:18" ht="15.75" customHeight="1">
      <c r="D522" s="11"/>
      <c r="E522" s="11"/>
      <c r="F522" s="11"/>
      <c r="J522" s="11"/>
      <c r="M522" s="11"/>
      <c r="N522" s="12"/>
      <c r="O522" s="11"/>
      <c r="Q522" s="12"/>
      <c r="R522" s="13"/>
    </row>
    <row r="523" spans="4:18" ht="15.75" customHeight="1">
      <c r="D523" s="11"/>
      <c r="E523" s="11"/>
      <c r="F523" s="11"/>
      <c r="J523" s="11"/>
      <c r="M523" s="11"/>
      <c r="N523" s="12"/>
      <c r="O523" s="11"/>
      <c r="Q523" s="12"/>
      <c r="R523" s="13"/>
    </row>
    <row r="524" spans="4:18" ht="15.75" customHeight="1">
      <c r="D524" s="11"/>
      <c r="E524" s="11"/>
      <c r="F524" s="11"/>
      <c r="J524" s="11"/>
      <c r="M524" s="11"/>
      <c r="N524" s="12"/>
      <c r="O524" s="11"/>
      <c r="Q524" s="12"/>
      <c r="R524" s="13"/>
    </row>
    <row r="525" spans="4:18" ht="15.75" customHeight="1">
      <c r="D525" s="11"/>
      <c r="E525" s="11"/>
      <c r="F525" s="11"/>
      <c r="J525" s="11"/>
      <c r="M525" s="11"/>
      <c r="N525" s="12"/>
      <c r="O525" s="11"/>
      <c r="Q525" s="12"/>
      <c r="R525" s="13"/>
    </row>
    <row r="526" spans="4:18" ht="15.75" customHeight="1">
      <c r="D526" s="11"/>
      <c r="E526" s="11"/>
      <c r="F526" s="11"/>
      <c r="J526" s="11"/>
      <c r="M526" s="11"/>
      <c r="N526" s="12"/>
      <c r="O526" s="11"/>
      <c r="Q526" s="12"/>
      <c r="R526" s="13"/>
    </row>
    <row r="527" spans="4:18" ht="15.75" customHeight="1">
      <c r="D527" s="11"/>
      <c r="E527" s="11"/>
      <c r="F527" s="11"/>
      <c r="J527" s="11"/>
      <c r="M527" s="11"/>
      <c r="N527" s="12"/>
      <c r="O527" s="11"/>
      <c r="Q527" s="12"/>
      <c r="R527" s="13"/>
    </row>
    <row r="528" spans="4:18" ht="15.75" customHeight="1">
      <c r="D528" s="11"/>
      <c r="E528" s="11"/>
      <c r="F528" s="11"/>
      <c r="J528" s="11"/>
      <c r="M528" s="11"/>
      <c r="N528" s="12"/>
      <c r="O528" s="11"/>
      <c r="Q528" s="12"/>
      <c r="R528" s="13"/>
    </row>
    <row r="529" spans="4:18" ht="15.75" customHeight="1">
      <c r="D529" s="11"/>
      <c r="E529" s="11"/>
      <c r="F529" s="11"/>
      <c r="J529" s="11"/>
      <c r="M529" s="11"/>
      <c r="N529" s="12"/>
      <c r="O529" s="11"/>
      <c r="Q529" s="12"/>
      <c r="R529" s="13"/>
    </row>
    <row r="530" spans="4:18" ht="15.75" customHeight="1">
      <c r="D530" s="11"/>
      <c r="E530" s="11"/>
      <c r="F530" s="11"/>
      <c r="J530" s="11"/>
      <c r="M530" s="11"/>
      <c r="N530" s="12"/>
      <c r="O530" s="11"/>
      <c r="Q530" s="12"/>
      <c r="R530" s="13"/>
    </row>
    <row r="531" spans="4:18" ht="15.75" customHeight="1">
      <c r="D531" s="11"/>
      <c r="E531" s="11"/>
      <c r="F531" s="11"/>
      <c r="J531" s="11"/>
      <c r="M531" s="11"/>
      <c r="N531" s="12"/>
      <c r="O531" s="11"/>
      <c r="Q531" s="12"/>
      <c r="R531" s="13"/>
    </row>
    <row r="532" spans="4:18" ht="15.75" customHeight="1">
      <c r="D532" s="11"/>
      <c r="E532" s="11"/>
      <c r="F532" s="11"/>
      <c r="J532" s="11"/>
      <c r="M532" s="11"/>
      <c r="N532" s="12"/>
      <c r="O532" s="11"/>
      <c r="Q532" s="12"/>
      <c r="R532" s="13"/>
    </row>
    <row r="533" spans="4:18" ht="15.75" customHeight="1">
      <c r="D533" s="11"/>
      <c r="E533" s="11"/>
      <c r="F533" s="11"/>
      <c r="J533" s="11"/>
      <c r="M533" s="11"/>
      <c r="N533" s="12"/>
      <c r="O533" s="11"/>
      <c r="Q533" s="12"/>
      <c r="R533" s="13"/>
    </row>
    <row r="534" spans="4:18" ht="15.75" customHeight="1">
      <c r="D534" s="11"/>
      <c r="E534" s="11"/>
      <c r="F534" s="11"/>
      <c r="J534" s="11"/>
      <c r="M534" s="11"/>
      <c r="N534" s="12"/>
      <c r="O534" s="11"/>
      <c r="Q534" s="12"/>
      <c r="R534" s="13"/>
    </row>
    <row r="535" spans="4:18" ht="15.75" customHeight="1">
      <c r="D535" s="11"/>
      <c r="E535" s="11"/>
      <c r="F535" s="11"/>
      <c r="J535" s="11"/>
      <c r="M535" s="11"/>
      <c r="N535" s="12"/>
      <c r="O535" s="11"/>
      <c r="Q535" s="12"/>
      <c r="R535" s="13"/>
    </row>
    <row r="536" spans="4:18" ht="15.75" customHeight="1">
      <c r="D536" s="11"/>
      <c r="E536" s="11"/>
      <c r="F536" s="11"/>
      <c r="J536" s="11"/>
      <c r="M536" s="11"/>
      <c r="N536" s="12"/>
      <c r="O536" s="11"/>
      <c r="Q536" s="12"/>
      <c r="R536" s="13"/>
    </row>
    <row r="537" spans="4:18" ht="15.75" customHeight="1">
      <c r="D537" s="11"/>
      <c r="E537" s="11"/>
      <c r="F537" s="11"/>
      <c r="J537" s="11"/>
      <c r="M537" s="11"/>
      <c r="N537" s="12"/>
      <c r="O537" s="11"/>
      <c r="Q537" s="12"/>
      <c r="R537" s="13"/>
    </row>
    <row r="538" spans="4:18" ht="15.75" customHeight="1">
      <c r="D538" s="11"/>
      <c r="E538" s="11"/>
      <c r="F538" s="11"/>
      <c r="J538" s="11"/>
      <c r="M538" s="11"/>
      <c r="N538" s="12"/>
      <c r="O538" s="11"/>
      <c r="Q538" s="12"/>
      <c r="R538" s="13"/>
    </row>
    <row r="539" spans="4:18" ht="15.75" customHeight="1">
      <c r="D539" s="11"/>
      <c r="E539" s="11"/>
      <c r="F539" s="11"/>
      <c r="J539" s="11"/>
      <c r="M539" s="11"/>
      <c r="N539" s="12"/>
      <c r="O539" s="11"/>
      <c r="Q539" s="12"/>
      <c r="R539" s="13"/>
    </row>
    <row r="540" spans="4:18" ht="15.75" customHeight="1">
      <c r="D540" s="11"/>
      <c r="E540" s="11"/>
      <c r="F540" s="11"/>
      <c r="J540" s="11"/>
      <c r="M540" s="11"/>
      <c r="N540" s="12"/>
      <c r="O540" s="11"/>
      <c r="Q540" s="12"/>
      <c r="R540" s="13"/>
    </row>
    <row r="541" spans="4:18" ht="15.75" customHeight="1">
      <c r="D541" s="11"/>
      <c r="E541" s="11"/>
      <c r="F541" s="11"/>
      <c r="J541" s="11"/>
      <c r="M541" s="11"/>
      <c r="N541" s="12"/>
      <c r="O541" s="11"/>
      <c r="Q541" s="12"/>
      <c r="R541" s="13"/>
    </row>
    <row r="542" spans="4:18" ht="15.75" customHeight="1">
      <c r="D542" s="11"/>
      <c r="E542" s="11"/>
      <c r="F542" s="11"/>
      <c r="J542" s="11"/>
      <c r="M542" s="11"/>
      <c r="N542" s="12"/>
      <c r="O542" s="11"/>
      <c r="Q542" s="12"/>
      <c r="R542" s="13"/>
    </row>
    <row r="543" spans="4:18" ht="15.75" customHeight="1">
      <c r="D543" s="11"/>
      <c r="E543" s="11"/>
      <c r="F543" s="11"/>
      <c r="J543" s="11"/>
      <c r="M543" s="11"/>
      <c r="N543" s="12"/>
      <c r="O543" s="11"/>
      <c r="Q543" s="12"/>
      <c r="R543" s="13"/>
    </row>
    <row r="544" spans="4:18" ht="15.75" customHeight="1">
      <c r="D544" s="11"/>
      <c r="E544" s="11"/>
      <c r="F544" s="11"/>
      <c r="J544" s="11"/>
      <c r="M544" s="11"/>
      <c r="N544" s="12"/>
      <c r="O544" s="11"/>
      <c r="Q544" s="12"/>
      <c r="R544" s="13"/>
    </row>
    <row r="545" spans="4:18" ht="15.75" customHeight="1">
      <c r="D545" s="11"/>
      <c r="E545" s="11"/>
      <c r="F545" s="11"/>
      <c r="J545" s="11"/>
      <c r="M545" s="11"/>
      <c r="N545" s="12"/>
      <c r="O545" s="11"/>
      <c r="Q545" s="12"/>
      <c r="R545" s="13"/>
    </row>
    <row r="546" spans="4:18" ht="15.75" customHeight="1">
      <c r="D546" s="11"/>
      <c r="E546" s="11"/>
      <c r="F546" s="11"/>
      <c r="J546" s="11"/>
      <c r="M546" s="11"/>
      <c r="N546" s="12"/>
      <c r="O546" s="11"/>
      <c r="Q546" s="12"/>
      <c r="R546" s="13"/>
    </row>
    <row r="547" spans="4:18" ht="15.75" customHeight="1">
      <c r="D547" s="11"/>
      <c r="E547" s="11"/>
      <c r="F547" s="11"/>
      <c r="J547" s="11"/>
      <c r="M547" s="11"/>
      <c r="N547" s="12"/>
      <c r="O547" s="11"/>
      <c r="Q547" s="12"/>
      <c r="R547" s="13"/>
    </row>
    <row r="548" spans="4:18" ht="15.75" customHeight="1">
      <c r="D548" s="11"/>
      <c r="E548" s="11"/>
      <c r="F548" s="11"/>
      <c r="J548" s="11"/>
      <c r="M548" s="11"/>
      <c r="N548" s="12"/>
      <c r="O548" s="11"/>
      <c r="Q548" s="12"/>
      <c r="R548" s="13"/>
    </row>
    <row r="549" spans="4:18" ht="15.75" customHeight="1">
      <c r="D549" s="11"/>
      <c r="E549" s="11"/>
      <c r="F549" s="11"/>
      <c r="J549" s="11"/>
      <c r="M549" s="11"/>
      <c r="N549" s="12"/>
      <c r="O549" s="11"/>
      <c r="Q549" s="12"/>
      <c r="R549" s="13"/>
    </row>
    <row r="550" spans="4:18" ht="15.75" customHeight="1">
      <c r="D550" s="11"/>
      <c r="E550" s="11"/>
      <c r="F550" s="11"/>
      <c r="J550" s="11"/>
      <c r="M550" s="11"/>
      <c r="N550" s="12"/>
      <c r="O550" s="11"/>
      <c r="Q550" s="12"/>
      <c r="R550" s="13"/>
    </row>
    <row r="551" spans="4:18" ht="15.75" customHeight="1">
      <c r="D551" s="11"/>
      <c r="E551" s="11"/>
      <c r="F551" s="11"/>
      <c r="J551" s="11"/>
      <c r="M551" s="11"/>
      <c r="N551" s="12"/>
      <c r="O551" s="11"/>
      <c r="Q551" s="12"/>
      <c r="R551" s="13"/>
    </row>
    <row r="552" spans="4:18" ht="15.75" customHeight="1">
      <c r="D552" s="11"/>
      <c r="E552" s="11"/>
      <c r="F552" s="11"/>
      <c r="J552" s="11"/>
      <c r="M552" s="11"/>
      <c r="N552" s="12"/>
      <c r="O552" s="11"/>
      <c r="Q552" s="12"/>
      <c r="R552" s="13"/>
    </row>
    <row r="553" spans="4:18" ht="15.75" customHeight="1">
      <c r="D553" s="11"/>
      <c r="E553" s="11"/>
      <c r="F553" s="11"/>
      <c r="J553" s="11"/>
      <c r="M553" s="11"/>
      <c r="N553" s="12"/>
      <c r="O553" s="11"/>
      <c r="Q553" s="12"/>
      <c r="R553" s="13"/>
    </row>
    <row r="554" spans="4:18" ht="15.75" customHeight="1">
      <c r="D554" s="11"/>
      <c r="E554" s="11"/>
      <c r="F554" s="11"/>
      <c r="J554" s="11"/>
      <c r="M554" s="11"/>
      <c r="N554" s="12"/>
      <c r="O554" s="11"/>
      <c r="Q554" s="12"/>
      <c r="R554" s="13"/>
    </row>
    <row r="555" spans="4:18" ht="15.75" customHeight="1">
      <c r="D555" s="11"/>
      <c r="E555" s="11"/>
      <c r="F555" s="11"/>
      <c r="J555" s="11"/>
      <c r="M555" s="11"/>
      <c r="N555" s="12"/>
      <c r="O555" s="11"/>
      <c r="Q555" s="12"/>
      <c r="R555" s="13"/>
    </row>
    <row r="556" spans="4:18" ht="15.75" customHeight="1">
      <c r="D556" s="11"/>
      <c r="E556" s="11"/>
      <c r="F556" s="11"/>
      <c r="J556" s="11"/>
      <c r="M556" s="11"/>
      <c r="N556" s="12"/>
      <c r="O556" s="11"/>
      <c r="Q556" s="12"/>
      <c r="R556" s="13"/>
    </row>
    <row r="557" spans="4:18" ht="15.75" customHeight="1">
      <c r="D557" s="11"/>
      <c r="E557" s="11"/>
      <c r="F557" s="11"/>
      <c r="J557" s="11"/>
      <c r="M557" s="11"/>
      <c r="N557" s="12"/>
      <c r="O557" s="11"/>
      <c r="Q557" s="12"/>
      <c r="R557" s="13"/>
    </row>
    <row r="558" spans="4:18" ht="15.75" customHeight="1">
      <c r="D558" s="11"/>
      <c r="E558" s="11"/>
      <c r="F558" s="11"/>
      <c r="J558" s="11"/>
      <c r="M558" s="11"/>
      <c r="N558" s="12"/>
      <c r="O558" s="11"/>
      <c r="Q558" s="12"/>
      <c r="R558" s="13"/>
    </row>
    <row r="559" spans="4:18" ht="15.75" customHeight="1">
      <c r="D559" s="11"/>
      <c r="E559" s="11"/>
      <c r="F559" s="11"/>
      <c r="J559" s="11"/>
      <c r="M559" s="11"/>
      <c r="N559" s="12"/>
      <c r="O559" s="11"/>
      <c r="Q559" s="12"/>
      <c r="R559" s="13"/>
    </row>
    <row r="560" spans="4:18" ht="15.75" customHeight="1">
      <c r="D560" s="11"/>
      <c r="E560" s="11"/>
      <c r="F560" s="11"/>
      <c r="J560" s="11"/>
      <c r="M560" s="11"/>
      <c r="N560" s="12"/>
      <c r="O560" s="11"/>
      <c r="Q560" s="12"/>
      <c r="R560" s="13"/>
    </row>
    <row r="561" spans="4:18" ht="15.75" customHeight="1">
      <c r="D561" s="11"/>
      <c r="E561" s="11"/>
      <c r="F561" s="11"/>
      <c r="J561" s="11"/>
      <c r="M561" s="11"/>
      <c r="N561" s="12"/>
      <c r="O561" s="11"/>
      <c r="Q561" s="12"/>
      <c r="R561" s="13"/>
    </row>
    <row r="562" spans="4:18" ht="15.75" customHeight="1">
      <c r="D562" s="11"/>
      <c r="E562" s="11"/>
      <c r="F562" s="11"/>
      <c r="J562" s="11"/>
      <c r="M562" s="11"/>
      <c r="N562" s="12"/>
      <c r="O562" s="11"/>
      <c r="Q562" s="12"/>
      <c r="R562" s="13"/>
    </row>
    <row r="563" spans="4:18" ht="15.75" customHeight="1">
      <c r="D563" s="11"/>
      <c r="E563" s="11"/>
      <c r="F563" s="11"/>
      <c r="J563" s="11"/>
      <c r="M563" s="11"/>
      <c r="N563" s="12"/>
      <c r="O563" s="11"/>
      <c r="Q563" s="12"/>
      <c r="R563" s="13"/>
    </row>
    <row r="564" spans="4:18" ht="15.75" customHeight="1">
      <c r="D564" s="11"/>
      <c r="E564" s="11"/>
      <c r="F564" s="11"/>
      <c r="J564" s="11"/>
      <c r="M564" s="11"/>
      <c r="N564" s="12"/>
      <c r="O564" s="11"/>
      <c r="Q564" s="12"/>
      <c r="R564" s="13"/>
    </row>
    <row r="565" spans="4:18" ht="15.75" customHeight="1">
      <c r="D565" s="11"/>
      <c r="E565" s="11"/>
      <c r="F565" s="11"/>
      <c r="J565" s="11"/>
      <c r="M565" s="11"/>
      <c r="N565" s="12"/>
      <c r="O565" s="11"/>
      <c r="Q565" s="12"/>
      <c r="R565" s="13"/>
    </row>
    <row r="566" spans="4:18" ht="15.75" customHeight="1">
      <c r="D566" s="11"/>
      <c r="E566" s="11"/>
      <c r="F566" s="11"/>
      <c r="J566" s="11"/>
      <c r="M566" s="11"/>
      <c r="N566" s="12"/>
      <c r="O566" s="11"/>
      <c r="Q566" s="12"/>
      <c r="R566" s="13"/>
    </row>
    <row r="567" spans="4:18" ht="15.75" customHeight="1">
      <c r="D567" s="11"/>
      <c r="E567" s="11"/>
      <c r="F567" s="11"/>
      <c r="J567" s="11"/>
      <c r="M567" s="11"/>
      <c r="N567" s="12"/>
      <c r="O567" s="11"/>
      <c r="Q567" s="12"/>
      <c r="R567" s="13"/>
    </row>
    <row r="568" spans="4:18" ht="15.75" customHeight="1">
      <c r="D568" s="11"/>
      <c r="E568" s="11"/>
      <c r="F568" s="11"/>
      <c r="J568" s="11"/>
      <c r="M568" s="11"/>
      <c r="N568" s="12"/>
      <c r="O568" s="11"/>
      <c r="Q568" s="12"/>
      <c r="R568" s="13"/>
    </row>
    <row r="569" spans="4:18" ht="15.75" customHeight="1">
      <c r="D569" s="11"/>
      <c r="E569" s="11"/>
      <c r="F569" s="11"/>
      <c r="J569" s="11"/>
      <c r="M569" s="11"/>
      <c r="N569" s="12"/>
      <c r="O569" s="11"/>
      <c r="Q569" s="12"/>
      <c r="R569" s="13"/>
    </row>
    <row r="570" spans="4:18" ht="15.75" customHeight="1">
      <c r="D570" s="11"/>
      <c r="E570" s="11"/>
      <c r="F570" s="11"/>
      <c r="J570" s="11"/>
      <c r="M570" s="11"/>
      <c r="N570" s="12"/>
      <c r="O570" s="11"/>
      <c r="Q570" s="12"/>
      <c r="R570" s="13"/>
    </row>
    <row r="571" spans="4:18" ht="15.75" customHeight="1">
      <c r="D571" s="11"/>
      <c r="E571" s="11"/>
      <c r="F571" s="11"/>
      <c r="J571" s="11"/>
      <c r="M571" s="11"/>
      <c r="N571" s="12"/>
      <c r="O571" s="11"/>
      <c r="Q571" s="12"/>
      <c r="R571" s="13"/>
    </row>
    <row r="572" spans="4:18" ht="15.75" customHeight="1">
      <c r="D572" s="11"/>
      <c r="E572" s="11"/>
      <c r="F572" s="11"/>
      <c r="J572" s="11"/>
      <c r="M572" s="11"/>
      <c r="N572" s="12"/>
      <c r="O572" s="11"/>
      <c r="Q572" s="12"/>
      <c r="R572" s="13"/>
    </row>
    <row r="573" spans="4:18" ht="15.75" customHeight="1">
      <c r="D573" s="11"/>
      <c r="E573" s="11"/>
      <c r="F573" s="11"/>
      <c r="J573" s="11"/>
      <c r="M573" s="11"/>
      <c r="N573" s="12"/>
      <c r="O573" s="11"/>
      <c r="Q573" s="12"/>
      <c r="R573" s="13"/>
    </row>
    <row r="574" spans="4:18" ht="15.75" customHeight="1">
      <c r="D574" s="11"/>
      <c r="E574" s="11"/>
      <c r="F574" s="11"/>
      <c r="J574" s="11"/>
      <c r="M574" s="11"/>
      <c r="N574" s="12"/>
      <c r="O574" s="11"/>
      <c r="Q574" s="12"/>
      <c r="R574" s="13"/>
    </row>
    <row r="575" spans="4:18" ht="15.75" customHeight="1">
      <c r="D575" s="11"/>
      <c r="E575" s="11"/>
      <c r="F575" s="11"/>
      <c r="J575" s="11"/>
      <c r="M575" s="11"/>
      <c r="N575" s="12"/>
      <c r="O575" s="11"/>
      <c r="Q575" s="12"/>
      <c r="R575" s="13"/>
    </row>
    <row r="576" spans="4:18" ht="15.75" customHeight="1">
      <c r="D576" s="11"/>
      <c r="E576" s="11"/>
      <c r="F576" s="11"/>
      <c r="J576" s="11"/>
      <c r="M576" s="11"/>
      <c r="N576" s="12"/>
      <c r="O576" s="11"/>
      <c r="Q576" s="12"/>
      <c r="R576" s="13"/>
    </row>
    <row r="577" spans="4:18" ht="15.75" customHeight="1">
      <c r="D577" s="11"/>
      <c r="E577" s="11"/>
      <c r="F577" s="11"/>
      <c r="J577" s="11"/>
      <c r="M577" s="11"/>
      <c r="N577" s="12"/>
      <c r="O577" s="11"/>
      <c r="Q577" s="12"/>
      <c r="R577" s="13"/>
    </row>
    <row r="578" spans="4:18" ht="15.75" customHeight="1">
      <c r="D578" s="11"/>
      <c r="E578" s="11"/>
      <c r="F578" s="11"/>
      <c r="J578" s="11"/>
      <c r="M578" s="11"/>
      <c r="N578" s="12"/>
      <c r="O578" s="11"/>
      <c r="Q578" s="12"/>
      <c r="R578" s="13"/>
    </row>
    <row r="579" spans="4:18" ht="15.75" customHeight="1">
      <c r="D579" s="11"/>
      <c r="E579" s="11"/>
      <c r="F579" s="11"/>
      <c r="J579" s="11"/>
      <c r="M579" s="11"/>
      <c r="N579" s="12"/>
      <c r="O579" s="11"/>
      <c r="Q579" s="12"/>
      <c r="R579" s="13"/>
    </row>
    <row r="580" spans="4:18" ht="15.75" customHeight="1">
      <c r="D580" s="11"/>
      <c r="E580" s="11"/>
      <c r="F580" s="11"/>
      <c r="J580" s="11"/>
      <c r="M580" s="11"/>
      <c r="N580" s="12"/>
      <c r="O580" s="11"/>
      <c r="Q580" s="12"/>
      <c r="R580" s="13"/>
    </row>
    <row r="581" spans="4:18" ht="15.75" customHeight="1">
      <c r="D581" s="11"/>
      <c r="E581" s="11"/>
      <c r="F581" s="11"/>
      <c r="J581" s="11"/>
      <c r="M581" s="11"/>
      <c r="N581" s="12"/>
      <c r="O581" s="11"/>
      <c r="Q581" s="12"/>
      <c r="R581" s="13"/>
    </row>
    <row r="582" spans="4:18" ht="15.75" customHeight="1">
      <c r="D582" s="11"/>
      <c r="E582" s="11"/>
      <c r="F582" s="11"/>
      <c r="J582" s="11"/>
      <c r="M582" s="11"/>
      <c r="N582" s="12"/>
      <c r="O582" s="11"/>
      <c r="Q582" s="12"/>
      <c r="R582" s="13"/>
    </row>
    <row r="583" spans="4:18" ht="15.75" customHeight="1">
      <c r="D583" s="11"/>
      <c r="E583" s="11"/>
      <c r="F583" s="11"/>
      <c r="J583" s="11"/>
      <c r="M583" s="11"/>
      <c r="N583" s="12"/>
      <c r="O583" s="11"/>
      <c r="Q583" s="12"/>
      <c r="R583" s="13"/>
    </row>
    <row r="584" spans="4:18" ht="15.75" customHeight="1">
      <c r="D584" s="11"/>
      <c r="E584" s="11"/>
      <c r="F584" s="11"/>
      <c r="J584" s="11"/>
      <c r="M584" s="11"/>
      <c r="N584" s="12"/>
      <c r="O584" s="11"/>
      <c r="Q584" s="12"/>
      <c r="R584" s="13"/>
    </row>
    <row r="585" spans="4:18" ht="15.75" customHeight="1">
      <c r="D585" s="11"/>
      <c r="E585" s="11"/>
      <c r="F585" s="11"/>
      <c r="J585" s="11"/>
      <c r="M585" s="11"/>
      <c r="N585" s="12"/>
      <c r="O585" s="11"/>
      <c r="Q585" s="12"/>
      <c r="R585" s="13"/>
    </row>
    <row r="586" spans="4:18" ht="15.75" customHeight="1">
      <c r="D586" s="11"/>
      <c r="E586" s="11"/>
      <c r="F586" s="11"/>
      <c r="J586" s="11"/>
      <c r="M586" s="11"/>
      <c r="N586" s="12"/>
      <c r="O586" s="11"/>
      <c r="Q586" s="12"/>
      <c r="R586" s="13"/>
    </row>
    <row r="587" spans="4:18" ht="15.75" customHeight="1">
      <c r="D587" s="11"/>
      <c r="E587" s="11"/>
      <c r="F587" s="11"/>
      <c r="J587" s="11"/>
      <c r="M587" s="11"/>
      <c r="N587" s="12"/>
      <c r="O587" s="11"/>
      <c r="Q587" s="12"/>
      <c r="R587" s="13"/>
    </row>
    <row r="588" spans="4:18" ht="15.75" customHeight="1">
      <c r="D588" s="11"/>
      <c r="E588" s="11"/>
      <c r="F588" s="11"/>
      <c r="J588" s="11"/>
      <c r="M588" s="11"/>
      <c r="N588" s="12"/>
      <c r="O588" s="11"/>
      <c r="Q588" s="12"/>
      <c r="R588" s="13"/>
    </row>
    <row r="589" spans="4:18" ht="15.75" customHeight="1">
      <c r="D589" s="11"/>
      <c r="E589" s="11"/>
      <c r="F589" s="11"/>
      <c r="J589" s="11"/>
      <c r="M589" s="11"/>
      <c r="N589" s="12"/>
      <c r="O589" s="11"/>
      <c r="Q589" s="12"/>
      <c r="R589" s="13"/>
    </row>
    <row r="590" spans="4:18" ht="15.75" customHeight="1">
      <c r="D590" s="11"/>
      <c r="E590" s="11"/>
      <c r="F590" s="11"/>
      <c r="J590" s="11"/>
      <c r="M590" s="11"/>
      <c r="N590" s="12"/>
      <c r="O590" s="11"/>
      <c r="Q590" s="12"/>
      <c r="R590" s="13"/>
    </row>
    <row r="591" spans="4:18" ht="15.75" customHeight="1">
      <c r="D591" s="11"/>
      <c r="E591" s="11"/>
      <c r="F591" s="11"/>
      <c r="J591" s="11"/>
      <c r="M591" s="11"/>
      <c r="N591" s="12"/>
      <c r="O591" s="11"/>
      <c r="Q591" s="12"/>
      <c r="R591" s="13"/>
    </row>
    <row r="592" spans="4:18" ht="15.75" customHeight="1">
      <c r="D592" s="11"/>
      <c r="E592" s="11"/>
      <c r="F592" s="11"/>
      <c r="J592" s="11"/>
      <c r="M592" s="11"/>
      <c r="N592" s="12"/>
      <c r="O592" s="11"/>
      <c r="Q592" s="12"/>
      <c r="R592" s="13"/>
    </row>
    <row r="593" spans="4:18" ht="15.75" customHeight="1">
      <c r="D593" s="11"/>
      <c r="E593" s="11"/>
      <c r="F593" s="11"/>
      <c r="J593" s="11"/>
      <c r="M593" s="11"/>
      <c r="N593" s="12"/>
      <c r="O593" s="11"/>
      <c r="Q593" s="12"/>
      <c r="R593" s="13"/>
    </row>
    <row r="594" spans="4:18" ht="15.75" customHeight="1">
      <c r="D594" s="11"/>
      <c r="E594" s="11"/>
      <c r="F594" s="11"/>
      <c r="J594" s="11"/>
      <c r="M594" s="11"/>
      <c r="N594" s="12"/>
      <c r="O594" s="11"/>
      <c r="Q594" s="12"/>
      <c r="R594" s="13"/>
    </row>
    <row r="595" spans="4:18" ht="15.75" customHeight="1">
      <c r="D595" s="11"/>
      <c r="E595" s="11"/>
      <c r="F595" s="11"/>
      <c r="J595" s="11"/>
      <c r="M595" s="11"/>
      <c r="N595" s="12"/>
      <c r="O595" s="11"/>
      <c r="Q595" s="12"/>
      <c r="R595" s="13"/>
    </row>
    <row r="596" spans="4:18" ht="15.75" customHeight="1">
      <c r="D596" s="11"/>
      <c r="E596" s="11"/>
      <c r="F596" s="11"/>
      <c r="J596" s="11"/>
      <c r="M596" s="11"/>
      <c r="N596" s="12"/>
      <c r="O596" s="11"/>
      <c r="Q596" s="12"/>
      <c r="R596" s="13"/>
    </row>
    <row r="597" spans="4:18" ht="15.75" customHeight="1">
      <c r="D597" s="11"/>
      <c r="E597" s="11"/>
      <c r="F597" s="11"/>
      <c r="J597" s="11"/>
      <c r="M597" s="11"/>
      <c r="N597" s="12"/>
      <c r="O597" s="11"/>
      <c r="Q597" s="12"/>
      <c r="R597" s="13"/>
    </row>
    <row r="598" spans="4:18" ht="15.75" customHeight="1">
      <c r="D598" s="11"/>
      <c r="E598" s="11"/>
      <c r="F598" s="11"/>
      <c r="J598" s="11"/>
      <c r="M598" s="11"/>
      <c r="N598" s="12"/>
      <c r="O598" s="11"/>
      <c r="Q598" s="12"/>
      <c r="R598" s="13"/>
    </row>
    <row r="599" spans="4:18" ht="15.75" customHeight="1">
      <c r="D599" s="11"/>
      <c r="E599" s="11"/>
      <c r="F599" s="11"/>
      <c r="J599" s="11"/>
      <c r="M599" s="11"/>
      <c r="N599" s="12"/>
      <c r="O599" s="11"/>
      <c r="Q599" s="12"/>
      <c r="R599" s="13"/>
    </row>
    <row r="600" spans="4:18" ht="15.75" customHeight="1">
      <c r="D600" s="11"/>
      <c r="E600" s="11"/>
      <c r="F600" s="11"/>
      <c r="J600" s="11"/>
      <c r="M600" s="11"/>
      <c r="N600" s="12"/>
      <c r="O600" s="11"/>
      <c r="Q600" s="12"/>
      <c r="R600" s="13"/>
    </row>
    <row r="601" spans="4:18" ht="15.75" customHeight="1">
      <c r="D601" s="11"/>
      <c r="E601" s="11"/>
      <c r="F601" s="11"/>
      <c r="J601" s="11"/>
      <c r="M601" s="11"/>
      <c r="N601" s="12"/>
      <c r="O601" s="11"/>
      <c r="Q601" s="12"/>
      <c r="R601" s="13"/>
    </row>
    <row r="602" spans="4:18" ht="15.75" customHeight="1">
      <c r="D602" s="11"/>
      <c r="E602" s="11"/>
      <c r="F602" s="11"/>
      <c r="J602" s="11"/>
      <c r="M602" s="11"/>
      <c r="N602" s="12"/>
      <c r="O602" s="11"/>
      <c r="Q602" s="12"/>
      <c r="R602" s="13"/>
    </row>
    <row r="603" spans="4:18" ht="15.75" customHeight="1">
      <c r="D603" s="11"/>
      <c r="E603" s="11"/>
      <c r="F603" s="11"/>
      <c r="J603" s="11"/>
      <c r="M603" s="11"/>
      <c r="N603" s="12"/>
      <c r="O603" s="11"/>
      <c r="Q603" s="12"/>
      <c r="R603" s="13"/>
    </row>
    <row r="604" spans="4:18" ht="15.75" customHeight="1">
      <c r="D604" s="11"/>
      <c r="E604" s="11"/>
      <c r="F604" s="11"/>
      <c r="J604" s="11"/>
      <c r="M604" s="11"/>
      <c r="N604" s="12"/>
      <c r="O604" s="11"/>
      <c r="Q604" s="12"/>
      <c r="R604" s="13"/>
    </row>
    <row r="605" spans="4:18" ht="15.75" customHeight="1">
      <c r="D605" s="11"/>
      <c r="E605" s="11"/>
      <c r="F605" s="11"/>
      <c r="J605" s="11"/>
      <c r="M605" s="11"/>
      <c r="N605" s="12"/>
      <c r="O605" s="11"/>
      <c r="Q605" s="12"/>
      <c r="R605" s="13"/>
    </row>
    <row r="606" spans="4:18" ht="15.75" customHeight="1">
      <c r="D606" s="11"/>
      <c r="E606" s="11"/>
      <c r="F606" s="11"/>
      <c r="J606" s="11"/>
      <c r="M606" s="11"/>
      <c r="N606" s="12"/>
      <c r="O606" s="11"/>
      <c r="Q606" s="12"/>
      <c r="R606" s="13"/>
    </row>
    <row r="607" spans="4:18" ht="15.75" customHeight="1">
      <c r="D607" s="11"/>
      <c r="E607" s="11"/>
      <c r="F607" s="11"/>
      <c r="J607" s="11"/>
      <c r="M607" s="11"/>
      <c r="N607" s="12"/>
      <c r="O607" s="11"/>
      <c r="Q607" s="12"/>
      <c r="R607" s="13"/>
    </row>
    <row r="608" spans="4:18" ht="15.75" customHeight="1">
      <c r="D608" s="11"/>
      <c r="E608" s="11"/>
      <c r="F608" s="11"/>
      <c r="J608" s="11"/>
      <c r="M608" s="11"/>
      <c r="N608" s="12"/>
      <c r="O608" s="11"/>
      <c r="Q608" s="12"/>
      <c r="R608" s="13"/>
    </row>
    <row r="609" spans="4:18" ht="15.75" customHeight="1">
      <c r="D609" s="11"/>
      <c r="E609" s="11"/>
      <c r="F609" s="11"/>
      <c r="J609" s="11"/>
      <c r="M609" s="11"/>
      <c r="N609" s="12"/>
      <c r="O609" s="11"/>
      <c r="Q609" s="12"/>
      <c r="R609" s="13"/>
    </row>
    <row r="610" spans="4:18" ht="15.75" customHeight="1">
      <c r="D610" s="11"/>
      <c r="E610" s="11"/>
      <c r="F610" s="11"/>
      <c r="J610" s="11"/>
      <c r="M610" s="11"/>
      <c r="N610" s="12"/>
      <c r="O610" s="11"/>
      <c r="Q610" s="12"/>
      <c r="R610" s="13"/>
    </row>
    <row r="611" spans="4:18" ht="15.75" customHeight="1">
      <c r="D611" s="11"/>
      <c r="E611" s="11"/>
      <c r="F611" s="11"/>
      <c r="J611" s="11"/>
      <c r="M611" s="11"/>
      <c r="N611" s="12"/>
      <c r="O611" s="11"/>
      <c r="Q611" s="12"/>
      <c r="R611" s="13"/>
    </row>
    <row r="612" spans="4:18" ht="15.75" customHeight="1">
      <c r="D612" s="11"/>
      <c r="E612" s="11"/>
      <c r="F612" s="11"/>
      <c r="J612" s="11"/>
      <c r="M612" s="11"/>
      <c r="N612" s="12"/>
      <c r="O612" s="11"/>
      <c r="Q612" s="12"/>
      <c r="R612" s="13"/>
    </row>
    <row r="613" spans="4:18" ht="15.75" customHeight="1">
      <c r="D613" s="11"/>
      <c r="E613" s="11"/>
      <c r="F613" s="11"/>
      <c r="J613" s="11"/>
      <c r="M613" s="11"/>
      <c r="N613" s="12"/>
      <c r="O613" s="11"/>
      <c r="Q613" s="12"/>
      <c r="R613" s="13"/>
    </row>
    <row r="614" spans="4:18" ht="15.75" customHeight="1">
      <c r="D614" s="11"/>
      <c r="E614" s="11"/>
      <c r="F614" s="11"/>
      <c r="J614" s="11"/>
      <c r="M614" s="11"/>
      <c r="N614" s="12"/>
      <c r="O614" s="11"/>
      <c r="Q614" s="12"/>
      <c r="R614" s="13"/>
    </row>
    <row r="615" spans="4:18" ht="15.75" customHeight="1">
      <c r="D615" s="11"/>
      <c r="E615" s="11"/>
      <c r="F615" s="11"/>
      <c r="J615" s="11"/>
      <c r="M615" s="11"/>
      <c r="N615" s="12"/>
      <c r="O615" s="11"/>
      <c r="Q615" s="12"/>
      <c r="R615" s="13"/>
    </row>
    <row r="616" spans="4:18" ht="15.75" customHeight="1">
      <c r="D616" s="11"/>
      <c r="E616" s="11"/>
      <c r="F616" s="11"/>
      <c r="J616" s="11"/>
      <c r="M616" s="11"/>
      <c r="N616" s="12"/>
      <c r="O616" s="11"/>
      <c r="Q616" s="12"/>
      <c r="R616" s="13"/>
    </row>
    <row r="617" spans="4:18" ht="15.75" customHeight="1">
      <c r="D617" s="11"/>
      <c r="E617" s="11"/>
      <c r="F617" s="11"/>
      <c r="J617" s="11"/>
      <c r="M617" s="11"/>
      <c r="N617" s="12"/>
      <c r="O617" s="11"/>
      <c r="Q617" s="12"/>
      <c r="R617" s="13"/>
    </row>
    <row r="618" spans="4:18" ht="15.75" customHeight="1">
      <c r="D618" s="11"/>
      <c r="E618" s="11"/>
      <c r="F618" s="11"/>
      <c r="J618" s="11"/>
      <c r="M618" s="11"/>
      <c r="N618" s="12"/>
      <c r="O618" s="11"/>
      <c r="Q618" s="12"/>
      <c r="R618" s="13"/>
    </row>
    <row r="619" spans="4:18" ht="15.75" customHeight="1">
      <c r="D619" s="11"/>
      <c r="E619" s="11"/>
      <c r="F619" s="11"/>
      <c r="J619" s="11"/>
      <c r="M619" s="11"/>
      <c r="N619" s="12"/>
      <c r="O619" s="11"/>
      <c r="Q619" s="12"/>
      <c r="R619" s="13"/>
    </row>
    <row r="620" spans="4:18" ht="15.75" customHeight="1">
      <c r="D620" s="11"/>
      <c r="E620" s="11"/>
      <c r="F620" s="11"/>
      <c r="J620" s="11"/>
      <c r="M620" s="11"/>
      <c r="N620" s="12"/>
      <c r="O620" s="11"/>
      <c r="Q620" s="12"/>
      <c r="R620" s="13"/>
    </row>
    <row r="621" spans="4:18" ht="15.75" customHeight="1">
      <c r="D621" s="11"/>
      <c r="E621" s="11"/>
      <c r="F621" s="11"/>
      <c r="J621" s="11"/>
      <c r="M621" s="11"/>
      <c r="N621" s="12"/>
      <c r="O621" s="11"/>
      <c r="Q621" s="12"/>
      <c r="R621" s="13"/>
    </row>
    <row r="622" spans="4:18" ht="15.75" customHeight="1">
      <c r="D622" s="11"/>
      <c r="E622" s="11"/>
      <c r="F622" s="11"/>
      <c r="J622" s="11"/>
      <c r="M622" s="11"/>
      <c r="N622" s="12"/>
      <c r="O622" s="11"/>
      <c r="Q622" s="12"/>
      <c r="R622" s="13"/>
    </row>
    <row r="623" spans="4:18" ht="15.75" customHeight="1">
      <c r="D623" s="11"/>
      <c r="E623" s="11"/>
      <c r="F623" s="11"/>
      <c r="J623" s="11"/>
      <c r="M623" s="11"/>
      <c r="N623" s="12"/>
      <c r="O623" s="11"/>
      <c r="Q623" s="12"/>
      <c r="R623" s="13"/>
    </row>
    <row r="624" spans="4:18" ht="15.75" customHeight="1">
      <c r="D624" s="11"/>
      <c r="E624" s="11"/>
      <c r="F624" s="11"/>
      <c r="J624" s="11"/>
      <c r="M624" s="11"/>
      <c r="N624" s="12"/>
      <c r="O624" s="11"/>
      <c r="Q624" s="12"/>
      <c r="R624" s="13"/>
    </row>
    <row r="625" spans="4:18" ht="15.75" customHeight="1">
      <c r="D625" s="11"/>
      <c r="E625" s="11"/>
      <c r="F625" s="11"/>
      <c r="J625" s="11"/>
      <c r="M625" s="11"/>
      <c r="N625" s="12"/>
      <c r="O625" s="11"/>
      <c r="Q625" s="12"/>
      <c r="R625" s="13"/>
    </row>
    <row r="626" spans="4:18" ht="15.75" customHeight="1">
      <c r="D626" s="11"/>
      <c r="E626" s="11"/>
      <c r="F626" s="11"/>
      <c r="J626" s="11"/>
      <c r="M626" s="11"/>
      <c r="N626" s="12"/>
      <c r="O626" s="11"/>
      <c r="Q626" s="12"/>
      <c r="R626" s="13"/>
    </row>
    <row r="627" spans="4:18" ht="15.75" customHeight="1">
      <c r="D627" s="11"/>
      <c r="E627" s="11"/>
      <c r="F627" s="11"/>
      <c r="J627" s="11"/>
      <c r="M627" s="11"/>
      <c r="N627" s="12"/>
      <c r="O627" s="11"/>
      <c r="Q627" s="12"/>
      <c r="R627" s="13"/>
    </row>
    <row r="628" spans="4:18" ht="15.75" customHeight="1">
      <c r="D628" s="11"/>
      <c r="E628" s="11"/>
      <c r="F628" s="11"/>
      <c r="J628" s="11"/>
      <c r="M628" s="11"/>
      <c r="N628" s="12"/>
      <c r="O628" s="11"/>
      <c r="Q628" s="12"/>
      <c r="R628" s="13"/>
    </row>
    <row r="629" spans="4:18" ht="15.75" customHeight="1">
      <c r="D629" s="11"/>
      <c r="E629" s="11"/>
      <c r="F629" s="11"/>
      <c r="J629" s="11"/>
      <c r="M629" s="11"/>
      <c r="N629" s="12"/>
      <c r="O629" s="11"/>
      <c r="Q629" s="12"/>
      <c r="R629" s="13"/>
    </row>
    <row r="630" spans="4:18" ht="15.75" customHeight="1">
      <c r="D630" s="11"/>
      <c r="E630" s="11"/>
      <c r="F630" s="11"/>
      <c r="J630" s="11"/>
      <c r="M630" s="11"/>
      <c r="N630" s="12"/>
      <c r="O630" s="11"/>
      <c r="Q630" s="12"/>
      <c r="R630" s="13"/>
    </row>
    <row r="631" spans="4:18" ht="15.75" customHeight="1">
      <c r="D631" s="11"/>
      <c r="E631" s="11"/>
      <c r="F631" s="11"/>
      <c r="J631" s="11"/>
      <c r="M631" s="11"/>
      <c r="N631" s="12"/>
      <c r="O631" s="11"/>
      <c r="Q631" s="12"/>
      <c r="R631" s="13"/>
    </row>
    <row r="632" spans="4:18" ht="15.75" customHeight="1">
      <c r="D632" s="11"/>
      <c r="E632" s="11"/>
      <c r="F632" s="11"/>
      <c r="J632" s="11"/>
      <c r="M632" s="11"/>
      <c r="N632" s="12"/>
      <c r="O632" s="11"/>
      <c r="Q632" s="12"/>
      <c r="R632" s="13"/>
    </row>
    <row r="633" spans="4:18" ht="15.75" customHeight="1">
      <c r="D633" s="11"/>
      <c r="E633" s="11"/>
      <c r="F633" s="11"/>
      <c r="J633" s="11"/>
      <c r="M633" s="11"/>
      <c r="N633" s="12"/>
      <c r="O633" s="11"/>
      <c r="Q633" s="12"/>
      <c r="R633" s="13"/>
    </row>
    <row r="634" spans="4:18" ht="15.75" customHeight="1">
      <c r="D634" s="11"/>
      <c r="E634" s="11"/>
      <c r="F634" s="11"/>
      <c r="J634" s="11"/>
      <c r="M634" s="11"/>
      <c r="N634" s="12"/>
      <c r="O634" s="11"/>
      <c r="Q634" s="12"/>
      <c r="R634" s="13"/>
    </row>
    <row r="635" spans="4:18" ht="15.75" customHeight="1">
      <c r="D635" s="11"/>
      <c r="E635" s="11"/>
      <c r="F635" s="11"/>
      <c r="J635" s="11"/>
      <c r="M635" s="11"/>
      <c r="N635" s="12"/>
      <c r="O635" s="11"/>
      <c r="Q635" s="12"/>
      <c r="R635" s="13"/>
    </row>
    <row r="636" spans="4:18" ht="15.75" customHeight="1">
      <c r="D636" s="11"/>
      <c r="E636" s="11"/>
      <c r="F636" s="11"/>
      <c r="J636" s="11"/>
      <c r="M636" s="11"/>
      <c r="N636" s="12"/>
      <c r="O636" s="11"/>
      <c r="Q636" s="12"/>
      <c r="R636" s="13"/>
    </row>
    <row r="637" spans="4:18" ht="15.75" customHeight="1">
      <c r="D637" s="11"/>
      <c r="E637" s="11"/>
      <c r="F637" s="11"/>
      <c r="J637" s="11"/>
      <c r="M637" s="11"/>
      <c r="N637" s="12"/>
      <c r="O637" s="11"/>
      <c r="Q637" s="12"/>
      <c r="R637" s="13"/>
    </row>
    <row r="638" spans="4:18" ht="15.75" customHeight="1">
      <c r="D638" s="11"/>
      <c r="E638" s="11"/>
      <c r="F638" s="11"/>
      <c r="J638" s="11"/>
      <c r="M638" s="11"/>
      <c r="N638" s="12"/>
      <c r="O638" s="11"/>
      <c r="Q638" s="12"/>
      <c r="R638" s="13"/>
    </row>
    <row r="639" spans="4:18" ht="15.75" customHeight="1">
      <c r="D639" s="11"/>
      <c r="E639" s="11"/>
      <c r="F639" s="11"/>
      <c r="J639" s="11"/>
      <c r="M639" s="11"/>
      <c r="N639" s="12"/>
      <c r="O639" s="11"/>
      <c r="Q639" s="12"/>
      <c r="R639" s="13"/>
    </row>
    <row r="640" spans="4:18" ht="15.75" customHeight="1">
      <c r="D640" s="11"/>
      <c r="E640" s="11"/>
      <c r="F640" s="11"/>
      <c r="J640" s="11"/>
      <c r="M640" s="11"/>
      <c r="N640" s="12"/>
      <c r="O640" s="11"/>
      <c r="Q640" s="12"/>
      <c r="R640" s="13"/>
    </row>
    <row r="641" spans="4:18" ht="15.75" customHeight="1">
      <c r="D641" s="11"/>
      <c r="E641" s="11"/>
      <c r="F641" s="11"/>
      <c r="J641" s="11"/>
      <c r="M641" s="11"/>
      <c r="N641" s="12"/>
      <c r="O641" s="11"/>
      <c r="Q641" s="12"/>
      <c r="R641" s="13"/>
    </row>
    <row r="642" spans="4:18" ht="15.75" customHeight="1">
      <c r="D642" s="11"/>
      <c r="E642" s="11"/>
      <c r="F642" s="11"/>
      <c r="J642" s="11"/>
      <c r="M642" s="11"/>
      <c r="N642" s="12"/>
      <c r="O642" s="11"/>
      <c r="Q642" s="12"/>
      <c r="R642" s="13"/>
    </row>
    <row r="643" spans="4:18" ht="15.75" customHeight="1">
      <c r="D643" s="11"/>
      <c r="E643" s="11"/>
      <c r="F643" s="11"/>
      <c r="J643" s="11"/>
      <c r="M643" s="11"/>
      <c r="N643" s="12"/>
      <c r="O643" s="11"/>
      <c r="Q643" s="12"/>
      <c r="R643" s="13"/>
    </row>
    <row r="644" spans="4:18" ht="15.75" customHeight="1">
      <c r="D644" s="11"/>
      <c r="E644" s="11"/>
      <c r="F644" s="11"/>
      <c r="J644" s="11"/>
      <c r="M644" s="11"/>
      <c r="N644" s="12"/>
      <c r="O644" s="11"/>
      <c r="Q644" s="12"/>
      <c r="R644" s="13"/>
    </row>
    <row r="645" spans="4:18" ht="15.75" customHeight="1">
      <c r="D645" s="11"/>
      <c r="E645" s="11"/>
      <c r="F645" s="11"/>
      <c r="J645" s="11"/>
      <c r="M645" s="11"/>
      <c r="N645" s="12"/>
      <c r="O645" s="11"/>
      <c r="Q645" s="12"/>
      <c r="R645" s="13"/>
    </row>
    <row r="646" spans="4:18" ht="15.75" customHeight="1">
      <c r="D646" s="11"/>
      <c r="E646" s="11"/>
      <c r="F646" s="11"/>
      <c r="J646" s="11"/>
      <c r="M646" s="11"/>
      <c r="N646" s="12"/>
      <c r="O646" s="11"/>
      <c r="Q646" s="12"/>
      <c r="R646" s="13"/>
    </row>
    <row r="647" spans="4:18" ht="15.75" customHeight="1">
      <c r="D647" s="11"/>
      <c r="E647" s="11"/>
      <c r="F647" s="11"/>
      <c r="J647" s="11"/>
      <c r="M647" s="11"/>
      <c r="N647" s="12"/>
      <c r="O647" s="11"/>
      <c r="Q647" s="12"/>
      <c r="R647" s="13"/>
    </row>
    <row r="648" spans="4:18" ht="15.75" customHeight="1">
      <c r="D648" s="11"/>
      <c r="E648" s="11"/>
      <c r="F648" s="11"/>
      <c r="J648" s="11"/>
      <c r="M648" s="11"/>
      <c r="N648" s="12"/>
      <c r="O648" s="11"/>
      <c r="Q648" s="12"/>
      <c r="R648" s="13"/>
    </row>
    <row r="649" spans="4:18" ht="15.75" customHeight="1">
      <c r="D649" s="11"/>
      <c r="E649" s="11"/>
      <c r="F649" s="11"/>
      <c r="J649" s="11"/>
      <c r="M649" s="11"/>
      <c r="N649" s="12"/>
      <c r="O649" s="11"/>
      <c r="Q649" s="12"/>
      <c r="R649" s="13"/>
    </row>
    <row r="650" spans="4:18" ht="15.75" customHeight="1">
      <c r="D650" s="11"/>
      <c r="E650" s="11"/>
      <c r="F650" s="11"/>
      <c r="J650" s="11"/>
      <c r="M650" s="11"/>
      <c r="N650" s="12"/>
      <c r="O650" s="11"/>
      <c r="Q650" s="12"/>
      <c r="R650" s="13"/>
    </row>
    <row r="651" spans="4:18" ht="15.75" customHeight="1">
      <c r="D651" s="11"/>
      <c r="E651" s="11"/>
      <c r="F651" s="11"/>
      <c r="J651" s="11"/>
      <c r="M651" s="11"/>
      <c r="N651" s="12"/>
      <c r="O651" s="11"/>
      <c r="Q651" s="12"/>
      <c r="R651" s="13"/>
    </row>
    <row r="652" spans="4:18" ht="15.75" customHeight="1">
      <c r="D652" s="11"/>
      <c r="E652" s="11"/>
      <c r="F652" s="11"/>
      <c r="J652" s="11"/>
      <c r="M652" s="11"/>
      <c r="N652" s="12"/>
      <c r="O652" s="11"/>
      <c r="Q652" s="12"/>
      <c r="R652" s="13"/>
    </row>
    <row r="653" spans="4:18" ht="15.75" customHeight="1">
      <c r="D653" s="11"/>
      <c r="E653" s="11"/>
      <c r="F653" s="11"/>
      <c r="J653" s="11"/>
      <c r="M653" s="11"/>
      <c r="N653" s="12"/>
      <c r="O653" s="11"/>
      <c r="Q653" s="12"/>
      <c r="R653" s="13"/>
    </row>
    <row r="654" spans="4:18" ht="15.75" customHeight="1">
      <c r="D654" s="11"/>
      <c r="E654" s="11"/>
      <c r="F654" s="11"/>
      <c r="J654" s="11"/>
      <c r="M654" s="11"/>
      <c r="N654" s="12"/>
      <c r="O654" s="11"/>
      <c r="Q654" s="12"/>
      <c r="R654" s="13"/>
    </row>
    <row r="655" spans="4:18" ht="15.75" customHeight="1">
      <c r="D655" s="11"/>
      <c r="E655" s="11"/>
      <c r="F655" s="11"/>
      <c r="J655" s="11"/>
      <c r="M655" s="11"/>
      <c r="N655" s="12"/>
      <c r="O655" s="11"/>
      <c r="Q655" s="12"/>
      <c r="R655" s="13"/>
    </row>
    <row r="656" spans="4:18" ht="15.75" customHeight="1">
      <c r="D656" s="11"/>
      <c r="E656" s="11"/>
      <c r="F656" s="11"/>
      <c r="J656" s="11"/>
      <c r="M656" s="11"/>
      <c r="N656" s="12"/>
      <c r="O656" s="11"/>
      <c r="Q656" s="12"/>
      <c r="R656" s="13"/>
    </row>
    <row r="657" spans="4:18" ht="15.75" customHeight="1">
      <c r="D657" s="11"/>
      <c r="E657" s="11"/>
      <c r="F657" s="11"/>
      <c r="J657" s="11"/>
      <c r="M657" s="11"/>
      <c r="N657" s="12"/>
      <c r="O657" s="11"/>
      <c r="Q657" s="12"/>
      <c r="R657" s="13"/>
    </row>
    <row r="658" spans="4:18" ht="15.75" customHeight="1">
      <c r="D658" s="11"/>
      <c r="E658" s="11"/>
      <c r="F658" s="11"/>
      <c r="J658" s="11"/>
      <c r="M658" s="11"/>
      <c r="N658" s="12"/>
      <c r="O658" s="11"/>
      <c r="Q658" s="12"/>
      <c r="R658" s="13"/>
    </row>
    <row r="659" spans="4:18" ht="15.75" customHeight="1">
      <c r="D659" s="11"/>
      <c r="E659" s="11"/>
      <c r="F659" s="11"/>
      <c r="J659" s="11"/>
      <c r="M659" s="11"/>
      <c r="N659" s="12"/>
      <c r="O659" s="11"/>
      <c r="Q659" s="12"/>
      <c r="R659" s="13"/>
    </row>
    <row r="660" spans="4:18" ht="15.75" customHeight="1">
      <c r="D660" s="11"/>
      <c r="E660" s="11"/>
      <c r="F660" s="11"/>
      <c r="J660" s="11"/>
      <c r="M660" s="11"/>
      <c r="N660" s="12"/>
      <c r="O660" s="11"/>
      <c r="Q660" s="12"/>
      <c r="R660" s="13"/>
    </row>
    <row r="661" spans="4:18" ht="15.75" customHeight="1">
      <c r="D661" s="11"/>
      <c r="E661" s="11"/>
      <c r="F661" s="11"/>
      <c r="J661" s="11"/>
      <c r="M661" s="11"/>
      <c r="N661" s="12"/>
      <c r="O661" s="11"/>
      <c r="Q661" s="12"/>
      <c r="R661" s="13"/>
    </row>
    <row r="662" spans="4:18" ht="15.75" customHeight="1">
      <c r="D662" s="11"/>
      <c r="E662" s="11"/>
      <c r="F662" s="11"/>
      <c r="J662" s="11"/>
      <c r="M662" s="11"/>
      <c r="N662" s="12"/>
      <c r="O662" s="11"/>
      <c r="Q662" s="12"/>
      <c r="R662" s="13"/>
    </row>
    <row r="663" spans="4:18" ht="15.75" customHeight="1">
      <c r="D663" s="11"/>
      <c r="E663" s="11"/>
      <c r="F663" s="11"/>
      <c r="J663" s="11"/>
      <c r="M663" s="11"/>
      <c r="N663" s="12"/>
      <c r="O663" s="11"/>
      <c r="Q663" s="12"/>
      <c r="R663" s="13"/>
    </row>
    <row r="664" spans="4:18" ht="15.75" customHeight="1">
      <c r="D664" s="11"/>
      <c r="E664" s="11"/>
      <c r="F664" s="11"/>
      <c r="J664" s="11"/>
      <c r="M664" s="11"/>
      <c r="N664" s="12"/>
      <c r="O664" s="11"/>
      <c r="Q664" s="12"/>
      <c r="R664" s="13"/>
    </row>
    <row r="665" spans="4:18" ht="15.75" customHeight="1">
      <c r="D665" s="11"/>
      <c r="E665" s="11"/>
      <c r="F665" s="11"/>
      <c r="J665" s="11"/>
      <c r="M665" s="11"/>
      <c r="N665" s="12"/>
      <c r="O665" s="11"/>
      <c r="Q665" s="12"/>
      <c r="R665" s="13"/>
    </row>
    <row r="666" spans="4:18" ht="15.75" customHeight="1">
      <c r="D666" s="11"/>
      <c r="E666" s="11"/>
      <c r="F666" s="11"/>
      <c r="J666" s="11"/>
      <c r="M666" s="11"/>
      <c r="N666" s="12"/>
      <c r="O666" s="11"/>
      <c r="Q666" s="12"/>
      <c r="R666" s="13"/>
    </row>
    <row r="667" spans="4:18" ht="15.75" customHeight="1">
      <c r="D667" s="11"/>
      <c r="E667" s="11"/>
      <c r="F667" s="11"/>
      <c r="J667" s="11"/>
      <c r="M667" s="11"/>
      <c r="N667" s="12"/>
      <c r="O667" s="11"/>
      <c r="Q667" s="12"/>
      <c r="R667" s="13"/>
    </row>
    <row r="668" spans="4:18" ht="15.75" customHeight="1">
      <c r="D668" s="11"/>
      <c r="E668" s="11"/>
      <c r="F668" s="11"/>
      <c r="J668" s="11"/>
      <c r="M668" s="11"/>
      <c r="N668" s="12"/>
      <c r="O668" s="11"/>
      <c r="Q668" s="12"/>
      <c r="R668" s="13"/>
    </row>
    <row r="669" spans="4:18" ht="15.75" customHeight="1">
      <c r="D669" s="11"/>
      <c r="E669" s="11"/>
      <c r="F669" s="11"/>
      <c r="J669" s="11"/>
      <c r="M669" s="11"/>
      <c r="N669" s="12"/>
      <c r="O669" s="11"/>
      <c r="Q669" s="12"/>
      <c r="R669" s="13"/>
    </row>
    <row r="670" spans="4:18" ht="15.75" customHeight="1">
      <c r="D670" s="11"/>
      <c r="E670" s="11"/>
      <c r="F670" s="11"/>
      <c r="J670" s="11"/>
      <c r="M670" s="11"/>
      <c r="N670" s="12"/>
      <c r="O670" s="11"/>
      <c r="Q670" s="12"/>
      <c r="R670" s="13"/>
    </row>
    <row r="671" spans="4:18" ht="15.75" customHeight="1">
      <c r="D671" s="11"/>
      <c r="E671" s="11"/>
      <c r="F671" s="11"/>
      <c r="J671" s="11"/>
      <c r="M671" s="11"/>
      <c r="N671" s="12"/>
      <c r="O671" s="11"/>
      <c r="Q671" s="12"/>
      <c r="R671" s="13"/>
    </row>
    <row r="672" spans="4:18" ht="15.75" customHeight="1">
      <c r="D672" s="11"/>
      <c r="E672" s="11"/>
      <c r="F672" s="11"/>
      <c r="J672" s="11"/>
      <c r="M672" s="11"/>
      <c r="N672" s="12"/>
      <c r="O672" s="11"/>
      <c r="Q672" s="12"/>
      <c r="R672" s="13"/>
    </row>
    <row r="673" spans="4:18" ht="15.75" customHeight="1">
      <c r="D673" s="11"/>
      <c r="E673" s="11"/>
      <c r="F673" s="11"/>
      <c r="J673" s="11"/>
      <c r="M673" s="11"/>
      <c r="N673" s="12"/>
      <c r="O673" s="11"/>
      <c r="Q673" s="12"/>
      <c r="R673" s="13"/>
    </row>
    <row r="674" spans="4:18" ht="15.75" customHeight="1">
      <c r="D674" s="11"/>
      <c r="E674" s="11"/>
      <c r="F674" s="11"/>
      <c r="J674" s="11"/>
      <c r="M674" s="11"/>
      <c r="N674" s="12"/>
      <c r="O674" s="11"/>
      <c r="Q674" s="12"/>
      <c r="R674" s="13"/>
    </row>
    <row r="675" spans="4:18" ht="15.75" customHeight="1">
      <c r="D675" s="11"/>
      <c r="E675" s="11"/>
      <c r="F675" s="11"/>
      <c r="J675" s="11"/>
      <c r="M675" s="11"/>
      <c r="N675" s="12"/>
      <c r="O675" s="11"/>
      <c r="Q675" s="12"/>
      <c r="R675" s="13"/>
    </row>
    <row r="676" spans="4:18" ht="15.75" customHeight="1">
      <c r="D676" s="11"/>
      <c r="E676" s="11"/>
      <c r="F676" s="11"/>
      <c r="J676" s="11"/>
      <c r="M676" s="11"/>
      <c r="N676" s="12"/>
      <c r="O676" s="11"/>
      <c r="Q676" s="12"/>
      <c r="R676" s="13"/>
    </row>
    <row r="677" spans="4:18" ht="15.75" customHeight="1">
      <c r="D677" s="11"/>
      <c r="E677" s="11"/>
      <c r="F677" s="11"/>
      <c r="J677" s="11"/>
      <c r="M677" s="11"/>
      <c r="N677" s="12"/>
      <c r="O677" s="11"/>
      <c r="Q677" s="12"/>
      <c r="R677" s="13"/>
    </row>
    <row r="678" spans="4:18" ht="15.75" customHeight="1">
      <c r="D678" s="11"/>
      <c r="E678" s="11"/>
      <c r="F678" s="11"/>
      <c r="J678" s="11"/>
      <c r="M678" s="11"/>
      <c r="N678" s="12"/>
      <c r="O678" s="11"/>
      <c r="Q678" s="12"/>
      <c r="R678" s="13"/>
    </row>
    <row r="679" spans="4:18" ht="15.75" customHeight="1">
      <c r="D679" s="11"/>
      <c r="E679" s="11"/>
      <c r="F679" s="11"/>
      <c r="J679" s="11"/>
      <c r="M679" s="11"/>
      <c r="N679" s="12"/>
      <c r="O679" s="11"/>
      <c r="Q679" s="12"/>
      <c r="R679" s="13"/>
    </row>
    <row r="680" spans="4:18" ht="15.75" customHeight="1">
      <c r="D680" s="11"/>
      <c r="E680" s="11"/>
      <c r="F680" s="11"/>
      <c r="J680" s="11"/>
      <c r="M680" s="11"/>
      <c r="N680" s="12"/>
      <c r="O680" s="11"/>
      <c r="Q680" s="12"/>
      <c r="R680" s="13"/>
    </row>
    <row r="681" spans="4:18" ht="15.75" customHeight="1">
      <c r="D681" s="11"/>
      <c r="E681" s="11"/>
      <c r="F681" s="11"/>
      <c r="J681" s="11"/>
      <c r="M681" s="11"/>
      <c r="N681" s="12"/>
      <c r="O681" s="11"/>
      <c r="Q681" s="12"/>
      <c r="R681" s="13"/>
    </row>
    <row r="682" spans="4:18" ht="15.75" customHeight="1">
      <c r="D682" s="11"/>
      <c r="E682" s="11"/>
      <c r="F682" s="11"/>
      <c r="J682" s="11"/>
      <c r="M682" s="11"/>
      <c r="N682" s="12"/>
      <c r="O682" s="11"/>
      <c r="Q682" s="12"/>
      <c r="R682" s="13"/>
    </row>
    <row r="683" spans="4:18" ht="15.75" customHeight="1">
      <c r="D683" s="11"/>
      <c r="E683" s="11"/>
      <c r="F683" s="11"/>
      <c r="J683" s="11"/>
      <c r="M683" s="11"/>
      <c r="N683" s="12"/>
      <c r="O683" s="11"/>
      <c r="Q683" s="12"/>
      <c r="R683" s="13"/>
    </row>
    <row r="684" spans="4:18" ht="15.75" customHeight="1">
      <c r="D684" s="11"/>
      <c r="E684" s="11"/>
      <c r="F684" s="11"/>
      <c r="J684" s="11"/>
      <c r="M684" s="11"/>
      <c r="N684" s="12"/>
      <c r="O684" s="11"/>
      <c r="Q684" s="12"/>
      <c r="R684" s="13"/>
    </row>
    <row r="685" spans="4:18" ht="15.75" customHeight="1">
      <c r="D685" s="11"/>
      <c r="E685" s="11"/>
      <c r="F685" s="11"/>
      <c r="J685" s="11"/>
      <c r="M685" s="11"/>
      <c r="N685" s="12"/>
      <c r="O685" s="11"/>
      <c r="Q685" s="12"/>
      <c r="R685" s="13"/>
    </row>
    <row r="686" spans="4:18" ht="15.75" customHeight="1">
      <c r="D686" s="11"/>
      <c r="E686" s="11"/>
      <c r="F686" s="11"/>
      <c r="J686" s="11"/>
      <c r="M686" s="11"/>
      <c r="N686" s="12"/>
      <c r="O686" s="11"/>
      <c r="Q686" s="12"/>
      <c r="R686" s="13"/>
    </row>
    <row r="687" spans="4:18" ht="15.75" customHeight="1">
      <c r="D687" s="11"/>
      <c r="E687" s="11"/>
      <c r="F687" s="11"/>
      <c r="J687" s="11"/>
      <c r="M687" s="11"/>
      <c r="N687" s="12"/>
      <c r="O687" s="11"/>
      <c r="Q687" s="12"/>
      <c r="R687" s="13"/>
    </row>
    <row r="688" spans="4:18" ht="15.75" customHeight="1">
      <c r="D688" s="11"/>
      <c r="E688" s="11"/>
      <c r="F688" s="11"/>
      <c r="J688" s="11"/>
      <c r="M688" s="11"/>
      <c r="N688" s="12"/>
      <c r="O688" s="11"/>
      <c r="Q688" s="12"/>
      <c r="R688" s="13"/>
    </row>
    <row r="689" spans="4:18" ht="15.75" customHeight="1">
      <c r="D689" s="11"/>
      <c r="E689" s="11"/>
      <c r="F689" s="11"/>
      <c r="J689" s="11"/>
      <c r="M689" s="11"/>
      <c r="N689" s="12"/>
      <c r="O689" s="11"/>
      <c r="Q689" s="12"/>
      <c r="R689" s="13"/>
    </row>
    <row r="690" spans="4:18" ht="15.75" customHeight="1">
      <c r="D690" s="11"/>
      <c r="E690" s="11"/>
      <c r="F690" s="11"/>
      <c r="J690" s="11"/>
      <c r="M690" s="11"/>
      <c r="N690" s="12"/>
      <c r="O690" s="11"/>
      <c r="Q690" s="12"/>
      <c r="R690" s="13"/>
    </row>
    <row r="691" spans="4:18" ht="15.75" customHeight="1">
      <c r="D691" s="11"/>
      <c r="E691" s="11"/>
      <c r="F691" s="11"/>
      <c r="J691" s="11"/>
      <c r="M691" s="11"/>
      <c r="N691" s="12"/>
      <c r="O691" s="11"/>
      <c r="Q691" s="12"/>
      <c r="R691" s="13"/>
    </row>
    <row r="692" spans="4:18" ht="15.75" customHeight="1">
      <c r="D692" s="11"/>
      <c r="E692" s="11"/>
      <c r="F692" s="11"/>
      <c r="J692" s="11"/>
      <c r="M692" s="11"/>
      <c r="N692" s="12"/>
      <c r="O692" s="11"/>
      <c r="Q692" s="12"/>
      <c r="R692" s="13"/>
    </row>
    <row r="693" spans="4:18" ht="15.75" customHeight="1">
      <c r="D693" s="11"/>
      <c r="E693" s="11"/>
      <c r="F693" s="11"/>
      <c r="J693" s="11"/>
      <c r="M693" s="11"/>
      <c r="N693" s="12"/>
      <c r="O693" s="11"/>
      <c r="Q693" s="12"/>
      <c r="R693" s="13"/>
    </row>
    <row r="694" spans="4:18" ht="15.75" customHeight="1">
      <c r="D694" s="11"/>
      <c r="E694" s="11"/>
      <c r="F694" s="11"/>
      <c r="J694" s="11"/>
      <c r="M694" s="11"/>
      <c r="N694" s="12"/>
      <c r="O694" s="11"/>
      <c r="Q694" s="12"/>
      <c r="R694" s="13"/>
    </row>
    <row r="695" spans="4:18" ht="15.75" customHeight="1">
      <c r="D695" s="11"/>
      <c r="E695" s="11"/>
      <c r="F695" s="11"/>
      <c r="J695" s="11"/>
      <c r="M695" s="11"/>
      <c r="N695" s="12"/>
      <c r="O695" s="11"/>
      <c r="Q695" s="12"/>
      <c r="R695" s="13"/>
    </row>
    <row r="696" spans="4:18" ht="15.75" customHeight="1">
      <c r="D696" s="11"/>
      <c r="E696" s="11"/>
      <c r="F696" s="11"/>
      <c r="J696" s="11"/>
      <c r="M696" s="11"/>
      <c r="N696" s="12"/>
      <c r="O696" s="11"/>
      <c r="Q696" s="12"/>
      <c r="R696" s="13"/>
    </row>
    <row r="697" spans="4:18" ht="15.75" customHeight="1">
      <c r="D697" s="11"/>
      <c r="E697" s="11"/>
      <c r="F697" s="11"/>
      <c r="J697" s="11"/>
      <c r="M697" s="11"/>
      <c r="N697" s="12"/>
      <c r="O697" s="11"/>
      <c r="Q697" s="12"/>
      <c r="R697" s="13"/>
    </row>
    <row r="698" spans="4:18" ht="15.75" customHeight="1">
      <c r="D698" s="11"/>
      <c r="E698" s="11"/>
      <c r="F698" s="11"/>
      <c r="J698" s="11"/>
      <c r="M698" s="11"/>
      <c r="N698" s="12"/>
      <c r="O698" s="11"/>
      <c r="Q698" s="12"/>
      <c r="R698" s="13"/>
    </row>
    <row r="699" spans="4:18" ht="15.75" customHeight="1">
      <c r="D699" s="11"/>
      <c r="E699" s="11"/>
      <c r="F699" s="11"/>
      <c r="J699" s="11"/>
      <c r="M699" s="11"/>
      <c r="N699" s="12"/>
      <c r="O699" s="11"/>
      <c r="Q699" s="12"/>
      <c r="R699" s="13"/>
    </row>
    <row r="700" spans="4:18" ht="15.75" customHeight="1">
      <c r="D700" s="11"/>
      <c r="E700" s="11"/>
      <c r="F700" s="11"/>
      <c r="J700" s="11"/>
      <c r="M700" s="11"/>
      <c r="N700" s="12"/>
      <c r="O700" s="11"/>
      <c r="Q700" s="12"/>
      <c r="R700" s="13"/>
    </row>
    <row r="701" spans="4:18" ht="15.75" customHeight="1">
      <c r="D701" s="11"/>
      <c r="E701" s="11"/>
      <c r="F701" s="11"/>
      <c r="J701" s="11"/>
      <c r="M701" s="11"/>
      <c r="N701" s="12"/>
      <c r="O701" s="11"/>
      <c r="Q701" s="12"/>
      <c r="R701" s="13"/>
    </row>
    <row r="702" spans="4:18" ht="15.75" customHeight="1">
      <c r="D702" s="11"/>
      <c r="E702" s="11"/>
      <c r="F702" s="11"/>
      <c r="J702" s="11"/>
      <c r="M702" s="11"/>
      <c r="N702" s="12"/>
      <c r="O702" s="11"/>
      <c r="Q702" s="12"/>
      <c r="R702" s="13"/>
    </row>
    <row r="703" spans="4:18" ht="15.75" customHeight="1">
      <c r="D703" s="11"/>
      <c r="E703" s="11"/>
      <c r="F703" s="11"/>
      <c r="J703" s="11"/>
      <c r="M703" s="11"/>
      <c r="N703" s="12"/>
      <c r="O703" s="11"/>
      <c r="Q703" s="12"/>
      <c r="R703" s="13"/>
    </row>
    <row r="704" spans="4:18" ht="15.75" customHeight="1">
      <c r="D704" s="11"/>
      <c r="E704" s="11"/>
      <c r="F704" s="11"/>
      <c r="J704" s="11"/>
      <c r="M704" s="11"/>
      <c r="N704" s="12"/>
      <c r="O704" s="11"/>
      <c r="Q704" s="12"/>
      <c r="R704" s="13"/>
    </row>
    <row r="705" spans="4:18" ht="15.75" customHeight="1">
      <c r="D705" s="11"/>
      <c r="E705" s="11"/>
      <c r="F705" s="11"/>
      <c r="J705" s="11"/>
      <c r="M705" s="11"/>
      <c r="N705" s="12"/>
      <c r="O705" s="11"/>
      <c r="Q705" s="12"/>
      <c r="R705" s="13"/>
    </row>
    <row r="706" spans="4:18" ht="15.75" customHeight="1">
      <c r="D706" s="11"/>
      <c r="E706" s="11"/>
      <c r="F706" s="11"/>
      <c r="J706" s="11"/>
      <c r="M706" s="11"/>
      <c r="N706" s="12"/>
      <c r="O706" s="11"/>
      <c r="Q706" s="12"/>
      <c r="R706" s="13"/>
    </row>
    <row r="707" spans="4:18" ht="15.75" customHeight="1">
      <c r="D707" s="11"/>
      <c r="E707" s="11"/>
      <c r="F707" s="11"/>
      <c r="J707" s="11"/>
      <c r="M707" s="11"/>
      <c r="N707" s="12"/>
      <c r="O707" s="11"/>
      <c r="Q707" s="12"/>
      <c r="R707" s="13"/>
    </row>
    <row r="708" spans="4:18" ht="15.75" customHeight="1">
      <c r="D708" s="11"/>
      <c r="E708" s="11"/>
      <c r="F708" s="11"/>
      <c r="J708" s="11"/>
      <c r="M708" s="11"/>
      <c r="N708" s="12"/>
      <c r="O708" s="11"/>
      <c r="Q708" s="12"/>
      <c r="R708" s="13"/>
    </row>
    <row r="709" spans="4:18" ht="15.75" customHeight="1">
      <c r="D709" s="11"/>
      <c r="E709" s="11"/>
      <c r="F709" s="11"/>
      <c r="J709" s="11"/>
      <c r="M709" s="11"/>
      <c r="N709" s="12"/>
      <c r="O709" s="11"/>
      <c r="Q709" s="12"/>
      <c r="R709" s="13"/>
    </row>
    <row r="710" spans="4:18" ht="15.75" customHeight="1">
      <c r="D710" s="11"/>
      <c r="E710" s="11"/>
      <c r="F710" s="11"/>
      <c r="J710" s="11"/>
      <c r="M710" s="11"/>
      <c r="N710" s="12"/>
      <c r="O710" s="11"/>
      <c r="Q710" s="12"/>
      <c r="R710" s="13"/>
    </row>
    <row r="711" spans="4:18" ht="15.75" customHeight="1">
      <c r="D711" s="11"/>
      <c r="E711" s="11"/>
      <c r="F711" s="11"/>
      <c r="J711" s="11"/>
      <c r="M711" s="11"/>
      <c r="N711" s="12"/>
      <c r="O711" s="11"/>
      <c r="Q711" s="12"/>
      <c r="R711" s="13"/>
    </row>
    <row r="712" spans="4:18" ht="15.75" customHeight="1">
      <c r="D712" s="11"/>
      <c r="E712" s="11"/>
      <c r="F712" s="11"/>
      <c r="J712" s="11"/>
      <c r="M712" s="11"/>
      <c r="N712" s="12"/>
      <c r="O712" s="11"/>
      <c r="Q712" s="12"/>
      <c r="R712" s="13"/>
    </row>
    <row r="713" spans="4:18" ht="15.75" customHeight="1">
      <c r="D713" s="11"/>
      <c r="E713" s="11"/>
      <c r="F713" s="11"/>
      <c r="J713" s="11"/>
      <c r="M713" s="11"/>
      <c r="N713" s="12"/>
      <c r="O713" s="11"/>
      <c r="Q713" s="12"/>
      <c r="R713" s="13"/>
    </row>
    <row r="714" spans="4:18" ht="15.75" customHeight="1">
      <c r="D714" s="11"/>
      <c r="E714" s="11"/>
      <c r="F714" s="11"/>
      <c r="J714" s="11"/>
      <c r="M714" s="11"/>
      <c r="N714" s="12"/>
      <c r="O714" s="11"/>
      <c r="Q714" s="12"/>
      <c r="R714" s="13"/>
    </row>
    <row r="715" spans="4:18" ht="15.75" customHeight="1">
      <c r="D715" s="11"/>
      <c r="E715" s="11"/>
      <c r="F715" s="11"/>
      <c r="J715" s="11"/>
      <c r="M715" s="11"/>
      <c r="N715" s="12"/>
      <c r="O715" s="11"/>
      <c r="Q715" s="12"/>
      <c r="R715" s="13"/>
    </row>
    <row r="716" spans="4:18" ht="15.75" customHeight="1">
      <c r="D716" s="11"/>
      <c r="E716" s="11"/>
      <c r="F716" s="11"/>
      <c r="J716" s="11"/>
      <c r="M716" s="11"/>
      <c r="N716" s="12"/>
      <c r="O716" s="11"/>
      <c r="Q716" s="12"/>
      <c r="R716" s="13"/>
    </row>
    <row r="717" spans="4:18" ht="15.75" customHeight="1">
      <c r="D717" s="11"/>
      <c r="E717" s="11"/>
      <c r="F717" s="11"/>
      <c r="J717" s="11"/>
      <c r="M717" s="11"/>
      <c r="N717" s="12"/>
      <c r="O717" s="11"/>
      <c r="Q717" s="12"/>
      <c r="R717" s="13"/>
    </row>
    <row r="718" spans="4:18" ht="15.75" customHeight="1">
      <c r="D718" s="11"/>
      <c r="E718" s="11"/>
      <c r="F718" s="11"/>
      <c r="J718" s="11"/>
      <c r="M718" s="11"/>
      <c r="N718" s="12"/>
      <c r="O718" s="11"/>
      <c r="Q718" s="12"/>
      <c r="R718" s="13"/>
    </row>
    <row r="719" spans="4:18" ht="15.75" customHeight="1">
      <c r="D719" s="11"/>
      <c r="E719" s="11"/>
      <c r="F719" s="11"/>
      <c r="J719" s="11"/>
      <c r="M719" s="11"/>
      <c r="N719" s="12"/>
      <c r="O719" s="11"/>
      <c r="Q719" s="12"/>
      <c r="R719" s="13"/>
    </row>
    <row r="720" spans="4:18" ht="15.75" customHeight="1">
      <c r="D720" s="11"/>
      <c r="E720" s="11"/>
      <c r="F720" s="11"/>
      <c r="J720" s="11"/>
      <c r="M720" s="11"/>
      <c r="N720" s="12"/>
      <c r="O720" s="11"/>
      <c r="Q720" s="12"/>
      <c r="R720" s="13"/>
    </row>
    <row r="721" spans="4:18" ht="15.75" customHeight="1">
      <c r="D721" s="11"/>
      <c r="E721" s="11"/>
      <c r="F721" s="11"/>
      <c r="J721" s="11"/>
      <c r="M721" s="11"/>
      <c r="N721" s="12"/>
      <c r="O721" s="11"/>
      <c r="Q721" s="12"/>
      <c r="R721" s="13"/>
    </row>
    <row r="722" spans="4:18" ht="15.75" customHeight="1">
      <c r="D722" s="11"/>
      <c r="E722" s="11"/>
      <c r="F722" s="11"/>
      <c r="J722" s="11"/>
      <c r="M722" s="11"/>
      <c r="N722" s="12"/>
      <c r="O722" s="11"/>
      <c r="Q722" s="12"/>
      <c r="R722" s="13"/>
    </row>
    <row r="723" spans="4:18" ht="15.75" customHeight="1">
      <c r="D723" s="11"/>
      <c r="E723" s="11"/>
      <c r="F723" s="11"/>
      <c r="J723" s="11"/>
      <c r="M723" s="11"/>
      <c r="N723" s="12"/>
      <c r="O723" s="11"/>
      <c r="Q723" s="12"/>
      <c r="R723" s="13"/>
    </row>
    <row r="724" spans="4:18" ht="15.75" customHeight="1">
      <c r="D724" s="11"/>
      <c r="E724" s="11"/>
      <c r="F724" s="11"/>
      <c r="J724" s="11"/>
      <c r="M724" s="11"/>
      <c r="N724" s="12"/>
      <c r="O724" s="11"/>
      <c r="Q724" s="12"/>
      <c r="R724" s="13"/>
    </row>
    <row r="725" spans="4:18" ht="15.75" customHeight="1">
      <c r="D725" s="11"/>
      <c r="E725" s="11"/>
      <c r="F725" s="11"/>
      <c r="J725" s="11"/>
      <c r="M725" s="11"/>
      <c r="N725" s="12"/>
      <c r="O725" s="11"/>
      <c r="Q725" s="12"/>
      <c r="R725" s="13"/>
    </row>
    <row r="726" spans="4:18" ht="15.75" customHeight="1">
      <c r="D726" s="11"/>
      <c r="E726" s="11"/>
      <c r="F726" s="11"/>
      <c r="J726" s="11"/>
      <c r="M726" s="11"/>
      <c r="N726" s="12"/>
      <c r="O726" s="11"/>
      <c r="Q726" s="12"/>
      <c r="R726" s="13"/>
    </row>
    <row r="727" spans="4:18" ht="15.75" customHeight="1">
      <c r="D727" s="11"/>
      <c r="E727" s="11"/>
      <c r="F727" s="11"/>
      <c r="J727" s="11"/>
      <c r="M727" s="11"/>
      <c r="N727" s="12"/>
      <c r="O727" s="11"/>
      <c r="Q727" s="12"/>
      <c r="R727" s="13"/>
    </row>
    <row r="728" spans="4:18" ht="15.75" customHeight="1">
      <c r="D728" s="11"/>
      <c r="E728" s="11"/>
      <c r="F728" s="11"/>
      <c r="J728" s="11"/>
      <c r="M728" s="11"/>
      <c r="N728" s="12"/>
      <c r="O728" s="11"/>
      <c r="Q728" s="12"/>
      <c r="R728" s="13"/>
    </row>
    <row r="729" spans="4:18" ht="15.75" customHeight="1">
      <c r="D729" s="11"/>
      <c r="E729" s="11"/>
      <c r="F729" s="11"/>
      <c r="J729" s="11"/>
      <c r="M729" s="11"/>
      <c r="N729" s="12"/>
      <c r="O729" s="11"/>
      <c r="Q729" s="12"/>
      <c r="R729" s="13"/>
    </row>
    <row r="730" spans="4:18" ht="15.75" customHeight="1">
      <c r="D730" s="11"/>
      <c r="E730" s="11"/>
      <c r="F730" s="11"/>
      <c r="J730" s="11"/>
      <c r="M730" s="11"/>
      <c r="N730" s="12"/>
      <c r="O730" s="11"/>
      <c r="Q730" s="12"/>
      <c r="R730" s="13"/>
    </row>
    <row r="731" spans="4:18" ht="15.75" customHeight="1">
      <c r="D731" s="11"/>
      <c r="E731" s="11"/>
      <c r="F731" s="11"/>
      <c r="J731" s="11"/>
      <c r="M731" s="11"/>
      <c r="N731" s="12"/>
      <c r="O731" s="11"/>
      <c r="Q731" s="12"/>
      <c r="R731" s="13"/>
    </row>
    <row r="732" spans="4:18" ht="15.75" customHeight="1">
      <c r="D732" s="11"/>
      <c r="E732" s="11"/>
      <c r="F732" s="11"/>
      <c r="J732" s="11"/>
      <c r="M732" s="11"/>
      <c r="N732" s="12"/>
      <c r="O732" s="11"/>
      <c r="Q732" s="12"/>
      <c r="R732" s="13"/>
    </row>
    <row r="733" spans="4:18" ht="15.75" customHeight="1">
      <c r="D733" s="11"/>
      <c r="E733" s="11"/>
      <c r="F733" s="11"/>
      <c r="J733" s="11"/>
      <c r="M733" s="11"/>
      <c r="N733" s="12"/>
      <c r="O733" s="11"/>
      <c r="Q733" s="12"/>
      <c r="R733" s="13"/>
    </row>
    <row r="734" spans="4:18" ht="15.75" customHeight="1">
      <c r="D734" s="11"/>
      <c r="E734" s="11"/>
      <c r="F734" s="11"/>
      <c r="J734" s="11"/>
      <c r="M734" s="11"/>
      <c r="N734" s="12"/>
      <c r="O734" s="11"/>
      <c r="Q734" s="12"/>
      <c r="R734" s="13"/>
    </row>
    <row r="735" spans="4:18" ht="15.75" customHeight="1">
      <c r="D735" s="11"/>
      <c r="E735" s="11"/>
      <c r="F735" s="11"/>
      <c r="J735" s="11"/>
      <c r="M735" s="11"/>
      <c r="N735" s="12"/>
      <c r="O735" s="11"/>
      <c r="Q735" s="12"/>
      <c r="R735" s="13"/>
    </row>
    <row r="736" spans="4:18" ht="15.75" customHeight="1">
      <c r="D736" s="11"/>
      <c r="E736" s="11"/>
      <c r="F736" s="11"/>
      <c r="J736" s="11"/>
      <c r="M736" s="11"/>
      <c r="N736" s="12"/>
      <c r="O736" s="11"/>
      <c r="Q736" s="12"/>
      <c r="R736" s="13"/>
    </row>
    <row r="737" spans="4:18" ht="15.75" customHeight="1">
      <c r="D737" s="11"/>
      <c r="E737" s="11"/>
      <c r="F737" s="11"/>
      <c r="J737" s="11"/>
      <c r="M737" s="11"/>
      <c r="N737" s="12"/>
      <c r="O737" s="11"/>
      <c r="Q737" s="12"/>
      <c r="R737" s="13"/>
    </row>
    <row r="738" spans="4:18" ht="15.75" customHeight="1">
      <c r="D738" s="11"/>
      <c r="E738" s="11"/>
      <c r="F738" s="11"/>
      <c r="J738" s="11"/>
      <c r="M738" s="11"/>
      <c r="N738" s="12"/>
      <c r="O738" s="11"/>
      <c r="Q738" s="12"/>
      <c r="R738" s="13"/>
    </row>
    <row r="739" spans="4:18" ht="15.75" customHeight="1">
      <c r="D739" s="11"/>
      <c r="E739" s="11"/>
      <c r="F739" s="11"/>
      <c r="J739" s="11"/>
      <c r="M739" s="11"/>
      <c r="N739" s="12"/>
      <c r="O739" s="11"/>
      <c r="Q739" s="12"/>
      <c r="R739" s="13"/>
    </row>
    <row r="740" spans="4:18" ht="15.75" customHeight="1">
      <c r="D740" s="11"/>
      <c r="E740" s="11"/>
      <c r="F740" s="11"/>
      <c r="J740" s="11"/>
      <c r="M740" s="11"/>
      <c r="N740" s="12"/>
      <c r="O740" s="11"/>
      <c r="Q740" s="12"/>
      <c r="R740" s="13"/>
    </row>
    <row r="741" spans="4:18" ht="15.75" customHeight="1">
      <c r="D741" s="11"/>
      <c r="E741" s="11"/>
      <c r="F741" s="11"/>
      <c r="J741" s="11"/>
      <c r="M741" s="11"/>
      <c r="N741" s="12"/>
      <c r="O741" s="11"/>
      <c r="Q741" s="12"/>
      <c r="R741" s="13"/>
    </row>
    <row r="742" spans="4:18" ht="15.75" customHeight="1">
      <c r="D742" s="11"/>
      <c r="E742" s="11"/>
      <c r="F742" s="11"/>
      <c r="J742" s="11"/>
      <c r="M742" s="11"/>
      <c r="N742" s="12"/>
      <c r="O742" s="11"/>
      <c r="Q742" s="12"/>
      <c r="R742" s="13"/>
    </row>
    <row r="743" spans="4:18" ht="15.75" customHeight="1">
      <c r="D743" s="11"/>
      <c r="E743" s="11"/>
      <c r="F743" s="11"/>
      <c r="J743" s="11"/>
      <c r="M743" s="11"/>
      <c r="N743" s="12"/>
      <c r="O743" s="11"/>
      <c r="Q743" s="12"/>
      <c r="R743" s="13"/>
    </row>
    <row r="744" spans="4:18" ht="15.75" customHeight="1">
      <c r="D744" s="11"/>
      <c r="E744" s="11"/>
      <c r="F744" s="11"/>
      <c r="J744" s="11"/>
      <c r="M744" s="11"/>
      <c r="N744" s="12"/>
      <c r="O744" s="11"/>
      <c r="Q744" s="12"/>
      <c r="R744" s="13"/>
    </row>
    <row r="745" spans="4:18" ht="15.75" customHeight="1">
      <c r="D745" s="11"/>
      <c r="E745" s="11"/>
      <c r="F745" s="11"/>
      <c r="J745" s="11"/>
      <c r="M745" s="11"/>
      <c r="N745" s="12"/>
      <c r="O745" s="11"/>
      <c r="Q745" s="12"/>
      <c r="R745" s="13"/>
    </row>
    <row r="746" spans="4:18" ht="15.75" customHeight="1">
      <c r="D746" s="11"/>
      <c r="E746" s="11"/>
      <c r="F746" s="11"/>
      <c r="J746" s="11"/>
      <c r="M746" s="11"/>
      <c r="N746" s="12"/>
      <c r="O746" s="11"/>
      <c r="Q746" s="12"/>
      <c r="R746" s="13"/>
    </row>
    <row r="747" spans="4:18" ht="15.75" customHeight="1">
      <c r="D747" s="11"/>
      <c r="E747" s="11"/>
      <c r="F747" s="11"/>
      <c r="J747" s="11"/>
      <c r="M747" s="11"/>
      <c r="N747" s="12"/>
      <c r="O747" s="11"/>
      <c r="Q747" s="12"/>
      <c r="R747" s="13"/>
    </row>
    <row r="748" spans="4:18" ht="15.75" customHeight="1">
      <c r="D748" s="11"/>
      <c r="E748" s="11"/>
      <c r="F748" s="11"/>
      <c r="J748" s="11"/>
      <c r="M748" s="11"/>
      <c r="N748" s="12"/>
      <c r="O748" s="11"/>
      <c r="Q748" s="12"/>
      <c r="R748" s="13"/>
    </row>
    <row r="749" spans="4:18" ht="15.75" customHeight="1">
      <c r="D749" s="11"/>
      <c r="E749" s="11"/>
      <c r="F749" s="11"/>
      <c r="J749" s="11"/>
      <c r="M749" s="11"/>
      <c r="N749" s="12"/>
      <c r="O749" s="11"/>
      <c r="Q749" s="12"/>
      <c r="R749" s="13"/>
    </row>
    <row r="750" spans="4:18" ht="15.75" customHeight="1">
      <c r="D750" s="11"/>
      <c r="E750" s="11"/>
      <c r="F750" s="11"/>
      <c r="J750" s="11"/>
      <c r="M750" s="11"/>
      <c r="N750" s="12"/>
      <c r="O750" s="11"/>
      <c r="Q750" s="12"/>
      <c r="R750" s="13"/>
    </row>
    <row r="751" spans="4:18" ht="15.75" customHeight="1">
      <c r="D751" s="11"/>
      <c r="E751" s="11"/>
      <c r="F751" s="11"/>
      <c r="J751" s="11"/>
      <c r="M751" s="11"/>
      <c r="N751" s="12"/>
      <c r="O751" s="11"/>
      <c r="Q751" s="12"/>
      <c r="R751" s="13"/>
    </row>
    <row r="752" spans="4:18" ht="15.75" customHeight="1">
      <c r="D752" s="11"/>
      <c r="E752" s="11"/>
      <c r="F752" s="11"/>
      <c r="J752" s="11"/>
      <c r="M752" s="11"/>
      <c r="N752" s="12"/>
      <c r="O752" s="11"/>
      <c r="Q752" s="12"/>
      <c r="R752" s="13"/>
    </row>
    <row r="753" spans="4:18" ht="15.75" customHeight="1">
      <c r="D753" s="11"/>
      <c r="E753" s="11"/>
      <c r="F753" s="11"/>
      <c r="J753" s="11"/>
      <c r="M753" s="11"/>
      <c r="N753" s="12"/>
      <c r="O753" s="11"/>
      <c r="Q753" s="12"/>
      <c r="R753" s="13"/>
    </row>
    <row r="754" spans="4:18" ht="15.75" customHeight="1">
      <c r="D754" s="11"/>
      <c r="E754" s="11"/>
      <c r="F754" s="11"/>
      <c r="J754" s="11"/>
      <c r="M754" s="11"/>
      <c r="N754" s="12"/>
      <c r="O754" s="11"/>
      <c r="Q754" s="12"/>
      <c r="R754" s="13"/>
    </row>
    <row r="755" spans="4:18" ht="15.75" customHeight="1">
      <c r="D755" s="11"/>
      <c r="E755" s="11"/>
      <c r="F755" s="11"/>
      <c r="J755" s="11"/>
      <c r="M755" s="11"/>
      <c r="N755" s="12"/>
      <c r="O755" s="11"/>
      <c r="Q755" s="12"/>
      <c r="R755" s="13"/>
    </row>
    <row r="756" spans="4:18" ht="15.75" customHeight="1">
      <c r="D756" s="11"/>
      <c r="E756" s="11"/>
      <c r="F756" s="11"/>
      <c r="J756" s="11"/>
      <c r="M756" s="11"/>
      <c r="N756" s="12"/>
      <c r="O756" s="11"/>
      <c r="Q756" s="12"/>
      <c r="R756" s="13"/>
    </row>
    <row r="757" spans="4:18" ht="15.75" customHeight="1">
      <c r="D757" s="11"/>
      <c r="E757" s="11"/>
      <c r="F757" s="11"/>
      <c r="J757" s="11"/>
      <c r="M757" s="11"/>
      <c r="N757" s="12"/>
      <c r="O757" s="11"/>
      <c r="Q757" s="12"/>
      <c r="R757" s="13"/>
    </row>
    <row r="758" spans="4:18" ht="15.75" customHeight="1">
      <c r="D758" s="11"/>
      <c r="E758" s="11"/>
      <c r="F758" s="11"/>
      <c r="J758" s="11"/>
      <c r="M758" s="11"/>
      <c r="N758" s="12"/>
      <c r="O758" s="11"/>
      <c r="Q758" s="12"/>
      <c r="R758" s="13"/>
    </row>
    <row r="759" spans="4:18" ht="15.75" customHeight="1">
      <c r="D759" s="11"/>
      <c r="E759" s="11"/>
      <c r="F759" s="11"/>
      <c r="J759" s="11"/>
      <c r="M759" s="11"/>
      <c r="N759" s="12"/>
      <c r="O759" s="11"/>
      <c r="Q759" s="12"/>
      <c r="R759" s="13"/>
    </row>
    <row r="760" spans="4:18" ht="15.75" customHeight="1">
      <c r="D760" s="11"/>
      <c r="E760" s="11"/>
      <c r="F760" s="11"/>
      <c r="J760" s="11"/>
      <c r="M760" s="11"/>
      <c r="N760" s="12"/>
      <c r="O760" s="11"/>
      <c r="Q760" s="12"/>
      <c r="R760" s="13"/>
    </row>
    <row r="761" spans="4:18" ht="15.75" customHeight="1">
      <c r="D761" s="11"/>
      <c r="E761" s="11"/>
      <c r="F761" s="11"/>
      <c r="J761" s="11"/>
      <c r="M761" s="11"/>
      <c r="N761" s="12"/>
      <c r="O761" s="11"/>
      <c r="Q761" s="12"/>
      <c r="R761" s="13"/>
    </row>
    <row r="762" spans="4:18" ht="15.75" customHeight="1">
      <c r="D762" s="11"/>
      <c r="E762" s="11"/>
      <c r="F762" s="11"/>
      <c r="J762" s="11"/>
      <c r="M762" s="11"/>
      <c r="N762" s="12"/>
      <c r="O762" s="11"/>
      <c r="Q762" s="12"/>
      <c r="R762" s="13"/>
    </row>
    <row r="763" spans="4:18" ht="15.75" customHeight="1">
      <c r="D763" s="11"/>
      <c r="E763" s="11"/>
      <c r="F763" s="11"/>
      <c r="J763" s="11"/>
      <c r="M763" s="11"/>
      <c r="N763" s="12"/>
      <c r="O763" s="11"/>
      <c r="Q763" s="12"/>
      <c r="R763" s="13"/>
    </row>
    <row r="764" spans="4:18" ht="15.75" customHeight="1">
      <c r="D764" s="11"/>
      <c r="E764" s="11"/>
      <c r="F764" s="11"/>
      <c r="J764" s="11"/>
      <c r="M764" s="11"/>
      <c r="N764" s="12"/>
      <c r="O764" s="11"/>
      <c r="Q764" s="12"/>
      <c r="R764" s="13"/>
    </row>
    <row r="765" spans="4:18" ht="15.75" customHeight="1">
      <c r="D765" s="11"/>
      <c r="E765" s="11"/>
      <c r="F765" s="11"/>
      <c r="J765" s="11"/>
      <c r="M765" s="11"/>
      <c r="N765" s="12"/>
      <c r="O765" s="11"/>
      <c r="Q765" s="12"/>
      <c r="R765" s="13"/>
    </row>
    <row r="766" spans="4:18" ht="15.75" customHeight="1">
      <c r="D766" s="11"/>
      <c r="E766" s="11"/>
      <c r="F766" s="11"/>
      <c r="J766" s="11"/>
      <c r="M766" s="11"/>
      <c r="N766" s="12"/>
      <c r="O766" s="11"/>
      <c r="Q766" s="12"/>
      <c r="R766" s="13"/>
    </row>
    <row r="767" spans="4:18" ht="15.75" customHeight="1">
      <c r="D767" s="11"/>
      <c r="E767" s="11"/>
      <c r="F767" s="11"/>
      <c r="J767" s="11"/>
      <c r="M767" s="11"/>
      <c r="N767" s="12"/>
      <c r="O767" s="11"/>
      <c r="Q767" s="12"/>
      <c r="R767" s="13"/>
    </row>
    <row r="768" spans="4:18" ht="15.75" customHeight="1">
      <c r="D768" s="11"/>
      <c r="E768" s="11"/>
      <c r="F768" s="11"/>
      <c r="J768" s="11"/>
      <c r="M768" s="11"/>
      <c r="N768" s="12"/>
      <c r="O768" s="11"/>
      <c r="Q768" s="12"/>
      <c r="R768" s="13"/>
    </row>
    <row r="769" spans="4:18" ht="15.75" customHeight="1">
      <c r="D769" s="11"/>
      <c r="E769" s="11"/>
      <c r="F769" s="11"/>
      <c r="J769" s="11"/>
      <c r="M769" s="11"/>
      <c r="N769" s="12"/>
      <c r="O769" s="11"/>
      <c r="Q769" s="12"/>
      <c r="R769" s="13"/>
    </row>
    <row r="770" spans="4:18" ht="15.75" customHeight="1">
      <c r="D770" s="11"/>
      <c r="E770" s="11"/>
      <c r="F770" s="11"/>
      <c r="J770" s="11"/>
      <c r="M770" s="11"/>
      <c r="N770" s="12"/>
      <c r="O770" s="11"/>
      <c r="Q770" s="12"/>
      <c r="R770" s="13"/>
    </row>
    <row r="771" spans="4:18" ht="15.75" customHeight="1">
      <c r="D771" s="11"/>
      <c r="E771" s="11"/>
      <c r="F771" s="11"/>
      <c r="J771" s="11"/>
      <c r="M771" s="11"/>
      <c r="N771" s="12"/>
      <c r="O771" s="11"/>
      <c r="Q771" s="12"/>
      <c r="R771" s="13"/>
    </row>
    <row r="772" spans="4:18" ht="15.75" customHeight="1">
      <c r="D772" s="11"/>
      <c r="E772" s="11"/>
      <c r="F772" s="11"/>
      <c r="J772" s="11"/>
      <c r="M772" s="11"/>
      <c r="N772" s="12"/>
      <c r="O772" s="11"/>
      <c r="Q772" s="12"/>
      <c r="R772" s="13"/>
    </row>
    <row r="773" spans="4:18" ht="15.75" customHeight="1">
      <c r="D773" s="11"/>
      <c r="E773" s="11"/>
      <c r="F773" s="11"/>
      <c r="J773" s="11"/>
      <c r="M773" s="11"/>
      <c r="N773" s="12"/>
      <c r="O773" s="11"/>
      <c r="Q773" s="12"/>
      <c r="R773" s="13"/>
    </row>
    <row r="774" spans="4:18" ht="15.75" customHeight="1">
      <c r="D774" s="11"/>
      <c r="E774" s="11"/>
      <c r="F774" s="11"/>
      <c r="J774" s="11"/>
      <c r="M774" s="11"/>
      <c r="N774" s="12"/>
      <c r="O774" s="11"/>
      <c r="Q774" s="12"/>
      <c r="R774" s="13"/>
    </row>
    <row r="775" spans="4:18" ht="15.75" customHeight="1">
      <c r="D775" s="11"/>
      <c r="E775" s="11"/>
      <c r="F775" s="11"/>
      <c r="J775" s="11"/>
      <c r="M775" s="11"/>
      <c r="N775" s="12"/>
      <c r="O775" s="11"/>
      <c r="Q775" s="12"/>
      <c r="R775" s="13"/>
    </row>
    <row r="776" spans="4:18" ht="15.75" customHeight="1">
      <c r="D776" s="11"/>
      <c r="E776" s="11"/>
      <c r="F776" s="11"/>
      <c r="J776" s="11"/>
      <c r="M776" s="11"/>
      <c r="N776" s="12"/>
      <c r="O776" s="11"/>
      <c r="Q776" s="12"/>
      <c r="R776" s="13"/>
    </row>
    <row r="777" spans="4:18" ht="15.75" customHeight="1">
      <c r="D777" s="11"/>
      <c r="E777" s="11"/>
      <c r="F777" s="11"/>
      <c r="J777" s="11"/>
      <c r="M777" s="11"/>
      <c r="N777" s="12"/>
      <c r="O777" s="11"/>
      <c r="Q777" s="12"/>
      <c r="R777" s="13"/>
    </row>
    <row r="778" spans="4:18" ht="15.75" customHeight="1">
      <c r="D778" s="11"/>
      <c r="E778" s="11"/>
      <c r="F778" s="11"/>
      <c r="J778" s="11"/>
      <c r="M778" s="11"/>
      <c r="N778" s="12"/>
      <c r="O778" s="11"/>
      <c r="Q778" s="12"/>
      <c r="R778" s="13"/>
    </row>
    <row r="779" spans="4:18" ht="15.75" customHeight="1">
      <c r="D779" s="11"/>
      <c r="E779" s="11"/>
      <c r="F779" s="11"/>
      <c r="J779" s="11"/>
      <c r="M779" s="11"/>
      <c r="N779" s="12"/>
      <c r="O779" s="11"/>
      <c r="Q779" s="12"/>
      <c r="R779" s="13"/>
    </row>
    <row r="780" spans="4:18" ht="15.75" customHeight="1">
      <c r="D780" s="11"/>
      <c r="E780" s="11"/>
      <c r="F780" s="11"/>
      <c r="J780" s="11"/>
      <c r="M780" s="11"/>
      <c r="N780" s="12"/>
      <c r="O780" s="11"/>
      <c r="Q780" s="12"/>
      <c r="R780" s="13"/>
    </row>
    <row r="781" spans="4:18" ht="15.75" customHeight="1">
      <c r="D781" s="11"/>
      <c r="E781" s="11"/>
      <c r="F781" s="11"/>
      <c r="J781" s="11"/>
      <c r="M781" s="11"/>
      <c r="N781" s="12"/>
      <c r="O781" s="11"/>
      <c r="Q781" s="12"/>
      <c r="R781" s="13"/>
    </row>
    <row r="782" spans="4:18" ht="15.75" customHeight="1">
      <c r="D782" s="11"/>
      <c r="E782" s="11"/>
      <c r="F782" s="11"/>
      <c r="J782" s="11"/>
      <c r="M782" s="11"/>
      <c r="N782" s="12"/>
      <c r="O782" s="11"/>
      <c r="Q782" s="12"/>
      <c r="R782" s="13"/>
    </row>
    <row r="783" spans="4:18" ht="15.75" customHeight="1">
      <c r="D783" s="11"/>
      <c r="E783" s="11"/>
      <c r="F783" s="11"/>
      <c r="J783" s="11"/>
      <c r="M783" s="11"/>
      <c r="N783" s="12"/>
      <c r="O783" s="11"/>
      <c r="Q783" s="12"/>
      <c r="R783" s="13"/>
    </row>
    <row r="784" spans="4:18" ht="15.75" customHeight="1">
      <c r="D784" s="11"/>
      <c r="E784" s="11"/>
      <c r="F784" s="11"/>
      <c r="J784" s="11"/>
      <c r="M784" s="11"/>
      <c r="N784" s="12"/>
      <c r="O784" s="11"/>
      <c r="Q784" s="12"/>
      <c r="R784" s="13"/>
    </row>
    <row r="785" spans="4:18" ht="15.75" customHeight="1">
      <c r="D785" s="11"/>
      <c r="E785" s="11"/>
      <c r="F785" s="11"/>
      <c r="J785" s="11"/>
      <c r="M785" s="11"/>
      <c r="N785" s="12"/>
      <c r="O785" s="11"/>
      <c r="Q785" s="12"/>
      <c r="R785" s="13"/>
    </row>
    <row r="786" spans="4:18" ht="15.75" customHeight="1">
      <c r="D786" s="11"/>
      <c r="E786" s="11"/>
      <c r="F786" s="11"/>
      <c r="J786" s="11"/>
      <c r="M786" s="11"/>
      <c r="N786" s="12"/>
      <c r="O786" s="11"/>
      <c r="Q786" s="12"/>
      <c r="R786" s="13"/>
    </row>
    <row r="787" spans="4:18" ht="15.75" customHeight="1">
      <c r="D787" s="11"/>
      <c r="E787" s="11"/>
      <c r="F787" s="11"/>
      <c r="J787" s="11"/>
      <c r="M787" s="11"/>
      <c r="N787" s="12"/>
      <c r="O787" s="11"/>
      <c r="Q787" s="12"/>
      <c r="R787" s="13"/>
    </row>
    <row r="788" spans="4:18" ht="15.75" customHeight="1">
      <c r="D788" s="11"/>
      <c r="E788" s="11"/>
      <c r="F788" s="11"/>
      <c r="J788" s="11"/>
      <c r="M788" s="11"/>
      <c r="N788" s="12"/>
      <c r="O788" s="11"/>
      <c r="Q788" s="12"/>
      <c r="R788" s="13"/>
    </row>
    <row r="789" spans="4:18" ht="15.75" customHeight="1">
      <c r="D789" s="11"/>
      <c r="E789" s="11"/>
      <c r="F789" s="11"/>
      <c r="J789" s="11"/>
      <c r="M789" s="11"/>
      <c r="N789" s="12"/>
      <c r="O789" s="11"/>
      <c r="Q789" s="12"/>
      <c r="R789" s="13"/>
    </row>
    <row r="790" spans="4:18" ht="15.75" customHeight="1">
      <c r="D790" s="11"/>
      <c r="E790" s="11"/>
      <c r="F790" s="11"/>
      <c r="J790" s="11"/>
      <c r="M790" s="11"/>
      <c r="N790" s="12"/>
      <c r="O790" s="11"/>
      <c r="Q790" s="12"/>
      <c r="R790" s="13"/>
    </row>
    <row r="791" spans="4:18" ht="15.75" customHeight="1">
      <c r="D791" s="11"/>
      <c r="E791" s="11"/>
      <c r="F791" s="11"/>
      <c r="J791" s="11"/>
      <c r="M791" s="11"/>
      <c r="N791" s="12"/>
      <c r="O791" s="11"/>
      <c r="Q791" s="12"/>
      <c r="R791" s="13"/>
    </row>
    <row r="792" spans="4:18" ht="15.75" customHeight="1">
      <c r="D792" s="11"/>
      <c r="E792" s="11"/>
      <c r="F792" s="11"/>
      <c r="J792" s="11"/>
      <c r="M792" s="11"/>
      <c r="N792" s="12"/>
      <c r="O792" s="11"/>
      <c r="Q792" s="12"/>
      <c r="R792" s="13"/>
    </row>
    <row r="793" spans="4:18" ht="15.75" customHeight="1">
      <c r="D793" s="11"/>
      <c r="E793" s="11"/>
      <c r="F793" s="11"/>
      <c r="J793" s="11"/>
      <c r="M793" s="11"/>
      <c r="N793" s="12"/>
      <c r="O793" s="11"/>
      <c r="Q793" s="12"/>
      <c r="R793" s="13"/>
    </row>
    <row r="794" spans="4:18" ht="15.75" customHeight="1">
      <c r="D794" s="11"/>
      <c r="E794" s="11"/>
      <c r="F794" s="11"/>
      <c r="J794" s="11"/>
      <c r="M794" s="11"/>
      <c r="N794" s="12"/>
      <c r="O794" s="11"/>
      <c r="Q794" s="12"/>
      <c r="R794" s="13"/>
    </row>
    <row r="795" spans="4:18" ht="15.75" customHeight="1">
      <c r="D795" s="11"/>
      <c r="E795" s="11"/>
      <c r="F795" s="11"/>
      <c r="J795" s="11"/>
      <c r="M795" s="11"/>
      <c r="N795" s="12"/>
      <c r="O795" s="11"/>
      <c r="Q795" s="12"/>
      <c r="R795" s="13"/>
    </row>
    <row r="796" spans="4:18" ht="15.75" customHeight="1">
      <c r="D796" s="11"/>
      <c r="E796" s="11"/>
      <c r="F796" s="11"/>
      <c r="J796" s="11"/>
      <c r="M796" s="11"/>
      <c r="N796" s="12"/>
      <c r="O796" s="11"/>
      <c r="Q796" s="12"/>
      <c r="R796" s="13"/>
    </row>
    <row r="797" spans="4:18" ht="15.75" customHeight="1">
      <c r="D797" s="11"/>
      <c r="E797" s="11"/>
      <c r="F797" s="11"/>
      <c r="J797" s="11"/>
      <c r="M797" s="11"/>
      <c r="N797" s="12"/>
      <c r="O797" s="11"/>
      <c r="Q797" s="12"/>
      <c r="R797" s="13"/>
    </row>
    <row r="798" spans="4:18" ht="15.75" customHeight="1">
      <c r="D798" s="11"/>
      <c r="E798" s="11"/>
      <c r="F798" s="11"/>
      <c r="J798" s="11"/>
      <c r="M798" s="11"/>
      <c r="N798" s="12"/>
      <c r="O798" s="11"/>
      <c r="Q798" s="12"/>
      <c r="R798" s="13"/>
    </row>
    <row r="799" spans="4:18" ht="15.75" customHeight="1">
      <c r="D799" s="11"/>
      <c r="E799" s="11"/>
      <c r="F799" s="11"/>
      <c r="J799" s="11"/>
      <c r="M799" s="11"/>
      <c r="N799" s="12"/>
      <c r="O799" s="11"/>
      <c r="Q799" s="12"/>
      <c r="R799" s="13"/>
    </row>
    <row r="800" spans="4:18" ht="15.75" customHeight="1">
      <c r="D800" s="11"/>
      <c r="E800" s="11"/>
      <c r="F800" s="11"/>
      <c r="J800" s="11"/>
      <c r="M800" s="11"/>
      <c r="N800" s="12"/>
      <c r="O800" s="11"/>
      <c r="Q800" s="12"/>
      <c r="R800" s="13"/>
    </row>
    <row r="801" spans="4:18" ht="15.75" customHeight="1">
      <c r="D801" s="11"/>
      <c r="E801" s="11"/>
      <c r="F801" s="11"/>
      <c r="J801" s="11"/>
      <c r="M801" s="11"/>
      <c r="N801" s="12"/>
      <c r="O801" s="11"/>
      <c r="Q801" s="12"/>
      <c r="R801" s="13"/>
    </row>
    <row r="802" spans="4:18" ht="15.75" customHeight="1">
      <c r="D802" s="11"/>
      <c r="E802" s="11"/>
      <c r="F802" s="11"/>
      <c r="J802" s="11"/>
      <c r="M802" s="11"/>
      <c r="N802" s="12"/>
      <c r="O802" s="11"/>
      <c r="Q802" s="12"/>
      <c r="R802" s="13"/>
    </row>
    <row r="803" spans="4:18" ht="15.75" customHeight="1">
      <c r="D803" s="11"/>
      <c r="E803" s="11"/>
      <c r="F803" s="11"/>
      <c r="J803" s="11"/>
      <c r="M803" s="11"/>
      <c r="N803" s="12"/>
      <c r="O803" s="11"/>
      <c r="Q803" s="12"/>
      <c r="R803" s="13"/>
    </row>
    <row r="804" spans="4:18" ht="15.75" customHeight="1">
      <c r="D804" s="11"/>
      <c r="E804" s="11"/>
      <c r="F804" s="11"/>
      <c r="J804" s="11"/>
      <c r="M804" s="11"/>
      <c r="N804" s="12"/>
      <c r="O804" s="11"/>
      <c r="Q804" s="12"/>
      <c r="R804" s="13"/>
    </row>
    <row r="805" spans="4:18" ht="15.75" customHeight="1">
      <c r="D805" s="11"/>
      <c r="E805" s="11"/>
      <c r="F805" s="11"/>
      <c r="J805" s="11"/>
      <c r="M805" s="11"/>
      <c r="N805" s="12"/>
      <c r="O805" s="11"/>
      <c r="Q805" s="12"/>
      <c r="R805" s="13"/>
    </row>
    <row r="806" spans="4:18" ht="15.75" customHeight="1">
      <c r="D806" s="11"/>
      <c r="E806" s="11"/>
      <c r="F806" s="11"/>
      <c r="J806" s="11"/>
      <c r="M806" s="11"/>
      <c r="N806" s="12"/>
      <c r="O806" s="11"/>
      <c r="Q806" s="12"/>
      <c r="R806" s="13"/>
    </row>
    <row r="807" spans="4:18" ht="15.75" customHeight="1">
      <c r="D807" s="11"/>
      <c r="E807" s="11"/>
      <c r="F807" s="11"/>
      <c r="J807" s="11"/>
      <c r="M807" s="11"/>
      <c r="N807" s="12"/>
      <c r="O807" s="11"/>
      <c r="Q807" s="12"/>
      <c r="R807" s="13"/>
    </row>
    <row r="808" spans="4:18" ht="15.75" customHeight="1">
      <c r="D808" s="11"/>
      <c r="E808" s="11"/>
      <c r="F808" s="11"/>
      <c r="J808" s="11"/>
      <c r="M808" s="11"/>
      <c r="N808" s="12"/>
      <c r="O808" s="11"/>
      <c r="Q808" s="12"/>
      <c r="R808" s="13"/>
    </row>
    <row r="809" spans="4:18" ht="15.75" customHeight="1">
      <c r="D809" s="11"/>
      <c r="E809" s="11"/>
      <c r="F809" s="11"/>
      <c r="J809" s="11"/>
      <c r="M809" s="11"/>
      <c r="N809" s="12"/>
      <c r="O809" s="11"/>
      <c r="Q809" s="12"/>
      <c r="R809" s="13"/>
    </row>
    <row r="810" spans="4:18" ht="15.75" customHeight="1">
      <c r="D810" s="11"/>
      <c r="E810" s="11"/>
      <c r="F810" s="11"/>
      <c r="J810" s="11"/>
      <c r="M810" s="11"/>
      <c r="N810" s="12"/>
      <c r="O810" s="11"/>
      <c r="Q810" s="12"/>
      <c r="R810" s="13"/>
    </row>
    <row r="811" spans="4:18" ht="15.75" customHeight="1">
      <c r="D811" s="11"/>
      <c r="E811" s="11"/>
      <c r="F811" s="11"/>
      <c r="J811" s="11"/>
      <c r="M811" s="11"/>
      <c r="N811" s="12"/>
      <c r="O811" s="11"/>
      <c r="Q811" s="12"/>
      <c r="R811" s="13"/>
    </row>
    <row r="812" spans="4:18" ht="15.75" customHeight="1">
      <c r="D812" s="11"/>
      <c r="E812" s="11"/>
      <c r="F812" s="11"/>
      <c r="J812" s="11"/>
      <c r="M812" s="11"/>
      <c r="N812" s="12"/>
      <c r="O812" s="11"/>
      <c r="Q812" s="12"/>
      <c r="R812" s="13"/>
    </row>
    <row r="813" spans="4:18" ht="15.75" customHeight="1">
      <c r="D813" s="11"/>
      <c r="E813" s="11"/>
      <c r="F813" s="11"/>
      <c r="J813" s="11"/>
      <c r="M813" s="11"/>
      <c r="N813" s="12"/>
      <c r="O813" s="11"/>
      <c r="Q813" s="12"/>
      <c r="R813" s="13"/>
    </row>
    <row r="814" spans="4:18" ht="15.75" customHeight="1">
      <c r="D814" s="11"/>
      <c r="E814" s="11"/>
      <c r="F814" s="11"/>
      <c r="J814" s="11"/>
      <c r="M814" s="11"/>
      <c r="N814" s="12"/>
      <c r="O814" s="11"/>
      <c r="Q814" s="12"/>
      <c r="R814" s="13"/>
    </row>
    <row r="815" spans="4:18" ht="15.75" customHeight="1">
      <c r="D815" s="11"/>
      <c r="E815" s="11"/>
      <c r="F815" s="11"/>
      <c r="J815" s="11"/>
      <c r="M815" s="11"/>
      <c r="N815" s="12"/>
      <c r="O815" s="11"/>
      <c r="Q815" s="12"/>
      <c r="R815" s="13"/>
    </row>
    <row r="816" spans="4:18" ht="15.75" customHeight="1">
      <c r="D816" s="11"/>
      <c r="E816" s="11"/>
      <c r="F816" s="11"/>
      <c r="J816" s="11"/>
      <c r="M816" s="11"/>
      <c r="N816" s="12"/>
      <c r="O816" s="11"/>
      <c r="Q816" s="12"/>
      <c r="R816" s="13"/>
    </row>
    <row r="817" spans="4:18" ht="15.75" customHeight="1">
      <c r="D817" s="11"/>
      <c r="E817" s="11"/>
      <c r="F817" s="11"/>
      <c r="J817" s="11"/>
      <c r="M817" s="11"/>
      <c r="N817" s="12"/>
      <c r="O817" s="11"/>
      <c r="Q817" s="12"/>
      <c r="R817" s="13"/>
    </row>
    <row r="818" spans="4:18" ht="15.75" customHeight="1">
      <c r="D818" s="11"/>
      <c r="E818" s="11"/>
      <c r="F818" s="11"/>
      <c r="J818" s="11"/>
      <c r="M818" s="11"/>
      <c r="N818" s="12"/>
      <c r="O818" s="11"/>
      <c r="Q818" s="12"/>
      <c r="R818" s="13"/>
    </row>
    <row r="819" spans="4:18" ht="15.75" customHeight="1">
      <c r="D819" s="11"/>
      <c r="E819" s="11"/>
      <c r="F819" s="11"/>
      <c r="J819" s="11"/>
      <c r="M819" s="11"/>
      <c r="N819" s="12"/>
      <c r="O819" s="11"/>
      <c r="Q819" s="12"/>
      <c r="R819" s="13"/>
    </row>
    <row r="820" spans="4:18" ht="15.75" customHeight="1">
      <c r="D820" s="11"/>
      <c r="E820" s="11"/>
      <c r="F820" s="11"/>
      <c r="J820" s="11"/>
      <c r="M820" s="11"/>
      <c r="N820" s="12"/>
      <c r="O820" s="11"/>
      <c r="Q820" s="12"/>
      <c r="R820" s="13"/>
    </row>
    <row r="821" spans="4:18" ht="15.75" customHeight="1">
      <c r="D821" s="11"/>
      <c r="E821" s="11"/>
      <c r="F821" s="11"/>
      <c r="J821" s="11"/>
      <c r="M821" s="11"/>
      <c r="N821" s="12"/>
      <c r="O821" s="11"/>
      <c r="Q821" s="12"/>
      <c r="R821" s="13"/>
    </row>
    <row r="822" spans="4:18" ht="15.75" customHeight="1">
      <c r="D822" s="11"/>
      <c r="E822" s="11"/>
      <c r="F822" s="11"/>
      <c r="J822" s="11"/>
      <c r="M822" s="11"/>
      <c r="N822" s="12"/>
      <c r="O822" s="11"/>
      <c r="Q822" s="12"/>
      <c r="R822" s="13"/>
    </row>
    <row r="823" spans="4:18" ht="15.75" customHeight="1">
      <c r="D823" s="11"/>
      <c r="E823" s="11"/>
      <c r="F823" s="11"/>
      <c r="J823" s="11"/>
      <c r="M823" s="11"/>
      <c r="N823" s="12"/>
      <c r="O823" s="11"/>
      <c r="Q823" s="12"/>
      <c r="R823" s="13"/>
    </row>
    <row r="824" spans="4:18" ht="15.75" customHeight="1">
      <c r="D824" s="11"/>
      <c r="E824" s="11"/>
      <c r="F824" s="11"/>
      <c r="J824" s="11"/>
      <c r="M824" s="11"/>
      <c r="N824" s="12"/>
      <c r="O824" s="11"/>
      <c r="Q824" s="12"/>
      <c r="R824" s="13"/>
    </row>
    <row r="825" spans="4:18" ht="15.75" customHeight="1">
      <c r="D825" s="11"/>
      <c r="E825" s="11"/>
      <c r="F825" s="11"/>
      <c r="J825" s="11"/>
      <c r="M825" s="11"/>
      <c r="N825" s="12"/>
      <c r="O825" s="11"/>
      <c r="Q825" s="12"/>
      <c r="R825" s="13"/>
    </row>
    <row r="826" spans="4:18" ht="15.75" customHeight="1">
      <c r="D826" s="11"/>
      <c r="E826" s="11"/>
      <c r="F826" s="11"/>
      <c r="J826" s="11"/>
      <c r="M826" s="11"/>
      <c r="N826" s="12"/>
      <c r="O826" s="11"/>
      <c r="Q826" s="12"/>
      <c r="R826" s="13"/>
    </row>
    <row r="827" spans="4:18" ht="15.75" customHeight="1">
      <c r="D827" s="11"/>
      <c r="E827" s="11"/>
      <c r="F827" s="11"/>
      <c r="J827" s="11"/>
      <c r="M827" s="11"/>
      <c r="N827" s="12"/>
      <c r="O827" s="11"/>
      <c r="Q827" s="12"/>
      <c r="R827" s="13"/>
    </row>
    <row r="828" spans="4:18" ht="15.75" customHeight="1">
      <c r="D828" s="11"/>
      <c r="E828" s="11"/>
      <c r="F828" s="11"/>
      <c r="J828" s="11"/>
      <c r="M828" s="11"/>
      <c r="N828" s="12"/>
      <c r="O828" s="11"/>
      <c r="Q828" s="12"/>
      <c r="R828" s="13"/>
    </row>
    <row r="829" spans="4:18" ht="15.75" customHeight="1">
      <c r="D829" s="11"/>
      <c r="E829" s="11"/>
      <c r="F829" s="11"/>
      <c r="J829" s="11"/>
      <c r="M829" s="11"/>
      <c r="N829" s="12"/>
      <c r="O829" s="11"/>
      <c r="Q829" s="12"/>
      <c r="R829" s="13"/>
    </row>
    <row r="830" spans="4:18" ht="15.75" customHeight="1">
      <c r="D830" s="11"/>
      <c r="E830" s="11"/>
      <c r="F830" s="11"/>
      <c r="J830" s="11"/>
      <c r="M830" s="11"/>
      <c r="N830" s="12"/>
      <c r="O830" s="11"/>
      <c r="Q830" s="12"/>
      <c r="R830" s="13"/>
    </row>
    <row r="831" spans="4:18" ht="15.75" customHeight="1">
      <c r="D831" s="11"/>
      <c r="E831" s="11"/>
      <c r="F831" s="11"/>
      <c r="J831" s="11"/>
      <c r="M831" s="11"/>
      <c r="N831" s="12"/>
      <c r="O831" s="11"/>
      <c r="Q831" s="12"/>
      <c r="R831" s="13"/>
    </row>
    <row r="832" spans="4:18" ht="15.75" customHeight="1">
      <c r="D832" s="11"/>
      <c r="E832" s="11"/>
      <c r="F832" s="11"/>
      <c r="J832" s="11"/>
      <c r="M832" s="11"/>
      <c r="N832" s="12"/>
      <c r="O832" s="11"/>
      <c r="Q832" s="12"/>
      <c r="R832" s="13"/>
    </row>
    <row r="833" spans="4:18" ht="15.75" customHeight="1">
      <c r="D833" s="11"/>
      <c r="E833" s="11"/>
      <c r="F833" s="11"/>
      <c r="J833" s="11"/>
      <c r="M833" s="11"/>
      <c r="N833" s="12"/>
      <c r="O833" s="11"/>
      <c r="Q833" s="12"/>
      <c r="R833" s="13"/>
    </row>
    <row r="834" spans="4:18" ht="15.75" customHeight="1">
      <c r="D834" s="11"/>
      <c r="E834" s="11"/>
      <c r="F834" s="11"/>
      <c r="J834" s="11"/>
      <c r="M834" s="11"/>
      <c r="N834" s="12"/>
      <c r="O834" s="11"/>
      <c r="Q834" s="12"/>
      <c r="R834" s="13"/>
    </row>
    <row r="835" spans="4:18" ht="15.75" customHeight="1">
      <c r="D835" s="11"/>
      <c r="E835" s="11"/>
      <c r="F835" s="11"/>
      <c r="J835" s="11"/>
      <c r="M835" s="11"/>
      <c r="N835" s="12"/>
      <c r="O835" s="11"/>
      <c r="Q835" s="12"/>
      <c r="R835" s="13"/>
    </row>
    <row r="836" spans="4:18" ht="15.75" customHeight="1">
      <c r="D836" s="11"/>
      <c r="E836" s="11"/>
      <c r="F836" s="11"/>
      <c r="J836" s="11"/>
      <c r="M836" s="11"/>
      <c r="N836" s="12"/>
      <c r="O836" s="11"/>
      <c r="Q836" s="12"/>
      <c r="R836" s="13"/>
    </row>
    <row r="837" spans="4:18" ht="15.75" customHeight="1">
      <c r="D837" s="11"/>
      <c r="E837" s="11"/>
      <c r="F837" s="11"/>
      <c r="J837" s="11"/>
      <c r="M837" s="11"/>
      <c r="N837" s="12"/>
      <c r="O837" s="11"/>
      <c r="Q837" s="12"/>
      <c r="R837" s="13"/>
    </row>
    <row r="838" spans="4:18" ht="15.75" customHeight="1">
      <c r="D838" s="11"/>
      <c r="E838" s="11"/>
      <c r="F838" s="11"/>
      <c r="J838" s="11"/>
      <c r="M838" s="11"/>
      <c r="N838" s="12"/>
      <c r="O838" s="11"/>
      <c r="Q838" s="12"/>
      <c r="R838" s="13"/>
    </row>
    <row r="839" spans="4:18" ht="15.75" customHeight="1">
      <c r="D839" s="11"/>
      <c r="E839" s="11"/>
      <c r="F839" s="11"/>
      <c r="J839" s="11"/>
      <c r="M839" s="11"/>
      <c r="N839" s="12"/>
      <c r="O839" s="11"/>
      <c r="Q839" s="12"/>
      <c r="R839" s="13"/>
    </row>
    <row r="840" spans="4:18" ht="15.75" customHeight="1">
      <c r="D840" s="11"/>
      <c r="E840" s="11"/>
      <c r="F840" s="11"/>
      <c r="J840" s="11"/>
      <c r="M840" s="11"/>
      <c r="N840" s="12"/>
      <c r="O840" s="11"/>
      <c r="Q840" s="12"/>
      <c r="R840" s="13"/>
    </row>
    <row r="841" spans="4:18" ht="15.75" customHeight="1">
      <c r="D841" s="11"/>
      <c r="E841" s="11"/>
      <c r="F841" s="11"/>
      <c r="J841" s="11"/>
      <c r="M841" s="11"/>
      <c r="N841" s="12"/>
      <c r="O841" s="11"/>
      <c r="Q841" s="12"/>
      <c r="R841" s="13"/>
    </row>
    <row r="842" spans="4:18" ht="15.75" customHeight="1">
      <c r="D842" s="11"/>
      <c r="E842" s="11"/>
      <c r="F842" s="11"/>
      <c r="J842" s="11"/>
      <c r="M842" s="11"/>
      <c r="N842" s="12"/>
      <c r="O842" s="11"/>
      <c r="Q842" s="12"/>
      <c r="R842" s="13"/>
    </row>
    <row r="843" spans="4:18" ht="15.75" customHeight="1">
      <c r="D843" s="11"/>
      <c r="E843" s="11"/>
      <c r="F843" s="11"/>
      <c r="J843" s="11"/>
      <c r="M843" s="11"/>
      <c r="N843" s="12"/>
      <c r="O843" s="11"/>
      <c r="Q843" s="12"/>
      <c r="R843" s="13"/>
    </row>
    <row r="844" spans="4:18" ht="15.75" customHeight="1">
      <c r="D844" s="11"/>
      <c r="E844" s="11"/>
      <c r="F844" s="11"/>
      <c r="J844" s="11"/>
      <c r="M844" s="11"/>
      <c r="N844" s="12"/>
      <c r="O844" s="11"/>
      <c r="Q844" s="12"/>
      <c r="R844" s="13"/>
    </row>
    <row r="845" spans="4:18" ht="15.75" customHeight="1">
      <c r="D845" s="11"/>
      <c r="E845" s="11"/>
      <c r="F845" s="11"/>
      <c r="J845" s="11"/>
      <c r="M845" s="11"/>
      <c r="N845" s="12"/>
      <c r="O845" s="11"/>
      <c r="Q845" s="12"/>
      <c r="R845" s="13"/>
    </row>
    <row r="846" spans="4:18" ht="15.75" customHeight="1">
      <c r="D846" s="11"/>
      <c r="E846" s="11"/>
      <c r="F846" s="11"/>
      <c r="J846" s="11"/>
      <c r="M846" s="11"/>
      <c r="N846" s="12"/>
      <c r="O846" s="11"/>
      <c r="Q846" s="12"/>
      <c r="R846" s="13"/>
    </row>
    <row r="847" spans="4:18" ht="15.75" customHeight="1">
      <c r="D847" s="11"/>
      <c r="E847" s="11"/>
      <c r="F847" s="11"/>
      <c r="J847" s="11"/>
      <c r="M847" s="11"/>
      <c r="N847" s="12"/>
      <c r="O847" s="11"/>
      <c r="Q847" s="12"/>
      <c r="R847" s="13"/>
    </row>
    <row r="848" spans="4:18" ht="15.75" customHeight="1">
      <c r="D848" s="11"/>
      <c r="E848" s="11"/>
      <c r="F848" s="11"/>
      <c r="J848" s="11"/>
      <c r="M848" s="11"/>
      <c r="N848" s="12"/>
      <c r="O848" s="11"/>
      <c r="Q848" s="12"/>
      <c r="R848" s="13"/>
    </row>
    <row r="849" spans="4:18" ht="15.75" customHeight="1">
      <c r="D849" s="11"/>
      <c r="E849" s="11"/>
      <c r="F849" s="11"/>
      <c r="J849" s="11"/>
      <c r="M849" s="11"/>
      <c r="N849" s="12"/>
      <c r="O849" s="11"/>
      <c r="Q849" s="12"/>
      <c r="R849" s="13"/>
    </row>
    <row r="850" spans="4:18" ht="15.75" customHeight="1">
      <c r="D850" s="11"/>
      <c r="E850" s="11"/>
      <c r="F850" s="11"/>
      <c r="J850" s="11"/>
      <c r="M850" s="11"/>
      <c r="N850" s="12"/>
      <c r="O850" s="11"/>
      <c r="Q850" s="12"/>
      <c r="R850" s="13"/>
    </row>
    <row r="851" spans="4:18" ht="15.75" customHeight="1">
      <c r="D851" s="11"/>
      <c r="E851" s="11"/>
      <c r="F851" s="11"/>
      <c r="J851" s="11"/>
      <c r="M851" s="11"/>
      <c r="N851" s="12"/>
      <c r="O851" s="11"/>
      <c r="Q851" s="12"/>
      <c r="R851" s="13"/>
    </row>
    <row r="852" spans="4:18" ht="15.75" customHeight="1">
      <c r="D852" s="11"/>
      <c r="E852" s="11"/>
      <c r="F852" s="11"/>
      <c r="J852" s="11"/>
      <c r="M852" s="11"/>
      <c r="N852" s="12"/>
      <c r="O852" s="11"/>
      <c r="Q852" s="12"/>
      <c r="R852" s="13"/>
    </row>
    <row r="853" spans="4:18" ht="15.75" customHeight="1">
      <c r="D853" s="11"/>
      <c r="E853" s="11"/>
      <c r="F853" s="11"/>
      <c r="J853" s="11"/>
      <c r="M853" s="11"/>
      <c r="N853" s="12"/>
      <c r="O853" s="11"/>
      <c r="Q853" s="12"/>
      <c r="R853" s="13"/>
    </row>
    <row r="854" spans="4:18" ht="15.75" customHeight="1">
      <c r="D854" s="11"/>
      <c r="E854" s="11"/>
      <c r="F854" s="11"/>
      <c r="J854" s="11"/>
      <c r="M854" s="11"/>
      <c r="N854" s="12"/>
      <c r="O854" s="11"/>
      <c r="Q854" s="12"/>
      <c r="R854" s="13"/>
    </row>
    <row r="855" spans="4:18" ht="15.75" customHeight="1">
      <c r="D855" s="11"/>
      <c r="E855" s="11"/>
      <c r="F855" s="11"/>
      <c r="J855" s="11"/>
      <c r="M855" s="11"/>
      <c r="N855" s="12"/>
      <c r="O855" s="11"/>
      <c r="Q855" s="12"/>
      <c r="R855" s="13"/>
    </row>
    <row r="856" spans="4:18" ht="15.75" customHeight="1">
      <c r="D856" s="11"/>
      <c r="E856" s="11"/>
      <c r="F856" s="11"/>
      <c r="J856" s="11"/>
      <c r="M856" s="11"/>
      <c r="N856" s="12"/>
      <c r="O856" s="11"/>
      <c r="Q856" s="12"/>
      <c r="R856" s="13"/>
    </row>
    <row r="857" spans="4:18" ht="15.75" customHeight="1">
      <c r="D857" s="11"/>
      <c r="E857" s="11"/>
      <c r="F857" s="11"/>
      <c r="J857" s="11"/>
      <c r="M857" s="11"/>
      <c r="N857" s="12"/>
      <c r="O857" s="11"/>
      <c r="Q857" s="12"/>
      <c r="R857" s="13"/>
    </row>
    <row r="858" spans="4:18" ht="15.75" customHeight="1">
      <c r="D858" s="11"/>
      <c r="E858" s="11"/>
      <c r="F858" s="11"/>
      <c r="J858" s="11"/>
      <c r="M858" s="11"/>
      <c r="N858" s="12"/>
      <c r="O858" s="11"/>
      <c r="Q858" s="12"/>
      <c r="R858" s="13"/>
    </row>
    <row r="859" spans="4:18" ht="15.75" customHeight="1">
      <c r="D859" s="11"/>
      <c r="E859" s="11"/>
      <c r="F859" s="11"/>
      <c r="J859" s="11"/>
      <c r="M859" s="11"/>
      <c r="N859" s="12"/>
      <c r="O859" s="11"/>
      <c r="Q859" s="12"/>
      <c r="R859" s="13"/>
    </row>
    <row r="860" spans="4:18" ht="15.75" customHeight="1">
      <c r="D860" s="11"/>
      <c r="E860" s="11"/>
      <c r="F860" s="11"/>
      <c r="J860" s="11"/>
      <c r="M860" s="11"/>
      <c r="N860" s="12"/>
      <c r="O860" s="11"/>
      <c r="Q860" s="12"/>
      <c r="R860" s="13"/>
    </row>
    <row r="861" spans="4:18" ht="15.75" customHeight="1">
      <c r="D861" s="11"/>
      <c r="E861" s="11"/>
      <c r="F861" s="11"/>
      <c r="J861" s="11"/>
      <c r="M861" s="11"/>
      <c r="N861" s="12"/>
      <c r="O861" s="11"/>
      <c r="Q861" s="12"/>
      <c r="R861" s="13"/>
    </row>
    <row r="862" spans="4:18" ht="15.75" customHeight="1">
      <c r="D862" s="11"/>
      <c r="E862" s="11"/>
      <c r="F862" s="11"/>
      <c r="J862" s="11"/>
      <c r="M862" s="11"/>
      <c r="N862" s="12"/>
      <c r="O862" s="11"/>
      <c r="Q862" s="12"/>
      <c r="R862" s="13"/>
    </row>
    <row r="863" spans="4:18" ht="15.75" customHeight="1">
      <c r="D863" s="11"/>
      <c r="E863" s="11"/>
      <c r="F863" s="11"/>
      <c r="J863" s="11"/>
      <c r="M863" s="11"/>
      <c r="N863" s="12"/>
      <c r="O863" s="11"/>
      <c r="Q863" s="12"/>
      <c r="R863" s="13"/>
    </row>
    <row r="864" spans="4:18" ht="15.75" customHeight="1">
      <c r="D864" s="11"/>
      <c r="E864" s="11"/>
      <c r="F864" s="11"/>
      <c r="J864" s="11"/>
      <c r="M864" s="11"/>
      <c r="N864" s="12"/>
      <c r="O864" s="11"/>
      <c r="Q864" s="12"/>
      <c r="R864" s="13"/>
    </row>
    <row r="865" spans="4:18" ht="15.75" customHeight="1">
      <c r="D865" s="11"/>
      <c r="E865" s="11"/>
      <c r="F865" s="11"/>
      <c r="J865" s="11"/>
      <c r="M865" s="11"/>
      <c r="N865" s="12"/>
      <c r="O865" s="11"/>
      <c r="Q865" s="12"/>
      <c r="R865" s="13"/>
    </row>
    <row r="866" spans="4:18" ht="15.75" customHeight="1">
      <c r="D866" s="11"/>
      <c r="E866" s="11"/>
      <c r="F866" s="11"/>
      <c r="J866" s="11"/>
      <c r="M866" s="11"/>
      <c r="N866" s="12"/>
      <c r="O866" s="11"/>
      <c r="Q866" s="12"/>
      <c r="R866" s="13"/>
    </row>
    <row r="867" spans="4:18" ht="15.75" customHeight="1">
      <c r="D867" s="11"/>
      <c r="E867" s="11"/>
      <c r="F867" s="11"/>
      <c r="J867" s="11"/>
      <c r="M867" s="11"/>
      <c r="N867" s="12"/>
      <c r="O867" s="11"/>
      <c r="Q867" s="12"/>
      <c r="R867" s="13"/>
    </row>
    <row r="868" spans="4:18" ht="15.75" customHeight="1">
      <c r="D868" s="11"/>
      <c r="E868" s="11"/>
      <c r="F868" s="11"/>
      <c r="J868" s="11"/>
      <c r="M868" s="11"/>
      <c r="N868" s="12"/>
      <c r="O868" s="11"/>
      <c r="Q868" s="12"/>
      <c r="R868" s="13"/>
    </row>
    <row r="869" spans="4:18" ht="15.75" customHeight="1">
      <c r="D869" s="11"/>
      <c r="E869" s="11"/>
      <c r="F869" s="11"/>
      <c r="J869" s="11"/>
      <c r="M869" s="11"/>
      <c r="N869" s="12"/>
      <c r="O869" s="11"/>
      <c r="Q869" s="12"/>
      <c r="R869" s="13"/>
    </row>
    <row r="870" spans="4:18" ht="15.75" customHeight="1">
      <c r="D870" s="11"/>
      <c r="E870" s="11"/>
      <c r="F870" s="11"/>
      <c r="J870" s="11"/>
      <c r="M870" s="11"/>
      <c r="N870" s="12"/>
      <c r="O870" s="11"/>
      <c r="Q870" s="12"/>
      <c r="R870" s="13"/>
    </row>
    <row r="871" spans="4:18" ht="15.75" customHeight="1">
      <c r="D871" s="11"/>
      <c r="E871" s="11"/>
      <c r="F871" s="11"/>
      <c r="J871" s="11"/>
      <c r="M871" s="11"/>
      <c r="N871" s="12"/>
      <c r="O871" s="11"/>
      <c r="Q871" s="12"/>
      <c r="R871" s="13"/>
    </row>
    <row r="872" spans="4:18" ht="15.75" customHeight="1">
      <c r="D872" s="11"/>
      <c r="E872" s="11"/>
      <c r="F872" s="11"/>
      <c r="J872" s="11"/>
      <c r="M872" s="11"/>
      <c r="N872" s="12"/>
      <c r="O872" s="11"/>
      <c r="Q872" s="12"/>
      <c r="R872" s="13"/>
    </row>
    <row r="873" spans="4:18" ht="15.75" customHeight="1">
      <c r="D873" s="11"/>
      <c r="E873" s="11"/>
      <c r="F873" s="11"/>
      <c r="J873" s="11"/>
      <c r="M873" s="11"/>
      <c r="N873" s="12"/>
      <c r="O873" s="11"/>
      <c r="Q873" s="12"/>
      <c r="R873" s="13"/>
    </row>
    <row r="874" spans="4:18" ht="15.75" customHeight="1">
      <c r="D874" s="11"/>
      <c r="E874" s="11"/>
      <c r="F874" s="11"/>
      <c r="J874" s="11"/>
      <c r="M874" s="11"/>
      <c r="N874" s="12"/>
      <c r="O874" s="11"/>
      <c r="Q874" s="12"/>
      <c r="R874" s="13"/>
    </row>
    <row r="875" spans="4:18" ht="15.75" customHeight="1">
      <c r="D875" s="11"/>
      <c r="E875" s="11"/>
      <c r="F875" s="11"/>
      <c r="J875" s="11"/>
      <c r="M875" s="11"/>
      <c r="N875" s="12"/>
      <c r="O875" s="11"/>
      <c r="Q875" s="12"/>
      <c r="R875" s="13"/>
    </row>
    <row r="876" spans="4:18" ht="15.75" customHeight="1">
      <c r="D876" s="11"/>
      <c r="E876" s="11"/>
      <c r="F876" s="11"/>
      <c r="J876" s="11"/>
      <c r="M876" s="11"/>
      <c r="N876" s="12"/>
      <c r="O876" s="11"/>
      <c r="Q876" s="12"/>
      <c r="R876" s="13"/>
    </row>
    <row r="877" spans="4:18" ht="15.75" customHeight="1">
      <c r="D877" s="11"/>
      <c r="E877" s="11"/>
      <c r="F877" s="11"/>
      <c r="J877" s="11"/>
      <c r="M877" s="11"/>
      <c r="N877" s="12"/>
      <c r="O877" s="11"/>
      <c r="Q877" s="12"/>
      <c r="R877" s="13"/>
    </row>
    <row r="878" spans="4:18" ht="15.75" customHeight="1">
      <c r="D878" s="11"/>
      <c r="E878" s="11"/>
      <c r="F878" s="11"/>
      <c r="J878" s="11"/>
      <c r="M878" s="11"/>
      <c r="N878" s="12"/>
      <c r="O878" s="11"/>
      <c r="Q878" s="12"/>
      <c r="R878" s="13"/>
    </row>
    <row r="879" spans="4:18" ht="15.75" customHeight="1">
      <c r="D879" s="11"/>
      <c r="E879" s="11"/>
      <c r="F879" s="11"/>
      <c r="J879" s="11"/>
      <c r="M879" s="11"/>
      <c r="N879" s="12"/>
      <c r="O879" s="11"/>
      <c r="Q879" s="12"/>
      <c r="R879" s="13"/>
    </row>
    <row r="880" spans="4:18" ht="15.75" customHeight="1">
      <c r="D880" s="11"/>
      <c r="E880" s="11"/>
      <c r="F880" s="11"/>
      <c r="J880" s="11"/>
      <c r="M880" s="11"/>
      <c r="N880" s="12"/>
      <c r="O880" s="11"/>
      <c r="Q880" s="12"/>
      <c r="R880" s="13"/>
    </row>
    <row r="881" spans="4:18" ht="15.75" customHeight="1">
      <c r="D881" s="11"/>
      <c r="E881" s="11"/>
      <c r="F881" s="11"/>
      <c r="J881" s="11"/>
      <c r="M881" s="11"/>
      <c r="N881" s="12"/>
      <c r="O881" s="11"/>
      <c r="Q881" s="12"/>
      <c r="R881" s="13"/>
    </row>
    <row r="882" spans="4:18" ht="15.75" customHeight="1">
      <c r="D882" s="11"/>
      <c r="E882" s="11"/>
      <c r="F882" s="11"/>
      <c r="J882" s="11"/>
      <c r="M882" s="11"/>
      <c r="N882" s="12"/>
      <c r="O882" s="11"/>
      <c r="Q882" s="12"/>
      <c r="R882" s="13"/>
    </row>
    <row r="883" spans="4:18" ht="15.75" customHeight="1">
      <c r="D883" s="11"/>
      <c r="E883" s="11"/>
      <c r="F883" s="11"/>
      <c r="J883" s="11"/>
      <c r="M883" s="11"/>
      <c r="N883" s="12"/>
      <c r="O883" s="11"/>
      <c r="Q883" s="12"/>
      <c r="R883" s="13"/>
    </row>
    <row r="884" spans="4:18" ht="15.75" customHeight="1">
      <c r="D884" s="11"/>
      <c r="E884" s="11"/>
      <c r="F884" s="11"/>
      <c r="J884" s="11"/>
      <c r="M884" s="11"/>
      <c r="N884" s="12"/>
      <c r="O884" s="11"/>
      <c r="Q884" s="12"/>
      <c r="R884" s="13"/>
    </row>
    <row r="885" spans="4:18" ht="15.75" customHeight="1">
      <c r="D885" s="11"/>
      <c r="E885" s="11"/>
      <c r="F885" s="11"/>
      <c r="J885" s="11"/>
      <c r="M885" s="11"/>
      <c r="N885" s="12"/>
      <c r="O885" s="11"/>
      <c r="Q885" s="12"/>
      <c r="R885" s="13"/>
    </row>
    <row r="886" spans="4:18" ht="15.75" customHeight="1">
      <c r="D886" s="11"/>
      <c r="E886" s="11"/>
      <c r="F886" s="11"/>
      <c r="J886" s="11"/>
      <c r="M886" s="11"/>
      <c r="N886" s="12"/>
      <c r="O886" s="11"/>
      <c r="Q886" s="12"/>
      <c r="R886" s="13"/>
    </row>
    <row r="887" spans="4:18" ht="15.75" customHeight="1">
      <c r="D887" s="11"/>
      <c r="E887" s="11"/>
      <c r="F887" s="11"/>
      <c r="J887" s="11"/>
      <c r="M887" s="11"/>
      <c r="N887" s="12"/>
      <c r="O887" s="11"/>
      <c r="Q887" s="12"/>
      <c r="R887" s="13"/>
    </row>
    <row r="888" spans="4:18" ht="15.75" customHeight="1">
      <c r="D888" s="11"/>
      <c r="E888" s="11"/>
      <c r="F888" s="11"/>
      <c r="J888" s="11"/>
      <c r="M888" s="11"/>
      <c r="N888" s="12"/>
      <c r="O888" s="11"/>
      <c r="Q888" s="12"/>
      <c r="R888" s="13"/>
    </row>
    <row r="889" spans="4:18" ht="15.75" customHeight="1">
      <c r="D889" s="11"/>
      <c r="E889" s="11"/>
      <c r="F889" s="11"/>
      <c r="J889" s="11"/>
      <c r="M889" s="11"/>
      <c r="N889" s="12"/>
      <c r="O889" s="11"/>
      <c r="Q889" s="12"/>
      <c r="R889" s="13"/>
    </row>
    <row r="890" spans="4:18" ht="15.75" customHeight="1">
      <c r="D890" s="11"/>
      <c r="E890" s="11"/>
      <c r="F890" s="11"/>
      <c r="J890" s="11"/>
      <c r="M890" s="11"/>
      <c r="N890" s="12"/>
      <c r="O890" s="11"/>
      <c r="Q890" s="12"/>
      <c r="R890" s="13"/>
    </row>
    <row r="891" spans="4:18" ht="15.75" customHeight="1">
      <c r="D891" s="11"/>
      <c r="E891" s="11"/>
      <c r="F891" s="11"/>
      <c r="J891" s="11"/>
      <c r="M891" s="11"/>
      <c r="N891" s="12"/>
      <c r="O891" s="11"/>
      <c r="Q891" s="12"/>
      <c r="R891" s="13"/>
    </row>
    <row r="892" spans="4:18" ht="15.75" customHeight="1">
      <c r="D892" s="11"/>
      <c r="E892" s="11"/>
      <c r="F892" s="11"/>
      <c r="J892" s="11"/>
      <c r="M892" s="11"/>
      <c r="N892" s="12"/>
      <c r="O892" s="11"/>
      <c r="Q892" s="12"/>
      <c r="R892" s="13"/>
    </row>
    <row r="893" spans="4:18" ht="15.75" customHeight="1">
      <c r="D893" s="11"/>
      <c r="E893" s="11"/>
      <c r="F893" s="11"/>
      <c r="J893" s="11"/>
      <c r="M893" s="11"/>
      <c r="N893" s="12"/>
      <c r="O893" s="11"/>
      <c r="Q893" s="12"/>
      <c r="R893" s="13"/>
    </row>
    <row r="894" spans="4:18" ht="15.75" customHeight="1">
      <c r="D894" s="11"/>
      <c r="E894" s="11"/>
      <c r="F894" s="11"/>
      <c r="J894" s="11"/>
      <c r="M894" s="11"/>
      <c r="N894" s="12"/>
      <c r="O894" s="11"/>
      <c r="Q894" s="12"/>
      <c r="R894" s="13"/>
    </row>
    <row r="895" spans="4:18" ht="15.75" customHeight="1">
      <c r="D895" s="11"/>
      <c r="E895" s="11"/>
      <c r="F895" s="11"/>
      <c r="J895" s="11"/>
      <c r="M895" s="11"/>
      <c r="N895" s="12"/>
      <c r="O895" s="11"/>
      <c r="Q895" s="12"/>
      <c r="R895" s="13"/>
    </row>
    <row r="896" spans="4:18" ht="15.75" customHeight="1">
      <c r="D896" s="11"/>
      <c r="E896" s="11"/>
      <c r="F896" s="11"/>
      <c r="J896" s="11"/>
      <c r="M896" s="11"/>
      <c r="N896" s="12"/>
      <c r="O896" s="11"/>
      <c r="Q896" s="12"/>
      <c r="R896" s="13"/>
    </row>
    <row r="897" spans="4:18" ht="15.75" customHeight="1">
      <c r="D897" s="11"/>
      <c r="E897" s="11"/>
      <c r="F897" s="11"/>
      <c r="J897" s="11"/>
      <c r="M897" s="11"/>
      <c r="N897" s="12"/>
      <c r="O897" s="11"/>
      <c r="Q897" s="12"/>
      <c r="R897" s="13"/>
    </row>
    <row r="898" spans="4:18" ht="15.75" customHeight="1">
      <c r="D898" s="11"/>
      <c r="E898" s="11"/>
      <c r="F898" s="11"/>
      <c r="J898" s="11"/>
      <c r="M898" s="11"/>
      <c r="N898" s="12"/>
      <c r="O898" s="11"/>
      <c r="Q898" s="12"/>
      <c r="R898" s="13"/>
    </row>
    <row r="899" spans="4:18" ht="15.75" customHeight="1">
      <c r="D899" s="11"/>
      <c r="E899" s="11"/>
      <c r="F899" s="11"/>
      <c r="J899" s="11"/>
      <c r="M899" s="11"/>
      <c r="N899" s="12"/>
      <c r="O899" s="11"/>
      <c r="Q899" s="12"/>
      <c r="R899" s="13"/>
    </row>
    <row r="900" spans="4:18" ht="15.75" customHeight="1">
      <c r="D900" s="11"/>
      <c r="E900" s="11"/>
      <c r="F900" s="11"/>
      <c r="J900" s="11"/>
      <c r="M900" s="11"/>
      <c r="N900" s="12"/>
      <c r="O900" s="11"/>
      <c r="Q900" s="12"/>
      <c r="R900" s="13"/>
    </row>
    <row r="901" spans="4:18" ht="15.75" customHeight="1">
      <c r="D901" s="11"/>
      <c r="E901" s="11"/>
      <c r="F901" s="11"/>
      <c r="J901" s="11"/>
      <c r="M901" s="11"/>
      <c r="N901" s="12"/>
      <c r="O901" s="11"/>
      <c r="Q901" s="12"/>
      <c r="R901" s="13"/>
    </row>
    <row r="902" spans="4:18" ht="15.75" customHeight="1">
      <c r="D902" s="11"/>
      <c r="E902" s="11"/>
      <c r="F902" s="11"/>
      <c r="J902" s="11"/>
      <c r="M902" s="11"/>
      <c r="N902" s="12"/>
      <c r="O902" s="11"/>
      <c r="Q902" s="12"/>
      <c r="R902" s="13"/>
    </row>
    <row r="903" spans="4:18" ht="15.75" customHeight="1">
      <c r="D903" s="11"/>
      <c r="E903" s="11"/>
      <c r="F903" s="11"/>
      <c r="J903" s="11"/>
      <c r="M903" s="11"/>
      <c r="N903" s="12"/>
      <c r="O903" s="11"/>
      <c r="Q903" s="12"/>
      <c r="R903" s="13"/>
    </row>
    <row r="904" spans="4:18" ht="15.75" customHeight="1">
      <c r="D904" s="11"/>
      <c r="E904" s="11"/>
      <c r="F904" s="11"/>
      <c r="J904" s="11"/>
      <c r="M904" s="11"/>
      <c r="N904" s="12"/>
      <c r="O904" s="11"/>
      <c r="Q904" s="12"/>
      <c r="R904" s="13"/>
    </row>
    <row r="905" spans="4:18" ht="15.75" customHeight="1">
      <c r="D905" s="11"/>
      <c r="E905" s="11"/>
      <c r="F905" s="11"/>
      <c r="J905" s="11"/>
      <c r="M905" s="11"/>
      <c r="N905" s="12"/>
      <c r="O905" s="11"/>
      <c r="Q905" s="12"/>
      <c r="R905" s="13"/>
    </row>
    <row r="906" spans="4:18" ht="15.75" customHeight="1">
      <c r="D906" s="11"/>
      <c r="E906" s="11"/>
      <c r="F906" s="11"/>
      <c r="J906" s="11"/>
      <c r="M906" s="11"/>
      <c r="N906" s="12"/>
      <c r="O906" s="11"/>
      <c r="Q906" s="12"/>
      <c r="R906" s="13"/>
    </row>
    <row r="907" spans="4:18" ht="15.75" customHeight="1">
      <c r="D907" s="11"/>
      <c r="E907" s="11"/>
      <c r="F907" s="11"/>
      <c r="J907" s="11"/>
      <c r="M907" s="11"/>
      <c r="N907" s="12"/>
      <c r="O907" s="11"/>
      <c r="Q907" s="12"/>
      <c r="R907" s="13"/>
    </row>
    <row r="908" spans="4:18" ht="15.75" customHeight="1">
      <c r="D908" s="11"/>
      <c r="E908" s="11"/>
      <c r="F908" s="11"/>
      <c r="J908" s="11"/>
      <c r="M908" s="11"/>
      <c r="N908" s="12"/>
      <c r="O908" s="11"/>
      <c r="Q908" s="12"/>
      <c r="R908" s="13"/>
    </row>
    <row r="909" spans="4:18" ht="15.75" customHeight="1">
      <c r="D909" s="11"/>
      <c r="E909" s="11"/>
      <c r="F909" s="11"/>
      <c r="J909" s="11"/>
      <c r="M909" s="11"/>
      <c r="N909" s="12"/>
      <c r="O909" s="11"/>
      <c r="Q909" s="12"/>
      <c r="R909" s="13"/>
    </row>
    <row r="910" spans="4:18" ht="15.75" customHeight="1">
      <c r="D910" s="11"/>
      <c r="E910" s="11"/>
      <c r="F910" s="11"/>
      <c r="J910" s="11"/>
      <c r="M910" s="11"/>
      <c r="N910" s="12"/>
      <c r="O910" s="11"/>
      <c r="Q910" s="12"/>
      <c r="R910" s="13"/>
    </row>
    <row r="911" spans="4:18" ht="15.75" customHeight="1">
      <c r="D911" s="11"/>
      <c r="E911" s="11"/>
      <c r="F911" s="11"/>
      <c r="J911" s="11"/>
      <c r="M911" s="11"/>
      <c r="N911" s="12"/>
      <c r="O911" s="11"/>
      <c r="Q911" s="12"/>
      <c r="R911" s="13"/>
    </row>
    <row r="912" spans="4:18" ht="15.75" customHeight="1">
      <c r="D912" s="11"/>
      <c r="E912" s="11"/>
      <c r="F912" s="11"/>
      <c r="J912" s="11"/>
      <c r="M912" s="11"/>
      <c r="N912" s="12"/>
      <c r="O912" s="11"/>
      <c r="Q912" s="12"/>
      <c r="R912" s="13"/>
    </row>
    <row r="913" spans="4:18" ht="15.75" customHeight="1">
      <c r="D913" s="11"/>
      <c r="E913" s="11"/>
      <c r="F913" s="11"/>
      <c r="J913" s="11"/>
      <c r="M913" s="11"/>
      <c r="N913" s="12"/>
      <c r="O913" s="11"/>
      <c r="Q913" s="12"/>
      <c r="R913" s="13"/>
    </row>
    <row r="914" spans="4:18" ht="15.75" customHeight="1">
      <c r="D914" s="11"/>
      <c r="E914" s="11"/>
      <c r="F914" s="11"/>
      <c r="J914" s="11"/>
      <c r="M914" s="11"/>
      <c r="N914" s="12"/>
      <c r="O914" s="11"/>
      <c r="Q914" s="12"/>
      <c r="R914" s="13"/>
    </row>
    <row r="915" spans="4:18" ht="15.75" customHeight="1">
      <c r="D915" s="11"/>
      <c r="E915" s="11"/>
      <c r="F915" s="11"/>
      <c r="J915" s="11"/>
      <c r="M915" s="11"/>
      <c r="N915" s="12"/>
      <c r="O915" s="11"/>
      <c r="Q915" s="12"/>
      <c r="R915" s="13"/>
    </row>
    <row r="916" spans="4:18" ht="15.75" customHeight="1">
      <c r="D916" s="11"/>
      <c r="E916" s="11"/>
      <c r="F916" s="11"/>
      <c r="J916" s="11"/>
      <c r="M916" s="11"/>
      <c r="N916" s="12"/>
      <c r="O916" s="11"/>
      <c r="Q916" s="12"/>
      <c r="R916" s="13"/>
    </row>
    <row r="917" spans="4:18" ht="15.75" customHeight="1">
      <c r="D917" s="11"/>
      <c r="E917" s="11"/>
      <c r="F917" s="11"/>
      <c r="J917" s="11"/>
      <c r="M917" s="11"/>
      <c r="N917" s="12"/>
      <c r="O917" s="11"/>
      <c r="Q917" s="12"/>
      <c r="R917" s="13"/>
    </row>
    <row r="918" spans="4:18" ht="15.75" customHeight="1">
      <c r="D918" s="11"/>
      <c r="E918" s="11"/>
      <c r="F918" s="11"/>
      <c r="J918" s="11"/>
      <c r="M918" s="11"/>
      <c r="N918" s="12"/>
      <c r="O918" s="11"/>
      <c r="Q918" s="12"/>
      <c r="R918" s="13"/>
    </row>
    <row r="919" spans="4:18" ht="15.75" customHeight="1">
      <c r="D919" s="11"/>
      <c r="E919" s="11"/>
      <c r="F919" s="11"/>
      <c r="J919" s="11"/>
      <c r="M919" s="11"/>
      <c r="N919" s="12"/>
      <c r="O919" s="11"/>
      <c r="Q919" s="12"/>
      <c r="R919" s="13"/>
    </row>
    <row r="920" spans="4:18" ht="15.75" customHeight="1">
      <c r="D920" s="11"/>
      <c r="E920" s="11"/>
      <c r="F920" s="11"/>
      <c r="J920" s="11"/>
      <c r="M920" s="11"/>
      <c r="N920" s="12"/>
      <c r="O920" s="11"/>
      <c r="Q920" s="12"/>
      <c r="R920" s="13"/>
    </row>
    <row r="921" spans="4:18" ht="15.75" customHeight="1">
      <c r="D921" s="11"/>
      <c r="E921" s="11"/>
      <c r="F921" s="11"/>
      <c r="J921" s="11"/>
      <c r="M921" s="11"/>
      <c r="N921" s="12"/>
      <c r="O921" s="11"/>
      <c r="Q921" s="12"/>
      <c r="R921" s="13"/>
    </row>
    <row r="922" spans="4:18" ht="15.75" customHeight="1">
      <c r="D922" s="11"/>
      <c r="E922" s="11"/>
      <c r="F922" s="11"/>
      <c r="J922" s="11"/>
      <c r="M922" s="11"/>
      <c r="N922" s="12"/>
      <c r="O922" s="11"/>
      <c r="Q922" s="12"/>
      <c r="R922" s="13"/>
    </row>
    <row r="923" spans="4:18" ht="15.75" customHeight="1">
      <c r="D923" s="11"/>
      <c r="E923" s="11"/>
      <c r="F923" s="11"/>
      <c r="J923" s="11"/>
      <c r="M923" s="11"/>
      <c r="N923" s="12"/>
      <c r="O923" s="11"/>
      <c r="Q923" s="12"/>
      <c r="R923" s="13"/>
    </row>
    <row r="924" spans="4:18" ht="15.75" customHeight="1">
      <c r="D924" s="11"/>
      <c r="E924" s="11"/>
      <c r="F924" s="11"/>
      <c r="J924" s="11"/>
      <c r="M924" s="11"/>
      <c r="N924" s="12"/>
      <c r="O924" s="11"/>
      <c r="Q924" s="12"/>
      <c r="R924" s="13"/>
    </row>
    <row r="925" spans="4:18" ht="15.75" customHeight="1">
      <c r="D925" s="11"/>
      <c r="E925" s="11"/>
      <c r="F925" s="11"/>
      <c r="J925" s="11"/>
      <c r="M925" s="11"/>
      <c r="N925" s="12"/>
      <c r="O925" s="11"/>
      <c r="Q925" s="12"/>
      <c r="R925" s="13"/>
    </row>
    <row r="926" spans="4:18" ht="15.75" customHeight="1">
      <c r="D926" s="11"/>
      <c r="E926" s="11"/>
      <c r="F926" s="11"/>
      <c r="J926" s="11"/>
      <c r="M926" s="11"/>
      <c r="N926" s="12"/>
      <c r="O926" s="11"/>
      <c r="Q926" s="12"/>
      <c r="R926" s="13"/>
    </row>
    <row r="927" spans="4:18" ht="15.75" customHeight="1">
      <c r="D927" s="11"/>
      <c r="E927" s="11"/>
      <c r="F927" s="11"/>
      <c r="J927" s="11"/>
      <c r="M927" s="11"/>
      <c r="N927" s="12"/>
      <c r="O927" s="11"/>
      <c r="Q927" s="12"/>
      <c r="R927" s="13"/>
    </row>
    <row r="928" spans="4:18" ht="15.75" customHeight="1">
      <c r="D928" s="11"/>
      <c r="E928" s="11"/>
      <c r="F928" s="11"/>
      <c r="J928" s="11"/>
      <c r="M928" s="11"/>
      <c r="N928" s="12"/>
      <c r="O928" s="11"/>
      <c r="Q928" s="12"/>
      <c r="R928" s="13"/>
    </row>
    <row r="929" spans="4:18" ht="15.75" customHeight="1">
      <c r="D929" s="11"/>
      <c r="E929" s="11"/>
      <c r="F929" s="11"/>
      <c r="J929" s="11"/>
      <c r="M929" s="11"/>
      <c r="N929" s="12"/>
      <c r="O929" s="11"/>
      <c r="Q929" s="12"/>
      <c r="R929" s="13"/>
    </row>
    <row r="930" spans="4:18" ht="15.75" customHeight="1">
      <c r="D930" s="11"/>
      <c r="E930" s="11"/>
      <c r="F930" s="11"/>
      <c r="J930" s="11"/>
      <c r="M930" s="11"/>
      <c r="N930" s="12"/>
      <c r="O930" s="11"/>
      <c r="Q930" s="12"/>
      <c r="R930" s="13"/>
    </row>
    <row r="931" spans="4:18" ht="15.75" customHeight="1">
      <c r="D931" s="11"/>
      <c r="E931" s="11"/>
      <c r="F931" s="11"/>
      <c r="J931" s="11"/>
      <c r="M931" s="11"/>
      <c r="N931" s="12"/>
      <c r="O931" s="11"/>
      <c r="Q931" s="12"/>
      <c r="R931" s="13"/>
    </row>
    <row r="932" spans="4:18" ht="15.75" customHeight="1">
      <c r="D932" s="11"/>
      <c r="E932" s="11"/>
      <c r="F932" s="11"/>
      <c r="J932" s="11"/>
      <c r="M932" s="11"/>
      <c r="N932" s="12"/>
      <c r="O932" s="11"/>
      <c r="Q932" s="12"/>
      <c r="R932" s="13"/>
    </row>
    <row r="933" spans="4:18" ht="15.75" customHeight="1">
      <c r="D933" s="11"/>
      <c r="E933" s="11"/>
      <c r="F933" s="11"/>
      <c r="J933" s="11"/>
      <c r="M933" s="11"/>
      <c r="N933" s="12"/>
      <c r="O933" s="11"/>
      <c r="Q933" s="12"/>
      <c r="R933" s="13"/>
    </row>
    <row r="934" spans="4:18" ht="15.75" customHeight="1">
      <c r="D934" s="11"/>
      <c r="E934" s="11"/>
      <c r="F934" s="11"/>
      <c r="J934" s="11"/>
      <c r="M934" s="11"/>
      <c r="N934" s="12"/>
      <c r="O934" s="11"/>
      <c r="Q934" s="12"/>
      <c r="R934" s="13"/>
    </row>
    <row r="935" spans="4:18" ht="15.75" customHeight="1">
      <c r="D935" s="11"/>
      <c r="E935" s="11"/>
      <c r="F935" s="11"/>
      <c r="J935" s="11"/>
      <c r="M935" s="11"/>
      <c r="N935" s="12"/>
      <c r="O935" s="11"/>
      <c r="Q935" s="12"/>
      <c r="R935" s="13"/>
    </row>
    <row r="936" spans="4:18" ht="15.75" customHeight="1">
      <c r="D936" s="11"/>
      <c r="E936" s="11"/>
      <c r="F936" s="11"/>
      <c r="J936" s="11"/>
      <c r="M936" s="11"/>
      <c r="N936" s="12"/>
      <c r="O936" s="11"/>
      <c r="Q936" s="12"/>
      <c r="R936" s="13"/>
    </row>
    <row r="937" spans="4:18" ht="15.75" customHeight="1">
      <c r="D937" s="11"/>
      <c r="E937" s="11"/>
      <c r="F937" s="11"/>
      <c r="J937" s="11"/>
      <c r="M937" s="11"/>
      <c r="N937" s="12"/>
      <c r="O937" s="11"/>
      <c r="Q937" s="12"/>
      <c r="R937" s="13"/>
    </row>
    <row r="938" spans="4:18" ht="15.75" customHeight="1">
      <c r="D938" s="11"/>
      <c r="E938" s="11"/>
      <c r="F938" s="11"/>
      <c r="J938" s="11"/>
      <c r="M938" s="11"/>
      <c r="N938" s="12"/>
      <c r="O938" s="11"/>
      <c r="Q938" s="12"/>
      <c r="R938" s="13"/>
    </row>
    <row r="939" spans="4:18" ht="15.75" customHeight="1">
      <c r="D939" s="11"/>
      <c r="E939" s="11"/>
      <c r="F939" s="11"/>
      <c r="J939" s="11"/>
      <c r="M939" s="11"/>
      <c r="N939" s="12"/>
      <c r="O939" s="11"/>
      <c r="Q939" s="12"/>
      <c r="R939" s="13"/>
    </row>
    <row r="940" spans="4:18" ht="15.75" customHeight="1">
      <c r="D940" s="11"/>
      <c r="E940" s="11"/>
      <c r="F940" s="11"/>
      <c r="J940" s="11"/>
      <c r="M940" s="11"/>
      <c r="N940" s="12"/>
      <c r="O940" s="11"/>
      <c r="Q940" s="12"/>
      <c r="R940" s="13"/>
    </row>
    <row r="941" spans="4:18" ht="15.75" customHeight="1">
      <c r="D941" s="11"/>
      <c r="E941" s="11"/>
      <c r="F941" s="11"/>
      <c r="J941" s="11"/>
      <c r="M941" s="11"/>
      <c r="N941" s="12"/>
      <c r="O941" s="11"/>
      <c r="Q941" s="12"/>
      <c r="R941" s="13"/>
    </row>
    <row r="942" spans="4:18" ht="15.75" customHeight="1">
      <c r="D942" s="11"/>
      <c r="E942" s="11"/>
      <c r="F942" s="11"/>
      <c r="J942" s="11"/>
      <c r="M942" s="11"/>
      <c r="N942" s="12"/>
      <c r="O942" s="11"/>
      <c r="Q942" s="12"/>
      <c r="R942" s="13"/>
    </row>
    <row r="943" spans="4:18" ht="15.75" customHeight="1">
      <c r="D943" s="11"/>
      <c r="E943" s="11"/>
      <c r="F943" s="11"/>
      <c r="J943" s="11"/>
      <c r="M943" s="11"/>
      <c r="N943" s="12"/>
      <c r="O943" s="11"/>
      <c r="Q943" s="12"/>
      <c r="R943" s="13"/>
    </row>
    <row r="944" spans="4:18" ht="15.75" customHeight="1">
      <c r="D944" s="11"/>
      <c r="E944" s="11"/>
      <c r="F944" s="11"/>
      <c r="J944" s="11"/>
      <c r="M944" s="11"/>
      <c r="N944" s="12"/>
      <c r="O944" s="11"/>
      <c r="Q944" s="12"/>
      <c r="R944" s="13"/>
    </row>
    <row r="945" spans="4:18" ht="15.75" customHeight="1">
      <c r="D945" s="11"/>
      <c r="E945" s="11"/>
      <c r="F945" s="11"/>
      <c r="J945" s="11"/>
      <c r="M945" s="11"/>
      <c r="N945" s="12"/>
      <c r="O945" s="11"/>
      <c r="Q945" s="12"/>
      <c r="R945" s="13"/>
    </row>
    <row r="946" spans="4:18" ht="15.75" customHeight="1">
      <c r="D946" s="11"/>
      <c r="E946" s="11"/>
      <c r="F946" s="11"/>
      <c r="J946" s="11"/>
      <c r="M946" s="11"/>
      <c r="N946" s="12"/>
      <c r="O946" s="11"/>
      <c r="Q946" s="12"/>
      <c r="R946" s="13"/>
    </row>
    <row r="947" spans="4:18" ht="15.75" customHeight="1">
      <c r="D947" s="11"/>
      <c r="E947" s="11"/>
      <c r="F947" s="11"/>
      <c r="J947" s="11"/>
      <c r="M947" s="11"/>
      <c r="N947" s="12"/>
      <c r="O947" s="11"/>
      <c r="Q947" s="12"/>
      <c r="R947" s="13"/>
    </row>
    <row r="948" spans="4:18" ht="15.75" customHeight="1">
      <c r="D948" s="11"/>
      <c r="E948" s="11"/>
      <c r="F948" s="11"/>
      <c r="J948" s="11"/>
      <c r="M948" s="11"/>
      <c r="N948" s="12"/>
      <c r="O948" s="11"/>
      <c r="Q948" s="12"/>
      <c r="R948" s="13"/>
    </row>
    <row r="949" spans="4:18" ht="15.75" customHeight="1">
      <c r="D949" s="11"/>
      <c r="E949" s="11"/>
      <c r="F949" s="11"/>
      <c r="J949" s="11"/>
      <c r="M949" s="11"/>
      <c r="N949" s="12"/>
      <c r="O949" s="11"/>
      <c r="Q949" s="12"/>
      <c r="R949" s="13"/>
    </row>
    <row r="950" spans="4:18" ht="15.75" customHeight="1">
      <c r="D950" s="11"/>
      <c r="E950" s="11"/>
      <c r="F950" s="11"/>
      <c r="J950" s="11"/>
      <c r="M950" s="11"/>
      <c r="N950" s="12"/>
      <c r="O950" s="11"/>
      <c r="Q950" s="12"/>
      <c r="R950" s="13"/>
    </row>
    <row r="951" spans="4:18" ht="15.75" customHeight="1">
      <c r="D951" s="11"/>
      <c r="E951" s="11"/>
      <c r="F951" s="11"/>
      <c r="J951" s="11"/>
      <c r="M951" s="11"/>
      <c r="N951" s="12"/>
      <c r="O951" s="11"/>
      <c r="Q951" s="12"/>
      <c r="R951" s="13"/>
    </row>
    <row r="952" spans="4:18" ht="15.75" customHeight="1">
      <c r="D952" s="11"/>
      <c r="E952" s="11"/>
      <c r="F952" s="11"/>
      <c r="J952" s="11"/>
      <c r="M952" s="11"/>
      <c r="N952" s="12"/>
      <c r="O952" s="11"/>
      <c r="Q952" s="12"/>
      <c r="R952" s="13"/>
    </row>
    <row r="953" spans="4:18" ht="15.75" customHeight="1">
      <c r="D953" s="11"/>
      <c r="E953" s="11"/>
      <c r="F953" s="11"/>
      <c r="J953" s="11"/>
      <c r="M953" s="11"/>
      <c r="N953" s="12"/>
      <c r="O953" s="11"/>
      <c r="Q953" s="12"/>
      <c r="R953" s="13"/>
    </row>
    <row r="954" spans="4:18" ht="15.75" customHeight="1">
      <c r="D954" s="11"/>
      <c r="E954" s="11"/>
      <c r="F954" s="11"/>
      <c r="J954" s="11"/>
      <c r="M954" s="11"/>
      <c r="N954" s="12"/>
      <c r="O954" s="11"/>
      <c r="Q954" s="12"/>
      <c r="R954" s="13"/>
    </row>
    <row r="955" spans="4:18" ht="15.75" customHeight="1">
      <c r="D955" s="11"/>
      <c r="E955" s="11"/>
      <c r="F955" s="11"/>
      <c r="J955" s="11"/>
      <c r="M955" s="11"/>
      <c r="N955" s="12"/>
      <c r="O955" s="11"/>
      <c r="Q955" s="12"/>
      <c r="R955" s="13"/>
    </row>
    <row r="956" spans="4:18" ht="15.75" customHeight="1">
      <c r="D956" s="11"/>
      <c r="E956" s="11"/>
      <c r="F956" s="11"/>
      <c r="J956" s="11"/>
      <c r="M956" s="11"/>
      <c r="N956" s="12"/>
      <c r="O956" s="11"/>
      <c r="Q956" s="12"/>
      <c r="R956" s="13"/>
    </row>
    <row r="957" spans="4:18" ht="15.75" customHeight="1">
      <c r="D957" s="11"/>
      <c r="E957" s="11"/>
      <c r="F957" s="11"/>
      <c r="J957" s="11"/>
      <c r="M957" s="11"/>
      <c r="N957" s="12"/>
      <c r="O957" s="11"/>
      <c r="Q957" s="12"/>
      <c r="R957" s="13"/>
    </row>
    <row r="958" spans="4:18" ht="15.75" customHeight="1">
      <c r="D958" s="11"/>
      <c r="E958" s="11"/>
      <c r="F958" s="11"/>
      <c r="J958" s="11"/>
      <c r="M958" s="11"/>
      <c r="N958" s="12"/>
      <c r="O958" s="11"/>
      <c r="Q958" s="12"/>
      <c r="R958" s="13"/>
    </row>
    <row r="959" spans="4:18" ht="15.75" customHeight="1">
      <c r="D959" s="11"/>
      <c r="E959" s="11"/>
      <c r="F959" s="11"/>
      <c r="J959" s="11"/>
      <c r="M959" s="11"/>
      <c r="N959" s="12"/>
      <c r="O959" s="11"/>
      <c r="Q959" s="12"/>
      <c r="R959" s="13"/>
    </row>
    <row r="960" spans="4:18" ht="15.75" customHeight="1">
      <c r="D960" s="11"/>
      <c r="E960" s="11"/>
      <c r="F960" s="11"/>
      <c r="J960" s="11"/>
      <c r="M960" s="11"/>
      <c r="N960" s="12"/>
      <c r="O960" s="11"/>
      <c r="Q960" s="12"/>
      <c r="R960" s="13"/>
    </row>
    <row r="961" spans="4:18" ht="15.75" customHeight="1">
      <c r="D961" s="11"/>
      <c r="E961" s="11"/>
      <c r="F961" s="11"/>
      <c r="J961" s="11"/>
      <c r="M961" s="11"/>
      <c r="N961" s="12"/>
      <c r="O961" s="11"/>
      <c r="Q961" s="12"/>
      <c r="R961" s="13"/>
    </row>
    <row r="962" spans="4:18" ht="15.75" customHeight="1">
      <c r="D962" s="11"/>
      <c r="E962" s="11"/>
      <c r="F962" s="11"/>
      <c r="J962" s="11"/>
      <c r="M962" s="11"/>
      <c r="N962" s="12"/>
      <c r="O962" s="11"/>
      <c r="Q962" s="12"/>
      <c r="R962" s="13"/>
    </row>
    <row r="963" spans="4:18" ht="15.75" customHeight="1">
      <c r="D963" s="11"/>
      <c r="E963" s="11"/>
      <c r="F963" s="11"/>
      <c r="J963" s="11"/>
      <c r="M963" s="11"/>
      <c r="N963" s="12"/>
      <c r="O963" s="11"/>
      <c r="Q963" s="12"/>
      <c r="R963" s="13"/>
    </row>
    <row r="964" spans="4:18" ht="15.75" customHeight="1">
      <c r="D964" s="11"/>
      <c r="E964" s="11"/>
      <c r="F964" s="11"/>
      <c r="J964" s="11"/>
      <c r="M964" s="11"/>
      <c r="N964" s="12"/>
      <c r="O964" s="11"/>
      <c r="Q964" s="12"/>
      <c r="R964" s="13"/>
    </row>
    <row r="965" spans="4:18" ht="15.75" customHeight="1">
      <c r="D965" s="11"/>
      <c r="E965" s="11"/>
      <c r="F965" s="11"/>
      <c r="J965" s="11"/>
      <c r="M965" s="11"/>
      <c r="N965" s="12"/>
      <c r="O965" s="11"/>
      <c r="Q965" s="12"/>
      <c r="R965" s="13"/>
    </row>
    <row r="966" spans="4:18" ht="15.75" customHeight="1">
      <c r="D966" s="11"/>
      <c r="E966" s="11"/>
      <c r="F966" s="11"/>
      <c r="J966" s="11"/>
      <c r="M966" s="11"/>
      <c r="N966" s="12"/>
      <c r="O966" s="11"/>
      <c r="Q966" s="12"/>
      <c r="R966" s="13"/>
    </row>
    <row r="967" spans="4:18" ht="15.75" customHeight="1">
      <c r="D967" s="11"/>
      <c r="E967" s="11"/>
      <c r="F967" s="11"/>
      <c r="J967" s="11"/>
      <c r="M967" s="11"/>
      <c r="N967" s="12"/>
      <c r="O967" s="11"/>
      <c r="Q967" s="12"/>
      <c r="R967" s="13"/>
    </row>
    <row r="968" spans="4:18" ht="15.75" customHeight="1">
      <c r="D968" s="11"/>
      <c r="E968" s="11"/>
      <c r="F968" s="11"/>
      <c r="J968" s="11"/>
      <c r="M968" s="11"/>
      <c r="N968" s="12"/>
      <c r="O968" s="11"/>
      <c r="Q968" s="12"/>
      <c r="R968" s="13"/>
    </row>
    <row r="969" spans="4:18" ht="15.75" customHeight="1">
      <c r="D969" s="11"/>
      <c r="E969" s="11"/>
      <c r="F969" s="11"/>
      <c r="J969" s="11"/>
      <c r="M969" s="11"/>
      <c r="N969" s="12"/>
      <c r="O969" s="11"/>
      <c r="Q969" s="12"/>
      <c r="R969" s="13"/>
    </row>
    <row r="970" spans="4:18" ht="15.75" customHeight="1">
      <c r="D970" s="11"/>
      <c r="E970" s="11"/>
      <c r="F970" s="11"/>
      <c r="J970" s="11"/>
      <c r="M970" s="11"/>
      <c r="N970" s="12"/>
      <c r="O970" s="11"/>
      <c r="Q970" s="12"/>
      <c r="R970" s="13"/>
    </row>
    <row r="971" spans="4:18" ht="15.75" customHeight="1">
      <c r="D971" s="11"/>
      <c r="E971" s="11"/>
      <c r="F971" s="11"/>
      <c r="J971" s="11"/>
      <c r="M971" s="11"/>
      <c r="N971" s="12"/>
      <c r="O971" s="11"/>
      <c r="Q971" s="12"/>
      <c r="R971" s="13"/>
    </row>
    <row r="972" spans="4:18" ht="15.75" customHeight="1">
      <c r="D972" s="11"/>
      <c r="E972" s="11"/>
      <c r="F972" s="11"/>
      <c r="J972" s="11"/>
      <c r="M972" s="11"/>
      <c r="N972" s="12"/>
      <c r="O972" s="11"/>
      <c r="Q972" s="12"/>
      <c r="R972" s="13"/>
    </row>
    <row r="973" spans="4:18" ht="15.75" customHeight="1">
      <c r="D973" s="11"/>
      <c r="E973" s="11"/>
      <c r="F973" s="11"/>
      <c r="J973" s="11"/>
      <c r="M973" s="11"/>
      <c r="N973" s="12"/>
      <c r="O973" s="11"/>
      <c r="Q973" s="12"/>
      <c r="R973" s="13"/>
    </row>
    <row r="974" spans="4:18" ht="15.75" customHeight="1">
      <c r="D974" s="11"/>
      <c r="E974" s="11"/>
      <c r="F974" s="11"/>
      <c r="J974" s="11"/>
      <c r="M974" s="11"/>
      <c r="N974" s="12"/>
      <c r="O974" s="11"/>
      <c r="Q974" s="12"/>
      <c r="R974" s="13"/>
    </row>
    <row r="975" spans="4:18" ht="15.75" customHeight="1">
      <c r="D975" s="11"/>
      <c r="E975" s="11"/>
      <c r="F975" s="11"/>
      <c r="J975" s="11"/>
      <c r="M975" s="11"/>
      <c r="N975" s="12"/>
      <c r="O975" s="11"/>
      <c r="Q975" s="12"/>
      <c r="R975" s="13"/>
    </row>
    <row r="976" spans="4:18" ht="15.75" customHeight="1">
      <c r="D976" s="11"/>
      <c r="E976" s="11"/>
      <c r="F976" s="11"/>
      <c r="J976" s="11"/>
      <c r="M976" s="11"/>
      <c r="N976" s="12"/>
      <c r="O976" s="11"/>
      <c r="Q976" s="12"/>
      <c r="R976" s="13"/>
    </row>
    <row r="977" spans="4:18" ht="15.75" customHeight="1">
      <c r="D977" s="11"/>
      <c r="E977" s="11"/>
      <c r="F977" s="11"/>
      <c r="J977" s="11"/>
      <c r="M977" s="11"/>
      <c r="N977" s="12"/>
      <c r="O977" s="11"/>
      <c r="Q977" s="12"/>
      <c r="R977" s="13"/>
    </row>
    <row r="978" spans="4:18" ht="15.75" customHeight="1">
      <c r="D978" s="11"/>
      <c r="E978" s="11"/>
      <c r="F978" s="11"/>
      <c r="J978" s="11"/>
      <c r="M978" s="11"/>
      <c r="N978" s="12"/>
      <c r="O978" s="11"/>
      <c r="Q978" s="12"/>
      <c r="R978" s="13"/>
    </row>
    <row r="979" spans="4:18" ht="15.75" customHeight="1">
      <c r="D979" s="11"/>
      <c r="E979" s="11"/>
      <c r="F979" s="11"/>
      <c r="J979" s="11"/>
      <c r="M979" s="11"/>
      <c r="N979" s="12"/>
      <c r="O979" s="11"/>
      <c r="Q979" s="12"/>
      <c r="R979" s="13"/>
    </row>
    <row r="980" spans="4:18" ht="15.75" customHeight="1">
      <c r="D980" s="11"/>
      <c r="E980" s="11"/>
      <c r="F980" s="11"/>
      <c r="J980" s="11"/>
      <c r="M980" s="11"/>
      <c r="N980" s="12"/>
      <c r="O980" s="11"/>
      <c r="Q980" s="12"/>
      <c r="R980" s="13"/>
    </row>
    <row r="981" spans="4:18" ht="15.75" customHeight="1">
      <c r="D981" s="11"/>
      <c r="E981" s="11"/>
      <c r="F981" s="11"/>
      <c r="J981" s="11"/>
      <c r="M981" s="11"/>
      <c r="N981" s="12"/>
      <c r="O981" s="11"/>
      <c r="Q981" s="12"/>
      <c r="R981" s="13"/>
    </row>
    <row r="982" spans="4:18" ht="15.75" customHeight="1">
      <c r="D982" s="11"/>
      <c r="E982" s="11"/>
      <c r="F982" s="11"/>
      <c r="J982" s="11"/>
      <c r="M982" s="11"/>
      <c r="N982" s="12"/>
      <c r="O982" s="11"/>
      <c r="Q982" s="12"/>
      <c r="R982" s="13"/>
    </row>
    <row r="983" spans="4:18" ht="15.75" customHeight="1">
      <c r="D983" s="11"/>
      <c r="E983" s="11"/>
      <c r="F983" s="11"/>
      <c r="J983" s="11"/>
      <c r="M983" s="11"/>
      <c r="N983" s="12"/>
      <c r="O983" s="11"/>
      <c r="Q983" s="12"/>
      <c r="R983" s="13"/>
    </row>
    <row r="984" spans="4:18" ht="15.75" customHeight="1">
      <c r="D984" s="11"/>
      <c r="E984" s="11"/>
      <c r="F984" s="11"/>
      <c r="J984" s="11"/>
      <c r="M984" s="11"/>
      <c r="N984" s="12"/>
      <c r="O984" s="11"/>
      <c r="Q984" s="12"/>
      <c r="R984" s="13"/>
    </row>
    <row r="985" spans="4:18" ht="15.75" customHeight="1">
      <c r="D985" s="11"/>
      <c r="E985" s="11"/>
      <c r="F985" s="11"/>
      <c r="J985" s="11"/>
      <c r="M985" s="11"/>
      <c r="N985" s="12"/>
      <c r="O985" s="11"/>
      <c r="Q985" s="12"/>
      <c r="R985" s="13"/>
    </row>
    <row r="986" spans="4:18" ht="15.75" customHeight="1">
      <c r="D986" s="11"/>
      <c r="E986" s="11"/>
      <c r="F986" s="11"/>
      <c r="J986" s="11"/>
      <c r="M986" s="11"/>
      <c r="N986" s="12"/>
      <c r="O986" s="11"/>
      <c r="Q986" s="12"/>
      <c r="R986" s="13"/>
    </row>
    <row r="987" spans="4:18" ht="15.75" customHeight="1">
      <c r="D987" s="11"/>
      <c r="E987" s="11"/>
      <c r="F987" s="11"/>
      <c r="J987" s="11"/>
      <c r="M987" s="11"/>
      <c r="N987" s="12"/>
      <c r="O987" s="11"/>
      <c r="Q987" s="12"/>
      <c r="R987" s="13"/>
    </row>
    <row r="988" spans="4:18" ht="15.75" customHeight="1">
      <c r="D988" s="11"/>
      <c r="E988" s="11"/>
      <c r="F988" s="11"/>
      <c r="J988" s="11"/>
      <c r="M988" s="11"/>
      <c r="N988" s="12"/>
      <c r="O988" s="11"/>
      <c r="Q988" s="12"/>
      <c r="R988" s="13"/>
    </row>
    <row r="989" spans="4:18" ht="15.75" customHeight="1">
      <c r="D989" s="11"/>
      <c r="E989" s="11"/>
      <c r="F989" s="11"/>
      <c r="J989" s="11"/>
      <c r="M989" s="11"/>
      <c r="N989" s="12"/>
      <c r="O989" s="11"/>
      <c r="Q989" s="12"/>
      <c r="R989" s="13"/>
    </row>
    <row r="990" spans="4:18" ht="15.75" customHeight="1">
      <c r="D990" s="11"/>
      <c r="E990" s="11"/>
      <c r="F990" s="11"/>
      <c r="J990" s="11"/>
      <c r="M990" s="11"/>
      <c r="N990" s="12"/>
      <c r="O990" s="11"/>
      <c r="Q990" s="12"/>
      <c r="R990" s="13"/>
    </row>
    <row r="991" spans="4:18" ht="15.75" customHeight="1">
      <c r="D991" s="11"/>
      <c r="E991" s="11"/>
      <c r="F991" s="11"/>
      <c r="J991" s="11"/>
      <c r="M991" s="11"/>
      <c r="N991" s="12"/>
      <c r="O991" s="11"/>
      <c r="Q991" s="12"/>
      <c r="R991" s="13"/>
    </row>
    <row r="992" spans="4:18" ht="15.75" customHeight="1">
      <c r="D992" s="11"/>
      <c r="E992" s="11"/>
      <c r="F992" s="11"/>
      <c r="J992" s="11"/>
      <c r="M992" s="11"/>
      <c r="N992" s="12"/>
      <c r="O992" s="11"/>
      <c r="Q992" s="12"/>
      <c r="R992" s="13"/>
    </row>
    <row r="993" spans="4:18" ht="15.75" customHeight="1">
      <c r="D993" s="11"/>
      <c r="E993" s="11"/>
      <c r="F993" s="11"/>
      <c r="J993" s="11"/>
      <c r="M993" s="11"/>
      <c r="N993" s="12"/>
      <c r="O993" s="11"/>
      <c r="Q993" s="12"/>
      <c r="R993" s="13"/>
    </row>
    <row r="994" spans="4:18" ht="15.75" customHeight="1">
      <c r="D994" s="11"/>
      <c r="E994" s="11"/>
      <c r="F994" s="11"/>
      <c r="J994" s="11"/>
      <c r="M994" s="11"/>
      <c r="N994" s="12"/>
      <c r="O994" s="11"/>
      <c r="Q994" s="12"/>
      <c r="R994" s="13"/>
    </row>
    <row r="995" spans="4:18" ht="15.75" customHeight="1">
      <c r="D995" s="11"/>
      <c r="E995" s="11"/>
      <c r="F995" s="11"/>
      <c r="J995" s="11"/>
      <c r="M995" s="11"/>
      <c r="N995" s="12"/>
      <c r="O995" s="11"/>
      <c r="Q995" s="12"/>
      <c r="R995" s="13"/>
    </row>
    <row r="996" spans="4:18" ht="15.75" customHeight="1">
      <c r="D996" s="11"/>
      <c r="E996" s="11"/>
      <c r="F996" s="11"/>
      <c r="J996" s="11"/>
      <c r="M996" s="11"/>
      <c r="N996" s="12"/>
      <c r="O996" s="11"/>
      <c r="Q996" s="12"/>
      <c r="R996" s="13"/>
    </row>
    <row r="997" spans="4:18" ht="15.75" customHeight="1">
      <c r="D997" s="11"/>
      <c r="E997" s="11"/>
      <c r="F997" s="11"/>
      <c r="J997" s="11"/>
      <c r="M997" s="11"/>
      <c r="N997" s="12"/>
      <c r="O997" s="11"/>
      <c r="Q997" s="12"/>
      <c r="R997" s="13"/>
    </row>
    <row r="998" spans="4:18" ht="15.75" customHeight="1">
      <c r="D998" s="11"/>
      <c r="E998" s="11"/>
      <c r="F998" s="11"/>
      <c r="J998" s="11"/>
      <c r="M998" s="11"/>
      <c r="N998" s="12"/>
      <c r="O998" s="11"/>
      <c r="Q998" s="12"/>
      <c r="R998" s="13"/>
    </row>
    <row r="999" spans="4:18" ht="15.75" customHeight="1">
      <c r="D999" s="11"/>
      <c r="E999" s="11"/>
      <c r="F999" s="11"/>
      <c r="J999" s="11"/>
      <c r="M999" s="11"/>
      <c r="N999" s="12"/>
      <c r="O999" s="11"/>
      <c r="Q999" s="12"/>
      <c r="R999" s="13"/>
    </row>
    <row r="1000" spans="4:18" ht="15.75" customHeight="1">
      <c r="D1000" s="11"/>
      <c r="E1000" s="11"/>
      <c r="F1000" s="11"/>
      <c r="J1000" s="11"/>
      <c r="M1000" s="11"/>
      <c r="N1000" s="12"/>
      <c r="O1000" s="11"/>
      <c r="Q1000" s="12"/>
      <c r="R1000" s="13"/>
    </row>
    <row r="1001" spans="4:18" ht="15.75" customHeight="1">
      <c r="D1001" s="11"/>
      <c r="E1001" s="11"/>
      <c r="F1001" s="11"/>
      <c r="J1001" s="11"/>
      <c r="M1001" s="11"/>
      <c r="N1001" s="12"/>
      <c r="O1001" s="11"/>
      <c r="Q1001" s="12"/>
      <c r="R1001" s="13"/>
    </row>
    <row r="1002" spans="4:18" ht="15.75" customHeight="1">
      <c r="D1002" s="11"/>
      <c r="E1002" s="11"/>
      <c r="F1002" s="11"/>
      <c r="J1002" s="11"/>
      <c r="M1002" s="11"/>
      <c r="N1002" s="12"/>
      <c r="O1002" s="11"/>
      <c r="Q1002" s="12"/>
      <c r="R1002" s="13"/>
    </row>
  </sheetData>
  <conditionalFormatting sqref="D4:D36 G4:G36">
    <cfRule type="expression" dxfId="3" priority="1">
      <formula>D4=D$39</formula>
    </cfRule>
    <cfRule type="expression" dxfId="2" priority="2">
      <formula>D4=D$38</formula>
    </cfRule>
  </conditionalFormatting>
  <conditionalFormatting sqref="J4:K36">
    <cfRule type="expression" dxfId="1" priority="3">
      <formula>J4=J$39</formula>
    </cfRule>
    <cfRule type="expression" dxfId="0" priority="4">
      <formula>J4=J$38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37"/>
  <sheetViews>
    <sheetView tabSelected="1" topLeftCell="C1" workbookViewId="0">
      <selection activeCell="A4" sqref="A4"/>
    </sheetView>
  </sheetViews>
  <sheetFormatPr baseColWidth="10" defaultColWidth="12.625" defaultRowHeight="15" customHeight="1"/>
  <cols>
    <col min="1" max="13" width="20.625" customWidth="1"/>
  </cols>
  <sheetData>
    <row r="1" spans="1:13" ht="22.5">
      <c r="A1" s="118" t="s">
        <v>455</v>
      </c>
    </row>
    <row r="2" spans="1:13" ht="18" thickBot="1">
      <c r="A2" s="119" t="s">
        <v>472</v>
      </c>
    </row>
    <row r="3" spans="1:13" ht="45.75" thickTop="1">
      <c r="A3" s="146" t="s">
        <v>48</v>
      </c>
      <c r="B3" s="147" t="s">
        <v>0</v>
      </c>
      <c r="C3" s="147" t="s">
        <v>1</v>
      </c>
      <c r="D3" s="148" t="s">
        <v>2</v>
      </c>
      <c r="E3" s="147" t="s">
        <v>3</v>
      </c>
      <c r="F3" s="149" t="s">
        <v>5</v>
      </c>
      <c r="G3" s="149" t="s">
        <v>6</v>
      </c>
      <c r="H3" s="149" t="s">
        <v>7</v>
      </c>
      <c r="I3" s="149" t="s">
        <v>8</v>
      </c>
      <c r="J3" s="149" t="s">
        <v>9</v>
      </c>
      <c r="K3" s="150" t="s">
        <v>10</v>
      </c>
      <c r="L3" s="150" t="s">
        <v>11</v>
      </c>
      <c r="M3" s="151" t="s">
        <v>12</v>
      </c>
    </row>
    <row r="4" spans="1:13">
      <c r="A4" s="10">
        <v>1</v>
      </c>
      <c r="B4" s="3">
        <v>17</v>
      </c>
      <c r="C4" s="3" t="s">
        <v>29</v>
      </c>
      <c r="D4" s="4">
        <v>747082</v>
      </c>
      <c r="E4" s="4">
        <v>756291</v>
      </c>
      <c r="F4" s="6">
        <v>3.779363514049781</v>
      </c>
      <c r="G4" s="6">
        <v>3.3095224382746484</v>
      </c>
      <c r="H4" s="6">
        <v>3.2027029900686728</v>
      </c>
      <c r="I4" s="6">
        <v>2.192021734357319</v>
      </c>
      <c r="J4" s="6">
        <v>6.8887621965731116E-2</v>
      </c>
      <c r="K4" s="7">
        <v>2.7158233171489914</v>
      </c>
      <c r="L4" s="8">
        <v>3.6466431023666637</v>
      </c>
      <c r="M4" s="130">
        <v>103.64664310236667</v>
      </c>
    </row>
    <row r="5" spans="1:13">
      <c r="A5" s="10">
        <f>A4+1</f>
        <v>2</v>
      </c>
      <c r="B5" s="3">
        <v>6</v>
      </c>
      <c r="C5" s="3" t="s">
        <v>18</v>
      </c>
      <c r="D5" s="4">
        <v>67446</v>
      </c>
      <c r="E5" s="4">
        <v>68076</v>
      </c>
      <c r="F5" s="6">
        <v>0.72065695769398974</v>
      </c>
      <c r="G5" s="6">
        <v>0.99242083693481087</v>
      </c>
      <c r="H5" s="6">
        <v>0.67236229527589897</v>
      </c>
      <c r="I5" s="6">
        <v>1.2249490486512298</v>
      </c>
      <c r="J5" s="6">
        <v>0.89055313390006685</v>
      </c>
      <c r="K5" s="7">
        <v>0.88986382175963841</v>
      </c>
      <c r="L5" s="8">
        <v>1.1948552570319506</v>
      </c>
      <c r="M5" s="130">
        <v>101.19485525703195</v>
      </c>
    </row>
    <row r="6" spans="1:13">
      <c r="A6" s="10">
        <f>A5+1</f>
        <v>3</v>
      </c>
      <c r="B6" s="3">
        <v>1</v>
      </c>
      <c r="C6" s="3" t="s">
        <v>13</v>
      </c>
      <c r="D6" s="4">
        <v>17623</v>
      </c>
      <c r="E6" s="4">
        <v>17704</v>
      </c>
      <c r="F6" s="6">
        <v>0.3538697395244258</v>
      </c>
      <c r="G6" s="6">
        <v>1.3892180341218014</v>
      </c>
      <c r="H6" s="6">
        <v>-0.11454151178144302</v>
      </c>
      <c r="I6" s="6">
        <v>0.7138129924479979</v>
      </c>
      <c r="J6" s="6">
        <v>2.6131490582001566</v>
      </c>
      <c r="K6" s="7">
        <v>0.7385811915879914</v>
      </c>
      <c r="L6" s="8">
        <v>0.99172210166805252</v>
      </c>
      <c r="M6" s="130">
        <v>100.99172210166805</v>
      </c>
    </row>
    <row r="7" spans="1:13">
      <c r="A7" s="10">
        <f>A6+1</f>
        <v>4</v>
      </c>
      <c r="B7" s="3">
        <v>15</v>
      </c>
      <c r="C7" s="3" t="s">
        <v>27</v>
      </c>
      <c r="D7" s="4">
        <v>27076</v>
      </c>
      <c r="E7" s="4">
        <v>27233</v>
      </c>
      <c r="F7" s="6">
        <v>1.1353297916770306</v>
      </c>
      <c r="G7" s="6">
        <v>0.6433359423666325</v>
      </c>
      <c r="H7" s="6">
        <v>0.52795727657164082</v>
      </c>
      <c r="I7" s="6">
        <v>0.86435076292090429</v>
      </c>
      <c r="J7" s="6">
        <v>-0.8984644882452939</v>
      </c>
      <c r="K7" s="7">
        <v>0.60001838955756104</v>
      </c>
      <c r="L7" s="8">
        <v>0.80566836132410879</v>
      </c>
      <c r="M7" s="130">
        <v>100.80566836132411</v>
      </c>
    </row>
    <row r="8" spans="1:13">
      <c r="A8" s="10">
        <f>A7+1</f>
        <v>5</v>
      </c>
      <c r="B8" s="3">
        <v>8</v>
      </c>
      <c r="C8" s="3" t="s">
        <v>20</v>
      </c>
      <c r="D8" s="4">
        <v>23656</v>
      </c>
      <c r="E8" s="4">
        <v>23829</v>
      </c>
      <c r="F8" s="6">
        <v>0.84298750150672797</v>
      </c>
      <c r="G8" s="6">
        <v>0.40665012604864975</v>
      </c>
      <c r="H8" s="6">
        <v>0.66461842096667656</v>
      </c>
      <c r="I8" s="6">
        <v>1.06110099854828</v>
      </c>
      <c r="J8" s="6">
        <v>-1.0535599459170648</v>
      </c>
      <c r="K8" s="7">
        <v>0.56131300277186846</v>
      </c>
      <c r="L8" s="8">
        <v>0.75369711162784725</v>
      </c>
      <c r="M8" s="130">
        <v>100.75369711162784</v>
      </c>
    </row>
    <row r="9" spans="1:13">
      <c r="A9" s="10">
        <f>A8+1</f>
        <v>6</v>
      </c>
      <c r="B9" s="3">
        <v>11</v>
      </c>
      <c r="C9" s="3" t="s">
        <v>23</v>
      </c>
      <c r="D9" s="4">
        <v>24425</v>
      </c>
      <c r="E9" s="4">
        <v>24589</v>
      </c>
      <c r="F9" s="6">
        <v>0.82594815508839814</v>
      </c>
      <c r="G9" s="6">
        <v>0.44859413556063343</v>
      </c>
      <c r="H9" s="6">
        <v>0.57328642205599689</v>
      </c>
      <c r="I9" s="6">
        <v>0.62947174161109165</v>
      </c>
      <c r="J9" s="6">
        <v>-0.55691205329176507</v>
      </c>
      <c r="K9" s="7">
        <v>0.49363683997247937</v>
      </c>
      <c r="L9" s="8">
        <v>0.66282565813207606</v>
      </c>
      <c r="M9" s="130">
        <v>100.66282565813208</v>
      </c>
    </row>
    <row r="10" spans="1:13">
      <c r="A10" s="10">
        <f>A9+1</f>
        <v>7</v>
      </c>
      <c r="B10" s="3">
        <v>16</v>
      </c>
      <c r="C10" s="3" t="s">
        <v>28</v>
      </c>
      <c r="D10" s="4">
        <v>28639</v>
      </c>
      <c r="E10" s="4">
        <v>29095</v>
      </c>
      <c r="F10" s="6">
        <v>0.58516297342294454</v>
      </c>
      <c r="G10" s="6">
        <v>0.51584923312905651</v>
      </c>
      <c r="H10" s="6">
        <v>0.42641911870938826</v>
      </c>
      <c r="I10" s="6">
        <v>0.94863887980075801</v>
      </c>
      <c r="J10" s="6">
        <v>-0.90762952745679826</v>
      </c>
      <c r="K10" s="7">
        <v>0.4410827061923045</v>
      </c>
      <c r="L10" s="8">
        <v>0.5922591495377264</v>
      </c>
      <c r="M10" s="130">
        <v>100.59225914953772</v>
      </c>
    </row>
    <row r="11" spans="1:13">
      <c r="A11" s="10">
        <f>A10+1</f>
        <v>8</v>
      </c>
      <c r="B11" s="3">
        <v>7</v>
      </c>
      <c r="C11" s="3" t="s">
        <v>19</v>
      </c>
      <c r="D11" s="4">
        <v>23591</v>
      </c>
      <c r="E11" s="4">
        <v>23648</v>
      </c>
      <c r="F11" s="6">
        <v>5.5421915453613392E-2</v>
      </c>
      <c r="G11" s="6">
        <v>-0.28069657665302516</v>
      </c>
      <c r="H11" s="6">
        <v>0.49993047422395032</v>
      </c>
      <c r="I11" s="6">
        <v>0.71044768191545693</v>
      </c>
      <c r="J11" s="6">
        <v>1.2264864288617607</v>
      </c>
      <c r="K11" s="7">
        <v>0.43467374942434711</v>
      </c>
      <c r="L11" s="8">
        <v>0.58365359046337084</v>
      </c>
      <c r="M11" s="130">
        <v>100.58365359046337</v>
      </c>
    </row>
    <row r="12" spans="1:13">
      <c r="A12" s="10">
        <f>A11+1</f>
        <v>9</v>
      </c>
      <c r="B12" s="3">
        <v>29</v>
      </c>
      <c r="C12" s="3" t="s">
        <v>41</v>
      </c>
      <c r="D12" s="4">
        <v>45962</v>
      </c>
      <c r="E12" s="4">
        <v>46151</v>
      </c>
      <c r="F12" s="6">
        <v>-0.30555040474256989</v>
      </c>
      <c r="G12" s="6">
        <v>0.5999057402870337</v>
      </c>
      <c r="H12" s="6">
        <v>1.0296818892738215</v>
      </c>
      <c r="I12" s="6">
        <v>0.74147586528199139</v>
      </c>
      <c r="J12" s="6">
        <v>-0.11054039850931188</v>
      </c>
      <c r="K12" s="7">
        <v>0.42757250517552686</v>
      </c>
      <c r="L12" s="8">
        <v>0.57411846967894287</v>
      </c>
      <c r="M12" s="130">
        <v>100.57411846967894</v>
      </c>
    </row>
    <row r="13" spans="1:13">
      <c r="A13" s="10">
        <f>A12+1</f>
        <v>10</v>
      </c>
      <c r="B13" s="3">
        <v>9</v>
      </c>
      <c r="C13" s="3" t="s">
        <v>21</v>
      </c>
      <c r="D13" s="4">
        <v>18216</v>
      </c>
      <c r="E13" s="4">
        <v>18293</v>
      </c>
      <c r="F13" s="6">
        <v>0.43678806781598528</v>
      </c>
      <c r="G13" s="6">
        <v>0.93987568483345107</v>
      </c>
      <c r="H13" s="6">
        <v>0.21689919837873142</v>
      </c>
      <c r="I13" s="6">
        <v>0.80030787298915151</v>
      </c>
      <c r="J13" s="6">
        <v>-0.75210700407534847</v>
      </c>
      <c r="K13" s="7">
        <v>0.38696986989072935</v>
      </c>
      <c r="L13" s="8">
        <v>0.51959970957983248</v>
      </c>
      <c r="M13" s="130">
        <v>100.51959970957984</v>
      </c>
    </row>
    <row r="14" spans="1:13">
      <c r="A14" s="10">
        <f>A13+1</f>
        <v>11</v>
      </c>
      <c r="B14" s="3">
        <v>2</v>
      </c>
      <c r="C14" s="3" t="s">
        <v>14</v>
      </c>
      <c r="D14" s="4">
        <v>13474</v>
      </c>
      <c r="E14" s="4">
        <v>13462</v>
      </c>
      <c r="F14" s="6">
        <v>0.51175740520368862</v>
      </c>
      <c r="G14" s="6">
        <v>1.6215175476293131</v>
      </c>
      <c r="H14" s="6">
        <v>-0.47369582945944871</v>
      </c>
      <c r="I14" s="6">
        <v>0.59609686152862951</v>
      </c>
      <c r="J14" s="6">
        <v>0.12353371527468533</v>
      </c>
      <c r="K14" s="7">
        <v>0.37667101718121859</v>
      </c>
      <c r="L14" s="8">
        <v>0.50577103377523214</v>
      </c>
      <c r="M14" s="130">
        <v>100.50577103377523</v>
      </c>
    </row>
    <row r="15" spans="1:13">
      <c r="A15" s="10">
        <f>A14+1</f>
        <v>12</v>
      </c>
      <c r="B15" s="3">
        <v>19</v>
      </c>
      <c r="C15" s="3" t="s">
        <v>31</v>
      </c>
      <c r="D15" s="4">
        <v>14508</v>
      </c>
      <c r="E15" s="4">
        <v>14721</v>
      </c>
      <c r="F15" s="6">
        <v>0.24460524482990215</v>
      </c>
      <c r="G15" s="6">
        <v>-0.41168001685372424</v>
      </c>
      <c r="H15" s="6">
        <v>0.83840013943931402</v>
      </c>
      <c r="I15" s="6">
        <v>0.29707807584663881</v>
      </c>
      <c r="J15" s="6">
        <v>-0.6960982166066485</v>
      </c>
      <c r="K15" s="7">
        <v>0.20654858584641694</v>
      </c>
      <c r="L15" s="8">
        <v>0.27734093419270223</v>
      </c>
      <c r="M15" s="130">
        <v>100.27734093419271</v>
      </c>
    </row>
    <row r="16" spans="1:13">
      <c r="A16" s="10">
        <f>A15+1</f>
        <v>13</v>
      </c>
      <c r="B16" s="3">
        <v>5</v>
      </c>
      <c r="C16" s="3" t="s">
        <v>17</v>
      </c>
      <c r="D16" s="4">
        <v>30470</v>
      </c>
      <c r="E16" s="4">
        <v>30622</v>
      </c>
      <c r="F16" s="6">
        <v>0.23283443090935863</v>
      </c>
      <c r="G16" s="6">
        <v>0.23391702065302442</v>
      </c>
      <c r="H16" s="6">
        <v>-0.14164426908198072</v>
      </c>
      <c r="I16" s="6">
        <v>0.27875809521782613</v>
      </c>
      <c r="J16" s="6">
        <v>0.30109752189032568</v>
      </c>
      <c r="K16" s="7">
        <v>0.15936388207922009</v>
      </c>
      <c r="L16" s="8">
        <v>0.2139841710913038</v>
      </c>
      <c r="M16" s="130">
        <v>100.2139841710913</v>
      </c>
    </row>
    <row r="17" spans="1:13">
      <c r="A17" s="10">
        <f>A16+1</f>
        <v>14</v>
      </c>
      <c r="B17" s="3">
        <v>3</v>
      </c>
      <c r="C17" s="3" t="s">
        <v>15</v>
      </c>
      <c r="D17" s="4">
        <v>7382</v>
      </c>
      <c r="E17" s="4">
        <v>7441</v>
      </c>
      <c r="F17" s="6">
        <v>1.4288717285983781</v>
      </c>
      <c r="G17" s="6">
        <v>0.21085125758227502</v>
      </c>
      <c r="H17" s="6">
        <v>-1.7568969750195282</v>
      </c>
      <c r="I17" s="6">
        <v>-0.78977012485117615</v>
      </c>
      <c r="J17" s="6">
        <v>2.9911181654873</v>
      </c>
      <c r="K17" s="7">
        <v>0.12079733506561607</v>
      </c>
      <c r="L17" s="8">
        <v>0.16219934703400918</v>
      </c>
      <c r="M17" s="130">
        <v>100.162199347034</v>
      </c>
    </row>
    <row r="18" spans="1:13">
      <c r="A18" s="10">
        <f>A17+1</f>
        <v>15</v>
      </c>
      <c r="B18" s="3">
        <v>28</v>
      </c>
      <c r="C18" s="3" t="s">
        <v>40</v>
      </c>
      <c r="D18" s="4">
        <v>28587</v>
      </c>
      <c r="E18" s="4">
        <v>28563</v>
      </c>
      <c r="F18" s="6">
        <v>9.6695592430683402E-2</v>
      </c>
      <c r="G18" s="6">
        <v>-3.9121651255336919E-2</v>
      </c>
      <c r="H18" s="6">
        <v>0.65568690704896926</v>
      </c>
      <c r="I18" s="6">
        <v>-0.18454563660578954</v>
      </c>
      <c r="J18" s="6">
        <v>-0.34063167763770197</v>
      </c>
      <c r="K18" s="7">
        <v>9.449004960683545E-2</v>
      </c>
      <c r="L18" s="8">
        <v>0.12687551707258088</v>
      </c>
      <c r="M18" s="130">
        <v>100.12687551707258</v>
      </c>
    </row>
    <row r="19" spans="1:13">
      <c r="A19" s="10">
        <f>A18+1</f>
        <v>16</v>
      </c>
      <c r="B19" s="3">
        <v>12</v>
      </c>
      <c r="C19" s="3" t="s">
        <v>24</v>
      </c>
      <c r="D19" s="4">
        <v>13796</v>
      </c>
      <c r="E19" s="4">
        <v>13792</v>
      </c>
      <c r="F19" s="6">
        <v>-0.60579577877725188</v>
      </c>
      <c r="G19" s="6">
        <v>-1.3268537930274416</v>
      </c>
      <c r="H19" s="6">
        <v>0.9148459433370737</v>
      </c>
      <c r="I19" s="6">
        <v>0.2310224950893825</v>
      </c>
      <c r="J19" s="6">
        <v>0.34935670015672976</v>
      </c>
      <c r="K19" s="7">
        <v>1.2831028303462409E-2</v>
      </c>
      <c r="L19" s="8">
        <v>1.7228727864451648E-2</v>
      </c>
      <c r="M19" s="130">
        <v>100.01722872786445</v>
      </c>
    </row>
    <row r="20" spans="1:13">
      <c r="A20" s="10">
        <f>A19+1</f>
        <v>17</v>
      </c>
      <c r="B20" s="3">
        <v>13</v>
      </c>
      <c r="C20" s="3" t="s">
        <v>25</v>
      </c>
      <c r="D20" s="4">
        <v>13824</v>
      </c>
      <c r="E20" s="4">
        <v>13776</v>
      </c>
      <c r="F20" s="6">
        <v>-0.37702798567694124</v>
      </c>
      <c r="G20" s="6">
        <v>-9.5126304488612312E-2</v>
      </c>
      <c r="H20" s="6">
        <v>0.19180395600696667</v>
      </c>
      <c r="I20" s="6">
        <v>0.18756547872851398</v>
      </c>
      <c r="J20" s="6">
        <v>-0.25283161809154336</v>
      </c>
      <c r="K20" s="7">
        <v>-4.2909378057884688E-2</v>
      </c>
      <c r="L20" s="8">
        <v>-5.7616114617460822E-2</v>
      </c>
      <c r="M20" s="130">
        <v>99.94238388538254</v>
      </c>
    </row>
    <row r="21" spans="1:13">
      <c r="A21" s="10">
        <f>A20+1</f>
        <v>18</v>
      </c>
      <c r="B21" s="3">
        <v>4</v>
      </c>
      <c r="C21" s="3" t="s">
        <v>16</v>
      </c>
      <c r="D21" s="4">
        <v>11991</v>
      </c>
      <c r="E21" s="4">
        <v>12015</v>
      </c>
      <c r="F21" s="6">
        <v>0.42761253061583165</v>
      </c>
      <c r="G21" s="6">
        <v>0.48212100764817784</v>
      </c>
      <c r="H21" s="6">
        <v>-1.3535729605999032</v>
      </c>
      <c r="I21" s="6">
        <v>-0.54637903989901704</v>
      </c>
      <c r="J21" s="6">
        <v>1.8155376261800431</v>
      </c>
      <c r="K21" s="7">
        <v>-8.0877538242244085E-2</v>
      </c>
      <c r="L21" s="8">
        <v>-0.10859746107382569</v>
      </c>
      <c r="M21" s="130">
        <v>99.891402538926172</v>
      </c>
    </row>
    <row r="22" spans="1:13">
      <c r="A22" s="10">
        <f>A21+1</f>
        <v>19</v>
      </c>
      <c r="B22" s="3">
        <v>21</v>
      </c>
      <c r="C22" s="3" t="s">
        <v>33</v>
      </c>
      <c r="D22" s="4">
        <v>9853</v>
      </c>
      <c r="E22" s="4">
        <v>9940</v>
      </c>
      <c r="F22" s="6">
        <v>-0.23505100460421574</v>
      </c>
      <c r="G22" s="6">
        <v>-0.1230571999438875</v>
      </c>
      <c r="H22" s="6">
        <v>9.6969718124992874E-2</v>
      </c>
      <c r="I22" s="6">
        <v>0.18372762446653187</v>
      </c>
      <c r="J22" s="6">
        <v>-0.75774712172821601</v>
      </c>
      <c r="K22" s="7">
        <v>-9.8688955712185902E-2</v>
      </c>
      <c r="L22" s="8">
        <v>-0.13251355393966108</v>
      </c>
      <c r="M22" s="130">
        <v>99.86748644606034</v>
      </c>
    </row>
    <row r="23" spans="1:13">
      <c r="A23" s="10">
        <f>A22+1</f>
        <v>20</v>
      </c>
      <c r="B23" s="3">
        <v>18</v>
      </c>
      <c r="C23" s="3" t="s">
        <v>30</v>
      </c>
      <c r="D23" s="4">
        <v>8464</v>
      </c>
      <c r="E23" s="4">
        <v>8450</v>
      </c>
      <c r="F23" s="6">
        <v>-8.846815012818196E-2</v>
      </c>
      <c r="G23" s="6">
        <v>-3.3508999686559265E-2</v>
      </c>
      <c r="H23" s="6">
        <v>0.16315795739872579</v>
      </c>
      <c r="I23" s="6">
        <v>-6.0121150394895663E-2</v>
      </c>
      <c r="J23" s="6">
        <v>-0.97910225009914376</v>
      </c>
      <c r="K23" s="7">
        <v>-0.12293424200430181</v>
      </c>
      <c r="L23" s="8">
        <v>-0.16506865627778533</v>
      </c>
      <c r="M23" s="130">
        <v>99.834931343722218</v>
      </c>
    </row>
    <row r="24" spans="1:13">
      <c r="A24" s="10">
        <f>A23+1</f>
        <v>21</v>
      </c>
      <c r="B24" s="3">
        <v>27</v>
      </c>
      <c r="C24" s="3" t="s">
        <v>39</v>
      </c>
      <c r="D24" s="4">
        <v>10098</v>
      </c>
      <c r="E24" s="4">
        <v>9890</v>
      </c>
      <c r="F24" s="6">
        <v>-1.0336252706189935</v>
      </c>
      <c r="G24" s="6">
        <v>-0.77070477750070521</v>
      </c>
      <c r="H24" s="6">
        <v>0.85399952837476723</v>
      </c>
      <c r="I24" s="6">
        <v>-5.7727600626529138E-2</v>
      </c>
      <c r="J24" s="6">
        <v>-0.57008498063958601</v>
      </c>
      <c r="K24" s="7">
        <v>-0.22693705548522497</v>
      </c>
      <c r="L24" s="8">
        <v>-0.30471733666582868</v>
      </c>
      <c r="M24" s="130">
        <v>99.695282663334169</v>
      </c>
    </row>
    <row r="25" spans="1:13">
      <c r="A25" s="10">
        <f>A24+1</f>
        <v>22</v>
      </c>
      <c r="B25" s="3">
        <v>23</v>
      </c>
      <c r="C25" s="3" t="s">
        <v>35</v>
      </c>
      <c r="D25" s="4">
        <v>6383</v>
      </c>
      <c r="E25" s="4">
        <v>6307</v>
      </c>
      <c r="F25" s="6">
        <v>-0.4160017197224522</v>
      </c>
      <c r="G25" s="6">
        <v>-1.4182688653478279</v>
      </c>
      <c r="H25" s="6">
        <v>0.49191836302562075</v>
      </c>
      <c r="I25" s="6">
        <v>1.9845031781180026E-2</v>
      </c>
      <c r="J25" s="6">
        <v>-0.76543580610890027</v>
      </c>
      <c r="K25" s="7">
        <v>-0.24902266516100485</v>
      </c>
      <c r="L25" s="8">
        <v>-0.33437255601577237</v>
      </c>
      <c r="M25" s="130">
        <v>99.665627443984221</v>
      </c>
    </row>
    <row r="26" spans="1:13">
      <c r="A26" s="10">
        <f>A25+1</f>
        <v>23</v>
      </c>
      <c r="B26" s="3">
        <v>20</v>
      </c>
      <c r="C26" s="3" t="s">
        <v>32</v>
      </c>
      <c r="D26" s="4">
        <v>37230</v>
      </c>
      <c r="E26" s="4">
        <v>37036</v>
      </c>
      <c r="F26" s="6">
        <v>-1.0312263254961687</v>
      </c>
      <c r="G26" s="6">
        <v>-0.92069645428053259</v>
      </c>
      <c r="H26" s="6">
        <v>2.6416174751358816E-2</v>
      </c>
      <c r="I26" s="6">
        <v>0.31840418346520172</v>
      </c>
      <c r="J26" s="6">
        <v>-7.2471744111691416E-3</v>
      </c>
      <c r="K26" s="7">
        <v>-0.28759444540636425</v>
      </c>
      <c r="L26" s="8">
        <v>-0.38616440693978665</v>
      </c>
      <c r="M26" s="130">
        <v>99.613835593060216</v>
      </c>
    </row>
    <row r="27" spans="1:13">
      <c r="A27" s="10">
        <f>A26+1</f>
        <v>24</v>
      </c>
      <c r="B27" s="3">
        <v>14</v>
      </c>
      <c r="C27" s="3" t="s">
        <v>26</v>
      </c>
      <c r="D27" s="4">
        <v>6669</v>
      </c>
      <c r="E27" s="4">
        <v>6544</v>
      </c>
      <c r="F27" s="6">
        <v>-1.241592365867195</v>
      </c>
      <c r="G27" s="6">
        <v>-0.83666115570965716</v>
      </c>
      <c r="H27" s="6">
        <v>0.35193957933652675</v>
      </c>
      <c r="I27" s="6">
        <v>8.9579021827411717E-2</v>
      </c>
      <c r="J27" s="6">
        <v>-2.4238134619986751E-2</v>
      </c>
      <c r="K27" s="7">
        <v>-0.30763085246701882</v>
      </c>
      <c r="L27" s="8">
        <v>-0.41306808110097964</v>
      </c>
      <c r="M27" s="130">
        <v>99.586931918899026</v>
      </c>
    </row>
    <row r="28" spans="1:13">
      <c r="A28" s="10">
        <f>A27+1</f>
        <v>25</v>
      </c>
      <c r="B28" s="3">
        <v>33</v>
      </c>
      <c r="C28" s="3" t="s">
        <v>45</v>
      </c>
      <c r="D28" s="4">
        <v>8222</v>
      </c>
      <c r="E28" s="4">
        <v>8196</v>
      </c>
      <c r="F28" s="6">
        <v>-0.26265280644669287</v>
      </c>
      <c r="G28" s="6">
        <v>-0.5253094060796466</v>
      </c>
      <c r="H28" s="6">
        <v>-0.57774929675660125</v>
      </c>
      <c r="I28" s="6">
        <v>-0.5397150355147643</v>
      </c>
      <c r="J28" s="6">
        <v>0.26117825389674193</v>
      </c>
      <c r="K28" s="7">
        <v>-0.37804567870237887</v>
      </c>
      <c r="L28" s="8">
        <v>-0.50761684602766211</v>
      </c>
      <c r="M28" s="130">
        <v>99.492383153972341</v>
      </c>
    </row>
    <row r="29" spans="1:13">
      <c r="A29" s="10">
        <f>A28+1</f>
        <v>26</v>
      </c>
      <c r="B29" s="3">
        <v>10</v>
      </c>
      <c r="C29" s="3" t="s">
        <v>22</v>
      </c>
      <c r="D29" s="4">
        <v>18615</v>
      </c>
      <c r="E29" s="4">
        <v>18447</v>
      </c>
      <c r="F29" s="6">
        <v>0.2160936294774147</v>
      </c>
      <c r="G29" s="6">
        <v>-0.10449980392444637</v>
      </c>
      <c r="H29" s="6">
        <v>-0.94359566269754436</v>
      </c>
      <c r="I29" s="6">
        <v>-0.48993465520758334</v>
      </c>
      <c r="J29" s="6">
        <v>-0.92560069631761754</v>
      </c>
      <c r="K29" s="7">
        <v>-0.43312173463718773</v>
      </c>
      <c r="L29" s="8">
        <v>-0.58156963898441127</v>
      </c>
      <c r="M29" s="130">
        <v>99.418430361015595</v>
      </c>
    </row>
    <row r="30" spans="1:13">
      <c r="A30" s="10">
        <f>A29+1</f>
        <v>27</v>
      </c>
      <c r="B30" s="3">
        <v>25</v>
      </c>
      <c r="C30" s="3" t="s">
        <v>37</v>
      </c>
      <c r="D30" s="4">
        <v>12267</v>
      </c>
      <c r="E30" s="4">
        <v>12153</v>
      </c>
      <c r="F30" s="6">
        <v>-0.94673359715836691</v>
      </c>
      <c r="G30" s="6">
        <v>-8.845714279144784E-2</v>
      </c>
      <c r="H30" s="6">
        <v>-0.40950959038196977</v>
      </c>
      <c r="I30" s="6">
        <v>-0.20428249995436226</v>
      </c>
      <c r="J30" s="6">
        <v>-0.61027543174092624</v>
      </c>
      <c r="K30" s="7">
        <v>-0.477472993690221</v>
      </c>
      <c r="L30" s="8">
        <v>-0.64112182409371532</v>
      </c>
      <c r="M30" s="130">
        <v>99.358878175906284</v>
      </c>
    </row>
    <row r="31" spans="1:13">
      <c r="A31" s="10">
        <f>A30+1</f>
        <v>28</v>
      </c>
      <c r="B31" s="3">
        <v>32</v>
      </c>
      <c r="C31" s="3" t="s">
        <v>44</v>
      </c>
      <c r="D31" s="4">
        <v>7367</v>
      </c>
      <c r="E31" s="4">
        <v>7363</v>
      </c>
      <c r="F31" s="6">
        <v>-0.17525391961674305</v>
      </c>
      <c r="G31" s="6">
        <v>0.27004115243859278</v>
      </c>
      <c r="H31" s="6">
        <v>-1.2853911791363191</v>
      </c>
      <c r="I31" s="6">
        <v>-1.3695263797067003</v>
      </c>
      <c r="J31" s="6">
        <v>-0.14679140513417663</v>
      </c>
      <c r="K31" s="7">
        <v>-0.69213665120188905</v>
      </c>
      <c r="L31" s="8">
        <v>-0.92935918513658744</v>
      </c>
      <c r="M31" s="130">
        <v>99.07064081486341</v>
      </c>
    </row>
    <row r="32" spans="1:13">
      <c r="A32" s="10">
        <f>A31+1</f>
        <v>29</v>
      </c>
      <c r="B32" s="3">
        <v>26</v>
      </c>
      <c r="C32" s="3" t="s">
        <v>38</v>
      </c>
      <c r="D32" s="4">
        <v>8067</v>
      </c>
      <c r="E32" s="4">
        <v>7960</v>
      </c>
      <c r="F32" s="6">
        <v>-1.124716181817367</v>
      </c>
      <c r="G32" s="6">
        <v>-1.580328657806511</v>
      </c>
      <c r="H32" s="6">
        <v>-0.44725737524191789</v>
      </c>
      <c r="I32" s="6">
        <v>-0.91664049402814163</v>
      </c>
      <c r="J32" s="6">
        <v>-0.33200271294139222</v>
      </c>
      <c r="K32" s="7">
        <v>-0.86119493411534365</v>
      </c>
      <c r="L32" s="8">
        <v>-1.1563604106549998</v>
      </c>
      <c r="M32" s="130">
        <v>98.843639589345003</v>
      </c>
    </row>
    <row r="33" spans="1:13">
      <c r="A33" s="10">
        <f>A32+1</f>
        <v>30</v>
      </c>
      <c r="B33" s="3">
        <v>22</v>
      </c>
      <c r="C33" s="3" t="s">
        <v>34</v>
      </c>
      <c r="D33" s="4">
        <v>4569</v>
      </c>
      <c r="E33" s="4">
        <v>4595</v>
      </c>
      <c r="F33" s="6">
        <v>-0.86507949249912175</v>
      </c>
      <c r="G33" s="6">
        <v>-1.5220227560667587</v>
      </c>
      <c r="H33" s="6">
        <v>-0.56233726847644694</v>
      </c>
      <c r="I33" s="6">
        <v>-1.1050129933772461</v>
      </c>
      <c r="J33" s="6">
        <v>-0.83339291444802088</v>
      </c>
      <c r="K33" s="7">
        <v>-0.92753439740255095</v>
      </c>
      <c r="L33" s="8">
        <v>-1.2454370249853308</v>
      </c>
      <c r="M33" s="130">
        <v>98.754562975014665</v>
      </c>
    </row>
    <row r="34" spans="1:13">
      <c r="A34" s="10">
        <f>A33+1</f>
        <v>31</v>
      </c>
      <c r="B34" s="3">
        <v>24</v>
      </c>
      <c r="C34" s="3" t="s">
        <v>36</v>
      </c>
      <c r="D34" s="4">
        <v>5557</v>
      </c>
      <c r="E34" s="4">
        <v>5555</v>
      </c>
      <c r="F34" s="6">
        <v>-1.063804901930838</v>
      </c>
      <c r="G34" s="6">
        <v>-0.93133694943073098</v>
      </c>
      <c r="H34" s="6">
        <v>-0.82920732570550204</v>
      </c>
      <c r="I34" s="6">
        <v>-1.1465858370608757</v>
      </c>
      <c r="J34" s="6">
        <v>-0.41924059564419108</v>
      </c>
      <c r="K34" s="7">
        <v>-0.92872170930866849</v>
      </c>
      <c r="L34" s="8">
        <v>-1.2470312755190316</v>
      </c>
      <c r="M34" s="130">
        <v>98.752968724480965</v>
      </c>
    </row>
    <row r="35" spans="1:13">
      <c r="A35" s="10">
        <f>A34+1</f>
        <v>32</v>
      </c>
      <c r="B35" s="3">
        <v>31</v>
      </c>
      <c r="C35" s="3" t="s">
        <v>43</v>
      </c>
      <c r="D35" s="4">
        <v>4423</v>
      </c>
      <c r="E35" s="4">
        <v>4377</v>
      </c>
      <c r="F35" s="6">
        <v>-1.4441333608444276</v>
      </c>
      <c r="G35" s="6">
        <v>-0.31962959853526435</v>
      </c>
      <c r="H35" s="6">
        <v>-1.7837722256172959</v>
      </c>
      <c r="I35" s="6">
        <v>-1.3811464116281009</v>
      </c>
      <c r="J35" s="6">
        <v>1.1580908480267471</v>
      </c>
      <c r="K35" s="7">
        <v>-1.0474553433360207</v>
      </c>
      <c r="L35" s="8">
        <v>-1.4064596097596047</v>
      </c>
      <c r="M35" s="130">
        <v>98.593540390240392</v>
      </c>
    </row>
    <row r="36" spans="1:13">
      <c r="A36" s="10">
        <f>A35+1</f>
        <v>33</v>
      </c>
      <c r="B36" s="3">
        <v>30</v>
      </c>
      <c r="C36" s="3" t="s">
        <v>42</v>
      </c>
      <c r="D36" s="4">
        <v>3196</v>
      </c>
      <c r="E36" s="4">
        <v>3177</v>
      </c>
      <c r="F36" s="6">
        <v>-0.67728591235062507</v>
      </c>
      <c r="G36" s="6">
        <v>-0.73586004812598615</v>
      </c>
      <c r="H36" s="6">
        <v>-1.7198248824131919</v>
      </c>
      <c r="I36" s="6">
        <v>-3.2972665876203138</v>
      </c>
      <c r="J36" s="6">
        <v>0.14094507982451501</v>
      </c>
      <c r="K36" s="7">
        <v>-1.4979587166337163</v>
      </c>
      <c r="L36" s="8">
        <v>-2.0113682606484096</v>
      </c>
      <c r="M36" s="130">
        <v>97.98863173935159</v>
      </c>
    </row>
    <row r="37" spans="1:13">
      <c r="E37" s="10"/>
      <c r="F37" s="11"/>
      <c r="G37" s="11"/>
      <c r="H37" s="11"/>
      <c r="I37" s="11"/>
      <c r="J37" s="11"/>
      <c r="K37" s="12"/>
      <c r="L37" s="13"/>
      <c r="M37" s="13"/>
    </row>
  </sheetData>
  <conditionalFormatting sqref="E4:J36 M4:M36">
    <cfRule type="expression" dxfId="239" priority="37">
      <formula>E4=#REF!</formula>
    </cfRule>
    <cfRule type="expression" dxfId="238" priority="38">
      <formula>E4=#REF!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workbookViewId="0">
      <selection activeCell="AK4" sqref="AK4"/>
    </sheetView>
  </sheetViews>
  <sheetFormatPr baseColWidth="10" defaultColWidth="12.625" defaultRowHeight="15"/>
  <cols>
    <col min="1" max="37" width="20.625" style="220" customWidth="1"/>
    <col min="38" max="16384" width="12.625" style="220"/>
  </cols>
  <sheetData>
    <row r="1" spans="1:37" ht="23.25">
      <c r="A1" s="262" t="s">
        <v>469</v>
      </c>
    </row>
    <row r="2" spans="1:37" ht="18" thickBot="1">
      <c r="A2" s="261" t="s">
        <v>470</v>
      </c>
    </row>
    <row r="3" spans="1:37" ht="75.75" thickTop="1">
      <c r="A3" s="260" t="s">
        <v>0</v>
      </c>
      <c r="B3" s="258" t="s">
        <v>1</v>
      </c>
      <c r="C3" s="259" t="s">
        <v>2</v>
      </c>
      <c r="D3" s="258" t="s">
        <v>3</v>
      </c>
      <c r="E3" s="257" t="s">
        <v>49</v>
      </c>
      <c r="F3" s="256" t="s">
        <v>50</v>
      </c>
      <c r="G3" s="254" t="s">
        <v>51</v>
      </c>
      <c r="H3" s="256" t="s">
        <v>52</v>
      </c>
      <c r="I3" s="254" t="s">
        <v>53</v>
      </c>
      <c r="J3" s="256" t="s">
        <v>54</v>
      </c>
      <c r="K3" s="254" t="s">
        <v>55</v>
      </c>
      <c r="L3" s="256" t="s">
        <v>56</v>
      </c>
      <c r="M3" s="254" t="s">
        <v>57</v>
      </c>
      <c r="N3" s="255" t="s">
        <v>58</v>
      </c>
      <c r="O3" s="254" t="s">
        <v>59</v>
      </c>
      <c r="P3" s="255" t="s">
        <v>60</v>
      </c>
      <c r="Q3" s="255" t="s">
        <v>61</v>
      </c>
      <c r="R3" s="255" t="s">
        <v>62</v>
      </c>
      <c r="S3" s="255" t="s">
        <v>63</v>
      </c>
      <c r="T3" s="256" t="s">
        <v>64</v>
      </c>
      <c r="U3" s="254" t="s">
        <v>65</v>
      </c>
      <c r="V3" s="255" t="s">
        <v>66</v>
      </c>
      <c r="W3" s="254" t="s">
        <v>67</v>
      </c>
      <c r="X3" s="256" t="s">
        <v>68</v>
      </c>
      <c r="Y3" s="254" t="s">
        <v>69</v>
      </c>
      <c r="Z3" s="256" t="s">
        <v>70</v>
      </c>
      <c r="AA3" s="254" t="s">
        <v>71</v>
      </c>
      <c r="AB3" s="255" t="s">
        <v>72</v>
      </c>
      <c r="AC3" s="254" t="s">
        <v>73</v>
      </c>
      <c r="AD3" s="256" t="s">
        <v>74</v>
      </c>
      <c r="AE3" s="254" t="s">
        <v>75</v>
      </c>
      <c r="AF3" s="256" t="s">
        <v>76</v>
      </c>
      <c r="AG3" s="254" t="s">
        <v>77</v>
      </c>
      <c r="AH3" s="255" t="s">
        <v>78</v>
      </c>
      <c r="AI3" s="254" t="s">
        <v>10</v>
      </c>
      <c r="AJ3" s="254" t="s">
        <v>11</v>
      </c>
      <c r="AK3" s="253" t="s">
        <v>12</v>
      </c>
    </row>
    <row r="4" spans="1:37">
      <c r="A4" s="252">
        <v>1</v>
      </c>
      <c r="B4" s="226" t="s">
        <v>13</v>
      </c>
      <c r="C4" s="251">
        <v>17623</v>
      </c>
      <c r="D4" s="251">
        <v>17704</v>
      </c>
      <c r="E4" s="224">
        <f>demografía!BH4</f>
        <v>0.19893526105471251</v>
      </c>
      <c r="F4" s="248">
        <f>demografía!BI4</f>
        <v>0.32771461157612441</v>
      </c>
      <c r="G4" s="250">
        <f>'economía general'!AZ4</f>
        <v>-0.10558629417079816</v>
      </c>
      <c r="H4" s="248">
        <f>'economía general'!BA4</f>
        <v>-0.29286788613607867</v>
      </c>
      <c r="I4" s="224">
        <f>'economía sectorial'!AQ4</f>
        <v>9.2733440547013338E-2</v>
      </c>
      <c r="J4" s="248">
        <f>'economía sectorial'!AR4</f>
        <v>0.19011890999204537</v>
      </c>
      <c r="K4" s="224">
        <f>'condicionantes geográficos'!R4</f>
        <v>0.34828633387464319</v>
      </c>
      <c r="L4" s="248">
        <f>'condicionantes geográficos'!S4</f>
        <v>0.87616556228713582</v>
      </c>
      <c r="M4" s="247">
        <f t="shared" ref="M4:M36" si="0">((2*F4)+H4+J4+L4)/5</f>
        <v>0.28576916185907025</v>
      </c>
      <c r="N4" s="246">
        <f t="shared" ref="N4:N36" si="1">(M4-M$40)/M$41</f>
        <v>0.35386973952442907</v>
      </c>
      <c r="O4" s="247">
        <f>alojamiento!AC4</f>
        <v>0.91913300879867188</v>
      </c>
      <c r="P4" s="246">
        <f>alojamiento!AD4</f>
        <v>1.3892180341218048</v>
      </c>
      <c r="Q4" s="225">
        <f>accesibilidad!BP4</f>
        <v>0.19752419019053688</v>
      </c>
      <c r="R4" s="248">
        <f>accesibilidad!BQ4</f>
        <v>0.27663208109376419</v>
      </c>
      <c r="S4" s="225">
        <f>'condicionantes territoriales'!M4</f>
        <v>-0.4935781534863064</v>
      </c>
      <c r="T4" s="248">
        <f>'condicionantes territoriales'!N4</f>
        <v>-0.85789165752466801</v>
      </c>
      <c r="U4" s="249">
        <f t="shared" ref="U4:U36" si="2">((2*R4)+T4)/3</f>
        <v>-0.10154249844571321</v>
      </c>
      <c r="V4" s="246">
        <f t="shared" ref="V4:V36" si="3">(U4-U$40)/U$41</f>
        <v>-0.11454151178144201</v>
      </c>
      <c r="W4" s="224">
        <f>'red viaria y ferroviaria'!J4</f>
        <v>0.4072593235967859</v>
      </c>
      <c r="X4" s="248">
        <f>'red viaria y ferroviaria'!K4</f>
        <v>0.49529483243707334</v>
      </c>
      <c r="Y4" s="224">
        <f>'comunicaciones digitales'!P4</f>
        <v>0.59352765116038786</v>
      </c>
      <c r="Z4" s="248">
        <f>'comunicaciones digitales'!Q4</f>
        <v>0.68058092445123997</v>
      </c>
      <c r="AA4" s="247">
        <f t="shared" ref="AA4:AA36" si="4">((1*X4)+(2*Z4))/3</f>
        <v>0.61881889377985111</v>
      </c>
      <c r="AB4" s="246">
        <f t="shared" ref="AB4:AB36" si="5">(AA4-AA$40)/AA$41</f>
        <v>0.71381299244799767</v>
      </c>
      <c r="AC4" s="224">
        <f>paisaje!U4</f>
        <v>1.3495394063621056</v>
      </c>
      <c r="AD4" s="248">
        <f t="shared" ref="AD4:AD36" si="6">(AC4-AC$40)/AC$41</f>
        <v>1.6969245303690934</v>
      </c>
      <c r="AE4" s="224">
        <f>'patrimonio territorial'!Q4</f>
        <v>2.3320682193465561</v>
      </c>
      <c r="AF4" s="248">
        <f t="shared" ref="AF4:AF36" si="7">(AE4-AE$40)/AE$41</f>
        <v>2.7987180286109195</v>
      </c>
      <c r="AG4" s="247">
        <f t="shared" ref="AG4:AG36" si="8">(AD4+(2*AF4))/3</f>
        <v>2.4314535291969777</v>
      </c>
      <c r="AH4" s="246">
        <f t="shared" ref="AH4:AH36" si="9">(AG4-AG$40)/AG$41</f>
        <v>2.6131490582001566</v>
      </c>
      <c r="AI4" s="224">
        <f t="shared" ref="AI4:AI36" si="10">((2*N4)+P4+(2*V4)+(2*AB4)+AH4)/8</f>
        <v>0.7385811915879914</v>
      </c>
      <c r="AJ4" s="245">
        <f t="shared" ref="AJ4:AJ36" si="11">(AI4-AI$40)/AI$41</f>
        <v>0.99172210166805252</v>
      </c>
      <c r="AK4" s="244">
        <f t="shared" ref="AK4:AK36" si="12">100+AJ4</f>
        <v>100.99172210166805</v>
      </c>
    </row>
    <row r="5" spans="1:37">
      <c r="A5" s="252">
        <v>2</v>
      </c>
      <c r="B5" s="226" t="s">
        <v>14</v>
      </c>
      <c r="C5" s="251">
        <v>13474</v>
      </c>
      <c r="D5" s="251">
        <v>13462</v>
      </c>
      <c r="E5" s="224">
        <f>demografía!BH5</f>
        <v>0.1963914138490698</v>
      </c>
      <c r="F5" s="248">
        <f>demografía!BI5</f>
        <v>0.32352402266550928</v>
      </c>
      <c r="G5" s="250">
        <f>'economía general'!AZ5</f>
        <v>-2.04364305487852E-2</v>
      </c>
      <c r="H5" s="248">
        <f>'economía general'!BA5</f>
        <v>-5.6685143294336188E-2</v>
      </c>
      <c r="I5" s="224">
        <f>'economía sectorial'!AQ5</f>
        <v>0.3153155336455411</v>
      </c>
      <c r="J5" s="248">
        <f>'economía sectorial'!AR5</f>
        <v>0.64644906094968735</v>
      </c>
      <c r="K5" s="224">
        <f>'condicionantes geográficos'!R5</f>
        <v>0.32975547488909507</v>
      </c>
      <c r="L5" s="248">
        <f>'condicionantes geográficos'!S5</f>
        <v>0.82954845761319773</v>
      </c>
      <c r="M5" s="247">
        <f t="shared" si="0"/>
        <v>0.41327208411991345</v>
      </c>
      <c r="N5" s="246">
        <f t="shared" si="1"/>
        <v>0.51175740520369217</v>
      </c>
      <c r="O5" s="247">
        <f>alojamiento!AC5</f>
        <v>1.0728267743187831</v>
      </c>
      <c r="P5" s="246">
        <f>alojamiento!AD5</f>
        <v>1.6215175476293164</v>
      </c>
      <c r="Q5" s="225">
        <f>accesibilidad!BP5</f>
        <v>-5.1258588554785961E-2</v>
      </c>
      <c r="R5" s="248">
        <f>accesibilidad!BQ5</f>
        <v>-7.178751125196943E-2</v>
      </c>
      <c r="S5" s="225">
        <f>'condicionantes territoriales'!M5</f>
        <v>-0.64221419391458578</v>
      </c>
      <c r="T5" s="248">
        <f>'condicionantes territoriales'!N5</f>
        <v>-1.1162370040321037</v>
      </c>
      <c r="U5" s="249">
        <f t="shared" si="2"/>
        <v>-0.41993734217868089</v>
      </c>
      <c r="V5" s="246">
        <f t="shared" si="3"/>
        <v>-0.47369582945944794</v>
      </c>
      <c r="W5" s="224">
        <f>'red viaria y ferroviaria'!J5</f>
        <v>0.36477178795221016</v>
      </c>
      <c r="X5" s="248">
        <f>'red viaria y ferroviaria'!K5</f>
        <v>0.44362294764904286</v>
      </c>
      <c r="Y5" s="224">
        <f>'comunicaciones digitales'!P5</f>
        <v>0.48256313120330729</v>
      </c>
      <c r="Z5" s="248">
        <f>'comunicaciones digitales'!Q5</f>
        <v>0.55334113128232787</v>
      </c>
      <c r="AA5" s="247">
        <f t="shared" si="4"/>
        <v>0.5167684034045662</v>
      </c>
      <c r="AB5" s="246">
        <f t="shared" si="5"/>
        <v>0.59609686152862928</v>
      </c>
      <c r="AC5" s="224">
        <f>paisaje!U5</f>
        <v>1.0898572853166202</v>
      </c>
      <c r="AD5" s="248">
        <f t="shared" si="6"/>
        <v>1.3703975988671591</v>
      </c>
      <c r="AE5" s="224">
        <f>'patrimonio territorial'!Q5</f>
        <v>-0.42728261437964515</v>
      </c>
      <c r="AF5" s="248">
        <f t="shared" si="7"/>
        <v>-0.51278240758814286</v>
      </c>
      <c r="AG5" s="247">
        <f t="shared" si="8"/>
        <v>0.11494426123029111</v>
      </c>
      <c r="AH5" s="246">
        <f t="shared" si="9"/>
        <v>0.12353371527468529</v>
      </c>
      <c r="AI5" s="224">
        <f t="shared" si="10"/>
        <v>0.37667101718121859</v>
      </c>
      <c r="AJ5" s="245">
        <f t="shared" si="11"/>
        <v>0.50577103377523214</v>
      </c>
      <c r="AK5" s="244">
        <f t="shared" si="12"/>
        <v>100.50577103377523</v>
      </c>
    </row>
    <row r="6" spans="1:37">
      <c r="A6" s="252">
        <v>3</v>
      </c>
      <c r="B6" s="226" t="s">
        <v>15</v>
      </c>
      <c r="C6" s="251">
        <v>7382</v>
      </c>
      <c r="D6" s="251">
        <v>7441</v>
      </c>
      <c r="E6" s="224">
        <f>demografía!BH6</f>
        <v>8.60859544974555E-2</v>
      </c>
      <c r="F6" s="248">
        <f>demografía!BI6</f>
        <v>0.14181309532921166</v>
      </c>
      <c r="G6" s="250">
        <f>'economía general'!AZ6</f>
        <v>1.0292563894695044</v>
      </c>
      <c r="H6" s="248">
        <f>'economía general'!BA6</f>
        <v>2.8548794655902636</v>
      </c>
      <c r="I6" s="224">
        <f>'economía sectorial'!AQ6</f>
        <v>0.65452903972662113</v>
      </c>
      <c r="J6" s="248">
        <f>'economía sectorial'!AR6</f>
        <v>1.3418929229513341</v>
      </c>
      <c r="K6" s="224">
        <f>'condicionantes geográficos'!R6</f>
        <v>0.5124174797299702</v>
      </c>
      <c r="L6" s="248">
        <f>'condicionantes geográficos'!S6</f>
        <v>1.2890616300063011</v>
      </c>
      <c r="M6" s="247">
        <f t="shared" si="0"/>
        <v>1.1538920418412644</v>
      </c>
      <c r="N6" s="246">
        <f t="shared" si="1"/>
        <v>1.4288717285983794</v>
      </c>
      <c r="O6" s="247">
        <f>alojamiento!AC6</f>
        <v>0.13950319246546281</v>
      </c>
      <c r="P6" s="246">
        <f>alojamiento!AD6</f>
        <v>0.21085125758227918</v>
      </c>
      <c r="Q6" s="225">
        <f>accesibilidad!BP6</f>
        <v>-1.2368377940148902</v>
      </c>
      <c r="R6" s="248">
        <f>accesibilidad!BQ6</f>
        <v>-1.7321879036877108</v>
      </c>
      <c r="S6" s="225">
        <f>'condicionantes territoriales'!M6</f>
        <v>-0.69510008313673499</v>
      </c>
      <c r="T6" s="248">
        <f>'condicionantes territoriales'!N6</f>
        <v>-1.2081583397800286</v>
      </c>
      <c r="U6" s="249">
        <f t="shared" si="2"/>
        <v>-1.5575113823851501</v>
      </c>
      <c r="V6" s="246">
        <f t="shared" si="3"/>
        <v>-1.7568969750195282</v>
      </c>
      <c r="W6" s="224">
        <f>'red viaria y ferroviaria'!J6</f>
        <v>-0.81890038106831231</v>
      </c>
      <c r="X6" s="248">
        <f>'red viaria y ferroviaria'!K6</f>
        <v>-0.99591857944903373</v>
      </c>
      <c r="Y6" s="224">
        <f>'comunicaciones digitales'!P6</f>
        <v>-0.4613722893669262</v>
      </c>
      <c r="Z6" s="248">
        <f>'comunicaciones digitales'!Q6</f>
        <v>-0.52904220822674941</v>
      </c>
      <c r="AA6" s="247">
        <f t="shared" si="4"/>
        <v>-0.68466766530084422</v>
      </c>
      <c r="AB6" s="246">
        <f t="shared" si="5"/>
        <v>-0.78977012485117615</v>
      </c>
      <c r="AC6" s="224">
        <f>paisaje!U6</f>
        <v>2.486926203648856</v>
      </c>
      <c r="AD6" s="248">
        <f t="shared" si="6"/>
        <v>3.1270862194127669</v>
      </c>
      <c r="AE6" s="224">
        <f>'patrimonio territorial'!Q6</f>
        <v>2.1757912558248838</v>
      </c>
      <c r="AF6" s="248">
        <f t="shared" si="7"/>
        <v>2.6111698464281412</v>
      </c>
      <c r="AG6" s="247">
        <f t="shared" si="8"/>
        <v>2.7831419707563501</v>
      </c>
      <c r="AH6" s="246">
        <f t="shared" si="9"/>
        <v>2.9911181654872996</v>
      </c>
      <c r="AI6" s="224">
        <f t="shared" si="10"/>
        <v>0.12079733506561607</v>
      </c>
      <c r="AJ6" s="245">
        <f t="shared" si="11"/>
        <v>0.16219934703400918</v>
      </c>
      <c r="AK6" s="244">
        <f t="shared" si="12"/>
        <v>100.162199347034</v>
      </c>
    </row>
    <row r="7" spans="1:37">
      <c r="A7" s="252">
        <v>4</v>
      </c>
      <c r="B7" s="226" t="s">
        <v>16</v>
      </c>
      <c r="C7" s="251">
        <v>11991</v>
      </c>
      <c r="D7" s="251">
        <v>12015</v>
      </c>
      <c r="E7" s="224">
        <f>demografía!BH7</f>
        <v>-4.5963586566340253E-2</v>
      </c>
      <c r="F7" s="248">
        <f>demografía!BI7</f>
        <v>-7.5717793006494991E-2</v>
      </c>
      <c r="G7" s="250">
        <f>'economía general'!AZ7</f>
        <v>0.36836395672784633</v>
      </c>
      <c r="H7" s="248">
        <f>'economía general'!BA7</f>
        <v>1.0217422079526148</v>
      </c>
      <c r="I7" s="224">
        <f>'economía sectorial'!AQ7</f>
        <v>0.19863013524918702</v>
      </c>
      <c r="J7" s="248">
        <f>'economía sectorial'!AR7</f>
        <v>0.40722467086728026</v>
      </c>
      <c r="K7" s="224">
        <f>'condicionantes geográficos'!R7</f>
        <v>0.17851119313690803</v>
      </c>
      <c r="L7" s="248">
        <f>'condicionantes geográficos'!S7</f>
        <v>0.44907119429394743</v>
      </c>
      <c r="M7" s="247">
        <f t="shared" si="0"/>
        <v>0.34532049742017051</v>
      </c>
      <c r="N7" s="246">
        <f t="shared" si="1"/>
        <v>0.42761253061583088</v>
      </c>
      <c r="O7" s="247">
        <f>alojamiento!AC7</f>
        <v>0.31898040586901161</v>
      </c>
      <c r="P7" s="246">
        <f>alojamiento!AD7</f>
        <v>0.48212100764818328</v>
      </c>
      <c r="Q7" s="225">
        <f>accesibilidad!BP7</f>
        <v>-0.91509431447243295</v>
      </c>
      <c r="R7" s="248">
        <f>accesibilidad!BQ7</f>
        <v>-1.2815870520233013</v>
      </c>
      <c r="S7" s="225">
        <f>'condicionantes territoriales'!M7</f>
        <v>-0.59645609343554529</v>
      </c>
      <c r="T7" s="248">
        <f>'condicionantes territoriales'!N7</f>
        <v>-1.036704527993872</v>
      </c>
      <c r="U7" s="249">
        <f t="shared" si="2"/>
        <v>-1.1999595440134916</v>
      </c>
      <c r="V7" s="246">
        <f t="shared" si="3"/>
        <v>-1.3535729605999034</v>
      </c>
      <c r="W7" s="224">
        <f>'red viaria y ferroviaria'!J7</f>
        <v>-0.86117438893221043</v>
      </c>
      <c r="X7" s="248">
        <f>'red viaria y ferroviaria'!K7</f>
        <v>-1.0473307790678767</v>
      </c>
      <c r="Y7" s="224">
        <f>'comunicaciones digitales'!P7</f>
        <v>-0.16293701189182402</v>
      </c>
      <c r="Z7" s="248">
        <f>'comunicaciones digitales'!Q7</f>
        <v>-0.18683514064401024</v>
      </c>
      <c r="AA7" s="247">
        <f t="shared" si="4"/>
        <v>-0.47366702011863238</v>
      </c>
      <c r="AB7" s="246">
        <f t="shared" si="5"/>
        <v>-0.54637903989901715</v>
      </c>
      <c r="AC7" s="224">
        <f>paisaje!U7</f>
        <v>1.5961360352225122</v>
      </c>
      <c r="AD7" s="248">
        <f t="shared" si="6"/>
        <v>2.0069976313447517</v>
      </c>
      <c r="AE7" s="224">
        <f>'patrimonio territorial'!Q7</f>
        <v>1.2752696408329209</v>
      </c>
      <c r="AF7" s="248">
        <f t="shared" si="7"/>
        <v>1.5304527138315589</v>
      </c>
      <c r="AG7" s="247">
        <f t="shared" si="8"/>
        <v>1.6893010196692899</v>
      </c>
      <c r="AH7" s="246">
        <f t="shared" si="9"/>
        <v>1.8155376261800433</v>
      </c>
      <c r="AI7" s="224">
        <f t="shared" si="10"/>
        <v>-8.0877538242244085E-2</v>
      </c>
      <c r="AJ7" s="245">
        <f t="shared" si="11"/>
        <v>-0.10859746107382569</v>
      </c>
      <c r="AK7" s="244">
        <f t="shared" si="12"/>
        <v>99.891402538926172</v>
      </c>
    </row>
    <row r="8" spans="1:37">
      <c r="A8" s="252">
        <v>5</v>
      </c>
      <c r="B8" s="226" t="s">
        <v>17</v>
      </c>
      <c r="C8" s="251">
        <v>30470</v>
      </c>
      <c r="D8" s="251">
        <v>30622</v>
      </c>
      <c r="E8" s="224">
        <f>demografía!BH8</f>
        <v>5.4584170453544821E-2</v>
      </c>
      <c r="F8" s="248">
        <f>demografía!BI8</f>
        <v>8.9918851608055156E-2</v>
      </c>
      <c r="G8" s="250">
        <f>'economía general'!AZ8</f>
        <v>-8.2845219427117089E-2</v>
      </c>
      <c r="H8" s="248">
        <f>'economía general'!BA8</f>
        <v>-0.22979028178460034</v>
      </c>
      <c r="I8" s="224">
        <f>'economía sectorial'!AQ8</f>
        <v>0.34216019939229581</v>
      </c>
      <c r="J8" s="248">
        <f>'economía sectorial'!AR8</f>
        <v>0.70148507126881676</v>
      </c>
      <c r="K8" s="224">
        <f>'condicionantes geográficos'!R8</f>
        <v>0.11472203414682509</v>
      </c>
      <c r="L8" s="248">
        <f>'condicionantes geográficos'!S8</f>
        <v>0.28860017111999292</v>
      </c>
      <c r="M8" s="247">
        <f t="shared" si="0"/>
        <v>0.18802653276406395</v>
      </c>
      <c r="N8" s="246">
        <f t="shared" si="1"/>
        <v>0.23283443090935799</v>
      </c>
      <c r="O8" s="247">
        <f>alojamiento!AC8</f>
        <v>0.15476393893630341</v>
      </c>
      <c r="P8" s="246">
        <f>alojamiento!AD8</f>
        <v>0.23391702065302566</v>
      </c>
      <c r="Q8" s="225">
        <f>accesibilidad!BP8</f>
        <v>3.8311862682802678E-2</v>
      </c>
      <c r="R8" s="248">
        <f>accesibilidad!BQ8</f>
        <v>5.3655657538952198E-2</v>
      </c>
      <c r="S8" s="225">
        <f>'condicionantes territoriales'!M8</f>
        <v>-0.2784751535236108</v>
      </c>
      <c r="T8" s="248">
        <f>'condicionantes territoriales'!N8</f>
        <v>-0.48401962150951405</v>
      </c>
      <c r="U8" s="249">
        <f t="shared" si="2"/>
        <v>-0.12556943547720323</v>
      </c>
      <c r="V8" s="246">
        <f t="shared" si="3"/>
        <v>-0.14164426908197958</v>
      </c>
      <c r="W8" s="224">
        <f>'red viaria y ferroviaria'!J8</f>
        <v>-0.57665291151257825</v>
      </c>
      <c r="X8" s="248">
        <f>'red viaria y ferroviaria'!K8</f>
        <v>-0.7013055088819754</v>
      </c>
      <c r="Y8" s="224">
        <f>'comunicaciones digitales'!P8</f>
        <v>0.6219258242677782</v>
      </c>
      <c r="Z8" s="248">
        <f>'comunicaciones digitales'!Q8</f>
        <v>0.71314428500970417</v>
      </c>
      <c r="AA8" s="247">
        <f t="shared" si="4"/>
        <v>0.2416610203791443</v>
      </c>
      <c r="AB8" s="246">
        <f t="shared" si="5"/>
        <v>0.27875809521782613</v>
      </c>
      <c r="AC8" s="224">
        <f>paisaje!U8</f>
        <v>-4.2310733006765001E-2</v>
      </c>
      <c r="AD8" s="248">
        <f t="shared" si="6"/>
        <v>-5.3201944603173637E-2</v>
      </c>
      <c r="AE8" s="224">
        <f>'patrimonio territorial'!Q8</f>
        <v>0.37233834737911731</v>
      </c>
      <c r="AF8" s="248">
        <f t="shared" si="7"/>
        <v>0.44684372305588821</v>
      </c>
      <c r="AG8" s="247">
        <f t="shared" si="8"/>
        <v>0.28016183383620091</v>
      </c>
      <c r="AH8" s="246">
        <f t="shared" si="9"/>
        <v>0.30109752189032601</v>
      </c>
      <c r="AI8" s="224">
        <f t="shared" si="10"/>
        <v>0.15936388207922009</v>
      </c>
      <c r="AJ8" s="245">
        <f t="shared" si="11"/>
        <v>0.2139841710913038</v>
      </c>
      <c r="AK8" s="244">
        <f t="shared" si="12"/>
        <v>100.2139841710913</v>
      </c>
    </row>
    <row r="9" spans="1:37">
      <c r="A9" s="252">
        <v>6</v>
      </c>
      <c r="B9" s="226" t="s">
        <v>18</v>
      </c>
      <c r="C9" s="251">
        <v>67446</v>
      </c>
      <c r="D9" s="251">
        <v>68076</v>
      </c>
      <c r="E9" s="224">
        <f>demografía!BH9</f>
        <v>0.47296473022848673</v>
      </c>
      <c r="F9" s="248">
        <f>demografía!BI9</f>
        <v>0.77913514192643085</v>
      </c>
      <c r="G9" s="250">
        <f>'economía general'!AZ9</f>
        <v>0.31378025773305646</v>
      </c>
      <c r="H9" s="248">
        <f>'economía general'!BA9</f>
        <v>0.87034175709264705</v>
      </c>
      <c r="I9" s="224">
        <f>'economía sectorial'!AQ9</f>
        <v>0.16378931902710292</v>
      </c>
      <c r="J9" s="248">
        <f>'economía sectorial'!AR9</f>
        <v>0.33579522789284783</v>
      </c>
      <c r="K9" s="224">
        <f>'condicionantes geográficos'!R9</f>
        <v>5.7815021670581099E-2</v>
      </c>
      <c r="L9" s="248">
        <f>'condicionantes geográficos'!S9</f>
        <v>0.1454422009819076</v>
      </c>
      <c r="M9" s="247">
        <f t="shared" si="0"/>
        <v>0.58196989396405274</v>
      </c>
      <c r="N9" s="246">
        <f t="shared" si="1"/>
        <v>0.72065695769398985</v>
      </c>
      <c r="O9" s="247">
        <f>alojamiento!AC9</f>
        <v>0.65660445476653639</v>
      </c>
      <c r="P9" s="246">
        <f>alojamiento!AD9</f>
        <v>0.99242083693480831</v>
      </c>
      <c r="Q9" s="225">
        <f>accesibilidad!BP9</f>
        <v>0.69888145843505778</v>
      </c>
      <c r="R9" s="248">
        <f>accesibilidad!BQ9</f>
        <v>0.97878154619057456</v>
      </c>
      <c r="S9" s="225">
        <f>'condicionantes territoriales'!M9</f>
        <v>-9.7456636158823412E-2</v>
      </c>
      <c r="T9" s="248">
        <f>'condicionantes territoriales'!N9</f>
        <v>-0.16939006424924979</v>
      </c>
      <c r="U9" s="249">
        <f t="shared" si="2"/>
        <v>0.59605767604396642</v>
      </c>
      <c r="V9" s="246">
        <f t="shared" si="3"/>
        <v>0.67236229527589686</v>
      </c>
      <c r="W9" s="224">
        <f>'red viaria y ferroviaria'!J9</f>
        <v>0.98027448022643326</v>
      </c>
      <c r="X9" s="248">
        <f>'red viaria y ferroviaria'!K9</f>
        <v>1.1921762284975768</v>
      </c>
      <c r="Y9" s="224">
        <f>'comunicaciones digitales'!P9</f>
        <v>0.86930907472306329</v>
      </c>
      <c r="Z9" s="248">
        <f>'comunicaciones digitales'!Q9</f>
        <v>0.99681147550950067</v>
      </c>
      <c r="AA9" s="247">
        <f t="shared" si="4"/>
        <v>1.0619330598388592</v>
      </c>
      <c r="AB9" s="246">
        <f t="shared" si="5"/>
        <v>1.2249490486512293</v>
      </c>
      <c r="AC9" s="224">
        <f>paisaje!U9</f>
        <v>-6.2400154395669066E-2</v>
      </c>
      <c r="AD9" s="248">
        <f t="shared" si="6"/>
        <v>-7.8462586711912349E-2</v>
      </c>
      <c r="AE9" s="224">
        <f>'patrimonio territorial'!Q9</f>
        <v>1.0683924052448723</v>
      </c>
      <c r="AF9" s="248">
        <f t="shared" si="7"/>
        <v>1.2821790809480007</v>
      </c>
      <c r="AG9" s="247">
        <f t="shared" si="8"/>
        <v>0.82863185839469633</v>
      </c>
      <c r="AH9" s="246">
        <f t="shared" si="9"/>
        <v>0.89055313390006696</v>
      </c>
      <c r="AI9" s="224">
        <f t="shared" si="10"/>
        <v>0.88986382175963841</v>
      </c>
      <c r="AJ9" s="245">
        <f t="shared" si="11"/>
        <v>1.1948552570319506</v>
      </c>
      <c r="AK9" s="244">
        <f t="shared" si="12"/>
        <v>101.19485525703195</v>
      </c>
    </row>
    <row r="10" spans="1:37">
      <c r="A10" s="252">
        <v>7</v>
      </c>
      <c r="B10" s="226" t="s">
        <v>19</v>
      </c>
      <c r="C10" s="251">
        <v>23591</v>
      </c>
      <c r="D10" s="251">
        <v>23648</v>
      </c>
      <c r="E10" s="224">
        <f>demografía!BH10</f>
        <v>0.16457185842729294</v>
      </c>
      <c r="F10" s="248">
        <f>demografía!BI10</f>
        <v>0.27110630048651024</v>
      </c>
      <c r="G10" s="250">
        <f>'economía general'!AZ10</f>
        <v>-9.0318736841910607E-2</v>
      </c>
      <c r="H10" s="248">
        <f>'economía general'!BA10</f>
        <v>-0.25051980226318799</v>
      </c>
      <c r="I10" s="224">
        <f>'economía sectorial'!AQ10</f>
        <v>-0.10773022954386759</v>
      </c>
      <c r="J10" s="248">
        <f>'economía sectorial'!AR10</f>
        <v>-0.22086481093828716</v>
      </c>
      <c r="K10" s="224">
        <f>'condicionantes geográficos'!R10</f>
        <v>6.0800712658421643E-2</v>
      </c>
      <c r="L10" s="248">
        <f>'condicionantes geográficos'!S10</f>
        <v>0.15295314634136145</v>
      </c>
      <c r="M10" s="247">
        <f t="shared" si="0"/>
        <v>4.475622682258136E-2</v>
      </c>
      <c r="N10" s="246">
        <f t="shared" si="1"/>
        <v>5.5421915453612608E-2</v>
      </c>
      <c r="O10" s="247">
        <f>alojamiento!AC10</f>
        <v>-0.18571418072734153</v>
      </c>
      <c r="P10" s="246">
        <f>alojamiento!AD10</f>
        <v>-0.28069657665302483</v>
      </c>
      <c r="Q10" s="225">
        <f>accesibilidad!BP10</f>
        <v>0.72635450686558878</v>
      </c>
      <c r="R10" s="248">
        <f>accesibilidad!BQ10</f>
        <v>1.0172574743996534</v>
      </c>
      <c r="S10" s="225">
        <f>'condicionantes territoriales'!M10</f>
        <v>-0.40557392494432731</v>
      </c>
      <c r="T10" s="248">
        <f>'condicionantes territoriales'!N10</f>
        <v>-0.70493088938736281</v>
      </c>
      <c r="U10" s="249">
        <f t="shared" si="2"/>
        <v>0.44319468647064797</v>
      </c>
      <c r="V10" s="246">
        <f t="shared" si="3"/>
        <v>0.49993047422395109</v>
      </c>
      <c r="W10" s="224">
        <f>'red viaria y ferroviaria'!J10</f>
        <v>0.37581815634171606</v>
      </c>
      <c r="X10" s="248">
        <f>'red viaria y ferroviaria'!K10</f>
        <v>0.45705716232140081</v>
      </c>
      <c r="Y10" s="224">
        <f>'comunicaciones digitales'!P10</f>
        <v>0.6063845665690637</v>
      </c>
      <c r="Z10" s="248">
        <f>'comunicaciones digitales'!Q10</f>
        <v>0.69532357604855111</v>
      </c>
      <c r="AA10" s="247">
        <f t="shared" si="4"/>
        <v>0.61590143813950105</v>
      </c>
      <c r="AB10" s="246">
        <f t="shared" si="5"/>
        <v>0.71044768191545693</v>
      </c>
      <c r="AC10" s="224">
        <f>paisaje!U10</f>
        <v>-0.25838751562813472</v>
      </c>
      <c r="AD10" s="248">
        <f t="shared" si="6"/>
        <v>-0.32489908152623537</v>
      </c>
      <c r="AE10" s="224">
        <f>'patrimonio territorial'!Q10</f>
        <v>1.5617519331413223</v>
      </c>
      <c r="AF10" s="248">
        <f t="shared" si="7"/>
        <v>1.8742604762759891</v>
      </c>
      <c r="AG10" s="247">
        <f t="shared" si="8"/>
        <v>1.1412072903419144</v>
      </c>
      <c r="AH10" s="246">
        <f t="shared" si="9"/>
        <v>1.226486428861761</v>
      </c>
      <c r="AI10" s="224">
        <f t="shared" si="10"/>
        <v>0.43467374942434711</v>
      </c>
      <c r="AJ10" s="245">
        <f t="shared" si="11"/>
        <v>0.58365359046337084</v>
      </c>
      <c r="AK10" s="244">
        <f t="shared" si="12"/>
        <v>100.58365359046337</v>
      </c>
    </row>
    <row r="11" spans="1:37">
      <c r="A11" s="252">
        <v>8</v>
      </c>
      <c r="B11" s="226" t="s">
        <v>20</v>
      </c>
      <c r="C11" s="251">
        <v>23656</v>
      </c>
      <c r="D11" s="251">
        <v>23829</v>
      </c>
      <c r="E11" s="224">
        <f>demografía!BH11</f>
        <v>0.54462664954306328</v>
      </c>
      <c r="F11" s="248">
        <f>demografía!BI11</f>
        <v>0.89718690373308774</v>
      </c>
      <c r="G11" s="250">
        <f>'economía general'!AZ11</f>
        <v>-0.12279716659838391</v>
      </c>
      <c r="H11" s="248">
        <f>'economía general'!BA11</f>
        <v>-0.34060620166281852</v>
      </c>
      <c r="I11" s="224">
        <f>'economía sectorial'!AQ11</f>
        <v>0.1036468518884321</v>
      </c>
      <c r="J11" s="248">
        <f>'economía sectorial'!AR11</f>
        <v>0.21249321052792888</v>
      </c>
      <c r="K11" s="224">
        <f>'condicionantes geográficos'!R11</f>
        <v>0.69068970488381454</v>
      </c>
      <c r="L11" s="248">
        <f>'condicionantes geográficos'!S11</f>
        <v>1.7375316651478916</v>
      </c>
      <c r="M11" s="247">
        <f t="shared" si="0"/>
        <v>0.68075849629583551</v>
      </c>
      <c r="N11" s="246">
        <f t="shared" si="1"/>
        <v>0.84298750150672774</v>
      </c>
      <c r="O11" s="247">
        <f>alojamiento!AC11</f>
        <v>0.26904743870513337</v>
      </c>
      <c r="P11" s="246">
        <f>alojamiento!AD11</f>
        <v>0.40665012604864526</v>
      </c>
      <c r="Q11" s="225">
        <f>accesibilidad!BP11</f>
        <v>0.50159485036630069</v>
      </c>
      <c r="R11" s="248">
        <f>accesibilidad!BQ11</f>
        <v>0.70248219820010938</v>
      </c>
      <c r="S11" s="225">
        <f>'condicionantes territoriales'!M11</f>
        <v>0.20862553248531113</v>
      </c>
      <c r="T11" s="248">
        <f>'condicionantes territoriales'!N11</f>
        <v>0.36261350426798317</v>
      </c>
      <c r="U11" s="249">
        <f t="shared" si="2"/>
        <v>0.58919263355606732</v>
      </c>
      <c r="V11" s="246">
        <f t="shared" si="3"/>
        <v>0.66461842096667667</v>
      </c>
      <c r="W11" s="224">
        <f>'red viaria y ferroviaria'!J11</f>
        <v>0.63336335786717379</v>
      </c>
      <c r="X11" s="248">
        <f>'red viaria y ferroviaria'!K11</f>
        <v>0.77027481025134148</v>
      </c>
      <c r="Y11" s="224">
        <f>'comunicaciones digitales'!P11</f>
        <v>0.86746542070360477</v>
      </c>
      <c r="Z11" s="248">
        <f>'comunicaciones digitales'!Q11</f>
        <v>0.99469741097606545</v>
      </c>
      <c r="AA11" s="247">
        <f t="shared" si="4"/>
        <v>0.91988987740115746</v>
      </c>
      <c r="AB11" s="246">
        <f t="shared" si="5"/>
        <v>1.06110099854828</v>
      </c>
      <c r="AC11" s="224">
        <f>paisaje!U11</f>
        <v>-0.93060901328395562</v>
      </c>
      <c r="AD11" s="248">
        <f t="shared" si="6"/>
        <v>-1.1701572072511983</v>
      </c>
      <c r="AE11" s="224">
        <f>'patrimonio territorial'!Q11</f>
        <v>-0.73775299070589506</v>
      </c>
      <c r="AF11" s="248">
        <f t="shared" si="7"/>
        <v>-0.8853783000948221</v>
      </c>
      <c r="AG11" s="247">
        <f t="shared" si="8"/>
        <v>-0.98030460248028073</v>
      </c>
      <c r="AH11" s="246">
        <f t="shared" si="9"/>
        <v>-1.053559945917065</v>
      </c>
      <c r="AI11" s="224">
        <f t="shared" si="10"/>
        <v>0.56131300277186846</v>
      </c>
      <c r="AJ11" s="245">
        <f t="shared" si="11"/>
        <v>0.75369711162784725</v>
      </c>
      <c r="AK11" s="244">
        <f t="shared" si="12"/>
        <v>100.75369711162784</v>
      </c>
    </row>
    <row r="12" spans="1:37">
      <c r="A12" s="252">
        <v>9</v>
      </c>
      <c r="B12" s="226" t="s">
        <v>21</v>
      </c>
      <c r="C12" s="251">
        <v>18216</v>
      </c>
      <c r="D12" s="251">
        <v>18293</v>
      </c>
      <c r="E12" s="224">
        <f>demografía!BH12</f>
        <v>0.19053116626217548</v>
      </c>
      <c r="F12" s="248">
        <f>demografía!BI12</f>
        <v>0.31387018477122663</v>
      </c>
      <c r="G12" s="250">
        <f>'economía general'!AZ12</f>
        <v>0.1040573021803661</v>
      </c>
      <c r="H12" s="248">
        <f>'economía general'!BA12</f>
        <v>0.28862687497384598</v>
      </c>
      <c r="I12" s="224">
        <f>'economía sectorial'!AQ12</f>
        <v>0.33225789353983981</v>
      </c>
      <c r="J12" s="248">
        <f>'economía sectorial'!AR12</f>
        <v>0.6811837044266974</v>
      </c>
      <c r="K12" s="224">
        <f>'condicionantes geográficos'!R12</f>
        <v>6.6026855345285407E-2</v>
      </c>
      <c r="L12" s="248">
        <f>'condicionantes geográficos'!S12</f>
        <v>0.16610027788364262</v>
      </c>
      <c r="M12" s="247">
        <f t="shared" si="0"/>
        <v>0.35273024536532788</v>
      </c>
      <c r="N12" s="246">
        <f t="shared" si="1"/>
        <v>0.43678806781598412</v>
      </c>
      <c r="O12" s="247">
        <f>alojamiento!AC12</f>
        <v>0.621839585205051</v>
      </c>
      <c r="P12" s="246">
        <f>alojamiento!AD12</f>
        <v>0.9398756848334473</v>
      </c>
      <c r="Q12" s="225">
        <f>accesibilidad!BP12</f>
        <v>0.39386784108661477</v>
      </c>
      <c r="R12" s="248">
        <f>accesibilidad!BQ12</f>
        <v>0.55161082017648533</v>
      </c>
      <c r="S12" s="225">
        <f>'condicionantes territoriales'!M12</f>
        <v>-0.30284095649967169</v>
      </c>
      <c r="T12" s="248">
        <f>'condicionantes territoriales'!N12</f>
        <v>-0.52636999490915903</v>
      </c>
      <c r="U12" s="249">
        <f t="shared" si="2"/>
        <v>0.19228388181460387</v>
      </c>
      <c r="V12" s="246">
        <f t="shared" si="3"/>
        <v>0.21689919837873217</v>
      </c>
      <c r="W12" s="224">
        <f>'red viaria y ferroviaria'!J12</f>
        <v>0.62232415826084997</v>
      </c>
      <c r="X12" s="248">
        <f>'red viaria y ferroviaria'!K12</f>
        <v>0.75684931400741284</v>
      </c>
      <c r="Y12" s="224">
        <f>'comunicaciones digitales'!P12</f>
        <v>0.57756753342408684</v>
      </c>
      <c r="Z12" s="248">
        <f>'comunicaciones digitales'!Q12</f>
        <v>0.66227992084662934</v>
      </c>
      <c r="AA12" s="247">
        <f t="shared" si="4"/>
        <v>0.69380305190022395</v>
      </c>
      <c r="AB12" s="246">
        <f t="shared" si="5"/>
        <v>0.80030787298915151</v>
      </c>
      <c r="AC12" s="224">
        <f>paisaje!U12</f>
        <v>-0.49265365789023446</v>
      </c>
      <c r="AD12" s="248">
        <f t="shared" si="6"/>
        <v>-0.61946770365421189</v>
      </c>
      <c r="AE12" s="224">
        <f>'patrimonio territorial'!Q12</f>
        <v>-0.61660149833664402</v>
      </c>
      <c r="AF12" s="248">
        <f t="shared" si="7"/>
        <v>-0.73998424040391475</v>
      </c>
      <c r="AG12" s="247">
        <f t="shared" si="8"/>
        <v>-0.6998120614873472</v>
      </c>
      <c r="AH12" s="246">
        <f t="shared" si="9"/>
        <v>-0.75210700407534836</v>
      </c>
      <c r="AI12" s="224">
        <f t="shared" si="10"/>
        <v>0.38696986989072935</v>
      </c>
      <c r="AJ12" s="245">
        <f t="shared" si="11"/>
        <v>0.51959970957983248</v>
      </c>
      <c r="AK12" s="244">
        <f t="shared" si="12"/>
        <v>100.51959970957984</v>
      </c>
    </row>
    <row r="13" spans="1:37">
      <c r="A13" s="252">
        <v>10</v>
      </c>
      <c r="B13" s="226" t="s">
        <v>22</v>
      </c>
      <c r="C13" s="251">
        <v>18615</v>
      </c>
      <c r="D13" s="251">
        <v>18447</v>
      </c>
      <c r="E13" s="224">
        <f>demografía!BH13</f>
        <v>-0.42390945171582273</v>
      </c>
      <c r="F13" s="248">
        <f>demografía!BI13</f>
        <v>-0.6983242718056486</v>
      </c>
      <c r="G13" s="250">
        <f>'economía general'!AZ13</f>
        <v>0.14283310936867782</v>
      </c>
      <c r="H13" s="248">
        <f>'economía general'!BA13</f>
        <v>0.39618049993667498</v>
      </c>
      <c r="I13" s="224">
        <f>'economía sectorial'!AQ13</f>
        <v>0.5056915653735482</v>
      </c>
      <c r="J13" s="248">
        <f>'economía sectorial'!AR13</f>
        <v>1.0367514527000548</v>
      </c>
      <c r="K13" s="224">
        <f>'condicionantes geográficos'!R13</f>
        <v>0.33242088634579903</v>
      </c>
      <c r="L13" s="248">
        <f>'condicionantes geográficos'!S13</f>
        <v>0.83625369264699656</v>
      </c>
      <c r="M13" s="247">
        <f t="shared" si="0"/>
        <v>0.1745074203344858</v>
      </c>
      <c r="N13" s="246">
        <f t="shared" si="1"/>
        <v>0.21609362947741212</v>
      </c>
      <c r="O13" s="247">
        <f>alojamiento!AC13</f>
        <v>-6.9139052935391784E-2</v>
      </c>
      <c r="P13" s="246">
        <f>alojamiento!AD13</f>
        <v>-0.10449980392444988</v>
      </c>
      <c r="Q13" s="225">
        <f>accesibilidad!BP13</f>
        <v>-0.69348463545356287</v>
      </c>
      <c r="R13" s="248">
        <f>accesibilidad!BQ13</f>
        <v>-0.97122331055763444</v>
      </c>
      <c r="S13" s="225">
        <f>'condicionantes territoriales'!M13</f>
        <v>-0.32626404866177905</v>
      </c>
      <c r="T13" s="248">
        <f>'condicionantes territoriales'!N13</f>
        <v>-0.56708183601754159</v>
      </c>
      <c r="U13" s="249">
        <f t="shared" si="2"/>
        <v>-0.83650948571093675</v>
      </c>
      <c r="V13" s="246">
        <f t="shared" si="3"/>
        <v>-0.94359566269754569</v>
      </c>
      <c r="W13" s="224">
        <f>'red viaria y ferroviaria'!J13</f>
        <v>-0.35044439221285845</v>
      </c>
      <c r="X13" s="248">
        <f>'red viaria y ferroviaria'!K13</f>
        <v>-0.42619845995577255</v>
      </c>
      <c r="Y13" s="224">
        <f>'comunicaciones digitales'!P13</f>
        <v>-0.3697679179783796</v>
      </c>
      <c r="Z13" s="248">
        <f>'comunicaciones digitales'!Q13</f>
        <v>-0.42400213529753628</v>
      </c>
      <c r="AA13" s="247">
        <f t="shared" si="4"/>
        <v>-0.42473424351694833</v>
      </c>
      <c r="AB13" s="246">
        <f t="shared" si="5"/>
        <v>-0.48993465520758328</v>
      </c>
      <c r="AC13" s="224">
        <f>paisaje!U13</f>
        <v>-0.77373674361197942</v>
      </c>
      <c r="AD13" s="248">
        <f t="shared" si="6"/>
        <v>-0.9729044250900335</v>
      </c>
      <c r="AE13" s="224">
        <f>'patrimonio territorial'!Q13</f>
        <v>-0.67111966990280691</v>
      </c>
      <c r="AF13" s="248">
        <f t="shared" si="7"/>
        <v>-0.80541156726482299</v>
      </c>
      <c r="AG13" s="247">
        <f t="shared" si="8"/>
        <v>-0.86124251987322653</v>
      </c>
      <c r="AH13" s="246">
        <f t="shared" si="9"/>
        <v>-0.92560069631761777</v>
      </c>
      <c r="AI13" s="224">
        <f t="shared" si="10"/>
        <v>-0.43312173463718773</v>
      </c>
      <c r="AJ13" s="245">
        <f t="shared" si="11"/>
        <v>-0.58156963898441127</v>
      </c>
      <c r="AK13" s="244">
        <f t="shared" si="12"/>
        <v>99.418430361015595</v>
      </c>
    </row>
    <row r="14" spans="1:37">
      <c r="A14" s="252">
        <v>11</v>
      </c>
      <c r="B14" s="226" t="s">
        <v>23</v>
      </c>
      <c r="C14" s="251">
        <v>24425</v>
      </c>
      <c r="D14" s="251">
        <v>24589</v>
      </c>
      <c r="E14" s="224">
        <f>demografía!BH14</f>
        <v>0.43497751962519671</v>
      </c>
      <c r="F14" s="248">
        <f>demografía!BI14</f>
        <v>0.71655717610118763</v>
      </c>
      <c r="G14" s="250">
        <f>'economía general'!AZ14</f>
        <v>0.18687421243576086</v>
      </c>
      <c r="H14" s="248">
        <f>'economía general'!BA14</f>
        <v>0.51833863475570108</v>
      </c>
      <c r="I14" s="224">
        <f>'economía sectorial'!AQ14</f>
        <v>0.29261948233849755</v>
      </c>
      <c r="J14" s="248">
        <f>'economía sectorial'!AR14</f>
        <v>0.59991839725204199</v>
      </c>
      <c r="K14" s="224">
        <f>'condicionantes geográficos'!R14</f>
        <v>0.31149839243718563</v>
      </c>
      <c r="L14" s="248">
        <f>'condicionantes geográficos'!S14</f>
        <v>0.78362007812657319</v>
      </c>
      <c r="M14" s="247">
        <f t="shared" si="0"/>
        <v>0.66699829246733833</v>
      </c>
      <c r="N14" s="246">
        <f t="shared" si="1"/>
        <v>0.82594815508839481</v>
      </c>
      <c r="O14" s="247">
        <f>alojamiento!AC14</f>
        <v>0.29679839119561291</v>
      </c>
      <c r="P14" s="246">
        <f>alojamiento!AD14</f>
        <v>0.4485941355606311</v>
      </c>
      <c r="Q14" s="225">
        <f>accesibilidad!BP14</f>
        <v>0.45898575296486555</v>
      </c>
      <c r="R14" s="248">
        <f>accesibilidad!BQ14</f>
        <v>0.64280827534379592</v>
      </c>
      <c r="S14" s="225">
        <f>'condicionantes territoriales'!M14</f>
        <v>0.1375406868652751</v>
      </c>
      <c r="T14" s="248">
        <f>'condicionantes territoriales'!N14</f>
        <v>0.23906043449957065</v>
      </c>
      <c r="U14" s="249">
        <f t="shared" si="2"/>
        <v>0.50822566172905415</v>
      </c>
      <c r="V14" s="246">
        <f t="shared" si="3"/>
        <v>0.57328642205599756</v>
      </c>
      <c r="W14" s="224">
        <f>'red viaria y ferroviaria'!J14</f>
        <v>0.40690855752599436</v>
      </c>
      <c r="X14" s="248">
        <f>'red viaria y ferroviaria'!K14</f>
        <v>0.49486824276265423</v>
      </c>
      <c r="Y14" s="224">
        <f>'comunicaciones digitales'!P14</f>
        <v>0.49806660950931525</v>
      </c>
      <c r="Z14" s="248">
        <f>'comunicaciones digitales'!Q14</f>
        <v>0.57111851971079286</v>
      </c>
      <c r="AA14" s="247">
        <f t="shared" si="4"/>
        <v>0.54570176072807997</v>
      </c>
      <c r="AB14" s="246">
        <f t="shared" si="5"/>
        <v>0.62947174161109165</v>
      </c>
      <c r="AC14" s="224">
        <f>paisaje!U14</f>
        <v>-0.56231728901655287</v>
      </c>
      <c r="AD14" s="248">
        <f t="shared" si="6"/>
        <v>-0.70706345963995054</v>
      </c>
      <c r="AE14" s="224">
        <f>'patrimonio territorial'!Q14</f>
        <v>-0.35309700243352277</v>
      </c>
      <c r="AF14" s="248">
        <f t="shared" si="7"/>
        <v>-0.42375216057619108</v>
      </c>
      <c r="AG14" s="247">
        <f t="shared" si="8"/>
        <v>-0.51818926026411083</v>
      </c>
      <c r="AH14" s="246">
        <f t="shared" si="9"/>
        <v>-0.55691205329176496</v>
      </c>
      <c r="AI14" s="224">
        <f t="shared" si="10"/>
        <v>0.49363683997247937</v>
      </c>
      <c r="AJ14" s="245">
        <f t="shared" si="11"/>
        <v>0.66282565813207606</v>
      </c>
      <c r="AK14" s="244">
        <f t="shared" si="12"/>
        <v>100.66282565813208</v>
      </c>
    </row>
    <row r="15" spans="1:37">
      <c r="A15" s="252">
        <v>12</v>
      </c>
      <c r="B15" s="226" t="s">
        <v>24</v>
      </c>
      <c r="C15" s="251">
        <v>13796</v>
      </c>
      <c r="D15" s="251">
        <v>13792</v>
      </c>
      <c r="E15" s="224">
        <f>demografía!BH15</f>
        <v>-9.4982884504185183E-2</v>
      </c>
      <c r="F15" s="248">
        <f>demografía!BI15</f>
        <v>-0.15646939077888308</v>
      </c>
      <c r="G15" s="250">
        <f>'economía general'!AZ15</f>
        <v>-0.41103640192901031</v>
      </c>
      <c r="H15" s="248">
        <f>'economía general'!BA15</f>
        <v>-1.1401040552024748</v>
      </c>
      <c r="I15" s="224">
        <f>'economía sectorial'!AQ15</f>
        <v>-0.4468372169762001</v>
      </c>
      <c r="J15" s="248">
        <f>'economía sectorial'!AR15</f>
        <v>-0.91609029207026882</v>
      </c>
      <c r="K15" s="224">
        <f>'condicionantes geográficos'!R15</f>
        <v>-3.058176443249767E-2</v>
      </c>
      <c r="L15" s="248">
        <f>'condicionantes geográficos'!S15</f>
        <v>-7.6932931969062326E-2</v>
      </c>
      <c r="M15" s="247">
        <f t="shared" si="0"/>
        <v>-0.48921321215991442</v>
      </c>
      <c r="N15" s="246">
        <f t="shared" si="1"/>
        <v>-0.60579577877725244</v>
      </c>
      <c r="O15" s="247">
        <f>alojamiento!AC15</f>
        <v>-0.87787164366332116</v>
      </c>
      <c r="P15" s="246">
        <f>alojamiento!AD15</f>
        <v>-1.3268537930274398</v>
      </c>
      <c r="Q15" s="225">
        <f>accesibilidad!BP15</f>
        <v>0.84609407670166703</v>
      </c>
      <c r="R15" s="248">
        <f>accesibilidad!BQ15</f>
        <v>1.1849524102000448</v>
      </c>
      <c r="S15" s="225">
        <f>'condicionantes territoriales'!M15</f>
        <v>3.6339918396373794E-2</v>
      </c>
      <c r="T15" s="248">
        <f>'condicionantes territoriales'!N15</f>
        <v>6.3162667567784075E-2</v>
      </c>
      <c r="U15" s="249">
        <f t="shared" si="2"/>
        <v>0.81102249598929121</v>
      </c>
      <c r="V15" s="246">
        <f t="shared" si="3"/>
        <v>0.91484594333707425</v>
      </c>
      <c r="W15" s="224">
        <f>'red viaria y ferroviaria'!J15</f>
        <v>-0.57435870357460794</v>
      </c>
      <c r="X15" s="248">
        <f>'red viaria y ferroviaria'!K15</f>
        <v>-0.69851537181113488</v>
      </c>
      <c r="Y15" s="224">
        <f>'comunicaciones digitales'!P15</f>
        <v>0.56657472211927185</v>
      </c>
      <c r="Z15" s="248">
        <f>'comunicaciones digitales'!Q15</f>
        <v>0.64967478330076744</v>
      </c>
      <c r="AA15" s="247">
        <f t="shared" si="4"/>
        <v>0.20027806493013334</v>
      </c>
      <c r="AB15" s="246">
        <f t="shared" si="5"/>
        <v>0.23102249508938269</v>
      </c>
      <c r="AC15" s="224">
        <f>paisaje!U15</f>
        <v>0.20957838966204703</v>
      </c>
      <c r="AD15" s="248">
        <f t="shared" si="6"/>
        <v>0.26352599173925567</v>
      </c>
      <c r="AE15" s="224">
        <f>'patrimonio territorial'!Q15</f>
        <v>0.29650434497508366</v>
      </c>
      <c r="AF15" s="248">
        <f t="shared" si="7"/>
        <v>0.35583524056417032</v>
      </c>
      <c r="AG15" s="247">
        <f t="shared" si="8"/>
        <v>0.32506549095586545</v>
      </c>
      <c r="AH15" s="246">
        <f t="shared" si="9"/>
        <v>0.34935670015673004</v>
      </c>
      <c r="AI15" s="224">
        <f t="shared" si="10"/>
        <v>1.2831028303462409E-2</v>
      </c>
      <c r="AJ15" s="245">
        <f t="shared" si="11"/>
        <v>1.7228727864451648E-2</v>
      </c>
      <c r="AK15" s="244">
        <f t="shared" si="12"/>
        <v>100.01722872786445</v>
      </c>
    </row>
    <row r="16" spans="1:37">
      <c r="A16" s="252">
        <v>13</v>
      </c>
      <c r="B16" s="226" t="s">
        <v>25</v>
      </c>
      <c r="C16" s="251">
        <v>13824</v>
      </c>
      <c r="D16" s="251">
        <v>13776</v>
      </c>
      <c r="E16" s="224">
        <f>demografía!BH16</f>
        <v>-2.7020032889436531E-2</v>
      </c>
      <c r="F16" s="248">
        <f>demografía!BI16</f>
        <v>-4.4511262287988636E-2</v>
      </c>
      <c r="G16" s="250">
        <f>'economía general'!AZ16</f>
        <v>-0.35653878277691403</v>
      </c>
      <c r="H16" s="248">
        <f>'economía general'!BA16</f>
        <v>-0.98894236659632584</v>
      </c>
      <c r="I16" s="224">
        <f>'economía sectorial'!AQ16</f>
        <v>-0.34592808293238747</v>
      </c>
      <c r="J16" s="248">
        <f>'economía sectorial'!AR16</f>
        <v>-0.70920985649617041</v>
      </c>
      <c r="K16" s="224">
        <f>'condicionantes geográficos'!R16</f>
        <v>0.10526960310756139</v>
      </c>
      <c r="L16" s="248">
        <f>'condicionantes geográficos'!S16</f>
        <v>0.26482118885456268</v>
      </c>
      <c r="M16" s="247">
        <f t="shared" si="0"/>
        <v>-0.30447071176278218</v>
      </c>
      <c r="N16" s="246">
        <f t="shared" si="1"/>
        <v>-0.37702798567694196</v>
      </c>
      <c r="O16" s="247">
        <f>alojamiento!AC16</f>
        <v>-6.2937367866653215E-2</v>
      </c>
      <c r="P16" s="246">
        <f>alojamiento!AD16</f>
        <v>-9.5126304488610661E-2</v>
      </c>
      <c r="Q16" s="225">
        <f>accesibilidad!BP16</f>
        <v>0.13949591367655367</v>
      </c>
      <c r="R16" s="248">
        <f>accesibilidad!BQ16</f>
        <v>0.1953636406112951</v>
      </c>
      <c r="S16" s="225">
        <f>'condicionantes territoriales'!M16</f>
        <v>6.868542229768046E-2</v>
      </c>
      <c r="T16" s="248">
        <f>'condicionantes territoriales'!N16</f>
        <v>0.1193826152282764</v>
      </c>
      <c r="U16" s="249">
        <f t="shared" si="2"/>
        <v>0.17003663215028886</v>
      </c>
      <c r="V16" s="246">
        <f t="shared" si="3"/>
        <v>0.19180395600696643</v>
      </c>
      <c r="W16" s="224">
        <f>'red viaria y ferroviaria'!J16</f>
        <v>0.27459688165662971</v>
      </c>
      <c r="X16" s="248">
        <f>'red viaria y ferroviaria'!K16</f>
        <v>0.3339553169383514</v>
      </c>
      <c r="Y16" s="224">
        <f>'comunicaciones digitales'!P16</f>
        <v>6.7088811067041565E-2</v>
      </c>
      <c r="Z16" s="248">
        <f>'comunicaciones digitales'!Q16</f>
        <v>7.6928791720275558E-2</v>
      </c>
      <c r="AA16" s="247">
        <f t="shared" si="4"/>
        <v>0.16260430012630084</v>
      </c>
      <c r="AB16" s="246">
        <f t="shared" si="5"/>
        <v>0.18756547872851387</v>
      </c>
      <c r="AC16" s="224">
        <f>paisaje!U16</f>
        <v>0.36260166381297099</v>
      </c>
      <c r="AD16" s="248">
        <f t="shared" si="6"/>
        <v>0.45593900791347453</v>
      </c>
      <c r="AE16" s="224">
        <f>'patrimonio territorial'!Q16</f>
        <v>-0.48399864024766881</v>
      </c>
      <c r="AF16" s="248">
        <f t="shared" si="7"/>
        <v>-0.58084738218501708</v>
      </c>
      <c r="AG16" s="247">
        <f t="shared" si="8"/>
        <v>-0.23525191881885321</v>
      </c>
      <c r="AH16" s="246">
        <f t="shared" si="9"/>
        <v>-0.25283161809154348</v>
      </c>
      <c r="AI16" s="224">
        <f t="shared" si="10"/>
        <v>-4.2909378057884688E-2</v>
      </c>
      <c r="AJ16" s="245">
        <f t="shared" si="11"/>
        <v>-5.7616114617460822E-2</v>
      </c>
      <c r="AK16" s="244">
        <f t="shared" si="12"/>
        <v>99.94238388538254</v>
      </c>
    </row>
    <row r="17" spans="1:37">
      <c r="A17" s="252">
        <v>14</v>
      </c>
      <c r="B17" s="226" t="s">
        <v>26</v>
      </c>
      <c r="C17" s="251">
        <v>6669</v>
      </c>
      <c r="D17" s="251">
        <v>6544</v>
      </c>
      <c r="E17" s="224">
        <f>demografía!BH17</f>
        <v>-0.75405664352585577</v>
      </c>
      <c r="F17" s="248">
        <f>demografía!BI17</f>
        <v>-1.2421899402314032</v>
      </c>
      <c r="G17" s="250">
        <f>'economía general'!AZ17</f>
        <v>-0.2794253458070638</v>
      </c>
      <c r="H17" s="248">
        <f>'economía general'!BA17</f>
        <v>-0.77505050254893981</v>
      </c>
      <c r="I17" s="224">
        <f>'economía sectorial'!AQ17</f>
        <v>-0.58327692521460894</v>
      </c>
      <c r="J17" s="248">
        <f>'economía sectorial'!AR17</f>
        <v>-1.1958142886879533</v>
      </c>
      <c r="K17" s="224">
        <f>'condicionantes geográficos'!R17</f>
        <v>-0.22182120802064334</v>
      </c>
      <c r="L17" s="248">
        <f>'condicionantes geográficos'!S17</f>
        <v>-0.55802391466376289</v>
      </c>
      <c r="M17" s="247">
        <f t="shared" si="0"/>
        <v>-1.0026537172726924</v>
      </c>
      <c r="N17" s="246">
        <f t="shared" si="1"/>
        <v>-1.2415923658671941</v>
      </c>
      <c r="O17" s="247">
        <f>alojamiento!AC17</f>
        <v>-0.5535508944630928</v>
      </c>
      <c r="P17" s="246">
        <f>alojamiento!AD17</f>
        <v>-0.83666115570965371</v>
      </c>
      <c r="Q17" s="225">
        <f>accesibilidad!BP17</f>
        <v>0.19422863701199097</v>
      </c>
      <c r="R17" s="248">
        <f>accesibilidad!BQ17</f>
        <v>0.2720166679979964</v>
      </c>
      <c r="S17" s="225">
        <f>'condicionantes territoriales'!M17</f>
        <v>0.22551161612275167</v>
      </c>
      <c r="T17" s="248">
        <f>'condicionantes territoriales'!N17</f>
        <v>0.39196332491644903</v>
      </c>
      <c r="U17" s="249">
        <f t="shared" si="2"/>
        <v>0.31199888697081396</v>
      </c>
      <c r="V17" s="246">
        <f t="shared" si="3"/>
        <v>0.35193957933652725</v>
      </c>
      <c r="W17" s="224">
        <f>'red viaria y ferroviaria'!J17</f>
        <v>-0.21145455073126099</v>
      </c>
      <c r="X17" s="248">
        <f>'red viaria y ferroviaria'!K17</f>
        <v>-0.25716377797697432</v>
      </c>
      <c r="Y17" s="224">
        <f>'comunicaciones digitales'!P17</f>
        <v>0.21372188726079253</v>
      </c>
      <c r="Z17" s="248">
        <f>'comunicaciones digitales'!Q17</f>
        <v>0.24506868268570003</v>
      </c>
      <c r="AA17" s="247">
        <f t="shared" si="4"/>
        <v>7.7657862464808589E-2</v>
      </c>
      <c r="AB17" s="246">
        <f t="shared" si="5"/>
        <v>8.9579021827411731E-2</v>
      </c>
      <c r="AC17" s="224">
        <f>paisaje!U17</f>
        <v>0.21240196893077476</v>
      </c>
      <c r="AD17" s="248">
        <f t="shared" si="6"/>
        <v>0.26707638893548252</v>
      </c>
      <c r="AE17" s="224">
        <f>'patrimonio territorial'!Q17</f>
        <v>-0.13946109295480699</v>
      </c>
      <c r="AF17" s="248">
        <f t="shared" si="7"/>
        <v>-0.16736743458206677</v>
      </c>
      <c r="AG17" s="247">
        <f t="shared" si="8"/>
        <v>-2.2552826742883669E-2</v>
      </c>
      <c r="AH17" s="246">
        <f t="shared" si="9"/>
        <v>-2.4238134619986518E-2</v>
      </c>
      <c r="AI17" s="224">
        <f t="shared" si="10"/>
        <v>-0.30763085246701882</v>
      </c>
      <c r="AJ17" s="245">
        <f t="shared" si="11"/>
        <v>-0.41306808110097964</v>
      </c>
      <c r="AK17" s="244">
        <f t="shared" si="12"/>
        <v>99.586931918899026</v>
      </c>
    </row>
    <row r="18" spans="1:37">
      <c r="A18" s="252">
        <v>15</v>
      </c>
      <c r="B18" s="226" t="s">
        <v>27</v>
      </c>
      <c r="C18" s="251">
        <v>27076</v>
      </c>
      <c r="D18" s="251">
        <v>27233</v>
      </c>
      <c r="E18" s="224">
        <f>demografía!BH18</f>
        <v>0.74119457580555836</v>
      </c>
      <c r="F18" s="248">
        <f>demografía!BI18</f>
        <v>1.2210017028888851</v>
      </c>
      <c r="G18" s="250">
        <f>'economía general'!AZ18</f>
        <v>6.0037314072429682E-2</v>
      </c>
      <c r="H18" s="248">
        <f>'economía general'!BA18</f>
        <v>0.16652730735333443</v>
      </c>
      <c r="I18" s="224">
        <f>'economía sectorial'!AQ18</f>
        <v>9.9457971345137897E-2</v>
      </c>
      <c r="J18" s="248">
        <f>'economía sectorial'!AR18</f>
        <v>0.20390531172594023</v>
      </c>
      <c r="K18" s="224">
        <f>'condicionantes geográficos'!R18</f>
        <v>0.70429920610511565</v>
      </c>
      <c r="L18" s="248">
        <f>'condicionantes geográficos'!S18</f>
        <v>1.7717683696357012</v>
      </c>
      <c r="M18" s="247">
        <f t="shared" si="0"/>
        <v>0.91684087889854915</v>
      </c>
      <c r="N18" s="246">
        <f t="shared" si="1"/>
        <v>1.1353297916770317</v>
      </c>
      <c r="O18" s="247">
        <f>alojamiento!AC18</f>
        <v>0.42564326538531344</v>
      </c>
      <c r="P18" s="246">
        <f>alojamiento!AD18</f>
        <v>0.64333594236662994</v>
      </c>
      <c r="Q18" s="225">
        <f>accesibilidad!BP18</f>
        <v>0.40983962875329993</v>
      </c>
      <c r="R18" s="248">
        <f>accesibilidad!BQ18</f>
        <v>0.57397926455163151</v>
      </c>
      <c r="S18" s="225">
        <f>'condicionantes territoriales'!M18</f>
        <v>0.14738095531819564</v>
      </c>
      <c r="T18" s="248">
        <f>'condicionantes territoriales'!N18</f>
        <v>0.25616387425665044</v>
      </c>
      <c r="U18" s="249">
        <f t="shared" si="2"/>
        <v>0.46804080111997121</v>
      </c>
      <c r="V18" s="246">
        <f t="shared" si="3"/>
        <v>0.52795727657164004</v>
      </c>
      <c r="W18" s="224">
        <f>'red viaria y ferroviaria'!J18</f>
        <v>1.1796363728129811</v>
      </c>
      <c r="X18" s="248">
        <f>'red viaria y ferroviaria'!K18</f>
        <v>1.4346333300586309</v>
      </c>
      <c r="Y18" s="224">
        <f>'comunicaciones digitales'!P18</f>
        <v>0.35465101721548725</v>
      </c>
      <c r="Z18" s="248">
        <f>'comunicaciones digitales'!Q18</f>
        <v>0.40666802411344499</v>
      </c>
      <c r="AA18" s="247">
        <f t="shared" si="4"/>
        <v>0.74932312609517371</v>
      </c>
      <c r="AB18" s="246">
        <f t="shared" si="5"/>
        <v>0.86435076292090418</v>
      </c>
      <c r="AC18" s="224">
        <f>paisaje!U18</f>
        <v>-0.73083978422665474</v>
      </c>
      <c r="AD18" s="248">
        <f t="shared" si="6"/>
        <v>-0.91896535349565245</v>
      </c>
      <c r="AE18" s="224">
        <f>'patrimonio territorial'!Q18</f>
        <v>-0.66203330797511306</v>
      </c>
      <c r="AF18" s="248">
        <f t="shared" si="7"/>
        <v>-0.79450701278800495</v>
      </c>
      <c r="AG18" s="247">
        <f t="shared" si="8"/>
        <v>-0.83599312635722078</v>
      </c>
      <c r="AH18" s="246">
        <f t="shared" si="9"/>
        <v>-0.89846448824529379</v>
      </c>
      <c r="AI18" s="224">
        <f t="shared" si="10"/>
        <v>0.60001838955756104</v>
      </c>
      <c r="AJ18" s="245">
        <f t="shared" si="11"/>
        <v>0.80566836132410879</v>
      </c>
      <c r="AK18" s="244">
        <f t="shared" si="12"/>
        <v>100.80566836132411</v>
      </c>
    </row>
    <row r="19" spans="1:37">
      <c r="A19" s="252">
        <v>16</v>
      </c>
      <c r="B19" s="226" t="s">
        <v>28</v>
      </c>
      <c r="C19" s="251">
        <v>28639</v>
      </c>
      <c r="D19" s="251">
        <v>29095</v>
      </c>
      <c r="E19" s="224">
        <f>demografía!BH19</f>
        <v>0.88209623778040869</v>
      </c>
      <c r="F19" s="248">
        <f>demografía!BI19</f>
        <v>1.4531150707237555</v>
      </c>
      <c r="G19" s="250">
        <f>'economía general'!AZ19</f>
        <v>-0.16443970640475641</v>
      </c>
      <c r="H19" s="248">
        <f>'economía general'!BA19</f>
        <v>-0.45611136928146506</v>
      </c>
      <c r="I19" s="224">
        <f>'economía sectorial'!AQ19</f>
        <v>-0.12956742511738528</v>
      </c>
      <c r="J19" s="248">
        <f>'economía sectorial'!AR19</f>
        <v>-0.26563467815372305</v>
      </c>
      <c r="K19" s="224">
        <f>'condicionantes geográficos'!R19</f>
        <v>7.0865012570351466E-2</v>
      </c>
      <c r="L19" s="248">
        <f>'condicionantes geográficos'!S19</f>
        <v>0.17827137486116373</v>
      </c>
      <c r="M19" s="247">
        <f t="shared" si="0"/>
        <v>0.47255109377469734</v>
      </c>
      <c r="N19" s="246">
        <f t="shared" si="1"/>
        <v>0.58516297342294432</v>
      </c>
      <c r="O19" s="247">
        <f>alojamiento!AC19</f>
        <v>0.34129563976767824</v>
      </c>
      <c r="P19" s="246">
        <f>alojamiento!AD19</f>
        <v>0.51584923312905528</v>
      </c>
      <c r="Q19" s="225">
        <f>accesibilidad!BP19</f>
        <v>0.31568589639676781</v>
      </c>
      <c r="R19" s="248">
        <f>accesibilidad!BQ19</f>
        <v>0.44211722325224367</v>
      </c>
      <c r="S19" s="225">
        <f>'condicionantes territoriales'!M19</f>
        <v>0.14374452807377736</v>
      </c>
      <c r="T19" s="248">
        <f>'condicionantes territoriales'!N19</f>
        <v>0.24984337450570587</v>
      </c>
      <c r="U19" s="249">
        <f t="shared" si="2"/>
        <v>0.37802594033673104</v>
      </c>
      <c r="V19" s="246">
        <f t="shared" si="3"/>
        <v>0.42641911870938742</v>
      </c>
      <c r="W19" s="224">
        <f>'red viaria y ferroviaria'!J19</f>
        <v>0.9265705744284678</v>
      </c>
      <c r="X19" s="248">
        <f>'red viaria y ferroviaria'!K19</f>
        <v>1.1268633787179736</v>
      </c>
      <c r="Y19" s="224">
        <f>'comunicaciones digitales'!P19</f>
        <v>0.58443932525096887</v>
      </c>
      <c r="Z19" s="248">
        <f>'comunicaciones digitales'!Q19</f>
        <v>0.67015960501135585</v>
      </c>
      <c r="AA19" s="247">
        <f t="shared" si="4"/>
        <v>0.82239419624689514</v>
      </c>
      <c r="AB19" s="246">
        <f t="shared" si="5"/>
        <v>0.94863887980075789</v>
      </c>
      <c r="AC19" s="224">
        <f>paisaje!U19</f>
        <v>-0.80321925040165398</v>
      </c>
      <c r="AD19" s="248">
        <f t="shared" si="6"/>
        <v>-1.0099760280030856</v>
      </c>
      <c r="AE19" s="224">
        <f>'patrimonio territorial'!Q19</f>
        <v>-0.63477422219203161</v>
      </c>
      <c r="AF19" s="248">
        <f t="shared" si="7"/>
        <v>-0.76179334935755083</v>
      </c>
      <c r="AG19" s="247">
        <f t="shared" si="8"/>
        <v>-0.84452090890606246</v>
      </c>
      <c r="AH19" s="246">
        <f t="shared" si="9"/>
        <v>-0.90762952745679837</v>
      </c>
      <c r="AI19" s="224">
        <f t="shared" si="10"/>
        <v>0.4410827061923045</v>
      </c>
      <c r="AJ19" s="245">
        <f t="shared" si="11"/>
        <v>0.5922591495377264</v>
      </c>
      <c r="AK19" s="244">
        <f t="shared" si="12"/>
        <v>100.59225914953772</v>
      </c>
    </row>
    <row r="20" spans="1:37">
      <c r="A20" s="252">
        <v>17</v>
      </c>
      <c r="B20" s="226" t="s">
        <v>29</v>
      </c>
      <c r="C20" s="251">
        <v>747082</v>
      </c>
      <c r="D20" s="251">
        <v>756291</v>
      </c>
      <c r="E20" s="224">
        <f>demografía!BH20</f>
        <v>2.1675422298859619</v>
      </c>
      <c r="F20" s="248">
        <f>demografía!BI20</f>
        <v>3.5706855394859507</v>
      </c>
      <c r="G20" s="250">
        <f>'economía general'!AZ20</f>
        <v>1.1639736402771894</v>
      </c>
      <c r="H20" s="248">
        <f>'economía general'!BA20</f>
        <v>3.2285487640532669</v>
      </c>
      <c r="I20" s="224">
        <f>'economía sectorial'!AQ20</f>
        <v>2.1204956252118778</v>
      </c>
      <c r="J20" s="248">
        <f>'economía sectorial'!AR20</f>
        <v>4.3473671906284892</v>
      </c>
      <c r="K20" s="224">
        <f>'condicionantes geográficos'!R20</f>
        <v>0.21581972642497296</v>
      </c>
      <c r="L20" s="248">
        <f>'condicionantes geográficos'!S20</f>
        <v>0.5429263039182346</v>
      </c>
      <c r="M20" s="247">
        <f t="shared" si="0"/>
        <v>3.0520426675143786</v>
      </c>
      <c r="N20" s="246">
        <f t="shared" si="1"/>
        <v>3.7793635140497823</v>
      </c>
      <c r="O20" s="247">
        <f>alojamiento!AC20</f>
        <v>2.1896428362312661</v>
      </c>
      <c r="P20" s="246">
        <f>alojamiento!AD20</f>
        <v>3.3095224382746493</v>
      </c>
      <c r="Q20" s="225">
        <f>accesibilidad!BP20</f>
        <v>1.7987915090948976</v>
      </c>
      <c r="R20" s="248">
        <f>accesibilidad!BQ20</f>
        <v>2.519202524686786</v>
      </c>
      <c r="S20" s="225">
        <f>'condicionantes territoriales'!M20</f>
        <v>2.0017783601935522</v>
      </c>
      <c r="T20" s="248">
        <f>'condicionantes territoriales'!N20</f>
        <v>3.4793050366867635</v>
      </c>
      <c r="U20" s="249">
        <f t="shared" si="2"/>
        <v>2.8392366953534451</v>
      </c>
      <c r="V20" s="246">
        <f t="shared" si="3"/>
        <v>3.2027029900686714</v>
      </c>
      <c r="W20" s="224">
        <f>'red viaria y ferroviaria'!J20</f>
        <v>2.539746968143239</v>
      </c>
      <c r="X20" s="248">
        <f>'red viaria y ferroviaria'!K20</f>
        <v>3.0887532246272147</v>
      </c>
      <c r="Y20" s="224">
        <f>'comunicaciones digitales'!P20</f>
        <v>1.1390235468780641</v>
      </c>
      <c r="Z20" s="248">
        <f>'comunicaciones digitales'!Q20</f>
        <v>1.3060852295431182</v>
      </c>
      <c r="AA20" s="247">
        <f t="shared" si="4"/>
        <v>1.9003078945711505</v>
      </c>
      <c r="AB20" s="246">
        <f t="shared" si="5"/>
        <v>2.1920217343573194</v>
      </c>
      <c r="AC20" s="224">
        <f>paisaje!U20</f>
        <v>-0.82528868833535851</v>
      </c>
      <c r="AD20" s="248">
        <f t="shared" si="6"/>
        <v>-1.0377263629874596</v>
      </c>
      <c r="AE20" s="224">
        <f>'patrimonio territorial'!Q20</f>
        <v>0.51246496147778986</v>
      </c>
      <c r="AF20" s="248">
        <f t="shared" si="7"/>
        <v>0.61500985040701994</v>
      </c>
      <c r="AG20" s="247">
        <f t="shared" si="8"/>
        <v>6.4097779275526776E-2</v>
      </c>
      <c r="AH20" s="246">
        <f t="shared" si="9"/>
        <v>6.8887621965731227E-2</v>
      </c>
      <c r="AI20" s="224">
        <f t="shared" si="10"/>
        <v>2.7158233171489914</v>
      </c>
      <c r="AJ20" s="245">
        <f t="shared" si="11"/>
        <v>3.6466431023666637</v>
      </c>
      <c r="AK20" s="244">
        <f t="shared" si="12"/>
        <v>103.64664310236667</v>
      </c>
    </row>
    <row r="21" spans="1:37">
      <c r="A21" s="252">
        <v>18</v>
      </c>
      <c r="B21" s="226" t="s">
        <v>30</v>
      </c>
      <c r="C21" s="251">
        <v>8464</v>
      </c>
      <c r="D21" s="251">
        <v>8450</v>
      </c>
      <c r="E21" s="224">
        <f>demografía!BH21</f>
        <v>-0.22140558140336683</v>
      </c>
      <c r="F21" s="248">
        <f>demografía!BI21</f>
        <v>-0.36473093671631701</v>
      </c>
      <c r="G21" s="250">
        <f>'economía general'!AZ21</f>
        <v>-0.15618496323523795</v>
      </c>
      <c r="H21" s="248">
        <f>'economía general'!BA21</f>
        <v>-0.43321493938363737</v>
      </c>
      <c r="I21" s="224">
        <f>'economía sectorial'!AQ21</f>
        <v>-0.21178697435050564</v>
      </c>
      <c r="J21" s="248">
        <f>'economía sectorial'!AR21</f>
        <v>-0.43419836982774684</v>
      </c>
      <c r="K21" s="224">
        <f>'condicionantes geográficos'!R21</f>
        <v>0.49278007331245172</v>
      </c>
      <c r="L21" s="248">
        <f>'condicionantes geográficos'!S21</f>
        <v>1.2396608423145887</v>
      </c>
      <c r="M21" s="247">
        <f t="shared" si="0"/>
        <v>-7.1442868065885928E-2</v>
      </c>
      <c r="N21" s="246">
        <f t="shared" si="1"/>
        <v>-8.8468150128182821E-2</v>
      </c>
      <c r="O21" s="247">
        <f>alojamiento!AC21</f>
        <v>-2.21701899538118E-2</v>
      </c>
      <c r="P21" s="246">
        <f>alojamiento!AD21</f>
        <v>-3.3508999686562339E-2</v>
      </c>
      <c r="Q21" s="225">
        <f>accesibilidad!BP21</f>
        <v>-0.37474152011047646</v>
      </c>
      <c r="R21" s="248">
        <f>accesibilidad!BQ21</f>
        <v>-0.52482446064151977</v>
      </c>
      <c r="S21" s="225">
        <f>'condicionantes territoriales'!M21</f>
        <v>0.85355715948496969</v>
      </c>
      <c r="T21" s="248">
        <f>'condicionantes territoriales'!N21</f>
        <v>1.4835736978438279</v>
      </c>
      <c r="U21" s="249">
        <f t="shared" si="2"/>
        <v>0.14464159218692943</v>
      </c>
      <c r="V21" s="246">
        <f t="shared" si="3"/>
        <v>0.16315795739872432</v>
      </c>
      <c r="W21" s="224">
        <f>'red viaria y ferroviaria'!J21</f>
        <v>-0.3665604093019193</v>
      </c>
      <c r="X21" s="248">
        <f>'red viaria y ferroviaria'!K21</f>
        <v>-0.44579820763787181</v>
      </c>
      <c r="Y21" s="224">
        <f>'comunicaciones digitales'!P21</f>
        <v>0.12620773501955013</v>
      </c>
      <c r="Z21" s="248">
        <f>'comunicaciones digitales'!Q21</f>
        <v>0.14471874529278086</v>
      </c>
      <c r="AA21" s="247">
        <f t="shared" si="4"/>
        <v>-5.2120239017436697E-2</v>
      </c>
      <c r="AB21" s="246">
        <f t="shared" si="5"/>
        <v>-6.0121150394895614E-2</v>
      </c>
      <c r="AC21" s="224">
        <f>paisaje!U21</f>
        <v>-0.83469341873378333</v>
      </c>
      <c r="AD21" s="248">
        <f t="shared" si="6"/>
        <v>-1.0495519663298734</v>
      </c>
      <c r="AE21" s="224">
        <f>'patrimonio territorial'!Q21</f>
        <v>-0.70140754299511965</v>
      </c>
      <c r="AF21" s="248">
        <f t="shared" si="7"/>
        <v>-0.84176008218754983</v>
      </c>
      <c r="AG21" s="247">
        <f t="shared" si="8"/>
        <v>-0.91102404356832434</v>
      </c>
      <c r="AH21" s="246">
        <f t="shared" si="9"/>
        <v>-0.97910225009914387</v>
      </c>
      <c r="AI21" s="224">
        <f t="shared" si="10"/>
        <v>-0.12293424200430181</v>
      </c>
      <c r="AJ21" s="245">
        <f t="shared" si="11"/>
        <v>-0.16506865627778533</v>
      </c>
      <c r="AK21" s="244">
        <f t="shared" si="12"/>
        <v>99.834931343722218</v>
      </c>
    </row>
    <row r="22" spans="1:37">
      <c r="A22" s="252">
        <v>19</v>
      </c>
      <c r="B22" s="226" t="s">
        <v>31</v>
      </c>
      <c r="C22" s="251">
        <v>14508</v>
      </c>
      <c r="D22" s="251">
        <v>14721</v>
      </c>
      <c r="E22" s="224">
        <f>demografía!BH22</f>
        <v>0.41343636847351239</v>
      </c>
      <c r="F22" s="248">
        <f>demografía!BI22</f>
        <v>0.68107151134196087</v>
      </c>
      <c r="G22" s="250">
        <f>'economía general'!AZ22</f>
        <v>-0.29827047915580934</v>
      </c>
      <c r="H22" s="248">
        <f>'economía general'!BA22</f>
        <v>-0.82732181684349926</v>
      </c>
      <c r="I22" s="224">
        <f>'economía sectorial'!AQ22</f>
        <v>-0.34615372926351701</v>
      </c>
      <c r="J22" s="248">
        <f>'economía sectorial'!AR22</f>
        <v>-0.70967246884253643</v>
      </c>
      <c r="K22" s="224">
        <f>'condicionantes geográficos'!R22</f>
        <v>0.46211240471465675</v>
      </c>
      <c r="L22" s="248">
        <f>'condicionantes geográficos'!S22</f>
        <v>1.1625118057672814</v>
      </c>
      <c r="M22" s="247">
        <f t="shared" si="0"/>
        <v>0.19753210855303349</v>
      </c>
      <c r="N22" s="246">
        <f t="shared" si="1"/>
        <v>0.24460524482990001</v>
      </c>
      <c r="O22" s="247">
        <f>alojamiento!AC22</f>
        <v>-0.27237530989312703</v>
      </c>
      <c r="P22" s="246">
        <f>alojamiento!AD22</f>
        <v>-0.41168001685372291</v>
      </c>
      <c r="Q22" s="225">
        <f>accesibilidad!BP22</f>
        <v>0.35369299951332295</v>
      </c>
      <c r="R22" s="248">
        <f>accesibilidad!BQ22</f>
        <v>0.49534606586304425</v>
      </c>
      <c r="S22" s="225">
        <f>'condicionantes territoriales'!M22</f>
        <v>0.7128817851696958</v>
      </c>
      <c r="T22" s="248">
        <f>'condicionantes territoriales'!N22</f>
        <v>1.2390648410563048</v>
      </c>
      <c r="U22" s="249">
        <f t="shared" si="2"/>
        <v>0.74325232426079779</v>
      </c>
      <c r="V22" s="246">
        <f t="shared" si="3"/>
        <v>0.83840013943931446</v>
      </c>
      <c r="W22" s="224">
        <f>'red viaria y ferroviaria'!J22</f>
        <v>-0.65451264118861785</v>
      </c>
      <c r="X22" s="248">
        <f>'red viaria y ferroviaria'!K22</f>
        <v>-0.79599584383344801</v>
      </c>
      <c r="Y22" s="224">
        <f>'comunicaciones digitales'!P22</f>
        <v>0.68399080300802473</v>
      </c>
      <c r="Z22" s="248">
        <f>'comunicaciones digitales'!Q22</f>
        <v>0.78431239406831488</v>
      </c>
      <c r="AA22" s="247">
        <f t="shared" si="4"/>
        <v>0.25754298143439391</v>
      </c>
      <c r="AB22" s="246">
        <f t="shared" si="5"/>
        <v>0.29707807584663898</v>
      </c>
      <c r="AC22" s="224">
        <f>paisaje!U22</f>
        <v>-0.42993160890192911</v>
      </c>
      <c r="AD22" s="248">
        <f t="shared" si="6"/>
        <v>-0.54060036341834694</v>
      </c>
      <c r="AE22" s="224">
        <f>'patrimonio territorial'!Q22</f>
        <v>-0.584322581284626</v>
      </c>
      <c r="AF22" s="248">
        <f t="shared" si="7"/>
        <v>-0.70124627109921223</v>
      </c>
      <c r="AG22" s="247">
        <f t="shared" si="8"/>
        <v>-0.64769763520559043</v>
      </c>
      <c r="AH22" s="246">
        <f t="shared" si="9"/>
        <v>-0.69609821660664839</v>
      </c>
      <c r="AI22" s="224">
        <f t="shared" si="10"/>
        <v>0.20654858584641694</v>
      </c>
      <c r="AJ22" s="245">
        <f t="shared" si="11"/>
        <v>0.27734093419270223</v>
      </c>
      <c r="AK22" s="244">
        <f t="shared" si="12"/>
        <v>100.27734093419271</v>
      </c>
    </row>
    <row r="23" spans="1:37" ht="15.75" customHeight="1">
      <c r="A23" s="252">
        <v>20</v>
      </c>
      <c r="B23" s="226" t="s">
        <v>32</v>
      </c>
      <c r="C23" s="251">
        <v>37230</v>
      </c>
      <c r="D23" s="251">
        <v>37036</v>
      </c>
      <c r="E23" s="224">
        <f>demografía!BH23</f>
        <v>-0.33773480011499413</v>
      </c>
      <c r="F23" s="248">
        <f>demografía!BI23</f>
        <v>-0.55636506192326152</v>
      </c>
      <c r="G23" s="250">
        <f>'economía general'!AZ23</f>
        <v>-0.42882724630618785</v>
      </c>
      <c r="H23" s="248">
        <f>'economía general'!BA23</f>
        <v>-1.1894510564040846</v>
      </c>
      <c r="I23" s="224">
        <f>'economía sectorial'!AQ23</f>
        <v>-0.3022019950563174</v>
      </c>
      <c r="J23" s="248">
        <f>'economía sectorial'!AR23</f>
        <v>-0.61956413520968046</v>
      </c>
      <c r="K23" s="224">
        <f>'condicionantes geográficos'!R23</f>
        <v>-0.49375478614214063</v>
      </c>
      <c r="L23" s="248">
        <f>'condicionantes geográficos'!S23</f>
        <v>-1.2421128759760653</v>
      </c>
      <c r="M23" s="247">
        <f t="shared" si="0"/>
        <v>-0.83277163828727063</v>
      </c>
      <c r="N23" s="246">
        <f t="shared" si="1"/>
        <v>-1.0312263254961673</v>
      </c>
      <c r="O23" s="247">
        <f>alojamiento!AC23</f>
        <v>-0.60915024238659776</v>
      </c>
      <c r="P23" s="246">
        <f>alojamiento!AD23</f>
        <v>-0.92069645428053182</v>
      </c>
      <c r="Q23" s="225">
        <f>accesibilidad!BP23</f>
        <v>0.18563648295844207</v>
      </c>
      <c r="R23" s="248">
        <f>accesibilidad!BQ23</f>
        <v>0.25998338005175214</v>
      </c>
      <c r="S23" s="225">
        <f>'condicionantes territoriales'!M23</f>
        <v>-0.25873662211461068</v>
      </c>
      <c r="T23" s="248">
        <f>'condicionantes territoriales'!N23</f>
        <v>-0.44971194134181874</v>
      </c>
      <c r="U23" s="249">
        <f t="shared" si="2"/>
        <v>2.3418272920561849E-2</v>
      </c>
      <c r="V23" s="246">
        <f t="shared" si="3"/>
        <v>2.6416174751358996E-2</v>
      </c>
      <c r="W23" s="224">
        <f>'red viaria y ferroviaria'!J23</f>
        <v>0.84108500176432699</v>
      </c>
      <c r="X23" s="248">
        <f>'red viaria y ferroviaria'!K23</f>
        <v>1.0228987548647137</v>
      </c>
      <c r="Y23" s="224">
        <f>'comunicaciones digitales'!P23</f>
        <v>-8.4944032260036259E-2</v>
      </c>
      <c r="Z23" s="248">
        <f>'comunicaciones digitales'!Q23</f>
        <v>-9.7402855434159108E-2</v>
      </c>
      <c r="AA23" s="247">
        <f t="shared" si="4"/>
        <v>0.27603101466546515</v>
      </c>
      <c r="AB23" s="246">
        <f t="shared" si="5"/>
        <v>0.31840418346520161</v>
      </c>
      <c r="AC23" s="224">
        <f>paisaje!U23</f>
        <v>-0.11101865613774742</v>
      </c>
      <c r="AD23" s="248">
        <f t="shared" si="6"/>
        <v>-0.13959598366719067</v>
      </c>
      <c r="AE23" s="224">
        <f>'patrimonio territorial'!Q23</f>
        <v>4.9731709694237125E-2</v>
      </c>
      <c r="AF23" s="248">
        <f t="shared" si="7"/>
        <v>5.9683087896075938E-2</v>
      </c>
      <c r="AG23" s="247">
        <f t="shared" si="8"/>
        <v>-6.7432692916795977E-3</v>
      </c>
      <c r="AH23" s="246">
        <f t="shared" si="9"/>
        <v>-7.2471744111688259E-3</v>
      </c>
      <c r="AI23" s="224">
        <f t="shared" si="10"/>
        <v>-0.28759444540636425</v>
      </c>
      <c r="AJ23" s="245">
        <f t="shared" si="11"/>
        <v>-0.38616440693978665</v>
      </c>
      <c r="AK23" s="244">
        <f t="shared" si="12"/>
        <v>99.613835593060216</v>
      </c>
    </row>
    <row r="24" spans="1:37" ht="15.75" customHeight="1">
      <c r="A24" s="252">
        <v>21</v>
      </c>
      <c r="B24" s="226" t="s">
        <v>33</v>
      </c>
      <c r="C24" s="251">
        <v>9853</v>
      </c>
      <c r="D24" s="251">
        <v>9940</v>
      </c>
      <c r="E24" s="224">
        <f>demografía!BH24</f>
        <v>-9.5065140893157221E-2</v>
      </c>
      <c r="F24" s="248">
        <f>demografía!BI24</f>
        <v>-0.15660489526621585</v>
      </c>
      <c r="G24" s="250">
        <f>'economía general'!AZ24</f>
        <v>9.3146613601155739E-2</v>
      </c>
      <c r="H24" s="248">
        <f>'economía general'!BA24</f>
        <v>0.25836356925242859</v>
      </c>
      <c r="I24" s="224">
        <f>'economía sectorial'!AQ24</f>
        <v>-0.29894405431891952</v>
      </c>
      <c r="J24" s="248">
        <f>'economía sectorial'!AR24</f>
        <v>-0.61288481717554855</v>
      </c>
      <c r="K24" s="224">
        <f>'condicionantes geográficos'!R24</f>
        <v>-0.1118406589893894</v>
      </c>
      <c r="L24" s="248">
        <f>'condicionantes geográficos'!S24</f>
        <v>-0.28135164759370523</v>
      </c>
      <c r="M24" s="247">
        <f t="shared" si="0"/>
        <v>-0.18981653720985139</v>
      </c>
      <c r="N24" s="246">
        <f t="shared" si="1"/>
        <v>-0.23505100460421577</v>
      </c>
      <c r="O24" s="247">
        <f>alojamiento!AC24</f>
        <v>-8.1416978228520356E-2</v>
      </c>
      <c r="P24" s="246">
        <f>alojamiento!AD24</f>
        <v>-0.12305719994388782</v>
      </c>
      <c r="Q24" s="225">
        <f>accesibilidad!BP24</f>
        <v>8.5173803129524717E-2</v>
      </c>
      <c r="R24" s="248">
        <f>accesibilidad!BQ24</f>
        <v>0.11928567529710017</v>
      </c>
      <c r="S24" s="225">
        <f>'condicionantes territoriales'!M24</f>
        <v>1.1117435619573929E-2</v>
      </c>
      <c r="T24" s="248">
        <f>'condicionantes territoriales'!N24</f>
        <v>1.932329298558522E-2</v>
      </c>
      <c r="U24" s="249">
        <f t="shared" si="2"/>
        <v>8.5964881193261858E-2</v>
      </c>
      <c r="V24" s="246">
        <f t="shared" si="3"/>
        <v>9.6969718124992166E-2</v>
      </c>
      <c r="W24" s="224">
        <f>'red viaria y ferroviaria'!J24</f>
        <v>0.73046925200872082</v>
      </c>
      <c r="X24" s="248">
        <f>'red viaria y ferroviaria'!K24</f>
        <v>0.88837167085288793</v>
      </c>
      <c r="Y24" s="224">
        <f>'comunicaciones digitales'!P24</f>
        <v>-0.17901391203677836</v>
      </c>
      <c r="Z24" s="248">
        <f>'comunicaciones digitales'!Q24</f>
        <v>-0.20527005524583483</v>
      </c>
      <c r="AA24" s="247">
        <f t="shared" si="4"/>
        <v>0.15927718678707276</v>
      </c>
      <c r="AB24" s="246">
        <f t="shared" si="5"/>
        <v>0.18372762446653179</v>
      </c>
      <c r="AC24" s="224">
        <f>paisaje!U24</f>
        <v>-0.37798176066223332</v>
      </c>
      <c r="AD24" s="248">
        <f t="shared" si="6"/>
        <v>-0.47527809760580064</v>
      </c>
      <c r="AE24" s="224">
        <f>'patrimonio territorial'!Q24</f>
        <v>-0.68323481913973205</v>
      </c>
      <c r="AF24" s="248">
        <f t="shared" si="7"/>
        <v>-0.81995097323391375</v>
      </c>
      <c r="AG24" s="247">
        <f t="shared" si="8"/>
        <v>-0.70506001469120927</v>
      </c>
      <c r="AH24" s="246">
        <f t="shared" si="9"/>
        <v>-0.75774712172821579</v>
      </c>
      <c r="AI24" s="224">
        <f t="shared" si="10"/>
        <v>-9.8688955712185902E-2</v>
      </c>
      <c r="AJ24" s="245">
        <f t="shared" si="11"/>
        <v>-0.13251355393966108</v>
      </c>
      <c r="AK24" s="244">
        <f t="shared" si="12"/>
        <v>99.86748644606034</v>
      </c>
    </row>
    <row r="25" spans="1:37" ht="15.75" customHeight="1">
      <c r="A25" s="252">
        <v>22</v>
      </c>
      <c r="B25" s="226" t="s">
        <v>34</v>
      </c>
      <c r="C25" s="251">
        <v>4569</v>
      </c>
      <c r="D25" s="251">
        <v>4595</v>
      </c>
      <c r="E25" s="224">
        <f>demografía!BH25</f>
        <v>-0.98406073887232426</v>
      </c>
      <c r="F25" s="248">
        <f>demografía!BI25</f>
        <v>-1.6210855787811498</v>
      </c>
      <c r="G25" s="250">
        <f>'economía general'!AZ25</f>
        <v>0.22784686452050149</v>
      </c>
      <c r="H25" s="248">
        <f>'economía general'!BA25</f>
        <v>0.63198571461282926</v>
      </c>
      <c r="I25" s="224">
        <f>'economía sectorial'!AQ25</f>
        <v>-0.24193889861372156</v>
      </c>
      <c r="J25" s="248">
        <f>'economía sectorial'!AR25</f>
        <v>-0.4960148077952255</v>
      </c>
      <c r="K25" s="224">
        <f>'condicionantes geográficos'!R25</f>
        <v>-0.15375553217337806</v>
      </c>
      <c r="L25" s="248">
        <f>'condicionantes geográficos'!S25</f>
        <v>-0.38679468356611701</v>
      </c>
      <c r="M25" s="247">
        <f t="shared" si="0"/>
        <v>-0.6985989868621626</v>
      </c>
      <c r="N25" s="246">
        <f t="shared" si="1"/>
        <v>-0.86507949249912042</v>
      </c>
      <c r="O25" s="247">
        <f>alojamiento!AC25</f>
        <v>-1.0069991325213572</v>
      </c>
      <c r="P25" s="246">
        <f>alojamiento!AD25</f>
        <v>-1.5220227560667594</v>
      </c>
      <c r="Q25" s="225">
        <f>accesibilidad!BP25</f>
        <v>-0.64816864110256212</v>
      </c>
      <c r="R25" s="248">
        <f>accesibilidad!BQ25</f>
        <v>-0.90775838602328662</v>
      </c>
      <c r="S25" s="225">
        <f>'condicionantes territoriales'!M25</f>
        <v>0.18408502522512366</v>
      </c>
      <c r="T25" s="248">
        <f>'condicionantes territoriales'!N25</f>
        <v>0.31995947612424674</v>
      </c>
      <c r="U25" s="249">
        <f t="shared" si="2"/>
        <v>-0.49851909864077548</v>
      </c>
      <c r="V25" s="246">
        <f t="shared" si="3"/>
        <v>-0.56233726847644705</v>
      </c>
      <c r="W25" s="224">
        <f>'red viaria y ferroviaria'!J25</f>
        <v>-0.54580424416709772</v>
      </c>
      <c r="X25" s="248">
        <f>'red viaria y ferroviaria'!K25</f>
        <v>-0.66378841685116352</v>
      </c>
      <c r="Y25" s="224">
        <f>'comunicaciones digitales'!P25</f>
        <v>-0.96369659103259198</v>
      </c>
      <c r="Z25" s="248">
        <f>'comunicaciones digitales'!Q25</f>
        <v>-1.105042899910714</v>
      </c>
      <c r="AA25" s="247">
        <f t="shared" si="4"/>
        <v>-0.95795807222419727</v>
      </c>
      <c r="AB25" s="246">
        <f t="shared" si="5"/>
        <v>-1.1050129933772461</v>
      </c>
      <c r="AC25" s="224">
        <f>paisaje!U25</f>
        <v>-0.54013126844347614</v>
      </c>
      <c r="AD25" s="248">
        <f t="shared" si="6"/>
        <v>-0.67916653246298619</v>
      </c>
      <c r="AE25" s="224">
        <f>'patrimonio territorial'!Q25</f>
        <v>-0.68626360644896334</v>
      </c>
      <c r="AF25" s="248">
        <f t="shared" si="7"/>
        <v>-0.82358582472618647</v>
      </c>
      <c r="AG25" s="247">
        <f t="shared" si="8"/>
        <v>-0.77544606063845301</v>
      </c>
      <c r="AH25" s="246">
        <f t="shared" si="9"/>
        <v>-0.83339291444802088</v>
      </c>
      <c r="AI25" s="224">
        <f t="shared" si="10"/>
        <v>-0.92753439740255095</v>
      </c>
      <c r="AJ25" s="245">
        <f t="shared" si="11"/>
        <v>-1.2454370249853308</v>
      </c>
      <c r="AK25" s="244">
        <f t="shared" si="12"/>
        <v>98.754562975014665</v>
      </c>
    </row>
    <row r="26" spans="1:37" ht="15.75" customHeight="1">
      <c r="A26" s="252">
        <v>23</v>
      </c>
      <c r="B26" s="226" t="s">
        <v>35</v>
      </c>
      <c r="C26" s="251">
        <v>6383</v>
      </c>
      <c r="D26" s="251">
        <v>6307</v>
      </c>
      <c r="E26" s="224">
        <f>demografía!BH26</f>
        <v>-0.42188814107316347</v>
      </c>
      <c r="F26" s="248">
        <f>demografía!BI26</f>
        <v>-0.69499447984910057</v>
      </c>
      <c r="G26" s="250">
        <f>'economía general'!AZ26</f>
        <v>-0.1772760001400687</v>
      </c>
      <c r="H26" s="248">
        <f>'economía general'!BA26</f>
        <v>-0.4917157840552378</v>
      </c>
      <c r="I26" s="224">
        <f>'economía sectorial'!AQ26</f>
        <v>-0.18964567364300897</v>
      </c>
      <c r="J26" s="248">
        <f>'economía sectorial'!AR26</f>
        <v>-0.38880503672714561</v>
      </c>
      <c r="K26" s="224">
        <f>'condicionantes geográficos'!R26</f>
        <v>0.23484576921054839</v>
      </c>
      <c r="L26" s="248">
        <f>'condicionantes geográficos'!S26</f>
        <v>0.59078911636301668</v>
      </c>
      <c r="M26" s="247">
        <f t="shared" si="0"/>
        <v>-0.33594413282351365</v>
      </c>
      <c r="N26" s="246">
        <f t="shared" si="1"/>
        <v>-0.41600171972245203</v>
      </c>
      <c r="O26" s="247">
        <f>alojamiento!AC26</f>
        <v>-0.93835358991483753</v>
      </c>
      <c r="P26" s="246">
        <f>alojamiento!AD26</f>
        <v>-1.4182688653478344</v>
      </c>
      <c r="Q26" s="225">
        <f>accesibilidad!BP26</f>
        <v>-0.16451490293084256</v>
      </c>
      <c r="R26" s="248">
        <f>accesibilidad!BQ26</f>
        <v>-0.23040266574335624</v>
      </c>
      <c r="S26" s="225">
        <f>'condicionantes territoriales'!M26</f>
        <v>1.0178204498249275</v>
      </c>
      <c r="T26" s="248">
        <f>'condicionantes territoriales'!N26</f>
        <v>1.7690808772536877</v>
      </c>
      <c r="U26" s="249">
        <f t="shared" si="2"/>
        <v>0.43609184858899175</v>
      </c>
      <c r="V26" s="246">
        <f t="shared" si="3"/>
        <v>0.49191836302562014</v>
      </c>
      <c r="W26" s="224">
        <f>'red viaria y ferroviaria'!J26</f>
        <v>-0.81053010416536309</v>
      </c>
      <c r="X26" s="248">
        <f>'red viaria y ferroviaria'!K26</f>
        <v>-0.98573893553202241</v>
      </c>
      <c r="Y26" s="224">
        <f>'comunicaciones digitales'!P26</f>
        <v>0.45233163799695025</v>
      </c>
      <c r="Z26" s="248">
        <f>'comunicaciones digitales'!Q26</f>
        <v>0.51867555579700997</v>
      </c>
      <c r="AA26" s="247">
        <f t="shared" si="4"/>
        <v>1.7204058687332508E-2</v>
      </c>
      <c r="AB26" s="246">
        <f t="shared" si="5"/>
        <v>1.9845031781180012E-2</v>
      </c>
      <c r="AC26" s="224">
        <f>paisaje!U26</f>
        <v>-0.53380610735836942</v>
      </c>
      <c r="AD26" s="248">
        <f t="shared" si="6"/>
        <v>-0.67121321079393848</v>
      </c>
      <c r="AE26" s="224">
        <f>'patrimonio territorial'!Q26</f>
        <v>-0.61054392371818134</v>
      </c>
      <c r="AF26" s="248">
        <f t="shared" si="7"/>
        <v>-0.73271453741936921</v>
      </c>
      <c r="AG26" s="247">
        <f t="shared" si="8"/>
        <v>-0.7122140952108923</v>
      </c>
      <c r="AH26" s="246">
        <f t="shared" si="9"/>
        <v>-0.76543580610890061</v>
      </c>
      <c r="AI26" s="224">
        <f t="shared" si="10"/>
        <v>-0.24902266516100485</v>
      </c>
      <c r="AJ26" s="245">
        <f t="shared" si="11"/>
        <v>-0.33437255601577237</v>
      </c>
      <c r="AK26" s="244">
        <f t="shared" si="12"/>
        <v>99.665627443984221</v>
      </c>
    </row>
    <row r="27" spans="1:37" ht="15.75" customHeight="1">
      <c r="A27" s="252">
        <v>24</v>
      </c>
      <c r="B27" s="226" t="s">
        <v>36</v>
      </c>
      <c r="C27" s="251">
        <v>5557</v>
      </c>
      <c r="D27" s="251">
        <v>5555</v>
      </c>
      <c r="E27" s="224">
        <f>demografía!BH27</f>
        <v>-0.95092851137821599</v>
      </c>
      <c r="F27" s="248">
        <f>demografía!BI27</f>
        <v>-1.5665054354404613</v>
      </c>
      <c r="G27" s="250">
        <f>'economía general'!AZ27</f>
        <v>0.27240837915947436</v>
      </c>
      <c r="H27" s="248">
        <f>'economía general'!BA27</f>
        <v>0.755587330692156</v>
      </c>
      <c r="I27" s="224">
        <f>'economía sectorial'!AQ27</f>
        <v>-0.33278609691673716</v>
      </c>
      <c r="J27" s="248">
        <f>'economía sectorial'!AR27</f>
        <v>-0.68226660882102941</v>
      </c>
      <c r="K27" s="224">
        <f>'condicionantes geográficos'!R27</f>
        <v>-0.49121073896409417</v>
      </c>
      <c r="L27" s="248">
        <f>'condicionantes geográficos'!S27</f>
        <v>-1.235712950657605</v>
      </c>
      <c r="M27" s="247">
        <f t="shared" si="0"/>
        <v>-0.85908061993348017</v>
      </c>
      <c r="N27" s="246">
        <f t="shared" si="1"/>
        <v>-1.0638049019308369</v>
      </c>
      <c r="O27" s="247">
        <f>alojamiento!AC27</f>
        <v>-0.61619019585847368</v>
      </c>
      <c r="P27" s="246">
        <f>alojamiento!AD27</f>
        <v>-0.93133694943072909</v>
      </c>
      <c r="Q27" s="225">
        <f>accesibilidad!BP27</f>
        <v>-0.52924084277902395</v>
      </c>
      <c r="R27" s="248">
        <f>accesibilidad!BQ27</f>
        <v>-0.7412003339770824</v>
      </c>
      <c r="S27" s="225">
        <f>'condicionantes territoriales'!M27</f>
        <v>-0.41591665892180629</v>
      </c>
      <c r="T27" s="248">
        <f>'condicionantes territoriales'!N27</f>
        <v>-0.72290766800408968</v>
      </c>
      <c r="U27" s="249">
        <f t="shared" si="2"/>
        <v>-0.73510277865275153</v>
      </c>
      <c r="V27" s="246">
        <f t="shared" si="3"/>
        <v>-0.82920732570550149</v>
      </c>
      <c r="W27" s="224">
        <f>'red viaria y ferroviaria'!J27</f>
        <v>-8.5481808217191035E-2</v>
      </c>
      <c r="X27" s="248">
        <f>'red viaria y ferroviaria'!K27</f>
        <v>-0.10396004566188856</v>
      </c>
      <c r="Y27" s="224">
        <f>'comunicaciones digitales'!P27</f>
        <v>-1.2549524979363771</v>
      </c>
      <c r="Z27" s="248">
        <f>'comunicaciones digitales'!Q27</f>
        <v>-1.4390175917130623</v>
      </c>
      <c r="AA27" s="247">
        <f t="shared" si="4"/>
        <v>-0.9939984096960045</v>
      </c>
      <c r="AB27" s="246">
        <f t="shared" si="5"/>
        <v>-1.1465858370608759</v>
      </c>
      <c r="AC27" s="224">
        <f>paisaje!U27</f>
        <v>-0.19594867394991031</v>
      </c>
      <c r="AD27" s="248">
        <f t="shared" si="6"/>
        <v>-0.24638784903304961</v>
      </c>
      <c r="AE27" s="224">
        <f>'patrimonio territorial'!Q27</f>
        <v>-0.38491875224314237</v>
      </c>
      <c r="AF27" s="248">
        <f t="shared" si="7"/>
        <v>-0.46194148289330711</v>
      </c>
      <c r="AG27" s="247">
        <f t="shared" si="8"/>
        <v>-0.39009027160655463</v>
      </c>
      <c r="AH27" s="246">
        <f t="shared" si="9"/>
        <v>-0.41924059564419108</v>
      </c>
      <c r="AI27" s="224">
        <f t="shared" si="10"/>
        <v>-0.92872170930866849</v>
      </c>
      <c r="AJ27" s="245">
        <f t="shared" si="11"/>
        <v>-1.2470312755190316</v>
      </c>
      <c r="AK27" s="244">
        <f t="shared" si="12"/>
        <v>98.752968724480965</v>
      </c>
    </row>
    <row r="28" spans="1:37" ht="15.75" customHeight="1">
      <c r="A28" s="252">
        <v>25</v>
      </c>
      <c r="B28" s="226" t="s">
        <v>37</v>
      </c>
      <c r="C28" s="251">
        <v>12267</v>
      </c>
      <c r="D28" s="251">
        <v>12153</v>
      </c>
      <c r="E28" s="224">
        <f>demografía!BH28</f>
        <v>-0.36185159573274106</v>
      </c>
      <c r="F28" s="248">
        <f>demografía!BI28</f>
        <v>-0.59609369658776712</v>
      </c>
      <c r="G28" s="250">
        <f>'economía general'!AZ28</f>
        <v>-0.24890453399277387</v>
      </c>
      <c r="H28" s="248">
        <f>'economía general'!BA28</f>
        <v>-0.69039400703117004</v>
      </c>
      <c r="I28" s="224">
        <f>'economía sectorial'!AQ28</f>
        <v>-0.2255894830892409</v>
      </c>
      <c r="J28" s="248">
        <f>'economía sectorial'!AR28</f>
        <v>-0.46249579846929145</v>
      </c>
      <c r="K28" s="224">
        <f>'condicionantes geográficos'!R28</f>
        <v>-0.58737110199603837</v>
      </c>
      <c r="L28" s="248">
        <f>'condicionantes geográficos'!S28</f>
        <v>-1.47761850465486</v>
      </c>
      <c r="M28" s="247">
        <f t="shared" si="0"/>
        <v>-0.76453914066617101</v>
      </c>
      <c r="N28" s="246">
        <f t="shared" si="1"/>
        <v>-0.94673359715836547</v>
      </c>
      <c r="O28" s="247">
        <f>alojamiento!AC28</f>
        <v>-5.852492395481379E-2</v>
      </c>
      <c r="P28" s="246">
        <f>alojamiento!AD28</f>
        <v>-8.8457142791447632E-2</v>
      </c>
      <c r="Q28" s="225">
        <f>accesibilidad!BP28</f>
        <v>-0.13833911926513995</v>
      </c>
      <c r="R28" s="248">
        <f>accesibilidad!BQ28</f>
        <v>-0.19374355324316805</v>
      </c>
      <c r="S28" s="225">
        <f>'condicionantes territoriales'!M28</f>
        <v>-0.40366857227974462</v>
      </c>
      <c r="T28" s="248">
        <f>'condicionantes territoriales'!N28</f>
        <v>-0.70161918252991329</v>
      </c>
      <c r="U28" s="249">
        <f t="shared" si="2"/>
        <v>-0.36303542967208308</v>
      </c>
      <c r="V28" s="246">
        <f t="shared" si="3"/>
        <v>-0.40950959038196921</v>
      </c>
      <c r="W28" s="224">
        <f>'red viaria y ferroviaria'!J28</f>
        <v>0.53220432918529481</v>
      </c>
      <c r="X28" s="248">
        <f>'red viaria y ferroviaria'!K28</f>
        <v>0.64724866632420031</v>
      </c>
      <c r="Y28" s="224">
        <f>'comunicaciones digitales'!P28</f>
        <v>-0.51389569124085943</v>
      </c>
      <c r="Z28" s="248">
        <f>'comunicaciones digitales'!Q28</f>
        <v>-0.58926926813339187</v>
      </c>
      <c r="AA28" s="247">
        <f t="shared" si="4"/>
        <v>-0.17709662331419448</v>
      </c>
      <c r="AB28" s="246">
        <f t="shared" si="5"/>
        <v>-0.20428249995436235</v>
      </c>
      <c r="AC28" s="224">
        <f>paisaje!U28</f>
        <v>-0.36565840229625274</v>
      </c>
      <c r="AD28" s="248">
        <f t="shared" si="6"/>
        <v>-0.45978258186970761</v>
      </c>
      <c r="AE28" s="224">
        <f>'patrimonio territorial'!Q28</f>
        <v>-0.5181829646444478</v>
      </c>
      <c r="AF28" s="248">
        <f t="shared" si="7"/>
        <v>-0.62187203326145801</v>
      </c>
      <c r="AG28" s="247">
        <f t="shared" si="8"/>
        <v>-0.5678422161308746</v>
      </c>
      <c r="AH28" s="246">
        <f t="shared" si="9"/>
        <v>-0.61027543174092647</v>
      </c>
      <c r="AI28" s="224">
        <f t="shared" si="10"/>
        <v>-0.477472993690221</v>
      </c>
      <c r="AJ28" s="245">
        <f t="shared" si="11"/>
        <v>-0.64112182409371532</v>
      </c>
      <c r="AK28" s="244">
        <f t="shared" si="12"/>
        <v>99.358878175906284</v>
      </c>
    </row>
    <row r="29" spans="1:37" ht="15.75" customHeight="1">
      <c r="A29" s="252">
        <v>26</v>
      </c>
      <c r="B29" s="226" t="s">
        <v>38</v>
      </c>
      <c r="C29" s="251">
        <v>8067</v>
      </c>
      <c r="D29" s="251">
        <v>7960</v>
      </c>
      <c r="E29" s="224">
        <f>demografía!BH29</f>
        <v>-0.34728153944611689</v>
      </c>
      <c r="F29" s="248">
        <f>demografía!BI29</f>
        <v>-0.57209181622076621</v>
      </c>
      <c r="G29" s="250">
        <f>'economía general'!AZ29</f>
        <v>-0.39247228819927676</v>
      </c>
      <c r="H29" s="248">
        <f>'economía general'!BA29</f>
        <v>-1.0886122134940985</v>
      </c>
      <c r="I29" s="224">
        <f>'economía sectorial'!AQ29</f>
        <v>-0.47857802176444936</v>
      </c>
      <c r="J29" s="248">
        <f>'economía sectorial'!AR29</f>
        <v>-0.98116419823632883</v>
      </c>
      <c r="K29" s="224">
        <f>'condicionantes geográficos'!R29</f>
        <v>-0.52765306926631483</v>
      </c>
      <c r="L29" s="248">
        <f>'condicionantes geográficos'!S29</f>
        <v>-1.3273889991120094</v>
      </c>
      <c r="M29" s="247">
        <f t="shared" si="0"/>
        <v>-0.90826980865679396</v>
      </c>
      <c r="N29" s="246">
        <f t="shared" si="1"/>
        <v>-1.1247161818173672</v>
      </c>
      <c r="O29" s="247">
        <f>alojamiento!AC29</f>
        <v>-1.0455754233414305</v>
      </c>
      <c r="P29" s="246">
        <f>alojamiento!AD29</f>
        <v>-1.5803286578065063</v>
      </c>
      <c r="Q29" s="225">
        <f>accesibilidad!BP29</f>
        <v>-0.17494978766073385</v>
      </c>
      <c r="R29" s="248">
        <f>accesibilidad!BQ29</f>
        <v>-0.24501669289627789</v>
      </c>
      <c r="S29" s="225">
        <f>'condicionantes territoriales'!M29</f>
        <v>-0.4024289399679386</v>
      </c>
      <c r="T29" s="248">
        <f>'condicionantes territoriales'!N29</f>
        <v>-0.69946456889641928</v>
      </c>
      <c r="U29" s="249">
        <f t="shared" si="2"/>
        <v>-0.39649931822965834</v>
      </c>
      <c r="V29" s="246">
        <f t="shared" si="3"/>
        <v>-0.44725737524191705</v>
      </c>
      <c r="W29" s="224">
        <f>'red viaria y ferroviaria'!J29</f>
        <v>-0.74447884910785878</v>
      </c>
      <c r="X29" s="248">
        <f>'red viaria y ferroviaria'!K29</f>
        <v>-0.90540966273100276</v>
      </c>
      <c r="Y29" s="224">
        <f>'comunicaciones digitales'!P29</f>
        <v>-0.6447153679721781</v>
      </c>
      <c r="Z29" s="248">
        <f>'comunicaciones digitales'!Q29</f>
        <v>-0.73927639307887116</v>
      </c>
      <c r="AA29" s="247">
        <f t="shared" si="4"/>
        <v>-0.7946541496295817</v>
      </c>
      <c r="AB29" s="246">
        <f t="shared" si="5"/>
        <v>-0.91664049402814129</v>
      </c>
      <c r="AC29" s="224">
        <f>paisaje!U29</f>
        <v>-0.22490816533750638</v>
      </c>
      <c r="AD29" s="248">
        <f t="shared" si="6"/>
        <v>-0.28280180707751634</v>
      </c>
      <c r="AE29" s="224">
        <f>'patrimonio territorial'!Q29</f>
        <v>-0.26829095777504708</v>
      </c>
      <c r="AF29" s="248">
        <f t="shared" si="7"/>
        <v>-0.321976318792556</v>
      </c>
      <c r="AG29" s="247">
        <f t="shared" si="8"/>
        <v>-0.3089181482208761</v>
      </c>
      <c r="AH29" s="246">
        <f t="shared" si="9"/>
        <v>-0.332002712941392</v>
      </c>
      <c r="AI29" s="224">
        <f t="shared" si="10"/>
        <v>-0.86119493411534365</v>
      </c>
      <c r="AJ29" s="245">
        <f t="shared" si="11"/>
        <v>-1.1563604106549998</v>
      </c>
      <c r="AK29" s="244">
        <f t="shared" si="12"/>
        <v>98.843639589345003</v>
      </c>
    </row>
    <row r="30" spans="1:37" ht="15.75" customHeight="1">
      <c r="A30" s="252">
        <v>27</v>
      </c>
      <c r="B30" s="226" t="s">
        <v>39</v>
      </c>
      <c r="C30" s="251">
        <v>10098</v>
      </c>
      <c r="D30" s="251">
        <v>9890</v>
      </c>
      <c r="E30" s="224">
        <f>demografía!BH30</f>
        <v>-0.30806088857727337</v>
      </c>
      <c r="F30" s="248">
        <f>demografía!BI30</f>
        <v>-0.50748195119683326</v>
      </c>
      <c r="G30" s="250">
        <f>'economía general'!AZ30</f>
        <v>-0.47505463776451562</v>
      </c>
      <c r="H30" s="248">
        <f>'economía general'!BA30</f>
        <v>-1.317673365220845</v>
      </c>
      <c r="I30" s="224">
        <f>'economía sectorial'!AQ30</f>
        <v>-0.48110883660288956</v>
      </c>
      <c r="J30" s="248">
        <f>'economía sectorial'!AR30</f>
        <v>-0.98635278776387914</v>
      </c>
      <c r="K30" s="224">
        <f>'condicionantes geográficos'!R30</f>
        <v>-0.33969569009478978</v>
      </c>
      <c r="L30" s="248">
        <f>'condicionantes geográficos'!S30</f>
        <v>-0.85455453278147386</v>
      </c>
      <c r="M30" s="247">
        <f t="shared" si="0"/>
        <v>-0.83470891763197286</v>
      </c>
      <c r="N30" s="246">
        <f t="shared" si="1"/>
        <v>-1.033625270618993</v>
      </c>
      <c r="O30" s="247">
        <f>alojamiento!AC30</f>
        <v>-0.50991290325966276</v>
      </c>
      <c r="P30" s="246">
        <f>alojamiento!AD30</f>
        <v>-0.77070477750070543</v>
      </c>
      <c r="Q30" s="225">
        <f>accesibilidad!BP30</f>
        <v>0.20409339195570675</v>
      </c>
      <c r="R30" s="248">
        <f>accesibilidad!BQ30</f>
        <v>0.28583222996500268</v>
      </c>
      <c r="S30" s="225">
        <f>'condicionantes territoriales'!M30</f>
        <v>0.97783373054368616</v>
      </c>
      <c r="T30" s="248">
        <f>'condicionantes territoriales'!N30</f>
        <v>1.6995796794375864</v>
      </c>
      <c r="U30" s="249">
        <f t="shared" si="2"/>
        <v>0.75708137978919721</v>
      </c>
      <c r="V30" s="246">
        <f t="shared" si="3"/>
        <v>0.85399952837476811</v>
      </c>
      <c r="W30" s="224">
        <f>'red viaria y ferroviaria'!J30</f>
        <v>-0.97058831436022597</v>
      </c>
      <c r="X30" s="248">
        <f>'red viaria y ferroviaria'!K30</f>
        <v>-1.1803962455194326</v>
      </c>
      <c r="Y30" s="224">
        <f>'comunicaciones digitales'!P30</f>
        <v>0.44923984728423105</v>
      </c>
      <c r="Z30" s="248">
        <f>'comunicaciones digitales'!Q30</f>
        <v>0.51513028915718573</v>
      </c>
      <c r="AA30" s="247">
        <f t="shared" si="4"/>
        <v>-5.0045222401687038E-2</v>
      </c>
      <c r="AB30" s="246">
        <f t="shared" si="5"/>
        <v>-5.7727600626529103E-2</v>
      </c>
      <c r="AC30" s="224">
        <f>paisaje!U30</f>
        <v>-0.31353201466667174</v>
      </c>
      <c r="AD30" s="248">
        <f t="shared" si="6"/>
        <v>-0.39423833363867072</v>
      </c>
      <c r="AE30" s="224">
        <f>'patrimonio territorial'!Q30</f>
        <v>-0.49874975971932839</v>
      </c>
      <c r="AF30" s="248">
        <f t="shared" si="7"/>
        <v>-0.59855021937693031</v>
      </c>
      <c r="AG30" s="247">
        <f t="shared" si="8"/>
        <v>-0.53044625746417717</v>
      </c>
      <c r="AH30" s="246">
        <f t="shared" si="9"/>
        <v>-0.57008498063958613</v>
      </c>
      <c r="AI30" s="224">
        <f t="shared" si="10"/>
        <v>-0.22693705548522497</v>
      </c>
      <c r="AJ30" s="245">
        <f t="shared" si="11"/>
        <v>-0.30471733666582868</v>
      </c>
      <c r="AK30" s="244">
        <f t="shared" si="12"/>
        <v>99.695282663334169</v>
      </c>
    </row>
    <row r="31" spans="1:37" ht="15.75" customHeight="1">
      <c r="A31" s="252">
        <v>28</v>
      </c>
      <c r="B31" s="226" t="s">
        <v>40</v>
      </c>
      <c r="C31" s="251">
        <v>28587</v>
      </c>
      <c r="D31" s="251">
        <v>28563</v>
      </c>
      <c r="E31" s="224">
        <f>demografía!BH31</f>
        <v>0.37226243173529494</v>
      </c>
      <c r="F31" s="248">
        <f>demografía!BI31</f>
        <v>0.61324391449620186</v>
      </c>
      <c r="G31" s="250">
        <f>'economía general'!AZ31</f>
        <v>-0.17544489544510883</v>
      </c>
      <c r="H31" s="248">
        <f>'economía general'!BA31</f>
        <v>-0.48663679377985924</v>
      </c>
      <c r="I31" s="224">
        <f>'economía sectorial'!AQ31</f>
        <v>-6.8985377935664213E-2</v>
      </c>
      <c r="J31" s="248">
        <f>'economía sectorial'!AR31</f>
        <v>-0.14143144890508672</v>
      </c>
      <c r="K31" s="224">
        <f>'condicionantes geográficos'!R31</f>
        <v>-8.2676415608967171E-2</v>
      </c>
      <c r="L31" s="248">
        <f>'condicionantes geográficos'!S31</f>
        <v>-0.20798469857846319</v>
      </c>
      <c r="M31" s="247">
        <f t="shared" si="0"/>
        <v>7.8086977545798908E-2</v>
      </c>
      <c r="N31" s="246">
        <f t="shared" si="1"/>
        <v>9.6695592430680419E-2</v>
      </c>
      <c r="O31" s="247">
        <f>alojamiento!AC31</f>
        <v>-2.5883626719702253E-2</v>
      </c>
      <c r="P31" s="246">
        <f>alojamiento!AD31</f>
        <v>-3.9121651255336495E-2</v>
      </c>
      <c r="Q31" s="225">
        <f>accesibilidad!BP31</f>
        <v>0.59298266773166641</v>
      </c>
      <c r="R31" s="248">
        <f>accesibilidad!BQ31</f>
        <v>0.83047058321771872</v>
      </c>
      <c r="S31" s="225">
        <f>'condicionantes territoriales'!M31</f>
        <v>4.7685805786352689E-2</v>
      </c>
      <c r="T31" s="248">
        <f>'condicionantes territoriales'!N31</f>
        <v>8.2883034181107582E-2</v>
      </c>
      <c r="U31" s="249">
        <f t="shared" si="2"/>
        <v>0.58127473353884829</v>
      </c>
      <c r="V31" s="246">
        <f t="shared" si="3"/>
        <v>0.65568690704897015</v>
      </c>
      <c r="W31" s="224">
        <f>'red viaria y ferroviaria'!J31</f>
        <v>-0.92610906838514928</v>
      </c>
      <c r="X31" s="248">
        <f>'red viaria y ferroviaria'!K31</f>
        <v>-1.1263021108840656</v>
      </c>
      <c r="Y31" s="224">
        <f>'comunicaciones digitales'!P31</f>
        <v>0.28183459623295848</v>
      </c>
      <c r="Z31" s="248">
        <f>'comunicaciones digitales'!Q31</f>
        <v>0.32317154840480394</v>
      </c>
      <c r="AA31" s="247">
        <f t="shared" si="4"/>
        <v>-0.15998633802481924</v>
      </c>
      <c r="AB31" s="246">
        <f t="shared" si="5"/>
        <v>-0.18454563660578954</v>
      </c>
      <c r="AC31" s="224">
        <f>paisaje!U31</f>
        <v>-3.0149067055867212E-2</v>
      </c>
      <c r="AD31" s="248">
        <f t="shared" si="6"/>
        <v>-3.7909742548945045E-2</v>
      </c>
      <c r="AE31" s="224">
        <f>'patrimonio territorial'!Q31</f>
        <v>-0.38035608821660433</v>
      </c>
      <c r="AF31" s="248">
        <f t="shared" si="7"/>
        <v>-0.45646582400664532</v>
      </c>
      <c r="AG31" s="247">
        <f t="shared" si="8"/>
        <v>-0.31694713018741189</v>
      </c>
      <c r="AH31" s="246">
        <f t="shared" si="9"/>
        <v>-0.34063167763770197</v>
      </c>
      <c r="AI31" s="224">
        <f t="shared" si="10"/>
        <v>9.449004960683545E-2</v>
      </c>
      <c r="AJ31" s="245">
        <f t="shared" si="11"/>
        <v>0.12687551707258088</v>
      </c>
      <c r="AK31" s="244">
        <f t="shared" si="12"/>
        <v>100.12687551707258</v>
      </c>
    </row>
    <row r="32" spans="1:37" ht="15.75" customHeight="1">
      <c r="A32" s="252">
        <v>29</v>
      </c>
      <c r="B32" s="226" t="s">
        <v>41</v>
      </c>
      <c r="C32" s="251">
        <v>45962</v>
      </c>
      <c r="D32" s="251">
        <v>46151</v>
      </c>
      <c r="E32" s="224">
        <f>demografía!BH32</f>
        <v>0.26880595400685547</v>
      </c>
      <c r="F32" s="248">
        <f>demografía!BI32</f>
        <v>0.4428156091567832</v>
      </c>
      <c r="G32" s="250">
        <f>'economía general'!AZ32</f>
        <v>-6.1086937602832438E-2</v>
      </c>
      <c r="H32" s="248">
        <f>'economía general'!BA32</f>
        <v>-0.16943867977152718</v>
      </c>
      <c r="I32" s="224">
        <f>'economía sectorial'!AQ32</f>
        <v>-4.71570983870623E-2</v>
      </c>
      <c r="J32" s="248">
        <f>'economía sectorial'!AR32</f>
        <v>-9.6679861017242366E-2</v>
      </c>
      <c r="K32" s="224">
        <f>'condicionantes geográficos'!R32</f>
        <v>-0.73669150345187229</v>
      </c>
      <c r="L32" s="248">
        <f>'condicionantes geográficos'!S32</f>
        <v>-1.8532559637737134</v>
      </c>
      <c r="M32" s="247">
        <f t="shared" si="0"/>
        <v>-0.24674865724978332</v>
      </c>
      <c r="N32" s="246">
        <f t="shared" si="1"/>
        <v>-0.30555040474256834</v>
      </c>
      <c r="O32" s="247">
        <f>alojamiento!AC32</f>
        <v>0.3969090196947973</v>
      </c>
      <c r="P32" s="246">
        <f>alojamiento!AD32</f>
        <v>0.59990574028703558</v>
      </c>
      <c r="Q32" s="225">
        <f>accesibilidad!BP32</f>
        <v>1.0162627075826329</v>
      </c>
      <c r="R32" s="248">
        <f>accesibilidad!BQ32</f>
        <v>1.4232731062731143</v>
      </c>
      <c r="S32" s="225">
        <f>'condicionantes territoriales'!M32</f>
        <v>-6.217578588972459E-2</v>
      </c>
      <c r="T32" s="248">
        <f>'condicionantes territoriales'!N32</f>
        <v>-0.10806817043679091</v>
      </c>
      <c r="U32" s="249">
        <f t="shared" si="2"/>
        <v>0.91282601403647934</v>
      </c>
      <c r="V32" s="246">
        <f t="shared" si="3"/>
        <v>1.0296818892738224</v>
      </c>
      <c r="W32" s="224">
        <f>'red viaria y ferroviaria'!J32</f>
        <v>0.54424527035019865</v>
      </c>
      <c r="X32" s="248">
        <f>'red viaria y ferroviaria'!K32</f>
        <v>0.6618924463216358</v>
      </c>
      <c r="Y32" s="224">
        <f>'comunicaciones digitales'!P32</f>
        <v>0.55225464957208525</v>
      </c>
      <c r="Z32" s="248">
        <f>'comunicaciones digitales'!Q32</f>
        <v>0.63325437189563905</v>
      </c>
      <c r="AA32" s="247">
        <f t="shared" si="4"/>
        <v>0.64280039670430467</v>
      </c>
      <c r="AB32" s="246">
        <f t="shared" si="5"/>
        <v>0.74147586528199128</v>
      </c>
      <c r="AC32" s="224">
        <f>paisaje!U32</f>
        <v>-0.39235937915041008</v>
      </c>
      <c r="AD32" s="248">
        <f t="shared" si="6"/>
        <v>-0.49335666084438234</v>
      </c>
      <c r="AE32" s="224">
        <f>'patrimonio territorial'!Q32</f>
        <v>7.6990795477318644E-2</v>
      </c>
      <c r="AF32" s="248">
        <f t="shared" si="7"/>
        <v>9.2396751326530135E-2</v>
      </c>
      <c r="AG32" s="247">
        <f t="shared" si="8"/>
        <v>-0.10285438606377402</v>
      </c>
      <c r="AH32" s="246">
        <f t="shared" si="9"/>
        <v>-0.11054039850931172</v>
      </c>
      <c r="AI32" s="224">
        <f t="shared" si="10"/>
        <v>0.42757250517552686</v>
      </c>
      <c r="AJ32" s="245">
        <f t="shared" si="11"/>
        <v>0.57411846967894287</v>
      </c>
      <c r="AK32" s="244">
        <f t="shared" si="12"/>
        <v>100.57411846967894</v>
      </c>
    </row>
    <row r="33" spans="1:37" ht="15.75" customHeight="1">
      <c r="A33" s="252">
        <v>30</v>
      </c>
      <c r="B33" s="226" t="s">
        <v>42</v>
      </c>
      <c r="C33" s="251">
        <v>3196</v>
      </c>
      <c r="D33" s="251">
        <v>3177</v>
      </c>
      <c r="E33" s="224">
        <f>demografía!BH33</f>
        <v>-0.62265762702492733</v>
      </c>
      <c r="F33" s="248">
        <f>demografía!BI33</f>
        <v>-1.0257306889866302</v>
      </c>
      <c r="G33" s="250">
        <f>'economía general'!AZ33</f>
        <v>0.1739411592804867</v>
      </c>
      <c r="H33" s="248">
        <f>'economía general'!BA33</f>
        <v>0.48246583546279614</v>
      </c>
      <c r="I33" s="224">
        <f>'economía sectorial'!AQ33</f>
        <v>-0.11854480440178461</v>
      </c>
      <c r="J33" s="248">
        <f>'economía sectorial'!AR33</f>
        <v>-0.24303648031544353</v>
      </c>
      <c r="K33" s="224">
        <f>'condicionantes geográficos'!R33</f>
        <v>-0.36678234230212348</v>
      </c>
      <c r="L33" s="248">
        <f>'condicionantes geográficos'!S33</f>
        <v>-0.92269499525008314</v>
      </c>
      <c r="M33" s="247">
        <f t="shared" si="0"/>
        <v>-0.54694540361519817</v>
      </c>
      <c r="N33" s="246">
        <f t="shared" si="1"/>
        <v>-0.67728591235062519</v>
      </c>
      <c r="O33" s="247">
        <f>alojamiento!AC33</f>
        <v>-0.48685896920156579</v>
      </c>
      <c r="P33" s="246">
        <f>alojamiento!AD33</f>
        <v>-0.73586004812598393</v>
      </c>
      <c r="Q33" s="225">
        <f>accesibilidad!BP33</f>
        <v>-1.3828607322202693</v>
      </c>
      <c r="R33" s="248">
        <f>accesibilidad!BQ33</f>
        <v>-1.9366926240676012</v>
      </c>
      <c r="S33" s="225">
        <f>'condicionantes territoriales'!M33</f>
        <v>-0.4030558827350289</v>
      </c>
      <c r="T33" s="248">
        <f>'condicionantes territoriales'!N33</f>
        <v>-0.70055426252615793</v>
      </c>
      <c r="U33" s="249">
        <f t="shared" si="2"/>
        <v>-1.5246465035537868</v>
      </c>
      <c r="V33" s="246">
        <f t="shared" si="3"/>
        <v>-1.7198248824131919</v>
      </c>
      <c r="W33" s="224">
        <f>'red viaria y ferroviaria'!J33</f>
        <v>-1.0140013942900927</v>
      </c>
      <c r="X33" s="248">
        <f>'red viaria y ferroviaria'!K33</f>
        <v>-1.2331937455485031</v>
      </c>
      <c r="Y33" s="224">
        <f>'comunicaciones digitales'!P33</f>
        <v>-3.2015318219563147</v>
      </c>
      <c r="Z33" s="248">
        <f>'comunicaciones digitales'!Q33</f>
        <v>-3.6711035834424672</v>
      </c>
      <c r="AA33" s="247">
        <f t="shared" si="4"/>
        <v>-2.8584669708111456</v>
      </c>
      <c r="AB33" s="246">
        <f t="shared" si="5"/>
        <v>-3.2972665876203138</v>
      </c>
      <c r="AC33" s="224">
        <f>paisaje!U33</f>
        <v>0.45443898225845319</v>
      </c>
      <c r="AD33" s="248">
        <f t="shared" si="6"/>
        <v>0.57141618311768039</v>
      </c>
      <c r="AE33" s="224">
        <f>'patrimonio territorial'!Q33</f>
        <v>-7.4152578795636748E-2</v>
      </c>
      <c r="AF33" s="248">
        <f t="shared" si="7"/>
        <v>-8.8990603886146505E-2</v>
      </c>
      <c r="AG33" s="247">
        <f t="shared" si="8"/>
        <v>0.13114499178179581</v>
      </c>
      <c r="AH33" s="246">
        <f t="shared" si="9"/>
        <v>0.14094507982451518</v>
      </c>
      <c r="AI33" s="224">
        <f t="shared" si="10"/>
        <v>-1.4979587166337163</v>
      </c>
      <c r="AJ33" s="245">
        <f t="shared" si="11"/>
        <v>-2.0113682606484096</v>
      </c>
      <c r="AK33" s="244">
        <f t="shared" si="12"/>
        <v>97.98863173935159</v>
      </c>
    </row>
    <row r="34" spans="1:37" ht="15.75" customHeight="1">
      <c r="A34" s="252">
        <v>31</v>
      </c>
      <c r="B34" s="226" t="s">
        <v>43</v>
      </c>
      <c r="C34" s="251">
        <v>4423</v>
      </c>
      <c r="D34" s="251">
        <v>4377</v>
      </c>
      <c r="E34" s="224">
        <f>demografía!BH34</f>
        <v>-0.85597824824601043</v>
      </c>
      <c r="F34" s="248">
        <f>demografía!BI34</f>
        <v>-1.4100897832506585</v>
      </c>
      <c r="G34" s="250">
        <f>'economía general'!AZ34</f>
        <v>-0.1597096196556054</v>
      </c>
      <c r="H34" s="248">
        <f>'economía general'!BA34</f>
        <v>-0.44299138511739111</v>
      </c>
      <c r="I34" s="224">
        <f>'economía sectorial'!AQ34</f>
        <v>-0.30085987456169844</v>
      </c>
      <c r="J34" s="248">
        <f>'economía sectorial'!AR34</f>
        <v>-0.61681256593747624</v>
      </c>
      <c r="K34" s="224">
        <f>'condicionantes geográficos'!R34</f>
        <v>-0.77558556525071953</v>
      </c>
      <c r="L34" s="248">
        <f>'condicionantes geográficos'!S34</f>
        <v>-1.9510997038553526</v>
      </c>
      <c r="M34" s="247">
        <f t="shared" si="0"/>
        <v>-1.1662166442823074</v>
      </c>
      <c r="N34" s="246">
        <f t="shared" si="1"/>
        <v>-1.444133360844426</v>
      </c>
      <c r="O34" s="247">
        <f>alojamiento!AC34</f>
        <v>-0.21147300667496854</v>
      </c>
      <c r="P34" s="246">
        <f>alojamiento!AD34</f>
        <v>-0.31962959853526529</v>
      </c>
      <c r="Q34" s="225">
        <f>accesibilidad!BP34</f>
        <v>-1.4158613261977993</v>
      </c>
      <c r="R34" s="248">
        <f>accesibilidad!BQ34</f>
        <v>-1.9829098645004228</v>
      </c>
      <c r="S34" s="225">
        <f>'condicionantes territoriales'!M34</f>
        <v>-0.4477228121927746</v>
      </c>
      <c r="T34" s="248">
        <f>'condicionantes territoriales'!N34</f>
        <v>-0.77819016654334405</v>
      </c>
      <c r="U34" s="249">
        <f t="shared" si="2"/>
        <v>-1.5813366318480633</v>
      </c>
      <c r="V34" s="246">
        <f t="shared" si="3"/>
        <v>-1.783772225617297</v>
      </c>
      <c r="W34" s="224">
        <f>'red viaria y ferroviaria'!J34</f>
        <v>-0.66801392375050961</v>
      </c>
      <c r="X34" s="248">
        <f>'red viaria y ferroviaria'!K34</f>
        <v>-0.812415640991483</v>
      </c>
      <c r="Y34" s="224">
        <f>'comunicaciones digitales'!P34</f>
        <v>-1.2120370906525921</v>
      </c>
      <c r="Z34" s="248">
        <f>'comunicaciones digitales'!Q34</f>
        <v>-1.3898077402338644</v>
      </c>
      <c r="AA34" s="247">
        <f t="shared" si="4"/>
        <v>-1.1973437071530706</v>
      </c>
      <c r="AB34" s="246">
        <f t="shared" si="5"/>
        <v>-1.3811464116281009</v>
      </c>
      <c r="AC34" s="224">
        <f>paisaje!U34</f>
        <v>1.2894223614157496</v>
      </c>
      <c r="AD34" s="248">
        <f t="shared" si="6"/>
        <v>1.6213327486235216</v>
      </c>
      <c r="AE34" s="224">
        <f>'patrimonio territorial'!Q34</f>
        <v>0.6713472076710657</v>
      </c>
      <c r="AF34" s="248">
        <f t="shared" si="7"/>
        <v>0.80568463562917569</v>
      </c>
      <c r="AG34" s="247">
        <f t="shared" si="8"/>
        <v>1.0775673399606243</v>
      </c>
      <c r="AH34" s="246">
        <f t="shared" si="9"/>
        <v>1.1580908480267464</v>
      </c>
      <c r="AI34" s="224">
        <f t="shared" si="10"/>
        <v>-1.0474553433360207</v>
      </c>
      <c r="AJ34" s="245">
        <f t="shared" si="11"/>
        <v>-1.4064596097596047</v>
      </c>
      <c r="AK34" s="244">
        <f t="shared" si="12"/>
        <v>98.593540390240392</v>
      </c>
    </row>
    <row r="35" spans="1:37" ht="15.75" customHeight="1">
      <c r="A35" s="252">
        <v>32</v>
      </c>
      <c r="B35" s="226" t="s">
        <v>44</v>
      </c>
      <c r="C35" s="251">
        <v>7367</v>
      </c>
      <c r="D35" s="251">
        <v>7363</v>
      </c>
      <c r="E35" s="224">
        <f>demografía!BH35</f>
        <v>-7.676641354248101E-2</v>
      </c>
      <c r="F35" s="248">
        <f>demografía!BI35</f>
        <v>-0.1264606146883499</v>
      </c>
      <c r="G35" s="250">
        <f>'economía general'!AZ35</f>
        <v>5.0441684769444252E-2</v>
      </c>
      <c r="H35" s="248">
        <f>'economía general'!BA35</f>
        <v>0.13991162117758105</v>
      </c>
      <c r="I35" s="224">
        <f>'economía sectorial'!AQ35</f>
        <v>0.19486935239144398</v>
      </c>
      <c r="J35" s="248">
        <f>'economía sectorial'!AR35</f>
        <v>0.39951444321463114</v>
      </c>
      <c r="K35" s="224">
        <f>'condicionantes geográficos'!R35</f>
        <v>-0.39518276622423743</v>
      </c>
      <c r="L35" s="248">
        <f>'condicionantes geográficos'!S35</f>
        <v>-0.99414044393618672</v>
      </c>
      <c r="M35" s="247">
        <f t="shared" si="0"/>
        <v>-0.14152712178413487</v>
      </c>
      <c r="N35" s="246">
        <f t="shared" si="1"/>
        <v>-0.17525391961674452</v>
      </c>
      <c r="O35" s="247">
        <f>alojamiento!AC35</f>
        <v>0.17866434990332392</v>
      </c>
      <c r="P35" s="246">
        <f>alojamiento!AD35</f>
        <v>0.27004115243859217</v>
      </c>
      <c r="Q35" s="225">
        <f>accesibilidad!BP35</f>
        <v>-0.89092735590048189</v>
      </c>
      <c r="R35" s="248">
        <f>accesibilidad!BQ35</f>
        <v>-1.2477412935011845</v>
      </c>
      <c r="S35" s="225">
        <f>'condicionantes territoriales'!M35</f>
        <v>-0.53107432167611845</v>
      </c>
      <c r="T35" s="248">
        <f>'condicionantes territoriales'!N35</f>
        <v>-0.92306401098474478</v>
      </c>
      <c r="U35" s="249">
        <f t="shared" si="2"/>
        <v>-1.1395155326623712</v>
      </c>
      <c r="V35" s="246">
        <f t="shared" si="3"/>
        <v>-1.2853911791363191</v>
      </c>
      <c r="W35" s="224">
        <f>'red viaria y ferroviaria'!J35</f>
        <v>-0.1473372840551759</v>
      </c>
      <c r="X35" s="248">
        <f>'red viaria y ferroviaria'!K35</f>
        <v>-0.17918655556696947</v>
      </c>
      <c r="Y35" s="224">
        <f>'comunicaciones digitales'!P35</f>
        <v>-1.4749757117133031</v>
      </c>
      <c r="Z35" s="248">
        <f>'comunicaciones digitales'!Q35</f>
        <v>-1.6913118225551704</v>
      </c>
      <c r="AA35" s="247">
        <f t="shared" si="4"/>
        <v>-1.1872700668924367</v>
      </c>
      <c r="AB35" s="246">
        <f t="shared" si="5"/>
        <v>-1.3695263797067003</v>
      </c>
      <c r="AC35" s="224">
        <f>paisaje!U35</f>
        <v>0.22094335247827748</v>
      </c>
      <c r="AD35" s="248">
        <f t="shared" si="6"/>
        <v>0.27781641119546191</v>
      </c>
      <c r="AE35" s="224">
        <f>'patrimonio territorial'!Q35</f>
        <v>-0.28646368163043467</v>
      </c>
      <c r="AF35" s="248">
        <f t="shared" si="7"/>
        <v>-0.34378542774619203</v>
      </c>
      <c r="AG35" s="247">
        <f t="shared" si="8"/>
        <v>-0.13658481476564072</v>
      </c>
      <c r="AH35" s="246">
        <f t="shared" si="9"/>
        <v>-0.14679140513417649</v>
      </c>
      <c r="AI35" s="224">
        <f t="shared" si="10"/>
        <v>-0.69213665120188905</v>
      </c>
      <c r="AJ35" s="245">
        <f t="shared" si="11"/>
        <v>-0.92935918513658744</v>
      </c>
      <c r="AK35" s="244">
        <f t="shared" si="12"/>
        <v>99.07064081486341</v>
      </c>
    </row>
    <row r="36" spans="1:37" ht="15.75" customHeight="1">
      <c r="A36" s="243">
        <v>33</v>
      </c>
      <c r="B36" s="242" t="s">
        <v>45</v>
      </c>
      <c r="C36" s="241">
        <v>8222</v>
      </c>
      <c r="D36" s="241">
        <v>8196</v>
      </c>
      <c r="E36" s="234">
        <f>demografía!BH36</f>
        <v>-0.2593946961221768</v>
      </c>
      <c r="F36" s="237">
        <f>demografía!BI36</f>
        <v>-0.42731203927295064</v>
      </c>
      <c r="G36" s="240">
        <f>'economía general'!AZ36</f>
        <v>1.9694802406280139E-2</v>
      </c>
      <c r="H36" s="237">
        <f>'economía general'!BA36</f>
        <v>5.4628066965438378E-2</v>
      </c>
      <c r="I36" s="234">
        <f>'economía sectorial'!AQ36</f>
        <v>-0.15857561098656878</v>
      </c>
      <c r="J36" s="237">
        <f>'economía sectorial'!AR36</f>
        <v>-0.32510626300773121</v>
      </c>
      <c r="K36" s="234">
        <f>'condicionantes geográficos'!R36</f>
        <v>2.5667258353017652E-2</v>
      </c>
      <c r="L36" s="237">
        <f>'condicionantes geográficos'!S36</f>
        <v>6.4569768204959646E-2</v>
      </c>
      <c r="M36" s="236">
        <f t="shared" si="0"/>
        <v>-0.21210650127664685</v>
      </c>
      <c r="N36" s="235">
        <f t="shared" si="1"/>
        <v>-0.26265280644669625</v>
      </c>
      <c r="O36" s="236">
        <f>alojamiento!AC36</f>
        <v>-0.3475546696782188</v>
      </c>
      <c r="P36" s="235">
        <f>alojamiento!AD36</f>
        <v>-0.52530940607964949</v>
      </c>
      <c r="Q36" s="239">
        <f>accesibilidad!BP36</f>
        <v>-0.54121861643525038</v>
      </c>
      <c r="R36" s="237">
        <f>accesibilidad!BQ36</f>
        <v>-0.75797517279654925</v>
      </c>
      <c r="S36" s="239">
        <f>'condicionantes territoriales'!M36</f>
        <v>-1.1849571868114188E-2</v>
      </c>
      <c r="T36" s="237">
        <f>'condicionantes territoriales'!N36</f>
        <v>-2.0595824144749551E-2</v>
      </c>
      <c r="U36" s="238">
        <f t="shared" si="2"/>
        <v>-0.51218205657928262</v>
      </c>
      <c r="V36" s="235">
        <f t="shared" si="3"/>
        <v>-0.57774929675660136</v>
      </c>
      <c r="W36" s="234">
        <f>'red viaria y ferroviaria'!J36</f>
        <v>-1.0328711030999902</v>
      </c>
      <c r="X36" s="237">
        <f>'red viaria y ferroviaria'!K36</f>
        <v>-1.2561424387314928</v>
      </c>
      <c r="Y36" s="234">
        <f>'comunicaciones digitales'!P36</f>
        <v>-6.4328454427879656E-2</v>
      </c>
      <c r="Z36" s="237">
        <f>'comunicaciones digitales'!Q36</f>
        <v>-7.3763570909377685E-2</v>
      </c>
      <c r="AA36" s="236">
        <f t="shared" si="4"/>
        <v>-0.46788986018341605</v>
      </c>
      <c r="AB36" s="235">
        <f t="shared" si="5"/>
        <v>-0.5397150355147643</v>
      </c>
      <c r="AC36" s="234">
        <f>paisaje!U36</f>
        <v>0.56003570338274444</v>
      </c>
      <c r="AD36" s="237">
        <f t="shared" si="6"/>
        <v>0.70419457073467318</v>
      </c>
      <c r="AE36" s="234">
        <f>'patrimonio territorial'!Q36</f>
        <v>1.035747467423039E-2</v>
      </c>
      <c r="AF36" s="237">
        <f t="shared" si="7"/>
        <v>1.2430018496530889E-2</v>
      </c>
      <c r="AG36" s="236">
        <f t="shared" si="8"/>
        <v>0.24301820257591167</v>
      </c>
      <c r="AH36" s="235">
        <f t="shared" si="9"/>
        <v>0.26117825389674243</v>
      </c>
      <c r="AI36" s="234">
        <f t="shared" si="10"/>
        <v>-0.37804567870237887</v>
      </c>
      <c r="AJ36" s="233">
        <f t="shared" si="11"/>
        <v>-0.50761684602766211</v>
      </c>
      <c r="AK36" s="232">
        <f t="shared" si="12"/>
        <v>99.492383153972341</v>
      </c>
    </row>
    <row r="37" spans="1:37" ht="15.75" customHeight="1">
      <c r="D37" s="223"/>
      <c r="E37" s="221"/>
      <c r="F37" s="222"/>
      <c r="G37" s="221"/>
      <c r="H37" s="222"/>
      <c r="I37" s="221"/>
      <c r="J37" s="223"/>
      <c r="K37" s="221"/>
      <c r="L37" s="222"/>
      <c r="M37" s="221"/>
      <c r="N37" s="222"/>
      <c r="O37" s="221"/>
      <c r="P37" s="222"/>
      <c r="Q37" s="222"/>
      <c r="R37" s="222"/>
      <c r="S37" s="222"/>
      <c r="T37" s="222"/>
      <c r="U37" s="221"/>
      <c r="V37" s="222"/>
      <c r="W37" s="221"/>
      <c r="X37" s="222"/>
      <c r="Y37" s="221"/>
      <c r="Z37" s="222"/>
      <c r="AA37" s="221"/>
      <c r="AB37" s="222"/>
      <c r="AC37" s="221"/>
      <c r="AD37" s="222"/>
      <c r="AE37" s="221"/>
      <c r="AF37" s="222"/>
      <c r="AG37" s="221"/>
      <c r="AH37" s="222"/>
      <c r="AI37" s="221"/>
      <c r="AJ37" s="221"/>
      <c r="AK37" s="221"/>
    </row>
    <row r="38" spans="1:37" ht="15.75" customHeight="1">
      <c r="B38" s="231" t="s">
        <v>46</v>
      </c>
      <c r="C38" s="226"/>
      <c r="D38" s="226"/>
      <c r="E38" s="224"/>
      <c r="F38" s="225">
        <f>MAX(F4:F36)</f>
        <v>3.5706855394859507</v>
      </c>
      <c r="G38" s="224"/>
      <c r="H38" s="225">
        <f t="shared" ref="H38:AK38" si="13">MAX(H4:H36)</f>
        <v>3.2285487640532669</v>
      </c>
      <c r="I38" s="224">
        <f t="shared" si="13"/>
        <v>2.1204956252118778</v>
      </c>
      <c r="J38" s="229">
        <f t="shared" si="13"/>
        <v>4.3473671906284892</v>
      </c>
      <c r="K38" s="224">
        <f t="shared" si="13"/>
        <v>0.70429920610511565</v>
      </c>
      <c r="L38" s="225">
        <f t="shared" si="13"/>
        <v>1.7717683696357012</v>
      </c>
      <c r="M38" s="224">
        <f t="shared" si="13"/>
        <v>3.0520426675143786</v>
      </c>
      <c r="N38" s="225">
        <f t="shared" si="13"/>
        <v>3.7793635140497823</v>
      </c>
      <c r="O38" s="224">
        <f t="shared" si="13"/>
        <v>2.1896428362312661</v>
      </c>
      <c r="P38" s="225">
        <f t="shared" si="13"/>
        <v>3.3095224382746493</v>
      </c>
      <c r="Q38" s="225">
        <f t="shared" si="13"/>
        <v>1.7987915090948976</v>
      </c>
      <c r="R38" s="225">
        <f t="shared" si="13"/>
        <v>2.519202524686786</v>
      </c>
      <c r="S38" s="225">
        <f t="shared" si="13"/>
        <v>2.0017783601935522</v>
      </c>
      <c r="T38" s="225">
        <f t="shared" si="13"/>
        <v>3.4793050366867635</v>
      </c>
      <c r="U38" s="224">
        <f t="shared" si="13"/>
        <v>2.8392366953534451</v>
      </c>
      <c r="V38" s="225">
        <f t="shared" si="13"/>
        <v>3.2027029900686714</v>
      </c>
      <c r="W38" s="224">
        <f t="shared" si="13"/>
        <v>2.539746968143239</v>
      </c>
      <c r="X38" s="225">
        <f t="shared" si="13"/>
        <v>3.0887532246272147</v>
      </c>
      <c r="Y38" s="224">
        <f t="shared" si="13"/>
        <v>1.1390235468780641</v>
      </c>
      <c r="Z38" s="225">
        <f t="shared" si="13"/>
        <v>1.3060852295431182</v>
      </c>
      <c r="AA38" s="224">
        <f t="shared" si="13"/>
        <v>1.9003078945711505</v>
      </c>
      <c r="AB38" s="225">
        <f t="shared" si="13"/>
        <v>2.1920217343573194</v>
      </c>
      <c r="AC38" s="224">
        <f t="shared" si="13"/>
        <v>2.486926203648856</v>
      </c>
      <c r="AD38" s="225">
        <f t="shared" si="13"/>
        <v>3.1270862194127669</v>
      </c>
      <c r="AE38" s="224">
        <f t="shared" si="13"/>
        <v>2.3320682193465561</v>
      </c>
      <c r="AF38" s="225">
        <f t="shared" si="13"/>
        <v>2.7987180286109195</v>
      </c>
      <c r="AG38" s="224">
        <f t="shared" si="13"/>
        <v>2.7831419707563501</v>
      </c>
      <c r="AH38" s="225">
        <f t="shared" si="13"/>
        <v>2.9911181654872996</v>
      </c>
      <c r="AI38" s="224">
        <f t="shared" si="13"/>
        <v>2.7158233171489914</v>
      </c>
      <c r="AJ38" s="224">
        <f t="shared" si="13"/>
        <v>3.6466431023666637</v>
      </c>
      <c r="AK38" s="224">
        <f t="shared" si="13"/>
        <v>103.64664310236667</v>
      </c>
    </row>
    <row r="39" spans="1:37" ht="15.75" customHeight="1">
      <c r="B39" s="230" t="s">
        <v>47</v>
      </c>
      <c r="C39" s="226"/>
      <c r="D39" s="226"/>
      <c r="E39" s="224"/>
      <c r="F39" s="225">
        <f>MIN(F4:F36)</f>
        <v>-1.6210855787811498</v>
      </c>
      <c r="G39" s="224"/>
      <c r="H39" s="225">
        <f t="shared" ref="H39:AK39" si="14">MIN(H4:H36)</f>
        <v>-1.317673365220845</v>
      </c>
      <c r="I39" s="224">
        <f t="shared" si="14"/>
        <v>-0.58327692521460894</v>
      </c>
      <c r="J39" s="229">
        <f t="shared" si="14"/>
        <v>-1.1958142886879533</v>
      </c>
      <c r="K39" s="224">
        <f t="shared" si="14"/>
        <v>-0.77558556525071953</v>
      </c>
      <c r="L39" s="225">
        <f t="shared" si="14"/>
        <v>-1.9510997038553526</v>
      </c>
      <c r="M39" s="224">
        <f t="shared" si="14"/>
        <v>-1.1662166442823074</v>
      </c>
      <c r="N39" s="225">
        <f t="shared" si="14"/>
        <v>-1.444133360844426</v>
      </c>
      <c r="O39" s="224">
        <f t="shared" si="14"/>
        <v>-1.0455754233414305</v>
      </c>
      <c r="P39" s="225">
        <f t="shared" si="14"/>
        <v>-1.5803286578065063</v>
      </c>
      <c r="Q39" s="225">
        <f t="shared" si="14"/>
        <v>-1.4158613261977993</v>
      </c>
      <c r="R39" s="225">
        <f t="shared" si="14"/>
        <v>-1.9829098645004228</v>
      </c>
      <c r="S39" s="225">
        <f t="shared" si="14"/>
        <v>-0.69510008313673499</v>
      </c>
      <c r="T39" s="225">
        <f t="shared" si="14"/>
        <v>-1.2081583397800286</v>
      </c>
      <c r="U39" s="224">
        <f t="shared" si="14"/>
        <v>-1.5813366318480633</v>
      </c>
      <c r="V39" s="225">
        <f t="shared" si="14"/>
        <v>-1.783772225617297</v>
      </c>
      <c r="W39" s="224">
        <f t="shared" si="14"/>
        <v>-1.0328711030999902</v>
      </c>
      <c r="X39" s="225">
        <f t="shared" si="14"/>
        <v>-1.2561424387314928</v>
      </c>
      <c r="Y39" s="224">
        <f t="shared" si="14"/>
        <v>-3.2015318219563147</v>
      </c>
      <c r="Z39" s="225">
        <f t="shared" si="14"/>
        <v>-3.6711035834424672</v>
      </c>
      <c r="AA39" s="224">
        <f t="shared" si="14"/>
        <v>-2.8584669708111456</v>
      </c>
      <c r="AB39" s="225">
        <f t="shared" si="14"/>
        <v>-3.2972665876203138</v>
      </c>
      <c r="AC39" s="224">
        <f t="shared" si="14"/>
        <v>-0.93060901328395562</v>
      </c>
      <c r="AD39" s="225">
        <f t="shared" si="14"/>
        <v>-1.1701572072511983</v>
      </c>
      <c r="AE39" s="224">
        <f t="shared" si="14"/>
        <v>-0.73775299070589506</v>
      </c>
      <c r="AF39" s="225">
        <f t="shared" si="14"/>
        <v>-0.8853783000948221</v>
      </c>
      <c r="AG39" s="224">
        <f t="shared" si="14"/>
        <v>-0.98030460248028073</v>
      </c>
      <c r="AH39" s="225">
        <f t="shared" si="14"/>
        <v>-1.053559945917065</v>
      </c>
      <c r="AI39" s="224">
        <f t="shared" si="14"/>
        <v>-1.4979587166337163</v>
      </c>
      <c r="AJ39" s="224">
        <f t="shared" si="14"/>
        <v>-2.0113682606484096</v>
      </c>
      <c r="AK39" s="224">
        <f t="shared" si="14"/>
        <v>97.98863173935159</v>
      </c>
    </row>
    <row r="40" spans="1:37" ht="15.75" customHeight="1">
      <c r="A40" s="228"/>
      <c r="B40" s="227" t="s">
        <v>79</v>
      </c>
      <c r="C40" s="226"/>
      <c r="D40" s="226"/>
      <c r="E40" s="224"/>
      <c r="F40" s="225">
        <f>AVERAGE(F4:F36)</f>
        <v>-1.8503717077085941E-17</v>
      </c>
      <c r="G40" s="224"/>
      <c r="H40" s="225">
        <f>AVERAGE(H4:H36)</f>
        <v>2.9648001225785429E-17</v>
      </c>
      <c r="I40" s="224"/>
      <c r="J40" s="225">
        <f>AVERAGE(J4:J36)</f>
        <v>3.532527805625498E-17</v>
      </c>
      <c r="K40" s="224"/>
      <c r="L40" s="225">
        <f>AVERAGE(L4:L36)</f>
        <v>-1.7115938296304497E-16</v>
      </c>
      <c r="M40" s="224">
        <f>AVERAGE(M4:M36)</f>
        <v>6.7286243916676156E-18</v>
      </c>
      <c r="N40" s="225">
        <f>AVERAGE(N4:N36)</f>
        <v>6.2239775622925436E-17</v>
      </c>
      <c r="O40" s="224">
        <f>AVERAGE(O4:O36)</f>
        <v>1.6771096296231531E-15</v>
      </c>
      <c r="P40" s="225">
        <f>AVERAGE(P4:P36)</f>
        <v>9.0836429287512813E-17</v>
      </c>
      <c r="Q40" s="225"/>
      <c r="R40" s="225">
        <f>AVERAGE(R4:R36)</f>
        <v>4.3736058545839498E-17</v>
      </c>
      <c r="S40" s="225"/>
      <c r="T40" s="225"/>
      <c r="U40" s="224">
        <f>AVERAGE(U4:U36)</f>
        <v>0</v>
      </c>
      <c r="V40" s="225">
        <f>AVERAGE(V4:V36)</f>
        <v>4.0371746350005693E-17</v>
      </c>
      <c r="W40" s="224"/>
      <c r="X40" s="225">
        <f>AVERAGE(X4:X36)</f>
        <v>0</v>
      </c>
      <c r="Y40" s="224"/>
      <c r="Z40" s="225">
        <f t="shared" ref="Z40:AK40" si="15">AVERAGE(Z4:Z36)</f>
        <v>-6.3921931720842351E-17</v>
      </c>
      <c r="AA40" s="224">
        <f t="shared" si="15"/>
        <v>-2.0185873175002847E-17</v>
      </c>
      <c r="AB40" s="225">
        <f t="shared" si="15"/>
        <v>0</v>
      </c>
      <c r="AC40" s="224">
        <f t="shared" si="15"/>
        <v>-1.278438634416847E-16</v>
      </c>
      <c r="AD40" s="225">
        <f t="shared" si="15"/>
        <v>5.0464682937507114E-17</v>
      </c>
      <c r="AE40" s="224">
        <f t="shared" si="15"/>
        <v>2.076411433366178E-17</v>
      </c>
      <c r="AF40" s="225">
        <f t="shared" si="15"/>
        <v>-7.8851067089854865E-19</v>
      </c>
      <c r="AG40" s="224">
        <f t="shared" si="15"/>
        <v>-4.2053902447922596E-17</v>
      </c>
      <c r="AH40" s="225">
        <f t="shared" si="15"/>
        <v>8.9154273189595899E-17</v>
      </c>
      <c r="AI40" s="224">
        <f t="shared" si="15"/>
        <v>7.9061336602094485E-17</v>
      </c>
      <c r="AJ40" s="224">
        <f t="shared" si="15"/>
        <v>4.3736058545839498E-17</v>
      </c>
      <c r="AK40" s="224">
        <f t="shared" si="15"/>
        <v>100</v>
      </c>
    </row>
    <row r="41" spans="1:37" ht="15.75" customHeight="1">
      <c r="A41" s="228"/>
      <c r="B41" s="227" t="s">
        <v>80</v>
      </c>
      <c r="C41" s="226"/>
      <c r="D41" s="226"/>
      <c r="E41" s="224"/>
      <c r="F41" s="225">
        <f>STDEVA(F4:F36)</f>
        <v>1</v>
      </c>
      <c r="G41" s="224"/>
      <c r="H41" s="225">
        <f>STDEVA(H4:H36)</f>
        <v>1</v>
      </c>
      <c r="I41" s="224"/>
      <c r="J41" s="225">
        <f>STDEVA(J4:J36)</f>
        <v>1</v>
      </c>
      <c r="K41" s="224"/>
      <c r="L41" s="225">
        <f>STDEVA(L4:L36)</f>
        <v>1</v>
      </c>
      <c r="M41" s="224">
        <f>STDEVA(M4:M36)</f>
        <v>0.80755467320579544</v>
      </c>
      <c r="N41" s="225">
        <f>STDEVA(N4:N36)</f>
        <v>1</v>
      </c>
      <c r="O41" s="224">
        <f>STDEVA(O4:O36)</f>
        <v>0.66161897284878024</v>
      </c>
      <c r="P41" s="225">
        <f>STDEVA(P4:P36)</f>
        <v>0.99999999999999989</v>
      </c>
      <c r="Q41" s="225"/>
      <c r="R41" s="225">
        <f>STDEVA(R4:R36)</f>
        <v>1.0000000000000002</v>
      </c>
      <c r="S41" s="225"/>
      <c r="T41" s="225"/>
      <c r="U41" s="224">
        <f>STDEVA(U4:U36)</f>
        <v>0.88651264390038464</v>
      </c>
      <c r="V41" s="225">
        <f>STDEVA(V4:V36)</f>
        <v>1</v>
      </c>
      <c r="W41" s="224"/>
      <c r="X41" s="225">
        <f>STDEVA(X4:X36)</f>
        <v>1</v>
      </c>
      <c r="Y41" s="224"/>
      <c r="Z41" s="225">
        <f t="shared" ref="Z41:AK41" si="16">STDEVA(Z4:Z36)</f>
        <v>1</v>
      </c>
      <c r="AA41" s="224">
        <f t="shared" si="16"/>
        <v>0.8669201882381441</v>
      </c>
      <c r="AB41" s="225">
        <f t="shared" si="16"/>
        <v>1</v>
      </c>
      <c r="AC41" s="224">
        <f t="shared" si="16"/>
        <v>0.79528546037847136</v>
      </c>
      <c r="AD41" s="225">
        <f t="shared" si="16"/>
        <v>1</v>
      </c>
      <c r="AE41" s="224">
        <f t="shared" si="16"/>
        <v>0.83326301381780343</v>
      </c>
      <c r="AF41" s="225">
        <f t="shared" si="16"/>
        <v>0.99999999999999989</v>
      </c>
      <c r="AG41" s="224">
        <f t="shared" si="16"/>
        <v>0.93046874672800928</v>
      </c>
      <c r="AH41" s="225">
        <f t="shared" si="16"/>
        <v>0.99999999999999978</v>
      </c>
      <c r="AI41" s="224">
        <f t="shared" si="16"/>
        <v>0.74474612428795894</v>
      </c>
      <c r="AJ41" s="224">
        <f t="shared" si="16"/>
        <v>0.99999999999999978</v>
      </c>
      <c r="AK41" s="224">
        <f t="shared" si="16"/>
        <v>1</v>
      </c>
    </row>
    <row r="42" spans="1:37" ht="15.75" customHeight="1">
      <c r="D42" s="223"/>
      <c r="E42" s="221"/>
      <c r="F42" s="222"/>
      <c r="G42" s="221"/>
      <c r="H42" s="222"/>
      <c r="I42" s="221"/>
      <c r="J42" s="223"/>
      <c r="K42" s="221"/>
      <c r="L42" s="222"/>
      <c r="M42" s="221"/>
      <c r="N42" s="222"/>
      <c r="O42" s="221"/>
      <c r="P42" s="222"/>
      <c r="Q42" s="222"/>
      <c r="R42" s="222"/>
      <c r="S42" s="222"/>
      <c r="T42" s="222"/>
      <c r="U42" s="221"/>
      <c r="V42" s="222"/>
      <c r="W42" s="221"/>
      <c r="X42" s="222"/>
      <c r="Y42" s="221"/>
      <c r="Z42" s="222"/>
      <c r="AA42" s="221"/>
      <c r="AB42" s="222"/>
      <c r="AC42" s="221"/>
      <c r="AD42" s="222"/>
      <c r="AE42" s="221"/>
      <c r="AF42" s="222"/>
      <c r="AG42" s="221"/>
      <c r="AH42" s="222"/>
      <c r="AI42" s="221"/>
      <c r="AJ42" s="221"/>
      <c r="AK42" s="221"/>
    </row>
    <row r="43" spans="1:37" ht="15.75" customHeight="1">
      <c r="D43" s="223"/>
      <c r="E43" s="221"/>
      <c r="F43" s="222"/>
      <c r="G43" s="221"/>
      <c r="H43" s="222"/>
      <c r="I43" s="221"/>
      <c r="J43" s="223"/>
      <c r="K43" s="221"/>
      <c r="L43" s="222"/>
      <c r="M43" s="221"/>
      <c r="N43" s="222"/>
      <c r="O43" s="221"/>
      <c r="P43" s="222"/>
      <c r="Q43" s="222"/>
      <c r="R43" s="222"/>
      <c r="S43" s="222"/>
      <c r="T43" s="222"/>
      <c r="U43" s="221"/>
      <c r="V43" s="222"/>
      <c r="W43" s="221"/>
      <c r="X43" s="222"/>
      <c r="Y43" s="221"/>
      <c r="Z43" s="222"/>
      <c r="AA43" s="221"/>
      <c r="AB43" s="222"/>
      <c r="AC43" s="221"/>
      <c r="AD43" s="222"/>
      <c r="AE43" s="221"/>
      <c r="AF43" s="222"/>
      <c r="AG43" s="221"/>
      <c r="AH43" s="222"/>
      <c r="AI43" s="221"/>
      <c r="AJ43" s="221"/>
      <c r="AK43" s="221"/>
    </row>
    <row r="44" spans="1:37" ht="15.75" customHeight="1">
      <c r="D44" s="223"/>
      <c r="E44" s="221"/>
      <c r="F44" s="222"/>
      <c r="G44" s="221"/>
      <c r="H44" s="222"/>
      <c r="I44" s="221"/>
      <c r="J44" s="223"/>
      <c r="K44" s="221"/>
      <c r="L44" s="222"/>
      <c r="M44" s="221"/>
      <c r="N44" s="222"/>
      <c r="O44" s="221"/>
      <c r="P44" s="222"/>
      <c r="Q44" s="222"/>
      <c r="R44" s="222"/>
      <c r="S44" s="222"/>
      <c r="T44" s="222"/>
      <c r="U44" s="221"/>
      <c r="V44" s="222"/>
      <c r="W44" s="221"/>
      <c r="X44" s="222"/>
      <c r="Y44" s="221"/>
      <c r="Z44" s="222"/>
      <c r="AA44" s="221"/>
      <c r="AB44" s="222"/>
      <c r="AC44" s="221"/>
      <c r="AD44" s="222"/>
      <c r="AE44" s="221"/>
      <c r="AF44" s="222"/>
      <c r="AG44" s="221"/>
      <c r="AH44" s="222"/>
      <c r="AI44" s="221"/>
      <c r="AJ44" s="221"/>
      <c r="AK44" s="221"/>
    </row>
    <row r="45" spans="1:37" ht="15.75" customHeight="1">
      <c r="D45" s="223"/>
      <c r="E45" s="221"/>
      <c r="F45" s="222"/>
      <c r="G45" s="221"/>
      <c r="H45" s="222"/>
      <c r="I45" s="221"/>
      <c r="J45" s="223"/>
      <c r="K45" s="221"/>
      <c r="L45" s="222"/>
      <c r="M45" s="221"/>
      <c r="N45" s="222"/>
      <c r="O45" s="221"/>
      <c r="P45" s="222"/>
      <c r="Q45" s="222"/>
      <c r="R45" s="222"/>
      <c r="S45" s="222"/>
      <c r="T45" s="222"/>
      <c r="U45" s="221"/>
      <c r="V45" s="222"/>
      <c r="W45" s="221"/>
      <c r="X45" s="222"/>
      <c r="Y45" s="221"/>
      <c r="Z45" s="222"/>
      <c r="AA45" s="221"/>
      <c r="AB45" s="222"/>
      <c r="AC45" s="221"/>
      <c r="AD45" s="222"/>
      <c r="AE45" s="221"/>
      <c r="AF45" s="222"/>
      <c r="AG45" s="221"/>
      <c r="AH45" s="222"/>
      <c r="AI45" s="221"/>
      <c r="AJ45" s="221"/>
      <c r="AK45" s="221"/>
    </row>
    <row r="46" spans="1:37" ht="15.75" customHeight="1">
      <c r="D46" s="223"/>
      <c r="E46" s="221"/>
      <c r="F46" s="222"/>
      <c r="G46" s="221"/>
      <c r="H46" s="222"/>
      <c r="I46" s="221"/>
      <c r="J46" s="223"/>
      <c r="K46" s="221"/>
      <c r="L46" s="222"/>
      <c r="M46" s="221"/>
      <c r="N46" s="222"/>
      <c r="O46" s="221"/>
      <c r="P46" s="222"/>
      <c r="Q46" s="222"/>
      <c r="R46" s="222"/>
      <c r="S46" s="222"/>
      <c r="T46" s="222"/>
      <c r="U46" s="221"/>
      <c r="V46" s="222"/>
      <c r="W46" s="221"/>
      <c r="X46" s="222"/>
      <c r="Y46" s="221"/>
      <c r="Z46" s="222"/>
      <c r="AA46" s="221"/>
      <c r="AB46" s="222"/>
      <c r="AC46" s="221"/>
      <c r="AD46" s="222"/>
      <c r="AE46" s="221"/>
      <c r="AF46" s="222"/>
      <c r="AG46" s="221"/>
      <c r="AH46" s="222"/>
      <c r="AI46" s="221"/>
      <c r="AJ46" s="221"/>
      <c r="AK46" s="221"/>
    </row>
    <row r="47" spans="1:37" ht="15.75" customHeight="1">
      <c r="D47" s="223"/>
      <c r="E47" s="221"/>
      <c r="F47" s="222"/>
      <c r="G47" s="221"/>
      <c r="H47" s="222"/>
      <c r="I47" s="221"/>
      <c r="J47" s="223"/>
      <c r="K47" s="221"/>
      <c r="L47" s="222"/>
      <c r="M47" s="221"/>
      <c r="N47" s="222"/>
      <c r="O47" s="221"/>
      <c r="P47" s="222"/>
      <c r="Q47" s="222"/>
      <c r="R47" s="222"/>
      <c r="S47" s="222"/>
      <c r="T47" s="222"/>
      <c r="U47" s="221"/>
      <c r="V47" s="222"/>
      <c r="W47" s="221"/>
      <c r="X47" s="222"/>
      <c r="Y47" s="221"/>
      <c r="Z47" s="222"/>
      <c r="AA47" s="221"/>
      <c r="AB47" s="222"/>
      <c r="AC47" s="221"/>
      <c r="AD47" s="222"/>
      <c r="AE47" s="221"/>
      <c r="AF47" s="222"/>
      <c r="AG47" s="221"/>
      <c r="AH47" s="222"/>
      <c r="AI47" s="221"/>
      <c r="AJ47" s="221"/>
      <c r="AK47" s="221"/>
    </row>
    <row r="48" spans="1:37" ht="15.75" customHeight="1">
      <c r="D48" s="223"/>
      <c r="E48" s="221"/>
      <c r="F48" s="222"/>
      <c r="G48" s="221"/>
      <c r="H48" s="222"/>
      <c r="I48" s="221"/>
      <c r="J48" s="223"/>
      <c r="K48" s="221"/>
      <c r="L48" s="222"/>
      <c r="M48" s="221"/>
      <c r="N48" s="222"/>
      <c r="O48" s="221"/>
      <c r="P48" s="222"/>
      <c r="Q48" s="222"/>
      <c r="R48" s="222"/>
      <c r="S48" s="222"/>
      <c r="T48" s="222"/>
      <c r="U48" s="221"/>
      <c r="V48" s="222"/>
      <c r="W48" s="221"/>
      <c r="X48" s="222"/>
      <c r="Y48" s="221"/>
      <c r="Z48" s="222"/>
      <c r="AA48" s="221"/>
      <c r="AB48" s="222"/>
      <c r="AC48" s="221"/>
      <c r="AD48" s="222"/>
      <c r="AE48" s="221"/>
      <c r="AF48" s="222"/>
      <c r="AG48" s="221"/>
      <c r="AH48" s="222"/>
      <c r="AI48" s="221"/>
      <c r="AJ48" s="221"/>
      <c r="AK48" s="221"/>
    </row>
    <row r="49" spans="4:37" ht="15.75" customHeight="1">
      <c r="D49" s="223"/>
      <c r="E49" s="221"/>
      <c r="F49" s="222"/>
      <c r="G49" s="221"/>
      <c r="H49" s="222"/>
      <c r="I49" s="221"/>
      <c r="J49" s="223"/>
      <c r="K49" s="221"/>
      <c r="L49" s="222"/>
      <c r="M49" s="221"/>
      <c r="N49" s="222"/>
      <c r="O49" s="221"/>
      <c r="P49" s="222"/>
      <c r="Q49" s="222"/>
      <c r="R49" s="222"/>
      <c r="S49" s="222"/>
      <c r="T49" s="222"/>
      <c r="U49" s="221"/>
      <c r="V49" s="222"/>
      <c r="W49" s="221"/>
      <c r="X49" s="222"/>
      <c r="Y49" s="221"/>
      <c r="Z49" s="222"/>
      <c r="AA49" s="221"/>
      <c r="AB49" s="222"/>
      <c r="AC49" s="221"/>
      <c r="AD49" s="222"/>
      <c r="AE49" s="221"/>
      <c r="AF49" s="222"/>
      <c r="AG49" s="221"/>
      <c r="AH49" s="222"/>
      <c r="AI49" s="221"/>
      <c r="AJ49" s="221"/>
      <c r="AK49" s="221"/>
    </row>
    <row r="50" spans="4:37" ht="15.75" customHeight="1">
      <c r="D50" s="223"/>
      <c r="E50" s="221"/>
      <c r="F50" s="222"/>
      <c r="G50" s="221"/>
      <c r="H50" s="222"/>
      <c r="I50" s="221"/>
      <c r="J50" s="223"/>
      <c r="K50" s="221"/>
      <c r="L50" s="222"/>
      <c r="M50" s="221"/>
      <c r="N50" s="222"/>
      <c r="O50" s="221"/>
      <c r="P50" s="222"/>
      <c r="Q50" s="222"/>
      <c r="R50" s="222"/>
      <c r="S50" s="222"/>
      <c r="T50" s="222"/>
      <c r="U50" s="221"/>
      <c r="V50" s="222"/>
      <c r="W50" s="221"/>
      <c r="X50" s="222"/>
      <c r="Y50" s="221"/>
      <c r="Z50" s="222"/>
      <c r="AA50" s="221"/>
      <c r="AB50" s="222"/>
      <c r="AC50" s="221"/>
      <c r="AD50" s="222"/>
      <c r="AE50" s="221"/>
      <c r="AF50" s="222"/>
      <c r="AG50" s="221"/>
      <c r="AH50" s="222"/>
      <c r="AI50" s="221"/>
      <c r="AJ50" s="221"/>
      <c r="AK50" s="221"/>
    </row>
    <row r="51" spans="4:37" ht="15.75" customHeight="1">
      <c r="D51" s="223"/>
      <c r="E51" s="221"/>
      <c r="F51" s="222"/>
      <c r="G51" s="221"/>
      <c r="H51" s="222"/>
      <c r="I51" s="221"/>
      <c r="J51" s="223"/>
      <c r="K51" s="221"/>
      <c r="L51" s="222"/>
      <c r="M51" s="221"/>
      <c r="N51" s="222"/>
      <c r="O51" s="221"/>
      <c r="P51" s="222"/>
      <c r="Q51" s="222"/>
      <c r="R51" s="222"/>
      <c r="S51" s="222"/>
      <c r="T51" s="222"/>
      <c r="U51" s="221"/>
      <c r="V51" s="222"/>
      <c r="W51" s="221"/>
      <c r="X51" s="222"/>
      <c r="Y51" s="221"/>
      <c r="Z51" s="222"/>
      <c r="AA51" s="221"/>
      <c r="AB51" s="222"/>
      <c r="AC51" s="221"/>
      <c r="AD51" s="222"/>
      <c r="AE51" s="221"/>
      <c r="AF51" s="222"/>
      <c r="AG51" s="221"/>
      <c r="AH51" s="222"/>
      <c r="AI51" s="221"/>
      <c r="AJ51" s="221"/>
      <c r="AK51" s="221"/>
    </row>
    <row r="52" spans="4:37" ht="15.75" customHeight="1">
      <c r="D52" s="223"/>
      <c r="E52" s="221"/>
      <c r="F52" s="222"/>
      <c r="G52" s="221"/>
      <c r="H52" s="222"/>
      <c r="I52" s="221"/>
      <c r="J52" s="223"/>
      <c r="K52" s="221"/>
      <c r="L52" s="222"/>
      <c r="M52" s="221"/>
      <c r="N52" s="222"/>
      <c r="O52" s="221"/>
      <c r="P52" s="222"/>
      <c r="Q52" s="222"/>
      <c r="R52" s="222"/>
      <c r="S52" s="222"/>
      <c r="T52" s="222"/>
      <c r="U52" s="221"/>
      <c r="V52" s="222"/>
      <c r="W52" s="221"/>
      <c r="X52" s="222"/>
      <c r="Y52" s="221"/>
      <c r="Z52" s="222"/>
      <c r="AA52" s="221"/>
      <c r="AB52" s="222"/>
      <c r="AC52" s="221"/>
      <c r="AD52" s="222"/>
      <c r="AE52" s="221"/>
      <c r="AF52" s="222"/>
      <c r="AG52" s="221"/>
      <c r="AH52" s="222"/>
      <c r="AI52" s="221"/>
      <c r="AJ52" s="221"/>
      <c r="AK52" s="221"/>
    </row>
    <row r="53" spans="4:37" ht="15.75" customHeight="1">
      <c r="D53" s="223"/>
      <c r="E53" s="221"/>
      <c r="F53" s="222"/>
      <c r="G53" s="221"/>
      <c r="H53" s="222"/>
      <c r="I53" s="221"/>
      <c r="J53" s="223"/>
      <c r="K53" s="221"/>
      <c r="L53" s="222"/>
      <c r="M53" s="221"/>
      <c r="N53" s="222"/>
      <c r="O53" s="221"/>
      <c r="P53" s="222"/>
      <c r="Q53" s="222"/>
      <c r="R53" s="222"/>
      <c r="S53" s="222"/>
      <c r="T53" s="222"/>
      <c r="U53" s="221"/>
      <c r="V53" s="222"/>
      <c r="W53" s="221"/>
      <c r="X53" s="222"/>
      <c r="Y53" s="221"/>
      <c r="Z53" s="222"/>
      <c r="AA53" s="221"/>
      <c r="AB53" s="222"/>
      <c r="AC53" s="221"/>
      <c r="AD53" s="222"/>
      <c r="AE53" s="221"/>
      <c r="AF53" s="222"/>
      <c r="AG53" s="221"/>
      <c r="AH53" s="222"/>
      <c r="AI53" s="221"/>
      <c r="AJ53" s="221"/>
      <c r="AK53" s="221"/>
    </row>
    <row r="54" spans="4:37" ht="15.75" customHeight="1">
      <c r="D54" s="223"/>
      <c r="E54" s="221"/>
      <c r="F54" s="222"/>
      <c r="G54" s="221"/>
      <c r="H54" s="222"/>
      <c r="I54" s="221"/>
      <c r="J54" s="223"/>
      <c r="K54" s="221"/>
      <c r="L54" s="222"/>
      <c r="M54" s="221"/>
      <c r="N54" s="222"/>
      <c r="O54" s="221"/>
      <c r="P54" s="222"/>
      <c r="Q54" s="222"/>
      <c r="R54" s="222"/>
      <c r="S54" s="222"/>
      <c r="T54" s="222"/>
      <c r="U54" s="221"/>
      <c r="V54" s="222"/>
      <c r="W54" s="221"/>
      <c r="X54" s="222"/>
      <c r="Y54" s="221"/>
      <c r="Z54" s="222"/>
      <c r="AA54" s="221"/>
      <c r="AB54" s="222"/>
      <c r="AC54" s="221"/>
      <c r="AD54" s="222"/>
      <c r="AE54" s="221"/>
      <c r="AF54" s="222"/>
      <c r="AG54" s="221"/>
      <c r="AH54" s="222"/>
      <c r="AI54" s="221"/>
      <c r="AJ54" s="221"/>
      <c r="AK54" s="221"/>
    </row>
    <row r="55" spans="4:37" ht="15.75" customHeight="1">
      <c r="D55" s="223"/>
      <c r="E55" s="221"/>
      <c r="F55" s="222"/>
      <c r="G55" s="221"/>
      <c r="H55" s="222"/>
      <c r="I55" s="221"/>
      <c r="J55" s="223"/>
      <c r="K55" s="221"/>
      <c r="L55" s="222"/>
      <c r="M55" s="221"/>
      <c r="N55" s="222"/>
      <c r="O55" s="221"/>
      <c r="P55" s="222"/>
      <c r="Q55" s="222"/>
      <c r="R55" s="222"/>
      <c r="S55" s="222"/>
      <c r="T55" s="222"/>
      <c r="U55" s="221"/>
      <c r="V55" s="222"/>
      <c r="W55" s="221"/>
      <c r="X55" s="222"/>
      <c r="Y55" s="221"/>
      <c r="Z55" s="222"/>
      <c r="AA55" s="221"/>
      <c r="AB55" s="222"/>
      <c r="AC55" s="221"/>
      <c r="AD55" s="222"/>
      <c r="AE55" s="221"/>
      <c r="AF55" s="222"/>
      <c r="AG55" s="221"/>
      <c r="AH55" s="222"/>
      <c r="AI55" s="221"/>
      <c r="AJ55" s="221"/>
      <c r="AK55" s="221"/>
    </row>
    <row r="56" spans="4:37" ht="15.75" customHeight="1">
      <c r="D56" s="223"/>
      <c r="E56" s="221"/>
      <c r="F56" s="222"/>
      <c r="G56" s="221"/>
      <c r="H56" s="222"/>
      <c r="I56" s="221"/>
      <c r="J56" s="223"/>
      <c r="K56" s="221"/>
      <c r="L56" s="222"/>
      <c r="M56" s="221"/>
      <c r="N56" s="222"/>
      <c r="O56" s="221"/>
      <c r="P56" s="222"/>
      <c r="Q56" s="222"/>
      <c r="R56" s="222"/>
      <c r="S56" s="222"/>
      <c r="T56" s="222"/>
      <c r="U56" s="221"/>
      <c r="V56" s="222"/>
      <c r="W56" s="221"/>
      <c r="X56" s="222"/>
      <c r="Y56" s="221"/>
      <c r="Z56" s="222"/>
      <c r="AA56" s="221"/>
      <c r="AB56" s="222"/>
      <c r="AC56" s="221"/>
      <c r="AD56" s="222"/>
      <c r="AE56" s="221"/>
      <c r="AF56" s="222"/>
      <c r="AG56" s="221"/>
      <c r="AH56" s="222"/>
      <c r="AI56" s="221"/>
      <c r="AJ56" s="221"/>
      <c r="AK56" s="221"/>
    </row>
    <row r="57" spans="4:37" ht="15.75" customHeight="1">
      <c r="D57" s="223"/>
      <c r="E57" s="221"/>
      <c r="F57" s="222"/>
      <c r="G57" s="221"/>
      <c r="H57" s="222"/>
      <c r="I57" s="221"/>
      <c r="J57" s="223"/>
      <c r="K57" s="221"/>
      <c r="L57" s="222"/>
      <c r="M57" s="221"/>
      <c r="N57" s="222"/>
      <c r="O57" s="221"/>
      <c r="P57" s="222"/>
      <c r="Q57" s="222"/>
      <c r="R57" s="222"/>
      <c r="S57" s="222"/>
      <c r="T57" s="222"/>
      <c r="U57" s="221"/>
      <c r="V57" s="222"/>
      <c r="W57" s="221"/>
      <c r="X57" s="222"/>
      <c r="Y57" s="221"/>
      <c r="Z57" s="222"/>
      <c r="AA57" s="221"/>
      <c r="AB57" s="222"/>
      <c r="AC57" s="221"/>
      <c r="AD57" s="222"/>
      <c r="AE57" s="221"/>
      <c r="AF57" s="222"/>
      <c r="AG57" s="221"/>
      <c r="AH57" s="222"/>
      <c r="AI57" s="221"/>
      <c r="AJ57" s="221"/>
      <c r="AK57" s="221"/>
    </row>
    <row r="58" spans="4:37" ht="15.75" customHeight="1">
      <c r="D58" s="223"/>
      <c r="E58" s="221"/>
      <c r="F58" s="222"/>
      <c r="G58" s="221"/>
      <c r="H58" s="222"/>
      <c r="I58" s="221"/>
      <c r="J58" s="223"/>
      <c r="K58" s="221"/>
      <c r="L58" s="222"/>
      <c r="M58" s="221"/>
      <c r="N58" s="222"/>
      <c r="O58" s="221"/>
      <c r="P58" s="222"/>
      <c r="Q58" s="222"/>
      <c r="R58" s="222"/>
      <c r="S58" s="222"/>
      <c r="T58" s="222"/>
      <c r="U58" s="221"/>
      <c r="V58" s="222"/>
      <c r="W58" s="221"/>
      <c r="X58" s="222"/>
      <c r="Y58" s="221"/>
      <c r="Z58" s="222"/>
      <c r="AA58" s="221"/>
      <c r="AB58" s="222"/>
      <c r="AC58" s="221"/>
      <c r="AD58" s="222"/>
      <c r="AE58" s="221"/>
      <c r="AF58" s="222"/>
      <c r="AG58" s="221"/>
      <c r="AH58" s="222"/>
      <c r="AI58" s="221"/>
      <c r="AJ58" s="221"/>
      <c r="AK58" s="221"/>
    </row>
    <row r="59" spans="4:37" ht="15.75" customHeight="1">
      <c r="D59" s="223"/>
      <c r="E59" s="221"/>
      <c r="F59" s="222"/>
      <c r="G59" s="221"/>
      <c r="H59" s="222"/>
      <c r="I59" s="221"/>
      <c r="J59" s="223"/>
      <c r="K59" s="221"/>
      <c r="L59" s="222"/>
      <c r="M59" s="221"/>
      <c r="N59" s="222"/>
      <c r="O59" s="221"/>
      <c r="P59" s="222"/>
      <c r="Q59" s="222"/>
      <c r="R59" s="222"/>
      <c r="S59" s="222"/>
      <c r="T59" s="222"/>
      <c r="U59" s="221"/>
      <c r="V59" s="222"/>
      <c r="W59" s="221"/>
      <c r="X59" s="222"/>
      <c r="Y59" s="221"/>
      <c r="Z59" s="222"/>
      <c r="AA59" s="221"/>
      <c r="AB59" s="222"/>
      <c r="AC59" s="221"/>
      <c r="AD59" s="222"/>
      <c r="AE59" s="221"/>
      <c r="AF59" s="222"/>
      <c r="AG59" s="221"/>
      <c r="AH59" s="222"/>
      <c r="AI59" s="221"/>
      <c r="AJ59" s="221"/>
      <c r="AK59" s="221"/>
    </row>
    <row r="60" spans="4:37" ht="15.75" customHeight="1">
      <c r="D60" s="223"/>
      <c r="E60" s="221"/>
      <c r="F60" s="222"/>
      <c r="G60" s="221"/>
      <c r="H60" s="222"/>
      <c r="I60" s="221"/>
      <c r="J60" s="223"/>
      <c r="K60" s="221"/>
      <c r="L60" s="222"/>
      <c r="M60" s="221"/>
      <c r="N60" s="222"/>
      <c r="O60" s="221"/>
      <c r="P60" s="222"/>
      <c r="Q60" s="222"/>
      <c r="R60" s="222"/>
      <c r="S60" s="222"/>
      <c r="T60" s="222"/>
      <c r="U60" s="221"/>
      <c r="V60" s="222"/>
      <c r="W60" s="221"/>
      <c r="X60" s="222"/>
      <c r="Y60" s="221"/>
      <c r="Z60" s="222"/>
      <c r="AA60" s="221"/>
      <c r="AB60" s="222"/>
      <c r="AC60" s="221"/>
      <c r="AD60" s="222"/>
      <c r="AE60" s="221"/>
      <c r="AF60" s="222"/>
      <c r="AG60" s="221"/>
      <c r="AH60" s="222"/>
      <c r="AI60" s="221"/>
      <c r="AJ60" s="221"/>
      <c r="AK60" s="221"/>
    </row>
    <row r="61" spans="4:37" ht="15.75" customHeight="1">
      <c r="D61" s="223"/>
      <c r="E61" s="221"/>
      <c r="F61" s="222"/>
      <c r="G61" s="221"/>
      <c r="H61" s="222"/>
      <c r="I61" s="221"/>
      <c r="J61" s="223"/>
      <c r="K61" s="221"/>
      <c r="L61" s="222"/>
      <c r="M61" s="221"/>
      <c r="N61" s="222"/>
      <c r="O61" s="221"/>
      <c r="P61" s="222"/>
      <c r="Q61" s="222"/>
      <c r="R61" s="222"/>
      <c r="S61" s="222"/>
      <c r="T61" s="222"/>
      <c r="U61" s="221"/>
      <c r="V61" s="222"/>
      <c r="W61" s="221"/>
      <c r="X61" s="222"/>
      <c r="Y61" s="221"/>
      <c r="Z61" s="222"/>
      <c r="AA61" s="221"/>
      <c r="AB61" s="222"/>
      <c r="AC61" s="221"/>
      <c r="AD61" s="222"/>
      <c r="AE61" s="221"/>
      <c r="AF61" s="222"/>
      <c r="AG61" s="221"/>
      <c r="AH61" s="222"/>
      <c r="AI61" s="221"/>
      <c r="AJ61" s="221"/>
      <c r="AK61" s="221"/>
    </row>
    <row r="62" spans="4:37" ht="15.75" customHeight="1">
      <c r="D62" s="223"/>
      <c r="E62" s="221"/>
      <c r="F62" s="222"/>
      <c r="G62" s="221"/>
      <c r="H62" s="222"/>
      <c r="I62" s="221"/>
      <c r="J62" s="223"/>
      <c r="K62" s="221"/>
      <c r="L62" s="222"/>
      <c r="M62" s="221"/>
      <c r="N62" s="222"/>
      <c r="O62" s="221"/>
      <c r="P62" s="222"/>
      <c r="Q62" s="222"/>
      <c r="R62" s="222"/>
      <c r="S62" s="222"/>
      <c r="T62" s="222"/>
      <c r="U62" s="221"/>
      <c r="V62" s="222"/>
      <c r="W62" s="221"/>
      <c r="X62" s="222"/>
      <c r="Y62" s="221"/>
      <c r="Z62" s="222"/>
      <c r="AA62" s="221"/>
      <c r="AB62" s="222"/>
      <c r="AC62" s="221"/>
      <c r="AD62" s="222"/>
      <c r="AE62" s="221"/>
      <c r="AF62" s="222"/>
      <c r="AG62" s="221"/>
      <c r="AH62" s="222"/>
      <c r="AI62" s="221"/>
      <c r="AJ62" s="221"/>
      <c r="AK62" s="221"/>
    </row>
    <row r="63" spans="4:37" ht="15.75" customHeight="1">
      <c r="D63" s="223"/>
      <c r="E63" s="221"/>
      <c r="F63" s="222"/>
      <c r="G63" s="221"/>
      <c r="H63" s="222"/>
      <c r="I63" s="221"/>
      <c r="J63" s="223"/>
      <c r="K63" s="221"/>
      <c r="L63" s="222"/>
      <c r="M63" s="221"/>
      <c r="N63" s="222"/>
      <c r="O63" s="221"/>
      <c r="P63" s="222"/>
      <c r="Q63" s="222"/>
      <c r="R63" s="222"/>
      <c r="S63" s="222"/>
      <c r="T63" s="222"/>
      <c r="U63" s="221"/>
      <c r="V63" s="222"/>
      <c r="W63" s="221"/>
      <c r="X63" s="222"/>
      <c r="Y63" s="221"/>
      <c r="Z63" s="222"/>
      <c r="AA63" s="221"/>
      <c r="AB63" s="222"/>
      <c r="AC63" s="221"/>
      <c r="AD63" s="222"/>
      <c r="AE63" s="221"/>
      <c r="AF63" s="222"/>
      <c r="AG63" s="221"/>
      <c r="AH63" s="222"/>
      <c r="AI63" s="221"/>
      <c r="AJ63" s="221"/>
      <c r="AK63" s="221"/>
    </row>
    <row r="64" spans="4:37" ht="15.75" customHeight="1">
      <c r="D64" s="223"/>
      <c r="E64" s="221"/>
      <c r="F64" s="222"/>
      <c r="G64" s="221"/>
      <c r="H64" s="222"/>
      <c r="I64" s="221"/>
      <c r="J64" s="223"/>
      <c r="K64" s="221"/>
      <c r="L64" s="222"/>
      <c r="M64" s="221"/>
      <c r="N64" s="222"/>
      <c r="O64" s="221"/>
      <c r="P64" s="222"/>
      <c r="Q64" s="222"/>
      <c r="R64" s="222"/>
      <c r="S64" s="222"/>
      <c r="T64" s="222"/>
      <c r="U64" s="221"/>
      <c r="V64" s="222"/>
      <c r="W64" s="221"/>
      <c r="X64" s="222"/>
      <c r="Y64" s="221"/>
      <c r="Z64" s="222"/>
      <c r="AA64" s="221"/>
      <c r="AB64" s="222"/>
      <c r="AC64" s="221"/>
      <c r="AD64" s="222"/>
      <c r="AE64" s="221"/>
      <c r="AF64" s="222"/>
      <c r="AG64" s="221"/>
      <c r="AH64" s="222"/>
      <c r="AI64" s="221"/>
      <c r="AJ64" s="221"/>
      <c r="AK64" s="221"/>
    </row>
    <row r="65" spans="4:37" ht="15.75" customHeight="1">
      <c r="D65" s="223"/>
      <c r="E65" s="221"/>
      <c r="F65" s="222"/>
      <c r="G65" s="221"/>
      <c r="H65" s="222"/>
      <c r="I65" s="221"/>
      <c r="J65" s="223"/>
      <c r="K65" s="221"/>
      <c r="L65" s="222"/>
      <c r="M65" s="221"/>
      <c r="N65" s="222"/>
      <c r="O65" s="221"/>
      <c r="P65" s="222"/>
      <c r="Q65" s="222"/>
      <c r="R65" s="222"/>
      <c r="S65" s="222"/>
      <c r="T65" s="222"/>
      <c r="U65" s="221"/>
      <c r="V65" s="222"/>
      <c r="W65" s="221"/>
      <c r="X65" s="222"/>
      <c r="Y65" s="221"/>
      <c r="Z65" s="222"/>
      <c r="AA65" s="221"/>
      <c r="AB65" s="222"/>
      <c r="AC65" s="221"/>
      <c r="AD65" s="222"/>
      <c r="AE65" s="221"/>
      <c r="AF65" s="222"/>
      <c r="AG65" s="221"/>
      <c r="AH65" s="222"/>
      <c r="AI65" s="221"/>
      <c r="AJ65" s="221"/>
      <c r="AK65" s="221"/>
    </row>
    <row r="66" spans="4:37" ht="15.75" customHeight="1">
      <c r="D66" s="223"/>
      <c r="E66" s="221"/>
      <c r="F66" s="222"/>
      <c r="G66" s="221"/>
      <c r="H66" s="222"/>
      <c r="I66" s="221"/>
      <c r="J66" s="223"/>
      <c r="K66" s="221"/>
      <c r="L66" s="222"/>
      <c r="M66" s="221"/>
      <c r="N66" s="222"/>
      <c r="O66" s="221"/>
      <c r="P66" s="222"/>
      <c r="Q66" s="222"/>
      <c r="R66" s="222"/>
      <c r="S66" s="222"/>
      <c r="T66" s="222"/>
      <c r="U66" s="221"/>
      <c r="V66" s="222"/>
      <c r="W66" s="221"/>
      <c r="X66" s="222"/>
      <c r="Y66" s="221"/>
      <c r="Z66" s="222"/>
      <c r="AA66" s="221"/>
      <c r="AB66" s="222"/>
      <c r="AC66" s="221"/>
      <c r="AD66" s="222"/>
      <c r="AE66" s="221"/>
      <c r="AF66" s="222"/>
      <c r="AG66" s="221"/>
      <c r="AH66" s="222"/>
      <c r="AI66" s="221"/>
      <c r="AJ66" s="221"/>
      <c r="AK66" s="221"/>
    </row>
    <row r="67" spans="4:37" ht="15.75" customHeight="1">
      <c r="D67" s="223"/>
      <c r="E67" s="221"/>
      <c r="F67" s="222"/>
      <c r="G67" s="221"/>
      <c r="H67" s="222"/>
      <c r="I67" s="221"/>
      <c r="J67" s="223"/>
      <c r="K67" s="221"/>
      <c r="L67" s="222"/>
      <c r="M67" s="221"/>
      <c r="N67" s="222"/>
      <c r="O67" s="221"/>
      <c r="P67" s="222"/>
      <c r="Q67" s="222"/>
      <c r="R67" s="222"/>
      <c r="S67" s="222"/>
      <c r="T67" s="222"/>
      <c r="U67" s="221"/>
      <c r="V67" s="222"/>
      <c r="W67" s="221"/>
      <c r="X67" s="222"/>
      <c r="Y67" s="221"/>
      <c r="Z67" s="222"/>
      <c r="AA67" s="221"/>
      <c r="AB67" s="222"/>
      <c r="AC67" s="221"/>
      <c r="AD67" s="222"/>
      <c r="AE67" s="221"/>
      <c r="AF67" s="222"/>
      <c r="AG67" s="221"/>
      <c r="AH67" s="222"/>
      <c r="AI67" s="221"/>
      <c r="AJ67" s="221"/>
      <c r="AK67" s="221"/>
    </row>
    <row r="68" spans="4:37" ht="15.75" customHeight="1">
      <c r="D68" s="223"/>
      <c r="E68" s="221"/>
      <c r="F68" s="222"/>
      <c r="G68" s="221"/>
      <c r="H68" s="222"/>
      <c r="I68" s="221"/>
      <c r="J68" s="223"/>
      <c r="K68" s="221"/>
      <c r="L68" s="222"/>
      <c r="M68" s="221"/>
      <c r="N68" s="222"/>
      <c r="O68" s="221"/>
      <c r="P68" s="222"/>
      <c r="Q68" s="222"/>
      <c r="R68" s="222"/>
      <c r="S68" s="222"/>
      <c r="T68" s="222"/>
      <c r="U68" s="221"/>
      <c r="V68" s="222"/>
      <c r="W68" s="221"/>
      <c r="X68" s="222"/>
      <c r="Y68" s="221"/>
      <c r="Z68" s="222"/>
      <c r="AA68" s="221"/>
      <c r="AB68" s="222"/>
      <c r="AC68" s="221"/>
      <c r="AD68" s="222"/>
      <c r="AE68" s="221"/>
      <c r="AF68" s="222"/>
      <c r="AG68" s="221"/>
      <c r="AH68" s="222"/>
      <c r="AI68" s="221"/>
      <c r="AJ68" s="221"/>
      <c r="AK68" s="221"/>
    </row>
    <row r="69" spans="4:37" ht="15.75" customHeight="1">
      <c r="D69" s="223"/>
      <c r="E69" s="221"/>
      <c r="F69" s="222"/>
      <c r="G69" s="221"/>
      <c r="H69" s="222"/>
      <c r="I69" s="221"/>
      <c r="J69" s="223"/>
      <c r="K69" s="221"/>
      <c r="L69" s="222"/>
      <c r="M69" s="221"/>
      <c r="N69" s="222"/>
      <c r="O69" s="221"/>
      <c r="P69" s="222"/>
      <c r="Q69" s="222"/>
      <c r="R69" s="222"/>
      <c r="S69" s="222"/>
      <c r="T69" s="222"/>
      <c r="U69" s="221"/>
      <c r="V69" s="222"/>
      <c r="W69" s="221"/>
      <c r="X69" s="222"/>
      <c r="Y69" s="221"/>
      <c r="Z69" s="222"/>
      <c r="AA69" s="221"/>
      <c r="AB69" s="222"/>
      <c r="AC69" s="221"/>
      <c r="AD69" s="222"/>
      <c r="AE69" s="221"/>
      <c r="AF69" s="222"/>
      <c r="AG69" s="221"/>
      <c r="AH69" s="222"/>
      <c r="AI69" s="221"/>
      <c r="AJ69" s="221"/>
      <c r="AK69" s="221"/>
    </row>
    <row r="70" spans="4:37" ht="15.75" customHeight="1">
      <c r="D70" s="223"/>
      <c r="E70" s="221"/>
      <c r="F70" s="222"/>
      <c r="G70" s="221"/>
      <c r="H70" s="222"/>
      <c r="I70" s="221"/>
      <c r="J70" s="223"/>
      <c r="K70" s="221"/>
      <c r="L70" s="222"/>
      <c r="M70" s="221"/>
      <c r="N70" s="222"/>
      <c r="O70" s="221"/>
      <c r="P70" s="222"/>
      <c r="Q70" s="222"/>
      <c r="R70" s="222"/>
      <c r="S70" s="222"/>
      <c r="T70" s="222"/>
      <c r="U70" s="221"/>
      <c r="V70" s="222"/>
      <c r="W70" s="221"/>
      <c r="X70" s="222"/>
      <c r="Y70" s="221"/>
      <c r="Z70" s="222"/>
      <c r="AA70" s="221"/>
      <c r="AB70" s="222"/>
      <c r="AC70" s="221"/>
      <c r="AD70" s="222"/>
      <c r="AE70" s="221"/>
      <c r="AF70" s="222"/>
      <c r="AG70" s="221"/>
      <c r="AH70" s="222"/>
      <c r="AI70" s="221"/>
      <c r="AJ70" s="221"/>
      <c r="AK70" s="221"/>
    </row>
    <row r="71" spans="4:37" ht="15.75" customHeight="1">
      <c r="D71" s="223"/>
      <c r="E71" s="221"/>
      <c r="F71" s="222"/>
      <c r="G71" s="221"/>
      <c r="H71" s="222"/>
      <c r="I71" s="221"/>
      <c r="J71" s="223"/>
      <c r="K71" s="221"/>
      <c r="L71" s="222"/>
      <c r="M71" s="221"/>
      <c r="N71" s="222"/>
      <c r="O71" s="221"/>
      <c r="P71" s="222"/>
      <c r="Q71" s="222"/>
      <c r="R71" s="222"/>
      <c r="S71" s="222"/>
      <c r="T71" s="222"/>
      <c r="U71" s="221"/>
      <c r="V71" s="222"/>
      <c r="W71" s="221"/>
      <c r="X71" s="222"/>
      <c r="Y71" s="221"/>
      <c r="Z71" s="222"/>
      <c r="AA71" s="221"/>
      <c r="AB71" s="222"/>
      <c r="AC71" s="221"/>
      <c r="AD71" s="222"/>
      <c r="AE71" s="221"/>
      <c r="AF71" s="222"/>
      <c r="AG71" s="221"/>
      <c r="AH71" s="222"/>
      <c r="AI71" s="221"/>
      <c r="AJ71" s="221"/>
      <c r="AK71" s="221"/>
    </row>
    <row r="72" spans="4:37" ht="15.75" customHeight="1">
      <c r="D72" s="223"/>
      <c r="E72" s="221"/>
      <c r="F72" s="222"/>
      <c r="G72" s="221"/>
      <c r="H72" s="222"/>
      <c r="I72" s="221"/>
      <c r="J72" s="223"/>
      <c r="K72" s="221"/>
      <c r="L72" s="222"/>
      <c r="M72" s="221"/>
      <c r="N72" s="222"/>
      <c r="O72" s="221"/>
      <c r="P72" s="222"/>
      <c r="Q72" s="222"/>
      <c r="R72" s="222"/>
      <c r="S72" s="222"/>
      <c r="T72" s="222"/>
      <c r="U72" s="221"/>
      <c r="V72" s="222"/>
      <c r="W72" s="221"/>
      <c r="X72" s="222"/>
      <c r="Y72" s="221"/>
      <c r="Z72" s="222"/>
      <c r="AA72" s="221"/>
      <c r="AB72" s="222"/>
      <c r="AC72" s="221"/>
      <c r="AD72" s="222"/>
      <c r="AE72" s="221"/>
      <c r="AF72" s="222"/>
      <c r="AG72" s="221"/>
      <c r="AH72" s="222"/>
      <c r="AI72" s="221"/>
      <c r="AJ72" s="221"/>
      <c r="AK72" s="221"/>
    </row>
    <row r="73" spans="4:37" ht="15.75" customHeight="1">
      <c r="D73" s="223"/>
      <c r="E73" s="221"/>
      <c r="F73" s="222"/>
      <c r="G73" s="221"/>
      <c r="H73" s="222"/>
      <c r="I73" s="221"/>
      <c r="J73" s="223"/>
      <c r="K73" s="221"/>
      <c r="L73" s="222"/>
      <c r="M73" s="221"/>
      <c r="N73" s="222"/>
      <c r="O73" s="221"/>
      <c r="P73" s="222"/>
      <c r="Q73" s="222"/>
      <c r="R73" s="222"/>
      <c r="S73" s="222"/>
      <c r="T73" s="222"/>
      <c r="U73" s="221"/>
      <c r="V73" s="222"/>
      <c r="W73" s="221"/>
      <c r="X73" s="222"/>
      <c r="Y73" s="221"/>
      <c r="Z73" s="222"/>
      <c r="AA73" s="221"/>
      <c r="AB73" s="222"/>
      <c r="AC73" s="221"/>
      <c r="AD73" s="222"/>
      <c r="AE73" s="221"/>
      <c r="AF73" s="222"/>
      <c r="AG73" s="221"/>
      <c r="AH73" s="222"/>
      <c r="AI73" s="221"/>
      <c r="AJ73" s="221"/>
      <c r="AK73" s="221"/>
    </row>
    <row r="74" spans="4:37" ht="15.75" customHeight="1">
      <c r="D74" s="223"/>
      <c r="E74" s="221"/>
      <c r="F74" s="222"/>
      <c r="G74" s="221"/>
      <c r="H74" s="222"/>
      <c r="I74" s="221"/>
      <c r="J74" s="223"/>
      <c r="K74" s="221"/>
      <c r="L74" s="222"/>
      <c r="M74" s="221"/>
      <c r="N74" s="222"/>
      <c r="O74" s="221"/>
      <c r="P74" s="222"/>
      <c r="Q74" s="222"/>
      <c r="R74" s="222"/>
      <c r="S74" s="222"/>
      <c r="T74" s="222"/>
      <c r="U74" s="221"/>
      <c r="V74" s="222"/>
      <c r="W74" s="221"/>
      <c r="X74" s="222"/>
      <c r="Y74" s="221"/>
      <c r="Z74" s="222"/>
      <c r="AA74" s="221"/>
      <c r="AB74" s="222"/>
      <c r="AC74" s="221"/>
      <c r="AD74" s="222"/>
      <c r="AE74" s="221"/>
      <c r="AF74" s="222"/>
      <c r="AG74" s="221"/>
      <c r="AH74" s="222"/>
      <c r="AI74" s="221"/>
      <c r="AJ74" s="221"/>
      <c r="AK74" s="221"/>
    </row>
    <row r="75" spans="4:37" ht="15.75" customHeight="1">
      <c r="D75" s="223"/>
      <c r="E75" s="221"/>
      <c r="F75" s="222"/>
      <c r="G75" s="221"/>
      <c r="H75" s="222"/>
      <c r="I75" s="221"/>
      <c r="J75" s="223"/>
      <c r="K75" s="221"/>
      <c r="L75" s="222"/>
      <c r="M75" s="221"/>
      <c r="N75" s="222"/>
      <c r="O75" s="221"/>
      <c r="P75" s="222"/>
      <c r="Q75" s="222"/>
      <c r="R75" s="222"/>
      <c r="S75" s="222"/>
      <c r="T75" s="222"/>
      <c r="U75" s="221"/>
      <c r="V75" s="222"/>
      <c r="W75" s="221"/>
      <c r="X75" s="222"/>
      <c r="Y75" s="221"/>
      <c r="Z75" s="222"/>
      <c r="AA75" s="221"/>
      <c r="AB75" s="222"/>
      <c r="AC75" s="221"/>
      <c r="AD75" s="222"/>
      <c r="AE75" s="221"/>
      <c r="AF75" s="222"/>
      <c r="AG75" s="221"/>
      <c r="AH75" s="222"/>
      <c r="AI75" s="221"/>
      <c r="AJ75" s="221"/>
      <c r="AK75" s="221"/>
    </row>
    <row r="76" spans="4:37" ht="15.75" customHeight="1">
      <c r="D76" s="223"/>
      <c r="E76" s="221"/>
      <c r="F76" s="222"/>
      <c r="G76" s="221"/>
      <c r="H76" s="222"/>
      <c r="I76" s="221"/>
      <c r="J76" s="223"/>
      <c r="K76" s="221"/>
      <c r="L76" s="222"/>
      <c r="M76" s="221"/>
      <c r="N76" s="222"/>
      <c r="O76" s="221"/>
      <c r="P76" s="222"/>
      <c r="Q76" s="222"/>
      <c r="R76" s="222"/>
      <c r="S76" s="222"/>
      <c r="T76" s="222"/>
      <c r="U76" s="221"/>
      <c r="V76" s="222"/>
      <c r="W76" s="221"/>
      <c r="X76" s="222"/>
      <c r="Y76" s="221"/>
      <c r="Z76" s="222"/>
      <c r="AA76" s="221"/>
      <c r="AB76" s="222"/>
      <c r="AC76" s="221"/>
      <c r="AD76" s="222"/>
      <c r="AE76" s="221"/>
      <c r="AF76" s="222"/>
      <c r="AG76" s="221"/>
      <c r="AH76" s="222"/>
      <c r="AI76" s="221"/>
      <c r="AJ76" s="221"/>
      <c r="AK76" s="221"/>
    </row>
    <row r="77" spans="4:37" ht="15.75" customHeight="1">
      <c r="D77" s="223"/>
      <c r="E77" s="221"/>
      <c r="F77" s="222"/>
      <c r="G77" s="221"/>
      <c r="H77" s="222"/>
      <c r="I77" s="221"/>
      <c r="J77" s="223"/>
      <c r="K77" s="221"/>
      <c r="L77" s="222"/>
      <c r="M77" s="221"/>
      <c r="N77" s="222"/>
      <c r="O77" s="221"/>
      <c r="P77" s="222"/>
      <c r="Q77" s="222"/>
      <c r="R77" s="222"/>
      <c r="S77" s="222"/>
      <c r="T77" s="222"/>
      <c r="U77" s="221"/>
      <c r="V77" s="222"/>
      <c r="W77" s="221"/>
      <c r="X77" s="222"/>
      <c r="Y77" s="221"/>
      <c r="Z77" s="222"/>
      <c r="AA77" s="221"/>
      <c r="AB77" s="222"/>
      <c r="AC77" s="221"/>
      <c r="AD77" s="222"/>
      <c r="AE77" s="221"/>
      <c r="AF77" s="222"/>
      <c r="AG77" s="221"/>
      <c r="AH77" s="222"/>
      <c r="AI77" s="221"/>
      <c r="AJ77" s="221"/>
      <c r="AK77" s="221"/>
    </row>
    <row r="78" spans="4:37" ht="15.75" customHeight="1">
      <c r="D78" s="223"/>
      <c r="E78" s="221"/>
      <c r="F78" s="222"/>
      <c r="G78" s="221"/>
      <c r="H78" s="222"/>
      <c r="I78" s="221"/>
      <c r="J78" s="223"/>
      <c r="K78" s="221"/>
      <c r="L78" s="222"/>
      <c r="M78" s="221"/>
      <c r="N78" s="222"/>
      <c r="O78" s="221"/>
      <c r="P78" s="222"/>
      <c r="Q78" s="222"/>
      <c r="R78" s="222"/>
      <c r="S78" s="222"/>
      <c r="T78" s="222"/>
      <c r="U78" s="221"/>
      <c r="V78" s="222"/>
      <c r="W78" s="221"/>
      <c r="X78" s="222"/>
      <c r="Y78" s="221"/>
      <c r="Z78" s="222"/>
      <c r="AA78" s="221"/>
      <c r="AB78" s="222"/>
      <c r="AC78" s="221"/>
      <c r="AD78" s="222"/>
      <c r="AE78" s="221"/>
      <c r="AF78" s="222"/>
      <c r="AG78" s="221"/>
      <c r="AH78" s="222"/>
      <c r="AI78" s="221"/>
      <c r="AJ78" s="221"/>
      <c r="AK78" s="221"/>
    </row>
    <row r="79" spans="4:37" ht="15.75" customHeight="1">
      <c r="D79" s="223"/>
      <c r="E79" s="221"/>
      <c r="F79" s="222"/>
      <c r="G79" s="221"/>
      <c r="H79" s="222"/>
      <c r="I79" s="221"/>
      <c r="J79" s="223"/>
      <c r="K79" s="221"/>
      <c r="L79" s="222"/>
      <c r="M79" s="221"/>
      <c r="N79" s="222"/>
      <c r="O79" s="221"/>
      <c r="P79" s="222"/>
      <c r="Q79" s="222"/>
      <c r="R79" s="222"/>
      <c r="S79" s="222"/>
      <c r="T79" s="222"/>
      <c r="U79" s="221"/>
      <c r="V79" s="222"/>
      <c r="W79" s="221"/>
      <c r="X79" s="222"/>
      <c r="Y79" s="221"/>
      <c r="Z79" s="222"/>
      <c r="AA79" s="221"/>
      <c r="AB79" s="222"/>
      <c r="AC79" s="221"/>
      <c r="AD79" s="222"/>
      <c r="AE79" s="221"/>
      <c r="AF79" s="222"/>
      <c r="AG79" s="221"/>
      <c r="AH79" s="222"/>
      <c r="AI79" s="221"/>
      <c r="AJ79" s="221"/>
      <c r="AK79" s="221"/>
    </row>
    <row r="80" spans="4:37" ht="15.75" customHeight="1">
      <c r="D80" s="223"/>
      <c r="E80" s="221"/>
      <c r="F80" s="222"/>
      <c r="G80" s="221"/>
      <c r="H80" s="222"/>
      <c r="I80" s="221"/>
      <c r="J80" s="223"/>
      <c r="K80" s="221"/>
      <c r="L80" s="222"/>
      <c r="M80" s="221"/>
      <c r="N80" s="222"/>
      <c r="O80" s="221"/>
      <c r="P80" s="222"/>
      <c r="Q80" s="222"/>
      <c r="R80" s="222"/>
      <c r="S80" s="222"/>
      <c r="T80" s="222"/>
      <c r="U80" s="221"/>
      <c r="V80" s="222"/>
      <c r="W80" s="221"/>
      <c r="X80" s="222"/>
      <c r="Y80" s="221"/>
      <c r="Z80" s="222"/>
      <c r="AA80" s="221"/>
      <c r="AB80" s="222"/>
      <c r="AC80" s="221"/>
      <c r="AD80" s="222"/>
      <c r="AE80" s="221"/>
      <c r="AF80" s="222"/>
      <c r="AG80" s="221"/>
      <c r="AH80" s="222"/>
      <c r="AI80" s="221"/>
      <c r="AJ80" s="221"/>
      <c r="AK80" s="221"/>
    </row>
    <row r="81" spans="4:37" ht="15.75" customHeight="1">
      <c r="D81" s="223"/>
      <c r="E81" s="221"/>
      <c r="F81" s="222"/>
      <c r="G81" s="221"/>
      <c r="H81" s="222"/>
      <c r="I81" s="221"/>
      <c r="J81" s="223"/>
      <c r="K81" s="221"/>
      <c r="L81" s="222"/>
      <c r="M81" s="221"/>
      <c r="N81" s="222"/>
      <c r="O81" s="221"/>
      <c r="P81" s="222"/>
      <c r="Q81" s="222"/>
      <c r="R81" s="222"/>
      <c r="S81" s="222"/>
      <c r="T81" s="222"/>
      <c r="U81" s="221"/>
      <c r="V81" s="222"/>
      <c r="W81" s="221"/>
      <c r="X81" s="222"/>
      <c r="Y81" s="221"/>
      <c r="Z81" s="222"/>
      <c r="AA81" s="221"/>
      <c r="AB81" s="222"/>
      <c r="AC81" s="221"/>
      <c r="AD81" s="222"/>
      <c r="AE81" s="221"/>
      <c r="AF81" s="222"/>
      <c r="AG81" s="221"/>
      <c r="AH81" s="222"/>
      <c r="AI81" s="221"/>
      <c r="AJ81" s="221"/>
      <c r="AK81" s="221"/>
    </row>
    <row r="82" spans="4:37" ht="15.75" customHeight="1">
      <c r="D82" s="223"/>
      <c r="E82" s="221"/>
      <c r="F82" s="222"/>
      <c r="G82" s="221"/>
      <c r="H82" s="222"/>
      <c r="I82" s="221"/>
      <c r="J82" s="223"/>
      <c r="K82" s="221"/>
      <c r="L82" s="222"/>
      <c r="M82" s="221"/>
      <c r="N82" s="222"/>
      <c r="O82" s="221"/>
      <c r="P82" s="222"/>
      <c r="Q82" s="222"/>
      <c r="R82" s="222"/>
      <c r="S82" s="222"/>
      <c r="T82" s="222"/>
      <c r="U82" s="221"/>
      <c r="V82" s="222"/>
      <c r="W82" s="221"/>
      <c r="X82" s="222"/>
      <c r="Y82" s="221"/>
      <c r="Z82" s="222"/>
      <c r="AA82" s="221"/>
      <c r="AB82" s="222"/>
      <c r="AC82" s="221"/>
      <c r="AD82" s="222"/>
      <c r="AE82" s="221"/>
      <c r="AF82" s="222"/>
      <c r="AG82" s="221"/>
      <c r="AH82" s="222"/>
      <c r="AI82" s="221"/>
      <c r="AJ82" s="221"/>
      <c r="AK82" s="221"/>
    </row>
    <row r="83" spans="4:37" ht="15.75" customHeight="1">
      <c r="D83" s="223"/>
      <c r="E83" s="221"/>
      <c r="F83" s="222"/>
      <c r="G83" s="221"/>
      <c r="H83" s="222"/>
      <c r="I83" s="221"/>
      <c r="J83" s="223"/>
      <c r="K83" s="221"/>
      <c r="L83" s="222"/>
      <c r="M83" s="221"/>
      <c r="N83" s="222"/>
      <c r="O83" s="221"/>
      <c r="P83" s="222"/>
      <c r="Q83" s="222"/>
      <c r="R83" s="222"/>
      <c r="S83" s="222"/>
      <c r="T83" s="222"/>
      <c r="U83" s="221"/>
      <c r="V83" s="222"/>
      <c r="W83" s="221"/>
      <c r="X83" s="222"/>
      <c r="Y83" s="221"/>
      <c r="Z83" s="222"/>
      <c r="AA83" s="221"/>
      <c r="AB83" s="222"/>
      <c r="AC83" s="221"/>
      <c r="AD83" s="222"/>
      <c r="AE83" s="221"/>
      <c r="AF83" s="222"/>
      <c r="AG83" s="221"/>
      <c r="AH83" s="222"/>
      <c r="AI83" s="221"/>
      <c r="AJ83" s="221"/>
      <c r="AK83" s="221"/>
    </row>
    <row r="84" spans="4:37" ht="15.75" customHeight="1">
      <c r="D84" s="223"/>
      <c r="E84" s="221"/>
      <c r="F84" s="222"/>
      <c r="G84" s="221"/>
      <c r="H84" s="222"/>
      <c r="I84" s="221"/>
      <c r="J84" s="223"/>
      <c r="K84" s="221"/>
      <c r="L84" s="222"/>
      <c r="M84" s="221"/>
      <c r="N84" s="222"/>
      <c r="O84" s="221"/>
      <c r="P84" s="222"/>
      <c r="Q84" s="222"/>
      <c r="R84" s="222"/>
      <c r="S84" s="222"/>
      <c r="T84" s="222"/>
      <c r="U84" s="221"/>
      <c r="V84" s="222"/>
      <c r="W84" s="221"/>
      <c r="X84" s="222"/>
      <c r="Y84" s="221"/>
      <c r="Z84" s="222"/>
      <c r="AA84" s="221"/>
      <c r="AB84" s="222"/>
      <c r="AC84" s="221"/>
      <c r="AD84" s="222"/>
      <c r="AE84" s="221"/>
      <c r="AF84" s="222"/>
      <c r="AG84" s="221"/>
      <c r="AH84" s="222"/>
      <c r="AI84" s="221"/>
      <c r="AJ84" s="221"/>
      <c r="AK84" s="221"/>
    </row>
    <row r="85" spans="4:37" ht="15.75" customHeight="1">
      <c r="D85" s="223"/>
      <c r="E85" s="221"/>
      <c r="F85" s="222"/>
      <c r="G85" s="221"/>
      <c r="H85" s="222"/>
      <c r="I85" s="221"/>
      <c r="J85" s="223"/>
      <c r="K85" s="221"/>
      <c r="L85" s="222"/>
      <c r="M85" s="221"/>
      <c r="N85" s="222"/>
      <c r="O85" s="221"/>
      <c r="P85" s="222"/>
      <c r="Q85" s="222"/>
      <c r="R85" s="222"/>
      <c r="S85" s="222"/>
      <c r="T85" s="222"/>
      <c r="U85" s="221"/>
      <c r="V85" s="222"/>
      <c r="W85" s="221"/>
      <c r="X85" s="222"/>
      <c r="Y85" s="221"/>
      <c r="Z85" s="222"/>
      <c r="AA85" s="221"/>
      <c r="AB85" s="222"/>
      <c r="AC85" s="221"/>
      <c r="AD85" s="222"/>
      <c r="AE85" s="221"/>
      <c r="AF85" s="222"/>
      <c r="AG85" s="221"/>
      <c r="AH85" s="222"/>
      <c r="AI85" s="221"/>
      <c r="AJ85" s="221"/>
      <c r="AK85" s="221"/>
    </row>
    <row r="86" spans="4:37" ht="15.75" customHeight="1">
      <c r="D86" s="223"/>
      <c r="E86" s="221"/>
      <c r="F86" s="222"/>
      <c r="G86" s="221"/>
      <c r="H86" s="222"/>
      <c r="I86" s="221"/>
      <c r="J86" s="223"/>
      <c r="K86" s="221"/>
      <c r="L86" s="222"/>
      <c r="M86" s="221"/>
      <c r="N86" s="222"/>
      <c r="O86" s="221"/>
      <c r="P86" s="222"/>
      <c r="Q86" s="222"/>
      <c r="R86" s="222"/>
      <c r="S86" s="222"/>
      <c r="T86" s="222"/>
      <c r="U86" s="221"/>
      <c r="V86" s="222"/>
      <c r="W86" s="221"/>
      <c r="X86" s="222"/>
      <c r="Y86" s="221"/>
      <c r="Z86" s="222"/>
      <c r="AA86" s="221"/>
      <c r="AB86" s="222"/>
      <c r="AC86" s="221"/>
      <c r="AD86" s="222"/>
      <c r="AE86" s="221"/>
      <c r="AF86" s="222"/>
      <c r="AG86" s="221"/>
      <c r="AH86" s="222"/>
      <c r="AI86" s="221"/>
      <c r="AJ86" s="221"/>
      <c r="AK86" s="221"/>
    </row>
    <row r="87" spans="4:37" ht="15.75" customHeight="1">
      <c r="D87" s="223"/>
      <c r="E87" s="221"/>
      <c r="F87" s="222"/>
      <c r="G87" s="221"/>
      <c r="H87" s="222"/>
      <c r="I87" s="221"/>
      <c r="J87" s="223"/>
      <c r="K87" s="221"/>
      <c r="L87" s="222"/>
      <c r="M87" s="221"/>
      <c r="N87" s="222"/>
      <c r="O87" s="221"/>
      <c r="P87" s="222"/>
      <c r="Q87" s="222"/>
      <c r="R87" s="222"/>
      <c r="S87" s="222"/>
      <c r="T87" s="222"/>
      <c r="U87" s="221"/>
      <c r="V87" s="222"/>
      <c r="W87" s="221"/>
      <c r="X87" s="222"/>
      <c r="Y87" s="221"/>
      <c r="Z87" s="222"/>
      <c r="AA87" s="221"/>
      <c r="AB87" s="222"/>
      <c r="AC87" s="221"/>
      <c r="AD87" s="222"/>
      <c r="AE87" s="221"/>
      <c r="AF87" s="222"/>
      <c r="AG87" s="221"/>
      <c r="AH87" s="222"/>
      <c r="AI87" s="221"/>
      <c r="AJ87" s="221"/>
      <c r="AK87" s="221"/>
    </row>
    <row r="88" spans="4:37" ht="15.75" customHeight="1">
      <c r="D88" s="223"/>
      <c r="E88" s="221"/>
      <c r="F88" s="222"/>
      <c r="G88" s="221"/>
      <c r="H88" s="222"/>
      <c r="I88" s="221"/>
      <c r="J88" s="223"/>
      <c r="K88" s="221"/>
      <c r="L88" s="222"/>
      <c r="M88" s="221"/>
      <c r="N88" s="222"/>
      <c r="O88" s="221"/>
      <c r="P88" s="222"/>
      <c r="Q88" s="222"/>
      <c r="R88" s="222"/>
      <c r="S88" s="222"/>
      <c r="T88" s="222"/>
      <c r="U88" s="221"/>
      <c r="V88" s="222"/>
      <c r="W88" s="221"/>
      <c r="X88" s="222"/>
      <c r="Y88" s="221"/>
      <c r="Z88" s="222"/>
      <c r="AA88" s="221"/>
      <c r="AB88" s="222"/>
      <c r="AC88" s="221"/>
      <c r="AD88" s="222"/>
      <c r="AE88" s="221"/>
      <c r="AF88" s="222"/>
      <c r="AG88" s="221"/>
      <c r="AH88" s="222"/>
      <c r="AI88" s="221"/>
      <c r="AJ88" s="221"/>
      <c r="AK88" s="221"/>
    </row>
    <row r="89" spans="4:37" ht="15.75" customHeight="1">
      <c r="D89" s="223"/>
      <c r="E89" s="221"/>
      <c r="F89" s="222"/>
      <c r="G89" s="221"/>
      <c r="H89" s="222"/>
      <c r="I89" s="221"/>
      <c r="J89" s="223"/>
      <c r="K89" s="221"/>
      <c r="L89" s="222"/>
      <c r="M89" s="221"/>
      <c r="N89" s="222"/>
      <c r="O89" s="221"/>
      <c r="P89" s="222"/>
      <c r="Q89" s="222"/>
      <c r="R89" s="222"/>
      <c r="S89" s="222"/>
      <c r="T89" s="222"/>
      <c r="U89" s="221"/>
      <c r="V89" s="222"/>
      <c r="W89" s="221"/>
      <c r="X89" s="222"/>
      <c r="Y89" s="221"/>
      <c r="Z89" s="222"/>
      <c r="AA89" s="221"/>
      <c r="AB89" s="222"/>
      <c r="AC89" s="221"/>
      <c r="AD89" s="222"/>
      <c r="AE89" s="221"/>
      <c r="AF89" s="222"/>
      <c r="AG89" s="221"/>
      <c r="AH89" s="222"/>
      <c r="AI89" s="221"/>
      <c r="AJ89" s="221"/>
      <c r="AK89" s="221"/>
    </row>
    <row r="90" spans="4:37" ht="15.75" customHeight="1">
      <c r="D90" s="223"/>
      <c r="E90" s="221"/>
      <c r="F90" s="222"/>
      <c r="G90" s="221"/>
      <c r="H90" s="222"/>
      <c r="I90" s="221"/>
      <c r="J90" s="223"/>
      <c r="K90" s="221"/>
      <c r="L90" s="222"/>
      <c r="M90" s="221"/>
      <c r="N90" s="222"/>
      <c r="O90" s="221"/>
      <c r="P90" s="222"/>
      <c r="Q90" s="222"/>
      <c r="R90" s="222"/>
      <c r="S90" s="222"/>
      <c r="T90" s="222"/>
      <c r="U90" s="221"/>
      <c r="V90" s="222"/>
      <c r="W90" s="221"/>
      <c r="X90" s="222"/>
      <c r="Y90" s="221"/>
      <c r="Z90" s="222"/>
      <c r="AA90" s="221"/>
      <c r="AB90" s="222"/>
      <c r="AC90" s="221"/>
      <c r="AD90" s="222"/>
      <c r="AE90" s="221"/>
      <c r="AF90" s="222"/>
      <c r="AG90" s="221"/>
      <c r="AH90" s="222"/>
      <c r="AI90" s="221"/>
      <c r="AJ90" s="221"/>
      <c r="AK90" s="221"/>
    </row>
    <row r="91" spans="4:37" ht="15.75" customHeight="1">
      <c r="D91" s="223"/>
      <c r="E91" s="221"/>
      <c r="F91" s="222"/>
      <c r="G91" s="221"/>
      <c r="H91" s="222"/>
      <c r="I91" s="221"/>
      <c r="J91" s="223"/>
      <c r="K91" s="221"/>
      <c r="L91" s="222"/>
      <c r="M91" s="221"/>
      <c r="N91" s="222"/>
      <c r="O91" s="221"/>
      <c r="P91" s="222"/>
      <c r="Q91" s="222"/>
      <c r="R91" s="222"/>
      <c r="S91" s="222"/>
      <c r="T91" s="222"/>
      <c r="U91" s="221"/>
      <c r="V91" s="222"/>
      <c r="W91" s="221"/>
      <c r="X91" s="222"/>
      <c r="Y91" s="221"/>
      <c r="Z91" s="222"/>
      <c r="AA91" s="221"/>
      <c r="AB91" s="222"/>
      <c r="AC91" s="221"/>
      <c r="AD91" s="222"/>
      <c r="AE91" s="221"/>
      <c r="AF91" s="222"/>
      <c r="AG91" s="221"/>
      <c r="AH91" s="222"/>
      <c r="AI91" s="221"/>
      <c r="AJ91" s="221"/>
      <c r="AK91" s="221"/>
    </row>
    <row r="92" spans="4:37" ht="15.75" customHeight="1">
      <c r="D92" s="223"/>
      <c r="E92" s="221"/>
      <c r="F92" s="222"/>
      <c r="G92" s="221"/>
      <c r="H92" s="222"/>
      <c r="I92" s="221"/>
      <c r="J92" s="223"/>
      <c r="K92" s="221"/>
      <c r="L92" s="222"/>
      <c r="M92" s="221"/>
      <c r="N92" s="222"/>
      <c r="O92" s="221"/>
      <c r="P92" s="222"/>
      <c r="Q92" s="222"/>
      <c r="R92" s="222"/>
      <c r="S92" s="222"/>
      <c r="T92" s="222"/>
      <c r="U92" s="221"/>
      <c r="V92" s="222"/>
      <c r="W92" s="221"/>
      <c r="X92" s="222"/>
      <c r="Y92" s="221"/>
      <c r="Z92" s="222"/>
      <c r="AA92" s="221"/>
      <c r="AB92" s="222"/>
      <c r="AC92" s="221"/>
      <c r="AD92" s="222"/>
      <c r="AE92" s="221"/>
      <c r="AF92" s="222"/>
      <c r="AG92" s="221"/>
      <c r="AH92" s="222"/>
      <c r="AI92" s="221"/>
      <c r="AJ92" s="221"/>
      <c r="AK92" s="221"/>
    </row>
    <row r="93" spans="4:37" ht="15.75" customHeight="1">
      <c r="D93" s="223"/>
      <c r="E93" s="221"/>
      <c r="F93" s="222"/>
      <c r="G93" s="221"/>
      <c r="H93" s="222"/>
      <c r="I93" s="221"/>
      <c r="J93" s="223"/>
      <c r="K93" s="221"/>
      <c r="L93" s="222"/>
      <c r="M93" s="221"/>
      <c r="N93" s="222"/>
      <c r="O93" s="221"/>
      <c r="P93" s="222"/>
      <c r="Q93" s="222"/>
      <c r="R93" s="222"/>
      <c r="S93" s="222"/>
      <c r="T93" s="222"/>
      <c r="U93" s="221"/>
      <c r="V93" s="222"/>
      <c r="W93" s="221"/>
      <c r="X93" s="222"/>
      <c r="Y93" s="221"/>
      <c r="Z93" s="222"/>
      <c r="AA93" s="221"/>
      <c r="AB93" s="222"/>
      <c r="AC93" s="221"/>
      <c r="AD93" s="222"/>
      <c r="AE93" s="221"/>
      <c r="AF93" s="222"/>
      <c r="AG93" s="221"/>
      <c r="AH93" s="222"/>
      <c r="AI93" s="221"/>
      <c r="AJ93" s="221"/>
      <c r="AK93" s="221"/>
    </row>
    <row r="94" spans="4:37" ht="15.75" customHeight="1">
      <c r="D94" s="223"/>
      <c r="E94" s="221"/>
      <c r="F94" s="222"/>
      <c r="G94" s="221"/>
      <c r="H94" s="222"/>
      <c r="I94" s="221"/>
      <c r="J94" s="223"/>
      <c r="K94" s="221"/>
      <c r="L94" s="222"/>
      <c r="M94" s="221"/>
      <c r="N94" s="222"/>
      <c r="O94" s="221"/>
      <c r="P94" s="222"/>
      <c r="Q94" s="222"/>
      <c r="R94" s="222"/>
      <c r="S94" s="222"/>
      <c r="T94" s="222"/>
      <c r="U94" s="221"/>
      <c r="V94" s="222"/>
      <c r="W94" s="221"/>
      <c r="X94" s="222"/>
      <c r="Y94" s="221"/>
      <c r="Z94" s="222"/>
      <c r="AA94" s="221"/>
      <c r="AB94" s="222"/>
      <c r="AC94" s="221"/>
      <c r="AD94" s="222"/>
      <c r="AE94" s="221"/>
      <c r="AF94" s="222"/>
      <c r="AG94" s="221"/>
      <c r="AH94" s="222"/>
      <c r="AI94" s="221"/>
      <c r="AJ94" s="221"/>
      <c r="AK94" s="221"/>
    </row>
    <row r="95" spans="4:37" ht="15.75" customHeight="1">
      <c r="D95" s="223"/>
      <c r="E95" s="221"/>
      <c r="F95" s="222"/>
      <c r="G95" s="221"/>
      <c r="H95" s="222"/>
      <c r="I95" s="221"/>
      <c r="J95" s="223"/>
      <c r="K95" s="221"/>
      <c r="L95" s="222"/>
      <c r="M95" s="221"/>
      <c r="N95" s="222"/>
      <c r="O95" s="221"/>
      <c r="P95" s="222"/>
      <c r="Q95" s="222"/>
      <c r="R95" s="222"/>
      <c r="S95" s="222"/>
      <c r="T95" s="222"/>
      <c r="U95" s="221"/>
      <c r="V95" s="222"/>
      <c r="W95" s="221"/>
      <c r="X95" s="222"/>
      <c r="Y95" s="221"/>
      <c r="Z95" s="222"/>
      <c r="AA95" s="221"/>
      <c r="AB95" s="222"/>
      <c r="AC95" s="221"/>
      <c r="AD95" s="222"/>
      <c r="AE95" s="221"/>
      <c r="AF95" s="222"/>
      <c r="AG95" s="221"/>
      <c r="AH95" s="222"/>
      <c r="AI95" s="221"/>
      <c r="AJ95" s="221"/>
      <c r="AK95" s="221"/>
    </row>
    <row r="96" spans="4:37" ht="15.75" customHeight="1">
      <c r="D96" s="223"/>
      <c r="E96" s="221"/>
      <c r="F96" s="222"/>
      <c r="G96" s="221"/>
      <c r="H96" s="222"/>
      <c r="I96" s="221"/>
      <c r="J96" s="223"/>
      <c r="K96" s="221"/>
      <c r="L96" s="222"/>
      <c r="M96" s="221"/>
      <c r="N96" s="222"/>
      <c r="O96" s="221"/>
      <c r="P96" s="222"/>
      <c r="Q96" s="222"/>
      <c r="R96" s="222"/>
      <c r="S96" s="222"/>
      <c r="T96" s="222"/>
      <c r="U96" s="221"/>
      <c r="V96" s="222"/>
      <c r="W96" s="221"/>
      <c r="X96" s="222"/>
      <c r="Y96" s="221"/>
      <c r="Z96" s="222"/>
      <c r="AA96" s="221"/>
      <c r="AB96" s="222"/>
      <c r="AC96" s="221"/>
      <c r="AD96" s="222"/>
      <c r="AE96" s="221"/>
      <c r="AF96" s="222"/>
      <c r="AG96" s="221"/>
      <c r="AH96" s="222"/>
      <c r="AI96" s="221"/>
      <c r="AJ96" s="221"/>
      <c r="AK96" s="221"/>
    </row>
    <row r="97" spans="4:37" ht="15.75" customHeight="1">
      <c r="D97" s="223"/>
      <c r="E97" s="221"/>
      <c r="F97" s="222"/>
      <c r="G97" s="221"/>
      <c r="H97" s="222"/>
      <c r="I97" s="221"/>
      <c r="J97" s="223"/>
      <c r="K97" s="221"/>
      <c r="L97" s="222"/>
      <c r="M97" s="221"/>
      <c r="N97" s="222"/>
      <c r="O97" s="221"/>
      <c r="P97" s="222"/>
      <c r="Q97" s="222"/>
      <c r="R97" s="222"/>
      <c r="S97" s="222"/>
      <c r="T97" s="222"/>
      <c r="U97" s="221"/>
      <c r="V97" s="222"/>
      <c r="W97" s="221"/>
      <c r="X97" s="222"/>
      <c r="Y97" s="221"/>
      <c r="Z97" s="222"/>
      <c r="AA97" s="221"/>
      <c r="AB97" s="222"/>
      <c r="AC97" s="221"/>
      <c r="AD97" s="222"/>
      <c r="AE97" s="221"/>
      <c r="AF97" s="222"/>
      <c r="AG97" s="221"/>
      <c r="AH97" s="222"/>
      <c r="AI97" s="221"/>
      <c r="AJ97" s="221"/>
      <c r="AK97" s="221"/>
    </row>
    <row r="98" spans="4:37" ht="15.75" customHeight="1">
      <c r="D98" s="223"/>
      <c r="E98" s="221"/>
      <c r="F98" s="222"/>
      <c r="G98" s="221"/>
      <c r="H98" s="222"/>
      <c r="I98" s="221"/>
      <c r="J98" s="223"/>
      <c r="K98" s="221"/>
      <c r="L98" s="222"/>
      <c r="M98" s="221"/>
      <c r="N98" s="222"/>
      <c r="O98" s="221"/>
      <c r="P98" s="222"/>
      <c r="Q98" s="222"/>
      <c r="R98" s="222"/>
      <c r="S98" s="222"/>
      <c r="T98" s="222"/>
      <c r="U98" s="221"/>
      <c r="V98" s="222"/>
      <c r="W98" s="221"/>
      <c r="X98" s="222"/>
      <c r="Y98" s="221"/>
      <c r="Z98" s="222"/>
      <c r="AA98" s="221"/>
      <c r="AB98" s="222"/>
      <c r="AC98" s="221"/>
      <c r="AD98" s="222"/>
      <c r="AE98" s="221"/>
      <c r="AF98" s="222"/>
      <c r="AG98" s="221"/>
      <c r="AH98" s="222"/>
      <c r="AI98" s="221"/>
      <c r="AJ98" s="221"/>
      <c r="AK98" s="221"/>
    </row>
    <row r="99" spans="4:37" ht="15.75" customHeight="1">
      <c r="D99" s="223"/>
      <c r="E99" s="221"/>
      <c r="F99" s="222"/>
      <c r="G99" s="221"/>
      <c r="H99" s="222"/>
      <c r="I99" s="221"/>
      <c r="J99" s="223"/>
      <c r="K99" s="221"/>
      <c r="L99" s="222"/>
      <c r="M99" s="221"/>
      <c r="N99" s="222"/>
      <c r="O99" s="221"/>
      <c r="P99" s="222"/>
      <c r="Q99" s="222"/>
      <c r="R99" s="222"/>
      <c r="S99" s="222"/>
      <c r="T99" s="222"/>
      <c r="U99" s="221"/>
      <c r="V99" s="222"/>
      <c r="W99" s="221"/>
      <c r="X99" s="222"/>
      <c r="Y99" s="221"/>
      <c r="Z99" s="222"/>
      <c r="AA99" s="221"/>
      <c r="AB99" s="222"/>
      <c r="AC99" s="221"/>
      <c r="AD99" s="222"/>
      <c r="AE99" s="221"/>
      <c r="AF99" s="222"/>
      <c r="AG99" s="221"/>
      <c r="AH99" s="222"/>
      <c r="AI99" s="221"/>
      <c r="AJ99" s="221"/>
      <c r="AK99" s="221"/>
    </row>
    <row r="100" spans="4:37" ht="15.75" customHeight="1">
      <c r="D100" s="223"/>
      <c r="E100" s="221"/>
      <c r="F100" s="222"/>
      <c r="G100" s="221"/>
      <c r="H100" s="222"/>
      <c r="I100" s="221"/>
      <c r="J100" s="223"/>
      <c r="K100" s="221"/>
      <c r="L100" s="222"/>
      <c r="M100" s="221"/>
      <c r="N100" s="222"/>
      <c r="O100" s="221"/>
      <c r="P100" s="222"/>
      <c r="Q100" s="222"/>
      <c r="R100" s="222"/>
      <c r="S100" s="222"/>
      <c r="T100" s="222"/>
      <c r="U100" s="221"/>
      <c r="V100" s="222"/>
      <c r="W100" s="221"/>
      <c r="X100" s="222"/>
      <c r="Y100" s="221"/>
      <c r="Z100" s="222"/>
      <c r="AA100" s="221"/>
      <c r="AB100" s="222"/>
      <c r="AC100" s="221"/>
      <c r="AD100" s="222"/>
      <c r="AE100" s="221"/>
      <c r="AF100" s="222"/>
      <c r="AG100" s="221"/>
      <c r="AH100" s="222"/>
      <c r="AI100" s="221"/>
      <c r="AJ100" s="221"/>
      <c r="AK100" s="221"/>
    </row>
    <row r="101" spans="4:37" ht="15.75" customHeight="1">
      <c r="D101" s="223"/>
      <c r="E101" s="221"/>
      <c r="F101" s="222"/>
      <c r="G101" s="221"/>
      <c r="H101" s="222"/>
      <c r="I101" s="221"/>
      <c r="J101" s="223"/>
      <c r="K101" s="221"/>
      <c r="L101" s="222"/>
      <c r="M101" s="221"/>
      <c r="N101" s="222"/>
      <c r="O101" s="221"/>
      <c r="P101" s="222"/>
      <c r="Q101" s="222"/>
      <c r="R101" s="222"/>
      <c r="S101" s="222"/>
      <c r="T101" s="222"/>
      <c r="U101" s="221"/>
      <c r="V101" s="222"/>
      <c r="W101" s="221"/>
      <c r="X101" s="222"/>
      <c r="Y101" s="221"/>
      <c r="Z101" s="222"/>
      <c r="AA101" s="221"/>
      <c r="AB101" s="222"/>
      <c r="AC101" s="221"/>
      <c r="AD101" s="222"/>
      <c r="AE101" s="221"/>
      <c r="AF101" s="222"/>
      <c r="AG101" s="221"/>
      <c r="AH101" s="222"/>
      <c r="AI101" s="221"/>
      <c r="AJ101" s="221"/>
      <c r="AK101" s="221"/>
    </row>
    <row r="102" spans="4:37" ht="15.75" customHeight="1">
      <c r="D102" s="223"/>
      <c r="E102" s="221"/>
      <c r="F102" s="222"/>
      <c r="G102" s="221"/>
      <c r="H102" s="222"/>
      <c r="I102" s="221"/>
      <c r="J102" s="223"/>
      <c r="K102" s="221"/>
      <c r="L102" s="222"/>
      <c r="M102" s="221"/>
      <c r="N102" s="222"/>
      <c r="O102" s="221"/>
      <c r="P102" s="222"/>
      <c r="Q102" s="222"/>
      <c r="R102" s="222"/>
      <c r="S102" s="222"/>
      <c r="T102" s="222"/>
      <c r="U102" s="221"/>
      <c r="V102" s="222"/>
      <c r="W102" s="221"/>
      <c r="X102" s="222"/>
      <c r="Y102" s="221"/>
      <c r="Z102" s="222"/>
      <c r="AA102" s="221"/>
      <c r="AB102" s="222"/>
      <c r="AC102" s="221"/>
      <c r="AD102" s="222"/>
      <c r="AE102" s="221"/>
      <c r="AF102" s="222"/>
      <c r="AG102" s="221"/>
      <c r="AH102" s="222"/>
      <c r="AI102" s="221"/>
      <c r="AJ102" s="221"/>
      <c r="AK102" s="221"/>
    </row>
    <row r="103" spans="4:37" ht="15.75" customHeight="1">
      <c r="D103" s="223"/>
      <c r="E103" s="221"/>
      <c r="F103" s="222"/>
      <c r="G103" s="221"/>
      <c r="H103" s="222"/>
      <c r="I103" s="221"/>
      <c r="J103" s="223"/>
      <c r="K103" s="221"/>
      <c r="L103" s="222"/>
      <c r="M103" s="221"/>
      <c r="N103" s="222"/>
      <c r="O103" s="221"/>
      <c r="P103" s="222"/>
      <c r="Q103" s="222"/>
      <c r="R103" s="222"/>
      <c r="S103" s="222"/>
      <c r="T103" s="222"/>
      <c r="U103" s="221"/>
      <c r="V103" s="222"/>
      <c r="W103" s="221"/>
      <c r="X103" s="222"/>
      <c r="Y103" s="221"/>
      <c r="Z103" s="222"/>
      <c r="AA103" s="221"/>
      <c r="AB103" s="222"/>
      <c r="AC103" s="221"/>
      <c r="AD103" s="222"/>
      <c r="AE103" s="221"/>
      <c r="AF103" s="222"/>
      <c r="AG103" s="221"/>
      <c r="AH103" s="222"/>
      <c r="AI103" s="221"/>
      <c r="AJ103" s="221"/>
      <c r="AK103" s="221"/>
    </row>
    <row r="104" spans="4:37" ht="15.75" customHeight="1">
      <c r="D104" s="223"/>
      <c r="E104" s="221"/>
      <c r="F104" s="222"/>
      <c r="G104" s="221"/>
      <c r="H104" s="222"/>
      <c r="I104" s="221"/>
      <c r="J104" s="223"/>
      <c r="K104" s="221"/>
      <c r="L104" s="222"/>
      <c r="M104" s="221"/>
      <c r="N104" s="222"/>
      <c r="O104" s="221"/>
      <c r="P104" s="222"/>
      <c r="Q104" s="222"/>
      <c r="R104" s="222"/>
      <c r="S104" s="222"/>
      <c r="T104" s="222"/>
      <c r="U104" s="221"/>
      <c r="V104" s="222"/>
      <c r="W104" s="221"/>
      <c r="X104" s="222"/>
      <c r="Y104" s="221"/>
      <c r="Z104" s="222"/>
      <c r="AA104" s="221"/>
      <c r="AB104" s="222"/>
      <c r="AC104" s="221"/>
      <c r="AD104" s="222"/>
      <c r="AE104" s="221"/>
      <c r="AF104" s="222"/>
      <c r="AG104" s="221"/>
      <c r="AH104" s="222"/>
      <c r="AI104" s="221"/>
      <c r="AJ104" s="221"/>
      <c r="AK104" s="221"/>
    </row>
    <row r="105" spans="4:37" ht="15.75" customHeight="1">
      <c r="D105" s="223"/>
      <c r="E105" s="221"/>
      <c r="F105" s="222"/>
      <c r="G105" s="221"/>
      <c r="H105" s="222"/>
      <c r="I105" s="221"/>
      <c r="J105" s="223"/>
      <c r="K105" s="221"/>
      <c r="L105" s="222"/>
      <c r="M105" s="221"/>
      <c r="N105" s="222"/>
      <c r="O105" s="221"/>
      <c r="P105" s="222"/>
      <c r="Q105" s="222"/>
      <c r="R105" s="222"/>
      <c r="S105" s="222"/>
      <c r="T105" s="222"/>
      <c r="U105" s="221"/>
      <c r="V105" s="222"/>
      <c r="W105" s="221"/>
      <c r="X105" s="222"/>
      <c r="Y105" s="221"/>
      <c r="Z105" s="222"/>
      <c r="AA105" s="221"/>
      <c r="AB105" s="222"/>
      <c r="AC105" s="221"/>
      <c r="AD105" s="222"/>
      <c r="AE105" s="221"/>
      <c r="AF105" s="222"/>
      <c r="AG105" s="221"/>
      <c r="AH105" s="222"/>
      <c r="AI105" s="221"/>
      <c r="AJ105" s="221"/>
      <c r="AK105" s="221"/>
    </row>
    <row r="106" spans="4:37" ht="15.75" customHeight="1">
      <c r="D106" s="223"/>
      <c r="E106" s="221"/>
      <c r="F106" s="222"/>
      <c r="G106" s="221"/>
      <c r="H106" s="222"/>
      <c r="I106" s="221"/>
      <c r="J106" s="223"/>
      <c r="K106" s="221"/>
      <c r="L106" s="222"/>
      <c r="M106" s="221"/>
      <c r="N106" s="222"/>
      <c r="O106" s="221"/>
      <c r="P106" s="222"/>
      <c r="Q106" s="222"/>
      <c r="R106" s="222"/>
      <c r="S106" s="222"/>
      <c r="T106" s="222"/>
      <c r="U106" s="221"/>
      <c r="V106" s="222"/>
      <c r="W106" s="221"/>
      <c r="X106" s="222"/>
      <c r="Y106" s="221"/>
      <c r="Z106" s="222"/>
      <c r="AA106" s="221"/>
      <c r="AB106" s="222"/>
      <c r="AC106" s="221"/>
      <c r="AD106" s="222"/>
      <c r="AE106" s="221"/>
      <c r="AF106" s="222"/>
      <c r="AG106" s="221"/>
      <c r="AH106" s="222"/>
      <c r="AI106" s="221"/>
      <c r="AJ106" s="221"/>
      <c r="AK106" s="221"/>
    </row>
    <row r="107" spans="4:37" ht="15.75" customHeight="1">
      <c r="D107" s="223"/>
      <c r="E107" s="221"/>
      <c r="F107" s="222"/>
      <c r="G107" s="221"/>
      <c r="H107" s="222"/>
      <c r="I107" s="221"/>
      <c r="J107" s="223"/>
      <c r="K107" s="221"/>
      <c r="L107" s="222"/>
      <c r="M107" s="221"/>
      <c r="N107" s="222"/>
      <c r="O107" s="221"/>
      <c r="P107" s="222"/>
      <c r="Q107" s="222"/>
      <c r="R107" s="222"/>
      <c r="S107" s="222"/>
      <c r="T107" s="222"/>
      <c r="U107" s="221"/>
      <c r="V107" s="222"/>
      <c r="W107" s="221"/>
      <c r="X107" s="222"/>
      <c r="Y107" s="221"/>
      <c r="Z107" s="222"/>
      <c r="AA107" s="221"/>
      <c r="AB107" s="222"/>
      <c r="AC107" s="221"/>
      <c r="AD107" s="222"/>
      <c r="AE107" s="221"/>
      <c r="AF107" s="222"/>
      <c r="AG107" s="221"/>
      <c r="AH107" s="222"/>
      <c r="AI107" s="221"/>
      <c r="AJ107" s="221"/>
      <c r="AK107" s="221"/>
    </row>
    <row r="108" spans="4:37" ht="15.75" customHeight="1">
      <c r="D108" s="223"/>
      <c r="E108" s="221"/>
      <c r="F108" s="222"/>
      <c r="G108" s="221"/>
      <c r="H108" s="222"/>
      <c r="I108" s="221"/>
      <c r="J108" s="223"/>
      <c r="K108" s="221"/>
      <c r="L108" s="222"/>
      <c r="M108" s="221"/>
      <c r="N108" s="222"/>
      <c r="O108" s="221"/>
      <c r="P108" s="222"/>
      <c r="Q108" s="222"/>
      <c r="R108" s="222"/>
      <c r="S108" s="222"/>
      <c r="T108" s="222"/>
      <c r="U108" s="221"/>
      <c r="V108" s="222"/>
      <c r="W108" s="221"/>
      <c r="X108" s="222"/>
      <c r="Y108" s="221"/>
      <c r="Z108" s="222"/>
      <c r="AA108" s="221"/>
      <c r="AB108" s="222"/>
      <c r="AC108" s="221"/>
      <c r="AD108" s="222"/>
      <c r="AE108" s="221"/>
      <c r="AF108" s="222"/>
      <c r="AG108" s="221"/>
      <c r="AH108" s="222"/>
      <c r="AI108" s="221"/>
      <c r="AJ108" s="221"/>
      <c r="AK108" s="221"/>
    </row>
    <row r="109" spans="4:37" ht="15.75" customHeight="1">
      <c r="D109" s="223"/>
      <c r="E109" s="221"/>
      <c r="F109" s="222"/>
      <c r="G109" s="221"/>
      <c r="H109" s="222"/>
      <c r="I109" s="221"/>
      <c r="J109" s="223"/>
      <c r="K109" s="221"/>
      <c r="L109" s="222"/>
      <c r="M109" s="221"/>
      <c r="N109" s="222"/>
      <c r="O109" s="221"/>
      <c r="P109" s="222"/>
      <c r="Q109" s="222"/>
      <c r="R109" s="222"/>
      <c r="S109" s="222"/>
      <c r="T109" s="222"/>
      <c r="U109" s="221"/>
      <c r="V109" s="222"/>
      <c r="W109" s="221"/>
      <c r="X109" s="222"/>
      <c r="Y109" s="221"/>
      <c r="Z109" s="222"/>
      <c r="AA109" s="221"/>
      <c r="AB109" s="222"/>
      <c r="AC109" s="221"/>
      <c r="AD109" s="222"/>
      <c r="AE109" s="221"/>
      <c r="AF109" s="222"/>
      <c r="AG109" s="221"/>
      <c r="AH109" s="222"/>
      <c r="AI109" s="221"/>
      <c r="AJ109" s="221"/>
      <c r="AK109" s="221"/>
    </row>
    <row r="110" spans="4:37" ht="15.75" customHeight="1">
      <c r="D110" s="223"/>
      <c r="E110" s="221"/>
      <c r="F110" s="222"/>
      <c r="G110" s="221"/>
      <c r="H110" s="222"/>
      <c r="I110" s="221"/>
      <c r="J110" s="223"/>
      <c r="K110" s="221"/>
      <c r="L110" s="222"/>
      <c r="M110" s="221"/>
      <c r="N110" s="222"/>
      <c r="O110" s="221"/>
      <c r="P110" s="222"/>
      <c r="Q110" s="222"/>
      <c r="R110" s="222"/>
      <c r="S110" s="222"/>
      <c r="T110" s="222"/>
      <c r="U110" s="221"/>
      <c r="V110" s="222"/>
      <c r="W110" s="221"/>
      <c r="X110" s="222"/>
      <c r="Y110" s="221"/>
      <c r="Z110" s="222"/>
      <c r="AA110" s="221"/>
      <c r="AB110" s="222"/>
      <c r="AC110" s="221"/>
      <c r="AD110" s="222"/>
      <c r="AE110" s="221"/>
      <c r="AF110" s="222"/>
      <c r="AG110" s="221"/>
      <c r="AH110" s="222"/>
      <c r="AI110" s="221"/>
      <c r="AJ110" s="221"/>
      <c r="AK110" s="221"/>
    </row>
    <row r="111" spans="4:37" ht="15.75" customHeight="1">
      <c r="D111" s="223"/>
      <c r="E111" s="221"/>
      <c r="F111" s="222"/>
      <c r="G111" s="221"/>
      <c r="H111" s="222"/>
      <c r="I111" s="221"/>
      <c r="J111" s="223"/>
      <c r="K111" s="221"/>
      <c r="L111" s="222"/>
      <c r="M111" s="221"/>
      <c r="N111" s="222"/>
      <c r="O111" s="221"/>
      <c r="P111" s="222"/>
      <c r="Q111" s="222"/>
      <c r="R111" s="222"/>
      <c r="S111" s="222"/>
      <c r="T111" s="222"/>
      <c r="U111" s="221"/>
      <c r="V111" s="222"/>
      <c r="W111" s="221"/>
      <c r="X111" s="222"/>
      <c r="Y111" s="221"/>
      <c r="Z111" s="222"/>
      <c r="AA111" s="221"/>
      <c r="AB111" s="222"/>
      <c r="AC111" s="221"/>
      <c r="AD111" s="222"/>
      <c r="AE111" s="221"/>
      <c r="AF111" s="222"/>
      <c r="AG111" s="221"/>
      <c r="AH111" s="222"/>
      <c r="AI111" s="221"/>
      <c r="AJ111" s="221"/>
      <c r="AK111" s="221"/>
    </row>
    <row r="112" spans="4:37" ht="15.75" customHeight="1">
      <c r="D112" s="223"/>
      <c r="E112" s="221"/>
      <c r="F112" s="222"/>
      <c r="G112" s="221"/>
      <c r="H112" s="222"/>
      <c r="I112" s="221"/>
      <c r="J112" s="223"/>
      <c r="K112" s="221"/>
      <c r="L112" s="222"/>
      <c r="M112" s="221"/>
      <c r="N112" s="222"/>
      <c r="O112" s="221"/>
      <c r="P112" s="222"/>
      <c r="Q112" s="222"/>
      <c r="R112" s="222"/>
      <c r="S112" s="222"/>
      <c r="T112" s="222"/>
      <c r="U112" s="221"/>
      <c r="V112" s="222"/>
      <c r="W112" s="221"/>
      <c r="X112" s="222"/>
      <c r="Y112" s="221"/>
      <c r="Z112" s="222"/>
      <c r="AA112" s="221"/>
      <c r="AB112" s="222"/>
      <c r="AC112" s="221"/>
      <c r="AD112" s="222"/>
      <c r="AE112" s="221"/>
      <c r="AF112" s="222"/>
      <c r="AG112" s="221"/>
      <c r="AH112" s="222"/>
      <c r="AI112" s="221"/>
      <c r="AJ112" s="221"/>
      <c r="AK112" s="221"/>
    </row>
    <row r="113" spans="4:37" ht="15.75" customHeight="1">
      <c r="D113" s="223"/>
      <c r="E113" s="221"/>
      <c r="F113" s="222"/>
      <c r="G113" s="221"/>
      <c r="H113" s="222"/>
      <c r="I113" s="221"/>
      <c r="J113" s="223"/>
      <c r="K113" s="221"/>
      <c r="L113" s="222"/>
      <c r="M113" s="221"/>
      <c r="N113" s="222"/>
      <c r="O113" s="221"/>
      <c r="P113" s="222"/>
      <c r="Q113" s="222"/>
      <c r="R113" s="222"/>
      <c r="S113" s="222"/>
      <c r="T113" s="222"/>
      <c r="U113" s="221"/>
      <c r="V113" s="222"/>
      <c r="W113" s="221"/>
      <c r="X113" s="222"/>
      <c r="Y113" s="221"/>
      <c r="Z113" s="222"/>
      <c r="AA113" s="221"/>
      <c r="AB113" s="222"/>
      <c r="AC113" s="221"/>
      <c r="AD113" s="222"/>
      <c r="AE113" s="221"/>
      <c r="AF113" s="222"/>
      <c r="AG113" s="221"/>
      <c r="AH113" s="222"/>
      <c r="AI113" s="221"/>
      <c r="AJ113" s="221"/>
      <c r="AK113" s="221"/>
    </row>
    <row r="114" spans="4:37" ht="15.75" customHeight="1">
      <c r="D114" s="223"/>
      <c r="E114" s="221"/>
      <c r="F114" s="222"/>
      <c r="G114" s="221"/>
      <c r="H114" s="222"/>
      <c r="I114" s="221"/>
      <c r="J114" s="223"/>
      <c r="K114" s="221"/>
      <c r="L114" s="222"/>
      <c r="M114" s="221"/>
      <c r="N114" s="222"/>
      <c r="O114" s="221"/>
      <c r="P114" s="222"/>
      <c r="Q114" s="222"/>
      <c r="R114" s="222"/>
      <c r="S114" s="222"/>
      <c r="T114" s="222"/>
      <c r="U114" s="221"/>
      <c r="V114" s="222"/>
      <c r="W114" s="221"/>
      <c r="X114" s="222"/>
      <c r="Y114" s="221"/>
      <c r="Z114" s="222"/>
      <c r="AA114" s="221"/>
      <c r="AB114" s="222"/>
      <c r="AC114" s="221"/>
      <c r="AD114" s="222"/>
      <c r="AE114" s="221"/>
      <c r="AF114" s="222"/>
      <c r="AG114" s="221"/>
      <c r="AH114" s="222"/>
      <c r="AI114" s="221"/>
      <c r="AJ114" s="221"/>
      <c r="AK114" s="221"/>
    </row>
    <row r="115" spans="4:37" ht="15.75" customHeight="1">
      <c r="D115" s="223"/>
      <c r="E115" s="221"/>
      <c r="F115" s="222"/>
      <c r="G115" s="221"/>
      <c r="H115" s="222"/>
      <c r="I115" s="221"/>
      <c r="J115" s="223"/>
      <c r="K115" s="221"/>
      <c r="L115" s="222"/>
      <c r="M115" s="221"/>
      <c r="N115" s="222"/>
      <c r="O115" s="221"/>
      <c r="P115" s="222"/>
      <c r="Q115" s="222"/>
      <c r="R115" s="222"/>
      <c r="S115" s="222"/>
      <c r="T115" s="222"/>
      <c r="U115" s="221"/>
      <c r="V115" s="222"/>
      <c r="W115" s="221"/>
      <c r="X115" s="222"/>
      <c r="Y115" s="221"/>
      <c r="Z115" s="222"/>
      <c r="AA115" s="221"/>
      <c r="AB115" s="222"/>
      <c r="AC115" s="221"/>
      <c r="AD115" s="222"/>
      <c r="AE115" s="221"/>
      <c r="AF115" s="222"/>
      <c r="AG115" s="221"/>
      <c r="AH115" s="222"/>
      <c r="AI115" s="221"/>
      <c r="AJ115" s="221"/>
      <c r="AK115" s="221"/>
    </row>
    <row r="116" spans="4:37" ht="15.75" customHeight="1">
      <c r="D116" s="223"/>
      <c r="E116" s="221"/>
      <c r="F116" s="222"/>
      <c r="G116" s="221"/>
      <c r="H116" s="222"/>
      <c r="I116" s="221"/>
      <c r="J116" s="223"/>
      <c r="K116" s="221"/>
      <c r="L116" s="222"/>
      <c r="M116" s="221"/>
      <c r="N116" s="222"/>
      <c r="O116" s="221"/>
      <c r="P116" s="222"/>
      <c r="Q116" s="222"/>
      <c r="R116" s="222"/>
      <c r="S116" s="222"/>
      <c r="T116" s="222"/>
      <c r="U116" s="221"/>
      <c r="V116" s="222"/>
      <c r="W116" s="221"/>
      <c r="X116" s="222"/>
      <c r="Y116" s="221"/>
      <c r="Z116" s="222"/>
      <c r="AA116" s="221"/>
      <c r="AB116" s="222"/>
      <c r="AC116" s="221"/>
      <c r="AD116" s="222"/>
      <c r="AE116" s="221"/>
      <c r="AF116" s="222"/>
      <c r="AG116" s="221"/>
      <c r="AH116" s="222"/>
      <c r="AI116" s="221"/>
      <c r="AJ116" s="221"/>
      <c r="AK116" s="221"/>
    </row>
    <row r="117" spans="4:37" ht="15.75" customHeight="1">
      <c r="D117" s="223"/>
      <c r="E117" s="221"/>
      <c r="F117" s="222"/>
      <c r="G117" s="221"/>
      <c r="H117" s="222"/>
      <c r="I117" s="221"/>
      <c r="J117" s="223"/>
      <c r="K117" s="221"/>
      <c r="L117" s="222"/>
      <c r="M117" s="221"/>
      <c r="N117" s="222"/>
      <c r="O117" s="221"/>
      <c r="P117" s="222"/>
      <c r="Q117" s="222"/>
      <c r="R117" s="222"/>
      <c r="S117" s="222"/>
      <c r="T117" s="222"/>
      <c r="U117" s="221"/>
      <c r="V117" s="222"/>
      <c r="W117" s="221"/>
      <c r="X117" s="222"/>
      <c r="Y117" s="221"/>
      <c r="Z117" s="222"/>
      <c r="AA117" s="221"/>
      <c r="AB117" s="222"/>
      <c r="AC117" s="221"/>
      <c r="AD117" s="222"/>
      <c r="AE117" s="221"/>
      <c r="AF117" s="222"/>
      <c r="AG117" s="221"/>
      <c r="AH117" s="222"/>
      <c r="AI117" s="221"/>
      <c r="AJ117" s="221"/>
      <c r="AK117" s="221"/>
    </row>
    <row r="118" spans="4:37" ht="15.75" customHeight="1">
      <c r="D118" s="223"/>
      <c r="E118" s="221"/>
      <c r="F118" s="222"/>
      <c r="G118" s="221"/>
      <c r="H118" s="222"/>
      <c r="I118" s="221"/>
      <c r="J118" s="223"/>
      <c r="K118" s="221"/>
      <c r="L118" s="222"/>
      <c r="M118" s="221"/>
      <c r="N118" s="222"/>
      <c r="O118" s="221"/>
      <c r="P118" s="222"/>
      <c r="Q118" s="222"/>
      <c r="R118" s="222"/>
      <c r="S118" s="222"/>
      <c r="T118" s="222"/>
      <c r="U118" s="221"/>
      <c r="V118" s="222"/>
      <c r="W118" s="221"/>
      <c r="X118" s="222"/>
      <c r="Y118" s="221"/>
      <c r="Z118" s="222"/>
      <c r="AA118" s="221"/>
      <c r="AB118" s="222"/>
      <c r="AC118" s="221"/>
      <c r="AD118" s="222"/>
      <c r="AE118" s="221"/>
      <c r="AF118" s="222"/>
      <c r="AG118" s="221"/>
      <c r="AH118" s="222"/>
      <c r="AI118" s="221"/>
      <c r="AJ118" s="221"/>
      <c r="AK118" s="221"/>
    </row>
    <row r="119" spans="4:37" ht="15.75" customHeight="1">
      <c r="D119" s="223"/>
      <c r="E119" s="221"/>
      <c r="F119" s="222"/>
      <c r="G119" s="221"/>
      <c r="H119" s="222"/>
      <c r="I119" s="221"/>
      <c r="J119" s="223"/>
      <c r="K119" s="221"/>
      <c r="L119" s="222"/>
      <c r="M119" s="221"/>
      <c r="N119" s="222"/>
      <c r="O119" s="221"/>
      <c r="P119" s="222"/>
      <c r="Q119" s="222"/>
      <c r="R119" s="222"/>
      <c r="S119" s="222"/>
      <c r="T119" s="222"/>
      <c r="U119" s="221"/>
      <c r="V119" s="222"/>
      <c r="W119" s="221"/>
      <c r="X119" s="222"/>
      <c r="Y119" s="221"/>
      <c r="Z119" s="222"/>
      <c r="AA119" s="221"/>
      <c r="AB119" s="222"/>
      <c r="AC119" s="221"/>
      <c r="AD119" s="222"/>
      <c r="AE119" s="221"/>
      <c r="AF119" s="222"/>
      <c r="AG119" s="221"/>
      <c r="AH119" s="222"/>
      <c r="AI119" s="221"/>
      <c r="AJ119" s="221"/>
      <c r="AK119" s="221"/>
    </row>
    <row r="120" spans="4:37" ht="15.75" customHeight="1">
      <c r="D120" s="223"/>
      <c r="E120" s="221"/>
      <c r="F120" s="222"/>
      <c r="G120" s="221"/>
      <c r="H120" s="222"/>
      <c r="I120" s="221"/>
      <c r="J120" s="223"/>
      <c r="K120" s="221"/>
      <c r="L120" s="222"/>
      <c r="M120" s="221"/>
      <c r="N120" s="222"/>
      <c r="O120" s="221"/>
      <c r="P120" s="222"/>
      <c r="Q120" s="222"/>
      <c r="R120" s="222"/>
      <c r="S120" s="222"/>
      <c r="T120" s="222"/>
      <c r="U120" s="221"/>
      <c r="V120" s="222"/>
      <c r="W120" s="221"/>
      <c r="X120" s="222"/>
      <c r="Y120" s="221"/>
      <c r="Z120" s="222"/>
      <c r="AA120" s="221"/>
      <c r="AB120" s="222"/>
      <c r="AC120" s="221"/>
      <c r="AD120" s="222"/>
      <c r="AE120" s="221"/>
      <c r="AF120" s="222"/>
      <c r="AG120" s="221"/>
      <c r="AH120" s="222"/>
      <c r="AI120" s="221"/>
      <c r="AJ120" s="221"/>
      <c r="AK120" s="221"/>
    </row>
    <row r="121" spans="4:37" ht="15.75" customHeight="1">
      <c r="D121" s="223"/>
      <c r="E121" s="221"/>
      <c r="F121" s="222"/>
      <c r="G121" s="221"/>
      <c r="H121" s="222"/>
      <c r="I121" s="221"/>
      <c r="J121" s="223"/>
      <c r="K121" s="221"/>
      <c r="L121" s="222"/>
      <c r="M121" s="221"/>
      <c r="N121" s="222"/>
      <c r="O121" s="221"/>
      <c r="P121" s="222"/>
      <c r="Q121" s="222"/>
      <c r="R121" s="222"/>
      <c r="S121" s="222"/>
      <c r="T121" s="222"/>
      <c r="U121" s="221"/>
      <c r="V121" s="222"/>
      <c r="W121" s="221"/>
      <c r="X121" s="222"/>
      <c r="Y121" s="221"/>
      <c r="Z121" s="222"/>
      <c r="AA121" s="221"/>
      <c r="AB121" s="222"/>
      <c r="AC121" s="221"/>
      <c r="AD121" s="222"/>
      <c r="AE121" s="221"/>
      <c r="AF121" s="222"/>
      <c r="AG121" s="221"/>
      <c r="AH121" s="222"/>
      <c r="AI121" s="221"/>
      <c r="AJ121" s="221"/>
      <c r="AK121" s="221"/>
    </row>
    <row r="122" spans="4:37" ht="15.75" customHeight="1">
      <c r="D122" s="223"/>
      <c r="E122" s="221"/>
      <c r="F122" s="222"/>
      <c r="G122" s="221"/>
      <c r="H122" s="222"/>
      <c r="I122" s="221"/>
      <c r="J122" s="223"/>
      <c r="K122" s="221"/>
      <c r="L122" s="222"/>
      <c r="M122" s="221"/>
      <c r="N122" s="222"/>
      <c r="O122" s="221"/>
      <c r="P122" s="222"/>
      <c r="Q122" s="222"/>
      <c r="R122" s="222"/>
      <c r="S122" s="222"/>
      <c r="T122" s="222"/>
      <c r="U122" s="221"/>
      <c r="V122" s="222"/>
      <c r="W122" s="221"/>
      <c r="X122" s="222"/>
      <c r="Y122" s="221"/>
      <c r="Z122" s="222"/>
      <c r="AA122" s="221"/>
      <c r="AB122" s="222"/>
      <c r="AC122" s="221"/>
      <c r="AD122" s="222"/>
      <c r="AE122" s="221"/>
      <c r="AF122" s="222"/>
      <c r="AG122" s="221"/>
      <c r="AH122" s="222"/>
      <c r="AI122" s="221"/>
      <c r="AJ122" s="221"/>
      <c r="AK122" s="221"/>
    </row>
    <row r="123" spans="4:37" ht="15.75" customHeight="1">
      <c r="D123" s="223"/>
      <c r="E123" s="221"/>
      <c r="F123" s="222"/>
      <c r="G123" s="221"/>
      <c r="H123" s="222"/>
      <c r="I123" s="221"/>
      <c r="J123" s="223"/>
      <c r="K123" s="221"/>
      <c r="L123" s="222"/>
      <c r="M123" s="221"/>
      <c r="N123" s="222"/>
      <c r="O123" s="221"/>
      <c r="P123" s="222"/>
      <c r="Q123" s="222"/>
      <c r="R123" s="222"/>
      <c r="S123" s="222"/>
      <c r="T123" s="222"/>
      <c r="U123" s="221"/>
      <c r="V123" s="222"/>
      <c r="W123" s="221"/>
      <c r="X123" s="222"/>
      <c r="Y123" s="221"/>
      <c r="Z123" s="222"/>
      <c r="AA123" s="221"/>
      <c r="AB123" s="222"/>
      <c r="AC123" s="221"/>
      <c r="AD123" s="222"/>
      <c r="AE123" s="221"/>
      <c r="AF123" s="222"/>
      <c r="AG123" s="221"/>
      <c r="AH123" s="222"/>
      <c r="AI123" s="221"/>
      <c r="AJ123" s="221"/>
      <c r="AK123" s="221"/>
    </row>
    <row r="124" spans="4:37" ht="15.75" customHeight="1">
      <c r="D124" s="223"/>
      <c r="E124" s="221"/>
      <c r="F124" s="222"/>
      <c r="G124" s="221"/>
      <c r="H124" s="222"/>
      <c r="I124" s="221"/>
      <c r="J124" s="223"/>
      <c r="K124" s="221"/>
      <c r="L124" s="222"/>
      <c r="M124" s="221"/>
      <c r="N124" s="222"/>
      <c r="O124" s="221"/>
      <c r="P124" s="222"/>
      <c r="Q124" s="222"/>
      <c r="R124" s="222"/>
      <c r="S124" s="222"/>
      <c r="T124" s="222"/>
      <c r="U124" s="221"/>
      <c r="V124" s="222"/>
      <c r="W124" s="221"/>
      <c r="X124" s="222"/>
      <c r="Y124" s="221"/>
      <c r="Z124" s="222"/>
      <c r="AA124" s="221"/>
      <c r="AB124" s="222"/>
      <c r="AC124" s="221"/>
      <c r="AD124" s="222"/>
      <c r="AE124" s="221"/>
      <c r="AF124" s="222"/>
      <c r="AG124" s="221"/>
      <c r="AH124" s="222"/>
      <c r="AI124" s="221"/>
      <c r="AJ124" s="221"/>
      <c r="AK124" s="221"/>
    </row>
    <row r="125" spans="4:37" ht="15.75" customHeight="1">
      <c r="D125" s="223"/>
      <c r="E125" s="221"/>
      <c r="F125" s="222"/>
      <c r="G125" s="221"/>
      <c r="H125" s="222"/>
      <c r="I125" s="221"/>
      <c r="J125" s="223"/>
      <c r="K125" s="221"/>
      <c r="L125" s="222"/>
      <c r="M125" s="221"/>
      <c r="N125" s="222"/>
      <c r="O125" s="221"/>
      <c r="P125" s="222"/>
      <c r="Q125" s="222"/>
      <c r="R125" s="222"/>
      <c r="S125" s="222"/>
      <c r="T125" s="222"/>
      <c r="U125" s="221"/>
      <c r="V125" s="222"/>
      <c r="W125" s="221"/>
      <c r="X125" s="222"/>
      <c r="Y125" s="221"/>
      <c r="Z125" s="222"/>
      <c r="AA125" s="221"/>
      <c r="AB125" s="222"/>
      <c r="AC125" s="221"/>
      <c r="AD125" s="222"/>
      <c r="AE125" s="221"/>
      <c r="AF125" s="222"/>
      <c r="AG125" s="221"/>
      <c r="AH125" s="222"/>
      <c r="AI125" s="221"/>
      <c r="AJ125" s="221"/>
      <c r="AK125" s="221"/>
    </row>
    <row r="126" spans="4:37" ht="15.75" customHeight="1">
      <c r="D126" s="223"/>
      <c r="E126" s="221"/>
      <c r="F126" s="222"/>
      <c r="G126" s="221"/>
      <c r="H126" s="222"/>
      <c r="I126" s="221"/>
      <c r="J126" s="223"/>
      <c r="K126" s="221"/>
      <c r="L126" s="222"/>
      <c r="M126" s="221"/>
      <c r="N126" s="222"/>
      <c r="O126" s="221"/>
      <c r="P126" s="222"/>
      <c r="Q126" s="222"/>
      <c r="R126" s="222"/>
      <c r="S126" s="222"/>
      <c r="T126" s="222"/>
      <c r="U126" s="221"/>
      <c r="V126" s="222"/>
      <c r="W126" s="221"/>
      <c r="X126" s="222"/>
      <c r="Y126" s="221"/>
      <c r="Z126" s="222"/>
      <c r="AA126" s="221"/>
      <c r="AB126" s="222"/>
      <c r="AC126" s="221"/>
      <c r="AD126" s="222"/>
      <c r="AE126" s="221"/>
      <c r="AF126" s="222"/>
      <c r="AG126" s="221"/>
      <c r="AH126" s="222"/>
      <c r="AI126" s="221"/>
      <c r="AJ126" s="221"/>
      <c r="AK126" s="221"/>
    </row>
    <row r="127" spans="4:37" ht="15.75" customHeight="1">
      <c r="D127" s="223"/>
      <c r="E127" s="221"/>
      <c r="F127" s="222"/>
      <c r="G127" s="221"/>
      <c r="H127" s="222"/>
      <c r="I127" s="221"/>
      <c r="J127" s="223"/>
      <c r="K127" s="221"/>
      <c r="L127" s="222"/>
      <c r="M127" s="221"/>
      <c r="N127" s="222"/>
      <c r="O127" s="221"/>
      <c r="P127" s="222"/>
      <c r="Q127" s="222"/>
      <c r="R127" s="222"/>
      <c r="S127" s="222"/>
      <c r="T127" s="222"/>
      <c r="U127" s="221"/>
      <c r="V127" s="222"/>
      <c r="W127" s="221"/>
      <c r="X127" s="222"/>
      <c r="Y127" s="221"/>
      <c r="Z127" s="222"/>
      <c r="AA127" s="221"/>
      <c r="AB127" s="222"/>
      <c r="AC127" s="221"/>
      <c r="AD127" s="222"/>
      <c r="AE127" s="221"/>
      <c r="AF127" s="222"/>
      <c r="AG127" s="221"/>
      <c r="AH127" s="222"/>
      <c r="AI127" s="221"/>
      <c r="AJ127" s="221"/>
      <c r="AK127" s="221"/>
    </row>
    <row r="128" spans="4:37" ht="15.75" customHeight="1">
      <c r="D128" s="223"/>
      <c r="E128" s="221"/>
      <c r="F128" s="222"/>
      <c r="G128" s="221"/>
      <c r="H128" s="222"/>
      <c r="I128" s="221"/>
      <c r="J128" s="223"/>
      <c r="K128" s="221"/>
      <c r="L128" s="222"/>
      <c r="M128" s="221"/>
      <c r="N128" s="222"/>
      <c r="O128" s="221"/>
      <c r="P128" s="222"/>
      <c r="Q128" s="222"/>
      <c r="R128" s="222"/>
      <c r="S128" s="222"/>
      <c r="T128" s="222"/>
      <c r="U128" s="221"/>
      <c r="V128" s="222"/>
      <c r="W128" s="221"/>
      <c r="X128" s="222"/>
      <c r="Y128" s="221"/>
      <c r="Z128" s="222"/>
      <c r="AA128" s="221"/>
      <c r="AB128" s="222"/>
      <c r="AC128" s="221"/>
      <c r="AD128" s="222"/>
      <c r="AE128" s="221"/>
      <c r="AF128" s="222"/>
      <c r="AG128" s="221"/>
      <c r="AH128" s="222"/>
      <c r="AI128" s="221"/>
      <c r="AJ128" s="221"/>
      <c r="AK128" s="221"/>
    </row>
    <row r="129" spans="4:37" ht="15.75" customHeight="1">
      <c r="D129" s="223"/>
      <c r="E129" s="221"/>
      <c r="F129" s="222"/>
      <c r="G129" s="221"/>
      <c r="H129" s="222"/>
      <c r="I129" s="221"/>
      <c r="J129" s="223"/>
      <c r="K129" s="221"/>
      <c r="L129" s="222"/>
      <c r="M129" s="221"/>
      <c r="N129" s="222"/>
      <c r="O129" s="221"/>
      <c r="P129" s="222"/>
      <c r="Q129" s="222"/>
      <c r="R129" s="222"/>
      <c r="S129" s="222"/>
      <c r="T129" s="222"/>
      <c r="U129" s="221"/>
      <c r="V129" s="222"/>
      <c r="W129" s="221"/>
      <c r="X129" s="222"/>
      <c r="Y129" s="221"/>
      <c r="Z129" s="222"/>
      <c r="AA129" s="221"/>
      <c r="AB129" s="222"/>
      <c r="AC129" s="221"/>
      <c r="AD129" s="222"/>
      <c r="AE129" s="221"/>
      <c r="AF129" s="222"/>
      <c r="AG129" s="221"/>
      <c r="AH129" s="222"/>
      <c r="AI129" s="221"/>
      <c r="AJ129" s="221"/>
      <c r="AK129" s="221"/>
    </row>
    <row r="130" spans="4:37" ht="15.75" customHeight="1">
      <c r="D130" s="223"/>
      <c r="E130" s="221"/>
      <c r="F130" s="222"/>
      <c r="G130" s="221"/>
      <c r="H130" s="222"/>
      <c r="I130" s="221"/>
      <c r="J130" s="223"/>
      <c r="K130" s="221"/>
      <c r="L130" s="222"/>
      <c r="M130" s="221"/>
      <c r="N130" s="222"/>
      <c r="O130" s="221"/>
      <c r="P130" s="222"/>
      <c r="Q130" s="222"/>
      <c r="R130" s="222"/>
      <c r="S130" s="222"/>
      <c r="T130" s="222"/>
      <c r="U130" s="221"/>
      <c r="V130" s="222"/>
      <c r="W130" s="221"/>
      <c r="X130" s="222"/>
      <c r="Y130" s="221"/>
      <c r="Z130" s="222"/>
      <c r="AA130" s="221"/>
      <c r="AB130" s="222"/>
      <c r="AC130" s="221"/>
      <c r="AD130" s="222"/>
      <c r="AE130" s="221"/>
      <c r="AF130" s="222"/>
      <c r="AG130" s="221"/>
      <c r="AH130" s="222"/>
      <c r="AI130" s="221"/>
      <c r="AJ130" s="221"/>
      <c r="AK130" s="221"/>
    </row>
    <row r="131" spans="4:37" ht="15.75" customHeight="1">
      <c r="D131" s="223"/>
      <c r="E131" s="221"/>
      <c r="F131" s="222"/>
      <c r="G131" s="221"/>
      <c r="H131" s="222"/>
      <c r="I131" s="221"/>
      <c r="J131" s="223"/>
      <c r="K131" s="221"/>
      <c r="L131" s="222"/>
      <c r="M131" s="221"/>
      <c r="N131" s="222"/>
      <c r="O131" s="221"/>
      <c r="P131" s="222"/>
      <c r="Q131" s="222"/>
      <c r="R131" s="222"/>
      <c r="S131" s="222"/>
      <c r="T131" s="222"/>
      <c r="U131" s="221"/>
      <c r="V131" s="222"/>
      <c r="W131" s="221"/>
      <c r="X131" s="222"/>
      <c r="Y131" s="221"/>
      <c r="Z131" s="222"/>
      <c r="AA131" s="221"/>
      <c r="AB131" s="222"/>
      <c r="AC131" s="221"/>
      <c r="AD131" s="222"/>
      <c r="AE131" s="221"/>
      <c r="AF131" s="222"/>
      <c r="AG131" s="221"/>
      <c r="AH131" s="222"/>
      <c r="AI131" s="221"/>
      <c r="AJ131" s="221"/>
      <c r="AK131" s="221"/>
    </row>
    <row r="132" spans="4:37" ht="15.75" customHeight="1">
      <c r="D132" s="223"/>
      <c r="E132" s="221"/>
      <c r="F132" s="222"/>
      <c r="G132" s="221"/>
      <c r="H132" s="222"/>
      <c r="I132" s="221"/>
      <c r="J132" s="223"/>
      <c r="K132" s="221"/>
      <c r="L132" s="222"/>
      <c r="M132" s="221"/>
      <c r="N132" s="222"/>
      <c r="O132" s="221"/>
      <c r="P132" s="222"/>
      <c r="Q132" s="222"/>
      <c r="R132" s="222"/>
      <c r="S132" s="222"/>
      <c r="T132" s="222"/>
      <c r="U132" s="221"/>
      <c r="V132" s="222"/>
      <c r="W132" s="221"/>
      <c r="X132" s="222"/>
      <c r="Y132" s="221"/>
      <c r="Z132" s="222"/>
      <c r="AA132" s="221"/>
      <c r="AB132" s="222"/>
      <c r="AC132" s="221"/>
      <c r="AD132" s="222"/>
      <c r="AE132" s="221"/>
      <c r="AF132" s="222"/>
      <c r="AG132" s="221"/>
      <c r="AH132" s="222"/>
      <c r="AI132" s="221"/>
      <c r="AJ132" s="221"/>
      <c r="AK132" s="221"/>
    </row>
    <row r="133" spans="4:37" ht="15.75" customHeight="1">
      <c r="D133" s="223"/>
      <c r="E133" s="221"/>
      <c r="F133" s="222"/>
      <c r="G133" s="221"/>
      <c r="H133" s="222"/>
      <c r="I133" s="221"/>
      <c r="J133" s="223"/>
      <c r="K133" s="221"/>
      <c r="L133" s="222"/>
      <c r="M133" s="221"/>
      <c r="N133" s="222"/>
      <c r="O133" s="221"/>
      <c r="P133" s="222"/>
      <c r="Q133" s="222"/>
      <c r="R133" s="222"/>
      <c r="S133" s="222"/>
      <c r="T133" s="222"/>
      <c r="U133" s="221"/>
      <c r="V133" s="222"/>
      <c r="W133" s="221"/>
      <c r="X133" s="222"/>
      <c r="Y133" s="221"/>
      <c r="Z133" s="222"/>
      <c r="AA133" s="221"/>
      <c r="AB133" s="222"/>
      <c r="AC133" s="221"/>
      <c r="AD133" s="222"/>
      <c r="AE133" s="221"/>
      <c r="AF133" s="222"/>
      <c r="AG133" s="221"/>
      <c r="AH133" s="222"/>
      <c r="AI133" s="221"/>
      <c r="AJ133" s="221"/>
      <c r="AK133" s="221"/>
    </row>
    <row r="134" spans="4:37" ht="15.75" customHeight="1">
      <c r="D134" s="223"/>
      <c r="E134" s="221"/>
      <c r="F134" s="222"/>
      <c r="G134" s="221"/>
      <c r="H134" s="222"/>
      <c r="I134" s="221"/>
      <c r="J134" s="223"/>
      <c r="K134" s="221"/>
      <c r="L134" s="222"/>
      <c r="M134" s="221"/>
      <c r="N134" s="222"/>
      <c r="O134" s="221"/>
      <c r="P134" s="222"/>
      <c r="Q134" s="222"/>
      <c r="R134" s="222"/>
      <c r="S134" s="222"/>
      <c r="T134" s="222"/>
      <c r="U134" s="221"/>
      <c r="V134" s="222"/>
      <c r="W134" s="221"/>
      <c r="X134" s="222"/>
      <c r="Y134" s="221"/>
      <c r="Z134" s="222"/>
      <c r="AA134" s="221"/>
      <c r="AB134" s="222"/>
      <c r="AC134" s="221"/>
      <c r="AD134" s="222"/>
      <c r="AE134" s="221"/>
      <c r="AF134" s="222"/>
      <c r="AG134" s="221"/>
      <c r="AH134" s="222"/>
      <c r="AI134" s="221"/>
      <c r="AJ134" s="221"/>
      <c r="AK134" s="221"/>
    </row>
    <row r="135" spans="4:37" ht="15.75" customHeight="1">
      <c r="D135" s="223"/>
      <c r="E135" s="221"/>
      <c r="F135" s="222"/>
      <c r="G135" s="221"/>
      <c r="H135" s="222"/>
      <c r="I135" s="221"/>
      <c r="J135" s="223"/>
      <c r="K135" s="221"/>
      <c r="L135" s="222"/>
      <c r="M135" s="221"/>
      <c r="N135" s="222"/>
      <c r="O135" s="221"/>
      <c r="P135" s="222"/>
      <c r="Q135" s="222"/>
      <c r="R135" s="222"/>
      <c r="S135" s="222"/>
      <c r="T135" s="222"/>
      <c r="U135" s="221"/>
      <c r="V135" s="222"/>
      <c r="W135" s="221"/>
      <c r="X135" s="222"/>
      <c r="Y135" s="221"/>
      <c r="Z135" s="222"/>
      <c r="AA135" s="221"/>
      <c r="AB135" s="222"/>
      <c r="AC135" s="221"/>
      <c r="AD135" s="222"/>
      <c r="AE135" s="221"/>
      <c r="AF135" s="222"/>
      <c r="AG135" s="221"/>
      <c r="AH135" s="222"/>
      <c r="AI135" s="221"/>
      <c r="AJ135" s="221"/>
      <c r="AK135" s="221"/>
    </row>
    <row r="136" spans="4:37" ht="15.75" customHeight="1">
      <c r="D136" s="223"/>
      <c r="E136" s="221"/>
      <c r="F136" s="222"/>
      <c r="G136" s="221"/>
      <c r="H136" s="222"/>
      <c r="I136" s="221"/>
      <c r="J136" s="223"/>
      <c r="K136" s="221"/>
      <c r="L136" s="222"/>
      <c r="M136" s="221"/>
      <c r="N136" s="222"/>
      <c r="O136" s="221"/>
      <c r="P136" s="222"/>
      <c r="Q136" s="222"/>
      <c r="R136" s="222"/>
      <c r="S136" s="222"/>
      <c r="T136" s="222"/>
      <c r="U136" s="221"/>
      <c r="V136" s="222"/>
      <c r="W136" s="221"/>
      <c r="X136" s="222"/>
      <c r="Y136" s="221"/>
      <c r="Z136" s="222"/>
      <c r="AA136" s="221"/>
      <c r="AB136" s="222"/>
      <c r="AC136" s="221"/>
      <c r="AD136" s="222"/>
      <c r="AE136" s="221"/>
      <c r="AF136" s="222"/>
      <c r="AG136" s="221"/>
      <c r="AH136" s="222"/>
      <c r="AI136" s="221"/>
      <c r="AJ136" s="221"/>
      <c r="AK136" s="221"/>
    </row>
    <row r="137" spans="4:37" ht="15.75" customHeight="1">
      <c r="D137" s="223"/>
      <c r="E137" s="221"/>
      <c r="F137" s="222"/>
      <c r="G137" s="221"/>
      <c r="H137" s="222"/>
      <c r="I137" s="221"/>
      <c r="J137" s="223"/>
      <c r="K137" s="221"/>
      <c r="L137" s="222"/>
      <c r="M137" s="221"/>
      <c r="N137" s="222"/>
      <c r="O137" s="221"/>
      <c r="P137" s="222"/>
      <c r="Q137" s="222"/>
      <c r="R137" s="222"/>
      <c r="S137" s="222"/>
      <c r="T137" s="222"/>
      <c r="U137" s="221"/>
      <c r="V137" s="222"/>
      <c r="W137" s="221"/>
      <c r="X137" s="222"/>
      <c r="Y137" s="221"/>
      <c r="Z137" s="222"/>
      <c r="AA137" s="221"/>
      <c r="AB137" s="222"/>
      <c r="AC137" s="221"/>
      <c r="AD137" s="222"/>
      <c r="AE137" s="221"/>
      <c r="AF137" s="222"/>
      <c r="AG137" s="221"/>
      <c r="AH137" s="222"/>
      <c r="AI137" s="221"/>
      <c r="AJ137" s="221"/>
      <c r="AK137" s="221"/>
    </row>
    <row r="138" spans="4:37" ht="15.75" customHeight="1">
      <c r="D138" s="223"/>
      <c r="E138" s="221"/>
      <c r="F138" s="222"/>
      <c r="G138" s="221"/>
      <c r="H138" s="222"/>
      <c r="I138" s="221"/>
      <c r="J138" s="223"/>
      <c r="K138" s="221"/>
      <c r="L138" s="222"/>
      <c r="M138" s="221"/>
      <c r="N138" s="222"/>
      <c r="O138" s="221"/>
      <c r="P138" s="222"/>
      <c r="Q138" s="222"/>
      <c r="R138" s="222"/>
      <c r="S138" s="222"/>
      <c r="T138" s="222"/>
      <c r="U138" s="221"/>
      <c r="V138" s="222"/>
      <c r="W138" s="221"/>
      <c r="X138" s="222"/>
      <c r="Y138" s="221"/>
      <c r="Z138" s="222"/>
      <c r="AA138" s="221"/>
      <c r="AB138" s="222"/>
      <c r="AC138" s="221"/>
      <c r="AD138" s="222"/>
      <c r="AE138" s="221"/>
      <c r="AF138" s="222"/>
      <c r="AG138" s="221"/>
      <c r="AH138" s="222"/>
      <c r="AI138" s="221"/>
      <c r="AJ138" s="221"/>
      <c r="AK138" s="221"/>
    </row>
    <row r="139" spans="4:37" ht="15.75" customHeight="1">
      <c r="D139" s="223"/>
      <c r="E139" s="221"/>
      <c r="F139" s="222"/>
      <c r="G139" s="221"/>
      <c r="H139" s="222"/>
      <c r="I139" s="221"/>
      <c r="J139" s="223"/>
      <c r="K139" s="221"/>
      <c r="L139" s="222"/>
      <c r="M139" s="221"/>
      <c r="N139" s="222"/>
      <c r="O139" s="221"/>
      <c r="P139" s="222"/>
      <c r="Q139" s="222"/>
      <c r="R139" s="222"/>
      <c r="S139" s="222"/>
      <c r="T139" s="222"/>
      <c r="U139" s="221"/>
      <c r="V139" s="222"/>
      <c r="W139" s="221"/>
      <c r="X139" s="222"/>
      <c r="Y139" s="221"/>
      <c r="Z139" s="222"/>
      <c r="AA139" s="221"/>
      <c r="AB139" s="222"/>
      <c r="AC139" s="221"/>
      <c r="AD139" s="222"/>
      <c r="AE139" s="221"/>
      <c r="AF139" s="222"/>
      <c r="AG139" s="221"/>
      <c r="AH139" s="222"/>
      <c r="AI139" s="221"/>
      <c r="AJ139" s="221"/>
      <c r="AK139" s="221"/>
    </row>
    <row r="140" spans="4:37" ht="15.75" customHeight="1">
      <c r="D140" s="223"/>
      <c r="E140" s="221"/>
      <c r="F140" s="222"/>
      <c r="G140" s="221"/>
      <c r="H140" s="222"/>
      <c r="I140" s="221"/>
      <c r="J140" s="223"/>
      <c r="K140" s="221"/>
      <c r="L140" s="222"/>
      <c r="M140" s="221"/>
      <c r="N140" s="222"/>
      <c r="O140" s="221"/>
      <c r="P140" s="222"/>
      <c r="Q140" s="222"/>
      <c r="R140" s="222"/>
      <c r="S140" s="222"/>
      <c r="T140" s="222"/>
      <c r="U140" s="221"/>
      <c r="V140" s="222"/>
      <c r="W140" s="221"/>
      <c r="X140" s="222"/>
      <c r="Y140" s="221"/>
      <c r="Z140" s="222"/>
      <c r="AA140" s="221"/>
      <c r="AB140" s="222"/>
      <c r="AC140" s="221"/>
      <c r="AD140" s="222"/>
      <c r="AE140" s="221"/>
      <c r="AF140" s="222"/>
      <c r="AG140" s="221"/>
      <c r="AH140" s="222"/>
      <c r="AI140" s="221"/>
      <c r="AJ140" s="221"/>
      <c r="AK140" s="221"/>
    </row>
    <row r="141" spans="4:37" ht="15.75" customHeight="1">
      <c r="D141" s="223"/>
      <c r="E141" s="221"/>
      <c r="F141" s="222"/>
      <c r="G141" s="221"/>
      <c r="H141" s="222"/>
      <c r="I141" s="221"/>
      <c r="J141" s="223"/>
      <c r="K141" s="221"/>
      <c r="L141" s="222"/>
      <c r="M141" s="221"/>
      <c r="N141" s="222"/>
      <c r="O141" s="221"/>
      <c r="P141" s="222"/>
      <c r="Q141" s="222"/>
      <c r="R141" s="222"/>
      <c r="S141" s="222"/>
      <c r="T141" s="222"/>
      <c r="U141" s="221"/>
      <c r="V141" s="222"/>
      <c r="W141" s="221"/>
      <c r="X141" s="222"/>
      <c r="Y141" s="221"/>
      <c r="Z141" s="222"/>
      <c r="AA141" s="221"/>
      <c r="AB141" s="222"/>
      <c r="AC141" s="221"/>
      <c r="AD141" s="222"/>
      <c r="AE141" s="221"/>
      <c r="AF141" s="222"/>
      <c r="AG141" s="221"/>
      <c r="AH141" s="222"/>
      <c r="AI141" s="221"/>
      <c r="AJ141" s="221"/>
      <c r="AK141" s="221"/>
    </row>
    <row r="142" spans="4:37" ht="15.75" customHeight="1">
      <c r="D142" s="223"/>
      <c r="E142" s="221"/>
      <c r="F142" s="222"/>
      <c r="G142" s="221"/>
      <c r="H142" s="222"/>
      <c r="I142" s="221"/>
      <c r="J142" s="223"/>
      <c r="K142" s="221"/>
      <c r="L142" s="222"/>
      <c r="M142" s="221"/>
      <c r="N142" s="222"/>
      <c r="O142" s="221"/>
      <c r="P142" s="222"/>
      <c r="Q142" s="222"/>
      <c r="R142" s="222"/>
      <c r="S142" s="222"/>
      <c r="T142" s="222"/>
      <c r="U142" s="221"/>
      <c r="V142" s="222"/>
      <c r="W142" s="221"/>
      <c r="X142" s="222"/>
      <c r="Y142" s="221"/>
      <c r="Z142" s="222"/>
      <c r="AA142" s="221"/>
      <c r="AB142" s="222"/>
      <c r="AC142" s="221"/>
      <c r="AD142" s="222"/>
      <c r="AE142" s="221"/>
      <c r="AF142" s="222"/>
      <c r="AG142" s="221"/>
      <c r="AH142" s="222"/>
      <c r="AI142" s="221"/>
      <c r="AJ142" s="221"/>
      <c r="AK142" s="221"/>
    </row>
    <row r="143" spans="4:37" ht="15.75" customHeight="1">
      <c r="D143" s="223"/>
      <c r="E143" s="221"/>
      <c r="F143" s="222"/>
      <c r="G143" s="221"/>
      <c r="H143" s="222"/>
      <c r="I143" s="221"/>
      <c r="J143" s="223"/>
      <c r="K143" s="221"/>
      <c r="L143" s="222"/>
      <c r="M143" s="221"/>
      <c r="N143" s="222"/>
      <c r="O143" s="221"/>
      <c r="P143" s="222"/>
      <c r="Q143" s="222"/>
      <c r="R143" s="222"/>
      <c r="S143" s="222"/>
      <c r="T143" s="222"/>
      <c r="U143" s="221"/>
      <c r="V143" s="222"/>
      <c r="W143" s="221"/>
      <c r="X143" s="222"/>
      <c r="Y143" s="221"/>
      <c r="Z143" s="222"/>
      <c r="AA143" s="221"/>
      <c r="AB143" s="222"/>
      <c r="AC143" s="221"/>
      <c r="AD143" s="222"/>
      <c r="AE143" s="221"/>
      <c r="AF143" s="222"/>
      <c r="AG143" s="221"/>
      <c r="AH143" s="222"/>
      <c r="AI143" s="221"/>
      <c r="AJ143" s="221"/>
      <c r="AK143" s="221"/>
    </row>
    <row r="144" spans="4:37" ht="15.75" customHeight="1">
      <c r="D144" s="223"/>
      <c r="E144" s="221"/>
      <c r="F144" s="222"/>
      <c r="G144" s="221"/>
      <c r="H144" s="222"/>
      <c r="I144" s="221"/>
      <c r="J144" s="223"/>
      <c r="K144" s="221"/>
      <c r="L144" s="222"/>
      <c r="M144" s="221"/>
      <c r="N144" s="222"/>
      <c r="O144" s="221"/>
      <c r="P144" s="222"/>
      <c r="Q144" s="222"/>
      <c r="R144" s="222"/>
      <c r="S144" s="222"/>
      <c r="T144" s="222"/>
      <c r="U144" s="221"/>
      <c r="V144" s="222"/>
      <c r="W144" s="221"/>
      <c r="X144" s="222"/>
      <c r="Y144" s="221"/>
      <c r="Z144" s="222"/>
      <c r="AA144" s="221"/>
      <c r="AB144" s="222"/>
      <c r="AC144" s="221"/>
      <c r="AD144" s="222"/>
      <c r="AE144" s="221"/>
      <c r="AF144" s="222"/>
      <c r="AG144" s="221"/>
      <c r="AH144" s="222"/>
      <c r="AI144" s="221"/>
      <c r="AJ144" s="221"/>
      <c r="AK144" s="221"/>
    </row>
    <row r="145" spans="4:37" ht="15.75" customHeight="1">
      <c r="D145" s="223"/>
      <c r="E145" s="221"/>
      <c r="F145" s="222"/>
      <c r="G145" s="221"/>
      <c r="H145" s="222"/>
      <c r="I145" s="221"/>
      <c r="J145" s="223"/>
      <c r="K145" s="221"/>
      <c r="L145" s="222"/>
      <c r="M145" s="221"/>
      <c r="N145" s="222"/>
      <c r="O145" s="221"/>
      <c r="P145" s="222"/>
      <c r="Q145" s="222"/>
      <c r="R145" s="222"/>
      <c r="S145" s="222"/>
      <c r="T145" s="222"/>
      <c r="U145" s="221"/>
      <c r="V145" s="222"/>
      <c r="W145" s="221"/>
      <c r="X145" s="222"/>
      <c r="Y145" s="221"/>
      <c r="Z145" s="222"/>
      <c r="AA145" s="221"/>
      <c r="AB145" s="222"/>
      <c r="AC145" s="221"/>
      <c r="AD145" s="222"/>
      <c r="AE145" s="221"/>
      <c r="AF145" s="222"/>
      <c r="AG145" s="221"/>
      <c r="AH145" s="222"/>
      <c r="AI145" s="221"/>
      <c r="AJ145" s="221"/>
      <c r="AK145" s="221"/>
    </row>
    <row r="146" spans="4:37" ht="15.75" customHeight="1">
      <c r="D146" s="223"/>
      <c r="E146" s="221"/>
      <c r="F146" s="222"/>
      <c r="G146" s="221"/>
      <c r="H146" s="222"/>
      <c r="I146" s="221"/>
      <c r="J146" s="223"/>
      <c r="K146" s="221"/>
      <c r="L146" s="222"/>
      <c r="M146" s="221"/>
      <c r="N146" s="222"/>
      <c r="O146" s="221"/>
      <c r="P146" s="222"/>
      <c r="Q146" s="222"/>
      <c r="R146" s="222"/>
      <c r="S146" s="222"/>
      <c r="T146" s="222"/>
      <c r="U146" s="221"/>
      <c r="V146" s="222"/>
      <c r="W146" s="221"/>
      <c r="X146" s="222"/>
      <c r="Y146" s="221"/>
      <c r="Z146" s="222"/>
      <c r="AA146" s="221"/>
      <c r="AB146" s="222"/>
      <c r="AC146" s="221"/>
      <c r="AD146" s="222"/>
      <c r="AE146" s="221"/>
      <c r="AF146" s="222"/>
      <c r="AG146" s="221"/>
      <c r="AH146" s="222"/>
      <c r="AI146" s="221"/>
      <c r="AJ146" s="221"/>
      <c r="AK146" s="221"/>
    </row>
    <row r="147" spans="4:37" ht="15.75" customHeight="1">
      <c r="D147" s="223"/>
      <c r="E147" s="221"/>
      <c r="F147" s="222"/>
      <c r="G147" s="221"/>
      <c r="H147" s="222"/>
      <c r="I147" s="221"/>
      <c r="J147" s="223"/>
      <c r="K147" s="221"/>
      <c r="L147" s="222"/>
      <c r="M147" s="221"/>
      <c r="N147" s="222"/>
      <c r="O147" s="221"/>
      <c r="P147" s="222"/>
      <c r="Q147" s="222"/>
      <c r="R147" s="222"/>
      <c r="S147" s="222"/>
      <c r="T147" s="222"/>
      <c r="U147" s="221"/>
      <c r="V147" s="222"/>
      <c r="W147" s="221"/>
      <c r="X147" s="222"/>
      <c r="Y147" s="221"/>
      <c r="Z147" s="222"/>
      <c r="AA147" s="221"/>
      <c r="AB147" s="222"/>
      <c r="AC147" s="221"/>
      <c r="AD147" s="222"/>
      <c r="AE147" s="221"/>
      <c r="AF147" s="222"/>
      <c r="AG147" s="221"/>
      <c r="AH147" s="222"/>
      <c r="AI147" s="221"/>
      <c r="AJ147" s="221"/>
      <c r="AK147" s="221"/>
    </row>
    <row r="148" spans="4:37" ht="15.75" customHeight="1">
      <c r="D148" s="223"/>
      <c r="E148" s="221"/>
      <c r="F148" s="222"/>
      <c r="G148" s="221"/>
      <c r="H148" s="222"/>
      <c r="I148" s="221"/>
      <c r="J148" s="223"/>
      <c r="K148" s="221"/>
      <c r="L148" s="222"/>
      <c r="M148" s="221"/>
      <c r="N148" s="222"/>
      <c r="O148" s="221"/>
      <c r="P148" s="222"/>
      <c r="Q148" s="222"/>
      <c r="R148" s="222"/>
      <c r="S148" s="222"/>
      <c r="T148" s="222"/>
      <c r="U148" s="221"/>
      <c r="V148" s="222"/>
      <c r="W148" s="221"/>
      <c r="X148" s="222"/>
      <c r="Y148" s="221"/>
      <c r="Z148" s="222"/>
      <c r="AA148" s="221"/>
      <c r="AB148" s="222"/>
      <c r="AC148" s="221"/>
      <c r="AD148" s="222"/>
      <c r="AE148" s="221"/>
      <c r="AF148" s="222"/>
      <c r="AG148" s="221"/>
      <c r="AH148" s="222"/>
      <c r="AI148" s="221"/>
      <c r="AJ148" s="221"/>
      <c r="AK148" s="221"/>
    </row>
    <row r="149" spans="4:37" ht="15.75" customHeight="1">
      <c r="D149" s="223"/>
      <c r="E149" s="221"/>
      <c r="F149" s="222"/>
      <c r="G149" s="221"/>
      <c r="H149" s="222"/>
      <c r="I149" s="221"/>
      <c r="J149" s="223"/>
      <c r="K149" s="221"/>
      <c r="L149" s="222"/>
      <c r="M149" s="221"/>
      <c r="N149" s="222"/>
      <c r="O149" s="221"/>
      <c r="P149" s="222"/>
      <c r="Q149" s="222"/>
      <c r="R149" s="222"/>
      <c r="S149" s="222"/>
      <c r="T149" s="222"/>
      <c r="U149" s="221"/>
      <c r="V149" s="222"/>
      <c r="W149" s="221"/>
      <c r="X149" s="222"/>
      <c r="Y149" s="221"/>
      <c r="Z149" s="222"/>
      <c r="AA149" s="221"/>
      <c r="AB149" s="222"/>
      <c r="AC149" s="221"/>
      <c r="AD149" s="222"/>
      <c r="AE149" s="221"/>
      <c r="AF149" s="222"/>
      <c r="AG149" s="221"/>
      <c r="AH149" s="222"/>
      <c r="AI149" s="221"/>
      <c r="AJ149" s="221"/>
      <c r="AK149" s="221"/>
    </row>
    <row r="150" spans="4:37" ht="15.75" customHeight="1">
      <c r="D150" s="223"/>
      <c r="E150" s="221"/>
      <c r="F150" s="222"/>
      <c r="G150" s="221"/>
      <c r="H150" s="222"/>
      <c r="I150" s="221"/>
      <c r="J150" s="223"/>
      <c r="K150" s="221"/>
      <c r="L150" s="222"/>
      <c r="M150" s="221"/>
      <c r="N150" s="222"/>
      <c r="O150" s="221"/>
      <c r="P150" s="222"/>
      <c r="Q150" s="222"/>
      <c r="R150" s="222"/>
      <c r="S150" s="222"/>
      <c r="T150" s="222"/>
      <c r="U150" s="221"/>
      <c r="V150" s="222"/>
      <c r="W150" s="221"/>
      <c r="X150" s="222"/>
      <c r="Y150" s="221"/>
      <c r="Z150" s="222"/>
      <c r="AA150" s="221"/>
      <c r="AB150" s="222"/>
      <c r="AC150" s="221"/>
      <c r="AD150" s="222"/>
      <c r="AE150" s="221"/>
      <c r="AF150" s="222"/>
      <c r="AG150" s="221"/>
      <c r="AH150" s="222"/>
      <c r="AI150" s="221"/>
      <c r="AJ150" s="221"/>
      <c r="AK150" s="221"/>
    </row>
    <row r="151" spans="4:37" ht="15.75" customHeight="1">
      <c r="D151" s="223"/>
      <c r="E151" s="221"/>
      <c r="F151" s="222"/>
      <c r="G151" s="221"/>
      <c r="H151" s="222"/>
      <c r="I151" s="221"/>
      <c r="J151" s="223"/>
      <c r="K151" s="221"/>
      <c r="L151" s="222"/>
      <c r="M151" s="221"/>
      <c r="N151" s="222"/>
      <c r="O151" s="221"/>
      <c r="P151" s="222"/>
      <c r="Q151" s="222"/>
      <c r="R151" s="222"/>
      <c r="S151" s="222"/>
      <c r="T151" s="222"/>
      <c r="U151" s="221"/>
      <c r="V151" s="222"/>
      <c r="W151" s="221"/>
      <c r="X151" s="222"/>
      <c r="Y151" s="221"/>
      <c r="Z151" s="222"/>
      <c r="AA151" s="221"/>
      <c r="AB151" s="222"/>
      <c r="AC151" s="221"/>
      <c r="AD151" s="222"/>
      <c r="AE151" s="221"/>
      <c r="AF151" s="222"/>
      <c r="AG151" s="221"/>
      <c r="AH151" s="222"/>
      <c r="AI151" s="221"/>
      <c r="AJ151" s="221"/>
      <c r="AK151" s="221"/>
    </row>
    <row r="152" spans="4:37" ht="15.75" customHeight="1">
      <c r="D152" s="223"/>
      <c r="E152" s="221"/>
      <c r="F152" s="222"/>
      <c r="G152" s="221"/>
      <c r="H152" s="222"/>
      <c r="I152" s="221"/>
      <c r="J152" s="223"/>
      <c r="K152" s="221"/>
      <c r="L152" s="222"/>
      <c r="M152" s="221"/>
      <c r="N152" s="222"/>
      <c r="O152" s="221"/>
      <c r="P152" s="222"/>
      <c r="Q152" s="222"/>
      <c r="R152" s="222"/>
      <c r="S152" s="222"/>
      <c r="T152" s="222"/>
      <c r="U152" s="221"/>
      <c r="V152" s="222"/>
      <c r="W152" s="221"/>
      <c r="X152" s="222"/>
      <c r="Y152" s="221"/>
      <c r="Z152" s="222"/>
      <c r="AA152" s="221"/>
      <c r="AB152" s="222"/>
      <c r="AC152" s="221"/>
      <c r="AD152" s="222"/>
      <c r="AE152" s="221"/>
      <c r="AF152" s="222"/>
      <c r="AG152" s="221"/>
      <c r="AH152" s="222"/>
      <c r="AI152" s="221"/>
      <c r="AJ152" s="221"/>
      <c r="AK152" s="221"/>
    </row>
    <row r="153" spans="4:37" ht="15.75" customHeight="1">
      <c r="D153" s="223"/>
      <c r="E153" s="221"/>
      <c r="F153" s="222"/>
      <c r="G153" s="221"/>
      <c r="H153" s="222"/>
      <c r="I153" s="221"/>
      <c r="J153" s="223"/>
      <c r="K153" s="221"/>
      <c r="L153" s="222"/>
      <c r="M153" s="221"/>
      <c r="N153" s="222"/>
      <c r="O153" s="221"/>
      <c r="P153" s="222"/>
      <c r="Q153" s="222"/>
      <c r="R153" s="222"/>
      <c r="S153" s="222"/>
      <c r="T153" s="222"/>
      <c r="U153" s="221"/>
      <c r="V153" s="222"/>
      <c r="W153" s="221"/>
      <c r="X153" s="222"/>
      <c r="Y153" s="221"/>
      <c r="Z153" s="222"/>
      <c r="AA153" s="221"/>
      <c r="AB153" s="222"/>
      <c r="AC153" s="221"/>
      <c r="AD153" s="222"/>
      <c r="AE153" s="221"/>
      <c r="AF153" s="222"/>
      <c r="AG153" s="221"/>
      <c r="AH153" s="222"/>
      <c r="AI153" s="221"/>
      <c r="AJ153" s="221"/>
      <c r="AK153" s="221"/>
    </row>
    <row r="154" spans="4:37" ht="15.75" customHeight="1">
      <c r="D154" s="223"/>
      <c r="E154" s="221"/>
      <c r="F154" s="222"/>
      <c r="G154" s="221"/>
      <c r="H154" s="222"/>
      <c r="I154" s="221"/>
      <c r="J154" s="223"/>
      <c r="K154" s="221"/>
      <c r="L154" s="222"/>
      <c r="M154" s="221"/>
      <c r="N154" s="222"/>
      <c r="O154" s="221"/>
      <c r="P154" s="222"/>
      <c r="Q154" s="222"/>
      <c r="R154" s="222"/>
      <c r="S154" s="222"/>
      <c r="T154" s="222"/>
      <c r="U154" s="221"/>
      <c r="V154" s="222"/>
      <c r="W154" s="221"/>
      <c r="X154" s="222"/>
      <c r="Y154" s="221"/>
      <c r="Z154" s="222"/>
      <c r="AA154" s="221"/>
      <c r="AB154" s="222"/>
      <c r="AC154" s="221"/>
      <c r="AD154" s="222"/>
      <c r="AE154" s="221"/>
      <c r="AF154" s="222"/>
      <c r="AG154" s="221"/>
      <c r="AH154" s="222"/>
      <c r="AI154" s="221"/>
      <c r="AJ154" s="221"/>
      <c r="AK154" s="221"/>
    </row>
    <row r="155" spans="4:37" ht="15.75" customHeight="1">
      <c r="D155" s="223"/>
      <c r="E155" s="221"/>
      <c r="F155" s="222"/>
      <c r="G155" s="221"/>
      <c r="H155" s="222"/>
      <c r="I155" s="221"/>
      <c r="J155" s="223"/>
      <c r="K155" s="221"/>
      <c r="L155" s="222"/>
      <c r="M155" s="221"/>
      <c r="N155" s="222"/>
      <c r="O155" s="221"/>
      <c r="P155" s="222"/>
      <c r="Q155" s="222"/>
      <c r="R155" s="222"/>
      <c r="S155" s="222"/>
      <c r="T155" s="222"/>
      <c r="U155" s="221"/>
      <c r="V155" s="222"/>
      <c r="W155" s="221"/>
      <c r="X155" s="222"/>
      <c r="Y155" s="221"/>
      <c r="Z155" s="222"/>
      <c r="AA155" s="221"/>
      <c r="AB155" s="222"/>
      <c r="AC155" s="221"/>
      <c r="AD155" s="222"/>
      <c r="AE155" s="221"/>
      <c r="AF155" s="222"/>
      <c r="AG155" s="221"/>
      <c r="AH155" s="222"/>
      <c r="AI155" s="221"/>
      <c r="AJ155" s="221"/>
      <c r="AK155" s="221"/>
    </row>
    <row r="156" spans="4:37" ht="15.75" customHeight="1">
      <c r="D156" s="223"/>
      <c r="E156" s="221"/>
      <c r="F156" s="222"/>
      <c r="G156" s="221"/>
      <c r="H156" s="222"/>
      <c r="I156" s="221"/>
      <c r="J156" s="223"/>
      <c r="K156" s="221"/>
      <c r="L156" s="222"/>
      <c r="M156" s="221"/>
      <c r="N156" s="222"/>
      <c r="O156" s="221"/>
      <c r="P156" s="222"/>
      <c r="Q156" s="222"/>
      <c r="R156" s="222"/>
      <c r="S156" s="222"/>
      <c r="T156" s="222"/>
      <c r="U156" s="221"/>
      <c r="V156" s="222"/>
      <c r="W156" s="221"/>
      <c r="X156" s="222"/>
      <c r="Y156" s="221"/>
      <c r="Z156" s="222"/>
      <c r="AA156" s="221"/>
      <c r="AB156" s="222"/>
      <c r="AC156" s="221"/>
      <c r="AD156" s="222"/>
      <c r="AE156" s="221"/>
      <c r="AF156" s="222"/>
      <c r="AG156" s="221"/>
      <c r="AH156" s="222"/>
      <c r="AI156" s="221"/>
      <c r="AJ156" s="221"/>
      <c r="AK156" s="221"/>
    </row>
    <row r="157" spans="4:37" ht="15.75" customHeight="1">
      <c r="D157" s="223"/>
      <c r="E157" s="221"/>
      <c r="F157" s="222"/>
      <c r="G157" s="221"/>
      <c r="H157" s="222"/>
      <c r="I157" s="221"/>
      <c r="J157" s="223"/>
      <c r="K157" s="221"/>
      <c r="L157" s="222"/>
      <c r="M157" s="221"/>
      <c r="N157" s="222"/>
      <c r="O157" s="221"/>
      <c r="P157" s="222"/>
      <c r="Q157" s="222"/>
      <c r="R157" s="222"/>
      <c r="S157" s="222"/>
      <c r="T157" s="222"/>
      <c r="U157" s="221"/>
      <c r="V157" s="222"/>
      <c r="W157" s="221"/>
      <c r="X157" s="222"/>
      <c r="Y157" s="221"/>
      <c r="Z157" s="222"/>
      <c r="AA157" s="221"/>
      <c r="AB157" s="222"/>
      <c r="AC157" s="221"/>
      <c r="AD157" s="222"/>
      <c r="AE157" s="221"/>
      <c r="AF157" s="222"/>
      <c r="AG157" s="221"/>
      <c r="AH157" s="222"/>
      <c r="AI157" s="221"/>
      <c r="AJ157" s="221"/>
      <c r="AK157" s="221"/>
    </row>
    <row r="158" spans="4:37" ht="15.75" customHeight="1">
      <c r="D158" s="223"/>
      <c r="E158" s="221"/>
      <c r="F158" s="222"/>
      <c r="G158" s="221"/>
      <c r="H158" s="222"/>
      <c r="I158" s="221"/>
      <c r="J158" s="223"/>
      <c r="K158" s="221"/>
      <c r="L158" s="222"/>
      <c r="M158" s="221"/>
      <c r="N158" s="222"/>
      <c r="O158" s="221"/>
      <c r="P158" s="222"/>
      <c r="Q158" s="222"/>
      <c r="R158" s="222"/>
      <c r="S158" s="222"/>
      <c r="T158" s="222"/>
      <c r="U158" s="221"/>
      <c r="V158" s="222"/>
      <c r="W158" s="221"/>
      <c r="X158" s="222"/>
      <c r="Y158" s="221"/>
      <c r="Z158" s="222"/>
      <c r="AA158" s="221"/>
      <c r="AB158" s="222"/>
      <c r="AC158" s="221"/>
      <c r="AD158" s="222"/>
      <c r="AE158" s="221"/>
      <c r="AF158" s="222"/>
      <c r="AG158" s="221"/>
      <c r="AH158" s="222"/>
      <c r="AI158" s="221"/>
      <c r="AJ158" s="221"/>
      <c r="AK158" s="221"/>
    </row>
    <row r="159" spans="4:37" ht="15.75" customHeight="1">
      <c r="D159" s="223"/>
      <c r="E159" s="221"/>
      <c r="F159" s="222"/>
      <c r="G159" s="221"/>
      <c r="H159" s="222"/>
      <c r="I159" s="221"/>
      <c r="J159" s="223"/>
      <c r="K159" s="221"/>
      <c r="L159" s="222"/>
      <c r="M159" s="221"/>
      <c r="N159" s="222"/>
      <c r="O159" s="221"/>
      <c r="P159" s="222"/>
      <c r="Q159" s="222"/>
      <c r="R159" s="222"/>
      <c r="S159" s="222"/>
      <c r="T159" s="222"/>
      <c r="U159" s="221"/>
      <c r="V159" s="222"/>
      <c r="W159" s="221"/>
      <c r="X159" s="222"/>
      <c r="Y159" s="221"/>
      <c r="Z159" s="222"/>
      <c r="AA159" s="221"/>
      <c r="AB159" s="222"/>
      <c r="AC159" s="221"/>
      <c r="AD159" s="222"/>
      <c r="AE159" s="221"/>
      <c r="AF159" s="222"/>
      <c r="AG159" s="221"/>
      <c r="AH159" s="222"/>
      <c r="AI159" s="221"/>
      <c r="AJ159" s="221"/>
      <c r="AK159" s="221"/>
    </row>
    <row r="160" spans="4:37" ht="15.75" customHeight="1">
      <c r="D160" s="223"/>
      <c r="E160" s="221"/>
      <c r="F160" s="222"/>
      <c r="G160" s="221"/>
      <c r="H160" s="222"/>
      <c r="I160" s="221"/>
      <c r="J160" s="223"/>
      <c r="K160" s="221"/>
      <c r="L160" s="222"/>
      <c r="M160" s="221"/>
      <c r="N160" s="222"/>
      <c r="O160" s="221"/>
      <c r="P160" s="222"/>
      <c r="Q160" s="222"/>
      <c r="R160" s="222"/>
      <c r="S160" s="222"/>
      <c r="T160" s="222"/>
      <c r="U160" s="221"/>
      <c r="V160" s="222"/>
      <c r="W160" s="221"/>
      <c r="X160" s="222"/>
      <c r="Y160" s="221"/>
      <c r="Z160" s="222"/>
      <c r="AA160" s="221"/>
      <c r="AB160" s="222"/>
      <c r="AC160" s="221"/>
      <c r="AD160" s="222"/>
      <c r="AE160" s="221"/>
      <c r="AF160" s="222"/>
      <c r="AG160" s="221"/>
      <c r="AH160" s="222"/>
      <c r="AI160" s="221"/>
      <c r="AJ160" s="221"/>
      <c r="AK160" s="221"/>
    </row>
    <row r="161" spans="4:37" ht="15.75" customHeight="1">
      <c r="D161" s="223"/>
      <c r="E161" s="221"/>
      <c r="F161" s="222"/>
      <c r="G161" s="221"/>
      <c r="H161" s="222"/>
      <c r="I161" s="221"/>
      <c r="J161" s="223"/>
      <c r="K161" s="221"/>
      <c r="L161" s="222"/>
      <c r="M161" s="221"/>
      <c r="N161" s="222"/>
      <c r="O161" s="221"/>
      <c r="P161" s="222"/>
      <c r="Q161" s="222"/>
      <c r="R161" s="222"/>
      <c r="S161" s="222"/>
      <c r="T161" s="222"/>
      <c r="U161" s="221"/>
      <c r="V161" s="222"/>
      <c r="W161" s="221"/>
      <c r="X161" s="222"/>
      <c r="Y161" s="221"/>
      <c r="Z161" s="222"/>
      <c r="AA161" s="221"/>
      <c r="AB161" s="222"/>
      <c r="AC161" s="221"/>
      <c r="AD161" s="222"/>
      <c r="AE161" s="221"/>
      <c r="AF161" s="222"/>
      <c r="AG161" s="221"/>
      <c r="AH161" s="222"/>
      <c r="AI161" s="221"/>
      <c r="AJ161" s="221"/>
      <c r="AK161" s="221"/>
    </row>
    <row r="162" spans="4:37" ht="15.75" customHeight="1">
      <c r="D162" s="223"/>
      <c r="E162" s="221"/>
      <c r="F162" s="222"/>
      <c r="G162" s="221"/>
      <c r="H162" s="222"/>
      <c r="I162" s="221"/>
      <c r="J162" s="223"/>
      <c r="K162" s="221"/>
      <c r="L162" s="222"/>
      <c r="M162" s="221"/>
      <c r="N162" s="222"/>
      <c r="O162" s="221"/>
      <c r="P162" s="222"/>
      <c r="Q162" s="222"/>
      <c r="R162" s="222"/>
      <c r="S162" s="222"/>
      <c r="T162" s="222"/>
      <c r="U162" s="221"/>
      <c r="V162" s="222"/>
      <c r="W162" s="221"/>
      <c r="X162" s="222"/>
      <c r="Y162" s="221"/>
      <c r="Z162" s="222"/>
      <c r="AA162" s="221"/>
      <c r="AB162" s="222"/>
      <c r="AC162" s="221"/>
      <c r="AD162" s="222"/>
      <c r="AE162" s="221"/>
      <c r="AF162" s="222"/>
      <c r="AG162" s="221"/>
      <c r="AH162" s="222"/>
      <c r="AI162" s="221"/>
      <c r="AJ162" s="221"/>
      <c r="AK162" s="221"/>
    </row>
    <row r="163" spans="4:37" ht="15.75" customHeight="1">
      <c r="D163" s="223"/>
      <c r="E163" s="221"/>
      <c r="F163" s="222"/>
      <c r="G163" s="221"/>
      <c r="H163" s="222"/>
      <c r="I163" s="221"/>
      <c r="J163" s="223"/>
      <c r="K163" s="221"/>
      <c r="L163" s="222"/>
      <c r="M163" s="221"/>
      <c r="N163" s="222"/>
      <c r="O163" s="221"/>
      <c r="P163" s="222"/>
      <c r="Q163" s="222"/>
      <c r="R163" s="222"/>
      <c r="S163" s="222"/>
      <c r="T163" s="222"/>
      <c r="U163" s="221"/>
      <c r="V163" s="222"/>
      <c r="W163" s="221"/>
      <c r="X163" s="222"/>
      <c r="Y163" s="221"/>
      <c r="Z163" s="222"/>
      <c r="AA163" s="221"/>
      <c r="AB163" s="222"/>
      <c r="AC163" s="221"/>
      <c r="AD163" s="222"/>
      <c r="AE163" s="221"/>
      <c r="AF163" s="222"/>
      <c r="AG163" s="221"/>
      <c r="AH163" s="222"/>
      <c r="AI163" s="221"/>
      <c r="AJ163" s="221"/>
      <c r="AK163" s="221"/>
    </row>
    <row r="164" spans="4:37" ht="15.75" customHeight="1">
      <c r="D164" s="223"/>
      <c r="E164" s="221"/>
      <c r="F164" s="222"/>
      <c r="G164" s="221"/>
      <c r="H164" s="222"/>
      <c r="I164" s="221"/>
      <c r="J164" s="223"/>
      <c r="K164" s="221"/>
      <c r="L164" s="222"/>
      <c r="M164" s="221"/>
      <c r="N164" s="222"/>
      <c r="O164" s="221"/>
      <c r="P164" s="222"/>
      <c r="Q164" s="222"/>
      <c r="R164" s="222"/>
      <c r="S164" s="222"/>
      <c r="T164" s="222"/>
      <c r="U164" s="221"/>
      <c r="V164" s="222"/>
      <c r="W164" s="221"/>
      <c r="X164" s="222"/>
      <c r="Y164" s="221"/>
      <c r="Z164" s="222"/>
      <c r="AA164" s="221"/>
      <c r="AB164" s="222"/>
      <c r="AC164" s="221"/>
      <c r="AD164" s="222"/>
      <c r="AE164" s="221"/>
      <c r="AF164" s="222"/>
      <c r="AG164" s="221"/>
      <c r="AH164" s="222"/>
      <c r="AI164" s="221"/>
      <c r="AJ164" s="221"/>
      <c r="AK164" s="221"/>
    </row>
    <row r="165" spans="4:37" ht="15.75" customHeight="1">
      <c r="D165" s="223"/>
      <c r="E165" s="221"/>
      <c r="F165" s="222"/>
      <c r="G165" s="221"/>
      <c r="H165" s="222"/>
      <c r="I165" s="221"/>
      <c r="J165" s="223"/>
      <c r="K165" s="221"/>
      <c r="L165" s="222"/>
      <c r="M165" s="221"/>
      <c r="N165" s="222"/>
      <c r="O165" s="221"/>
      <c r="P165" s="222"/>
      <c r="Q165" s="222"/>
      <c r="R165" s="222"/>
      <c r="S165" s="222"/>
      <c r="T165" s="222"/>
      <c r="U165" s="221"/>
      <c r="V165" s="222"/>
      <c r="W165" s="221"/>
      <c r="X165" s="222"/>
      <c r="Y165" s="221"/>
      <c r="Z165" s="222"/>
      <c r="AA165" s="221"/>
      <c r="AB165" s="222"/>
      <c r="AC165" s="221"/>
      <c r="AD165" s="222"/>
      <c r="AE165" s="221"/>
      <c r="AF165" s="222"/>
      <c r="AG165" s="221"/>
      <c r="AH165" s="222"/>
      <c r="AI165" s="221"/>
      <c r="AJ165" s="221"/>
      <c r="AK165" s="221"/>
    </row>
    <row r="166" spans="4:37" ht="15.75" customHeight="1">
      <c r="D166" s="223"/>
      <c r="E166" s="221"/>
      <c r="F166" s="222"/>
      <c r="G166" s="221"/>
      <c r="H166" s="222"/>
      <c r="I166" s="221"/>
      <c r="J166" s="223"/>
      <c r="K166" s="221"/>
      <c r="L166" s="222"/>
      <c r="M166" s="221"/>
      <c r="N166" s="222"/>
      <c r="O166" s="221"/>
      <c r="P166" s="222"/>
      <c r="Q166" s="222"/>
      <c r="R166" s="222"/>
      <c r="S166" s="222"/>
      <c r="T166" s="222"/>
      <c r="U166" s="221"/>
      <c r="V166" s="222"/>
      <c r="W166" s="221"/>
      <c r="X166" s="222"/>
      <c r="Y166" s="221"/>
      <c r="Z166" s="222"/>
      <c r="AA166" s="221"/>
      <c r="AB166" s="222"/>
      <c r="AC166" s="221"/>
      <c r="AD166" s="222"/>
      <c r="AE166" s="221"/>
      <c r="AF166" s="222"/>
      <c r="AG166" s="221"/>
      <c r="AH166" s="222"/>
      <c r="AI166" s="221"/>
      <c r="AJ166" s="221"/>
      <c r="AK166" s="221"/>
    </row>
    <row r="167" spans="4:37" ht="15.75" customHeight="1">
      <c r="D167" s="223"/>
      <c r="E167" s="221"/>
      <c r="F167" s="222"/>
      <c r="G167" s="221"/>
      <c r="H167" s="222"/>
      <c r="I167" s="221"/>
      <c r="J167" s="223"/>
      <c r="K167" s="221"/>
      <c r="L167" s="222"/>
      <c r="M167" s="221"/>
      <c r="N167" s="222"/>
      <c r="O167" s="221"/>
      <c r="P167" s="222"/>
      <c r="Q167" s="222"/>
      <c r="R167" s="222"/>
      <c r="S167" s="222"/>
      <c r="T167" s="222"/>
      <c r="U167" s="221"/>
      <c r="V167" s="222"/>
      <c r="W167" s="221"/>
      <c r="X167" s="222"/>
      <c r="Y167" s="221"/>
      <c r="Z167" s="222"/>
      <c r="AA167" s="221"/>
      <c r="AB167" s="222"/>
      <c r="AC167" s="221"/>
      <c r="AD167" s="222"/>
      <c r="AE167" s="221"/>
      <c r="AF167" s="222"/>
      <c r="AG167" s="221"/>
      <c r="AH167" s="222"/>
      <c r="AI167" s="221"/>
      <c r="AJ167" s="221"/>
      <c r="AK167" s="221"/>
    </row>
    <row r="168" spans="4:37" ht="15.75" customHeight="1">
      <c r="D168" s="223"/>
      <c r="E168" s="221"/>
      <c r="F168" s="222"/>
      <c r="G168" s="221"/>
      <c r="H168" s="222"/>
      <c r="I168" s="221"/>
      <c r="J168" s="223"/>
      <c r="K168" s="221"/>
      <c r="L168" s="222"/>
      <c r="M168" s="221"/>
      <c r="N168" s="222"/>
      <c r="O168" s="221"/>
      <c r="P168" s="222"/>
      <c r="Q168" s="222"/>
      <c r="R168" s="222"/>
      <c r="S168" s="222"/>
      <c r="T168" s="222"/>
      <c r="U168" s="221"/>
      <c r="V168" s="222"/>
      <c r="W168" s="221"/>
      <c r="X168" s="222"/>
      <c r="Y168" s="221"/>
      <c r="Z168" s="222"/>
      <c r="AA168" s="221"/>
      <c r="AB168" s="222"/>
      <c r="AC168" s="221"/>
      <c r="AD168" s="222"/>
      <c r="AE168" s="221"/>
      <c r="AF168" s="222"/>
      <c r="AG168" s="221"/>
      <c r="AH168" s="222"/>
      <c r="AI168" s="221"/>
      <c r="AJ168" s="221"/>
      <c r="AK168" s="221"/>
    </row>
    <row r="169" spans="4:37" ht="15.75" customHeight="1">
      <c r="D169" s="223"/>
      <c r="E169" s="221"/>
      <c r="F169" s="222"/>
      <c r="G169" s="221"/>
      <c r="H169" s="222"/>
      <c r="I169" s="221"/>
      <c r="J169" s="223"/>
      <c r="K169" s="221"/>
      <c r="L169" s="222"/>
      <c r="M169" s="221"/>
      <c r="N169" s="222"/>
      <c r="O169" s="221"/>
      <c r="P169" s="222"/>
      <c r="Q169" s="222"/>
      <c r="R169" s="222"/>
      <c r="S169" s="222"/>
      <c r="T169" s="222"/>
      <c r="U169" s="221"/>
      <c r="V169" s="222"/>
      <c r="W169" s="221"/>
      <c r="X169" s="222"/>
      <c r="Y169" s="221"/>
      <c r="Z169" s="222"/>
      <c r="AA169" s="221"/>
      <c r="AB169" s="222"/>
      <c r="AC169" s="221"/>
      <c r="AD169" s="222"/>
      <c r="AE169" s="221"/>
      <c r="AF169" s="222"/>
      <c r="AG169" s="221"/>
      <c r="AH169" s="222"/>
      <c r="AI169" s="221"/>
      <c r="AJ169" s="221"/>
      <c r="AK169" s="221"/>
    </row>
    <row r="170" spans="4:37" ht="15.75" customHeight="1">
      <c r="D170" s="223"/>
      <c r="E170" s="221"/>
      <c r="F170" s="222"/>
      <c r="G170" s="221"/>
      <c r="H170" s="222"/>
      <c r="I170" s="221"/>
      <c r="J170" s="223"/>
      <c r="K170" s="221"/>
      <c r="L170" s="222"/>
      <c r="M170" s="221"/>
      <c r="N170" s="222"/>
      <c r="O170" s="221"/>
      <c r="P170" s="222"/>
      <c r="Q170" s="222"/>
      <c r="R170" s="222"/>
      <c r="S170" s="222"/>
      <c r="T170" s="222"/>
      <c r="U170" s="221"/>
      <c r="V170" s="222"/>
      <c r="W170" s="221"/>
      <c r="X170" s="222"/>
      <c r="Y170" s="221"/>
      <c r="Z170" s="222"/>
      <c r="AA170" s="221"/>
      <c r="AB170" s="222"/>
      <c r="AC170" s="221"/>
      <c r="AD170" s="222"/>
      <c r="AE170" s="221"/>
      <c r="AF170" s="222"/>
      <c r="AG170" s="221"/>
      <c r="AH170" s="222"/>
      <c r="AI170" s="221"/>
      <c r="AJ170" s="221"/>
      <c r="AK170" s="221"/>
    </row>
    <row r="171" spans="4:37" ht="15.75" customHeight="1">
      <c r="D171" s="223"/>
      <c r="E171" s="221"/>
      <c r="F171" s="222"/>
      <c r="G171" s="221"/>
      <c r="H171" s="222"/>
      <c r="I171" s="221"/>
      <c r="J171" s="223"/>
      <c r="K171" s="221"/>
      <c r="L171" s="222"/>
      <c r="M171" s="221"/>
      <c r="N171" s="222"/>
      <c r="O171" s="221"/>
      <c r="P171" s="222"/>
      <c r="Q171" s="222"/>
      <c r="R171" s="222"/>
      <c r="S171" s="222"/>
      <c r="T171" s="222"/>
      <c r="U171" s="221"/>
      <c r="V171" s="222"/>
      <c r="W171" s="221"/>
      <c r="X171" s="222"/>
      <c r="Y171" s="221"/>
      <c r="Z171" s="222"/>
      <c r="AA171" s="221"/>
      <c r="AB171" s="222"/>
      <c r="AC171" s="221"/>
      <c r="AD171" s="222"/>
      <c r="AE171" s="221"/>
      <c r="AF171" s="222"/>
      <c r="AG171" s="221"/>
      <c r="AH171" s="222"/>
      <c r="AI171" s="221"/>
      <c r="AJ171" s="221"/>
      <c r="AK171" s="221"/>
    </row>
    <row r="172" spans="4:37" ht="15.75" customHeight="1">
      <c r="D172" s="223"/>
      <c r="E172" s="221"/>
      <c r="F172" s="222"/>
      <c r="G172" s="221"/>
      <c r="H172" s="222"/>
      <c r="I172" s="221"/>
      <c r="J172" s="223"/>
      <c r="K172" s="221"/>
      <c r="L172" s="222"/>
      <c r="M172" s="221"/>
      <c r="N172" s="222"/>
      <c r="O172" s="221"/>
      <c r="P172" s="222"/>
      <c r="Q172" s="222"/>
      <c r="R172" s="222"/>
      <c r="S172" s="222"/>
      <c r="T172" s="222"/>
      <c r="U172" s="221"/>
      <c r="V172" s="222"/>
      <c r="W172" s="221"/>
      <c r="X172" s="222"/>
      <c r="Y172" s="221"/>
      <c r="Z172" s="222"/>
      <c r="AA172" s="221"/>
      <c r="AB172" s="222"/>
      <c r="AC172" s="221"/>
      <c r="AD172" s="222"/>
      <c r="AE172" s="221"/>
      <c r="AF172" s="222"/>
      <c r="AG172" s="221"/>
      <c r="AH172" s="222"/>
      <c r="AI172" s="221"/>
      <c r="AJ172" s="221"/>
      <c r="AK172" s="221"/>
    </row>
    <row r="173" spans="4:37" ht="15.75" customHeight="1">
      <c r="D173" s="223"/>
      <c r="E173" s="221"/>
      <c r="F173" s="222"/>
      <c r="G173" s="221"/>
      <c r="H173" s="222"/>
      <c r="I173" s="221"/>
      <c r="J173" s="223"/>
      <c r="K173" s="221"/>
      <c r="L173" s="222"/>
      <c r="M173" s="221"/>
      <c r="N173" s="222"/>
      <c r="O173" s="221"/>
      <c r="P173" s="222"/>
      <c r="Q173" s="222"/>
      <c r="R173" s="222"/>
      <c r="S173" s="222"/>
      <c r="T173" s="222"/>
      <c r="U173" s="221"/>
      <c r="V173" s="222"/>
      <c r="W173" s="221"/>
      <c r="X173" s="222"/>
      <c r="Y173" s="221"/>
      <c r="Z173" s="222"/>
      <c r="AA173" s="221"/>
      <c r="AB173" s="222"/>
      <c r="AC173" s="221"/>
      <c r="AD173" s="222"/>
      <c r="AE173" s="221"/>
      <c r="AF173" s="222"/>
      <c r="AG173" s="221"/>
      <c r="AH173" s="222"/>
      <c r="AI173" s="221"/>
      <c r="AJ173" s="221"/>
      <c r="AK173" s="221"/>
    </row>
    <row r="174" spans="4:37" ht="15.75" customHeight="1">
      <c r="D174" s="223"/>
      <c r="E174" s="221"/>
      <c r="F174" s="222"/>
      <c r="G174" s="221"/>
      <c r="H174" s="222"/>
      <c r="I174" s="221"/>
      <c r="J174" s="223"/>
      <c r="K174" s="221"/>
      <c r="L174" s="222"/>
      <c r="M174" s="221"/>
      <c r="N174" s="222"/>
      <c r="O174" s="221"/>
      <c r="P174" s="222"/>
      <c r="Q174" s="222"/>
      <c r="R174" s="222"/>
      <c r="S174" s="222"/>
      <c r="T174" s="222"/>
      <c r="U174" s="221"/>
      <c r="V174" s="222"/>
      <c r="W174" s="221"/>
      <c r="X174" s="222"/>
      <c r="Y174" s="221"/>
      <c r="Z174" s="222"/>
      <c r="AA174" s="221"/>
      <c r="AB174" s="222"/>
      <c r="AC174" s="221"/>
      <c r="AD174" s="222"/>
      <c r="AE174" s="221"/>
      <c r="AF174" s="222"/>
      <c r="AG174" s="221"/>
      <c r="AH174" s="222"/>
      <c r="AI174" s="221"/>
      <c r="AJ174" s="221"/>
      <c r="AK174" s="221"/>
    </row>
    <row r="175" spans="4:37" ht="15.75" customHeight="1">
      <c r="D175" s="223"/>
      <c r="E175" s="221"/>
      <c r="F175" s="222"/>
      <c r="G175" s="221"/>
      <c r="H175" s="222"/>
      <c r="I175" s="221"/>
      <c r="J175" s="223"/>
      <c r="K175" s="221"/>
      <c r="L175" s="222"/>
      <c r="M175" s="221"/>
      <c r="N175" s="222"/>
      <c r="O175" s="221"/>
      <c r="P175" s="222"/>
      <c r="Q175" s="222"/>
      <c r="R175" s="222"/>
      <c r="S175" s="222"/>
      <c r="T175" s="222"/>
      <c r="U175" s="221"/>
      <c r="V175" s="222"/>
      <c r="W175" s="221"/>
      <c r="X175" s="222"/>
      <c r="Y175" s="221"/>
      <c r="Z175" s="222"/>
      <c r="AA175" s="221"/>
      <c r="AB175" s="222"/>
      <c r="AC175" s="221"/>
      <c r="AD175" s="222"/>
      <c r="AE175" s="221"/>
      <c r="AF175" s="222"/>
      <c r="AG175" s="221"/>
      <c r="AH175" s="222"/>
      <c r="AI175" s="221"/>
      <c r="AJ175" s="221"/>
      <c r="AK175" s="221"/>
    </row>
    <row r="176" spans="4:37" ht="15.75" customHeight="1">
      <c r="D176" s="223"/>
      <c r="E176" s="221"/>
      <c r="F176" s="222"/>
      <c r="G176" s="221"/>
      <c r="H176" s="222"/>
      <c r="I176" s="221"/>
      <c r="J176" s="223"/>
      <c r="K176" s="221"/>
      <c r="L176" s="222"/>
      <c r="M176" s="221"/>
      <c r="N176" s="222"/>
      <c r="O176" s="221"/>
      <c r="P176" s="222"/>
      <c r="Q176" s="222"/>
      <c r="R176" s="222"/>
      <c r="S176" s="222"/>
      <c r="T176" s="222"/>
      <c r="U176" s="221"/>
      <c r="V176" s="222"/>
      <c r="W176" s="221"/>
      <c r="X176" s="222"/>
      <c r="Y176" s="221"/>
      <c r="Z176" s="222"/>
      <c r="AA176" s="221"/>
      <c r="AB176" s="222"/>
      <c r="AC176" s="221"/>
      <c r="AD176" s="222"/>
      <c r="AE176" s="221"/>
      <c r="AF176" s="222"/>
      <c r="AG176" s="221"/>
      <c r="AH176" s="222"/>
      <c r="AI176" s="221"/>
      <c r="AJ176" s="221"/>
      <c r="AK176" s="221"/>
    </row>
    <row r="177" spans="4:37" ht="15.75" customHeight="1">
      <c r="D177" s="223"/>
      <c r="E177" s="221"/>
      <c r="F177" s="222"/>
      <c r="G177" s="221"/>
      <c r="H177" s="222"/>
      <c r="I177" s="221"/>
      <c r="J177" s="223"/>
      <c r="K177" s="221"/>
      <c r="L177" s="222"/>
      <c r="M177" s="221"/>
      <c r="N177" s="222"/>
      <c r="O177" s="221"/>
      <c r="P177" s="222"/>
      <c r="Q177" s="222"/>
      <c r="R177" s="222"/>
      <c r="S177" s="222"/>
      <c r="T177" s="222"/>
      <c r="U177" s="221"/>
      <c r="V177" s="222"/>
      <c r="W177" s="221"/>
      <c r="X177" s="222"/>
      <c r="Y177" s="221"/>
      <c r="Z177" s="222"/>
      <c r="AA177" s="221"/>
      <c r="AB177" s="222"/>
      <c r="AC177" s="221"/>
      <c r="AD177" s="222"/>
      <c r="AE177" s="221"/>
      <c r="AF177" s="222"/>
      <c r="AG177" s="221"/>
      <c r="AH177" s="222"/>
      <c r="AI177" s="221"/>
      <c r="AJ177" s="221"/>
      <c r="AK177" s="221"/>
    </row>
    <row r="178" spans="4:37" ht="15.75" customHeight="1">
      <c r="D178" s="223"/>
      <c r="E178" s="221"/>
      <c r="F178" s="222"/>
      <c r="G178" s="221"/>
      <c r="H178" s="222"/>
      <c r="I178" s="221"/>
      <c r="J178" s="223"/>
      <c r="K178" s="221"/>
      <c r="L178" s="222"/>
      <c r="M178" s="221"/>
      <c r="N178" s="222"/>
      <c r="O178" s="221"/>
      <c r="P178" s="222"/>
      <c r="Q178" s="222"/>
      <c r="R178" s="222"/>
      <c r="S178" s="222"/>
      <c r="T178" s="222"/>
      <c r="U178" s="221"/>
      <c r="V178" s="222"/>
      <c r="W178" s="221"/>
      <c r="X178" s="222"/>
      <c r="Y178" s="221"/>
      <c r="Z178" s="222"/>
      <c r="AA178" s="221"/>
      <c r="AB178" s="222"/>
      <c r="AC178" s="221"/>
      <c r="AD178" s="222"/>
      <c r="AE178" s="221"/>
      <c r="AF178" s="222"/>
      <c r="AG178" s="221"/>
      <c r="AH178" s="222"/>
      <c r="AI178" s="221"/>
      <c r="AJ178" s="221"/>
      <c r="AK178" s="221"/>
    </row>
    <row r="179" spans="4:37" ht="15.75" customHeight="1">
      <c r="D179" s="223"/>
      <c r="E179" s="221"/>
      <c r="F179" s="222"/>
      <c r="G179" s="221"/>
      <c r="H179" s="222"/>
      <c r="I179" s="221"/>
      <c r="J179" s="223"/>
      <c r="K179" s="221"/>
      <c r="L179" s="222"/>
      <c r="M179" s="221"/>
      <c r="N179" s="222"/>
      <c r="O179" s="221"/>
      <c r="P179" s="222"/>
      <c r="Q179" s="222"/>
      <c r="R179" s="222"/>
      <c r="S179" s="222"/>
      <c r="T179" s="222"/>
      <c r="U179" s="221"/>
      <c r="V179" s="222"/>
      <c r="W179" s="221"/>
      <c r="X179" s="222"/>
      <c r="Y179" s="221"/>
      <c r="Z179" s="222"/>
      <c r="AA179" s="221"/>
      <c r="AB179" s="222"/>
      <c r="AC179" s="221"/>
      <c r="AD179" s="222"/>
      <c r="AE179" s="221"/>
      <c r="AF179" s="222"/>
      <c r="AG179" s="221"/>
      <c r="AH179" s="222"/>
      <c r="AI179" s="221"/>
      <c r="AJ179" s="221"/>
      <c r="AK179" s="221"/>
    </row>
    <row r="180" spans="4:37" ht="15.75" customHeight="1">
      <c r="D180" s="223"/>
      <c r="E180" s="221"/>
      <c r="F180" s="222"/>
      <c r="G180" s="221"/>
      <c r="H180" s="222"/>
      <c r="I180" s="221"/>
      <c r="J180" s="223"/>
      <c r="K180" s="221"/>
      <c r="L180" s="222"/>
      <c r="M180" s="221"/>
      <c r="N180" s="222"/>
      <c r="O180" s="221"/>
      <c r="P180" s="222"/>
      <c r="Q180" s="222"/>
      <c r="R180" s="222"/>
      <c r="S180" s="222"/>
      <c r="T180" s="222"/>
      <c r="U180" s="221"/>
      <c r="V180" s="222"/>
      <c r="W180" s="221"/>
      <c r="X180" s="222"/>
      <c r="Y180" s="221"/>
      <c r="Z180" s="222"/>
      <c r="AA180" s="221"/>
      <c r="AB180" s="222"/>
      <c r="AC180" s="221"/>
      <c r="AD180" s="222"/>
      <c r="AE180" s="221"/>
      <c r="AF180" s="222"/>
      <c r="AG180" s="221"/>
      <c r="AH180" s="222"/>
      <c r="AI180" s="221"/>
      <c r="AJ180" s="221"/>
      <c r="AK180" s="221"/>
    </row>
    <row r="181" spans="4:37" ht="15.75" customHeight="1">
      <c r="D181" s="223"/>
      <c r="E181" s="221"/>
      <c r="F181" s="222"/>
      <c r="G181" s="221"/>
      <c r="H181" s="222"/>
      <c r="I181" s="221"/>
      <c r="J181" s="223"/>
      <c r="K181" s="221"/>
      <c r="L181" s="222"/>
      <c r="M181" s="221"/>
      <c r="N181" s="222"/>
      <c r="O181" s="221"/>
      <c r="P181" s="222"/>
      <c r="Q181" s="222"/>
      <c r="R181" s="222"/>
      <c r="S181" s="222"/>
      <c r="T181" s="222"/>
      <c r="U181" s="221"/>
      <c r="V181" s="222"/>
      <c r="W181" s="221"/>
      <c r="X181" s="222"/>
      <c r="Y181" s="221"/>
      <c r="Z181" s="222"/>
      <c r="AA181" s="221"/>
      <c r="AB181" s="222"/>
      <c r="AC181" s="221"/>
      <c r="AD181" s="222"/>
      <c r="AE181" s="221"/>
      <c r="AF181" s="222"/>
      <c r="AG181" s="221"/>
      <c r="AH181" s="222"/>
      <c r="AI181" s="221"/>
      <c r="AJ181" s="221"/>
      <c r="AK181" s="221"/>
    </row>
    <row r="182" spans="4:37" ht="15.75" customHeight="1">
      <c r="D182" s="223"/>
      <c r="E182" s="221"/>
      <c r="F182" s="222"/>
      <c r="G182" s="221"/>
      <c r="H182" s="222"/>
      <c r="I182" s="221"/>
      <c r="J182" s="223"/>
      <c r="K182" s="221"/>
      <c r="L182" s="222"/>
      <c r="M182" s="221"/>
      <c r="N182" s="222"/>
      <c r="O182" s="221"/>
      <c r="P182" s="222"/>
      <c r="Q182" s="222"/>
      <c r="R182" s="222"/>
      <c r="S182" s="222"/>
      <c r="T182" s="222"/>
      <c r="U182" s="221"/>
      <c r="V182" s="222"/>
      <c r="W182" s="221"/>
      <c r="X182" s="222"/>
      <c r="Y182" s="221"/>
      <c r="Z182" s="222"/>
      <c r="AA182" s="221"/>
      <c r="AB182" s="222"/>
      <c r="AC182" s="221"/>
      <c r="AD182" s="222"/>
      <c r="AE182" s="221"/>
      <c r="AF182" s="222"/>
      <c r="AG182" s="221"/>
      <c r="AH182" s="222"/>
      <c r="AI182" s="221"/>
      <c r="AJ182" s="221"/>
      <c r="AK182" s="221"/>
    </row>
    <row r="183" spans="4:37" ht="15.75" customHeight="1">
      <c r="D183" s="223"/>
      <c r="E183" s="221"/>
      <c r="F183" s="222"/>
      <c r="G183" s="221"/>
      <c r="H183" s="222"/>
      <c r="I183" s="221"/>
      <c r="J183" s="223"/>
      <c r="K183" s="221"/>
      <c r="L183" s="222"/>
      <c r="M183" s="221"/>
      <c r="N183" s="222"/>
      <c r="O183" s="221"/>
      <c r="P183" s="222"/>
      <c r="Q183" s="222"/>
      <c r="R183" s="222"/>
      <c r="S183" s="222"/>
      <c r="T183" s="222"/>
      <c r="U183" s="221"/>
      <c r="V183" s="222"/>
      <c r="W183" s="221"/>
      <c r="X183" s="222"/>
      <c r="Y183" s="221"/>
      <c r="Z183" s="222"/>
      <c r="AA183" s="221"/>
      <c r="AB183" s="222"/>
      <c r="AC183" s="221"/>
      <c r="AD183" s="222"/>
      <c r="AE183" s="221"/>
      <c r="AF183" s="222"/>
      <c r="AG183" s="221"/>
      <c r="AH183" s="222"/>
      <c r="AI183" s="221"/>
      <c r="AJ183" s="221"/>
      <c r="AK183" s="221"/>
    </row>
    <row r="184" spans="4:37" ht="15.75" customHeight="1">
      <c r="D184" s="223"/>
      <c r="E184" s="221"/>
      <c r="F184" s="222"/>
      <c r="G184" s="221"/>
      <c r="H184" s="222"/>
      <c r="I184" s="221"/>
      <c r="J184" s="223"/>
      <c r="K184" s="221"/>
      <c r="L184" s="222"/>
      <c r="M184" s="221"/>
      <c r="N184" s="222"/>
      <c r="O184" s="221"/>
      <c r="P184" s="222"/>
      <c r="Q184" s="222"/>
      <c r="R184" s="222"/>
      <c r="S184" s="222"/>
      <c r="T184" s="222"/>
      <c r="U184" s="221"/>
      <c r="V184" s="222"/>
      <c r="W184" s="221"/>
      <c r="X184" s="222"/>
      <c r="Y184" s="221"/>
      <c r="Z184" s="222"/>
      <c r="AA184" s="221"/>
      <c r="AB184" s="222"/>
      <c r="AC184" s="221"/>
      <c r="AD184" s="222"/>
      <c r="AE184" s="221"/>
      <c r="AF184" s="222"/>
      <c r="AG184" s="221"/>
      <c r="AH184" s="222"/>
      <c r="AI184" s="221"/>
      <c r="AJ184" s="221"/>
      <c r="AK184" s="221"/>
    </row>
    <row r="185" spans="4:37" ht="15.75" customHeight="1">
      <c r="D185" s="223"/>
      <c r="E185" s="221"/>
      <c r="F185" s="222"/>
      <c r="G185" s="221"/>
      <c r="H185" s="222"/>
      <c r="I185" s="221"/>
      <c r="J185" s="223"/>
      <c r="K185" s="221"/>
      <c r="L185" s="222"/>
      <c r="M185" s="221"/>
      <c r="N185" s="222"/>
      <c r="O185" s="221"/>
      <c r="P185" s="222"/>
      <c r="Q185" s="222"/>
      <c r="R185" s="222"/>
      <c r="S185" s="222"/>
      <c r="T185" s="222"/>
      <c r="U185" s="221"/>
      <c r="V185" s="222"/>
      <c r="W185" s="221"/>
      <c r="X185" s="222"/>
      <c r="Y185" s="221"/>
      <c r="Z185" s="222"/>
      <c r="AA185" s="221"/>
      <c r="AB185" s="222"/>
      <c r="AC185" s="221"/>
      <c r="AD185" s="222"/>
      <c r="AE185" s="221"/>
      <c r="AF185" s="222"/>
      <c r="AG185" s="221"/>
      <c r="AH185" s="222"/>
      <c r="AI185" s="221"/>
      <c r="AJ185" s="221"/>
      <c r="AK185" s="221"/>
    </row>
    <row r="186" spans="4:37" ht="15.75" customHeight="1">
      <c r="D186" s="223"/>
      <c r="E186" s="221"/>
      <c r="F186" s="222"/>
      <c r="G186" s="221"/>
      <c r="H186" s="222"/>
      <c r="I186" s="221"/>
      <c r="J186" s="223"/>
      <c r="K186" s="221"/>
      <c r="L186" s="222"/>
      <c r="M186" s="221"/>
      <c r="N186" s="222"/>
      <c r="O186" s="221"/>
      <c r="P186" s="222"/>
      <c r="Q186" s="222"/>
      <c r="R186" s="222"/>
      <c r="S186" s="222"/>
      <c r="T186" s="222"/>
      <c r="U186" s="221"/>
      <c r="V186" s="222"/>
      <c r="W186" s="221"/>
      <c r="X186" s="222"/>
      <c r="Y186" s="221"/>
      <c r="Z186" s="222"/>
      <c r="AA186" s="221"/>
      <c r="AB186" s="222"/>
      <c r="AC186" s="221"/>
      <c r="AD186" s="222"/>
      <c r="AE186" s="221"/>
      <c r="AF186" s="222"/>
      <c r="AG186" s="221"/>
      <c r="AH186" s="222"/>
      <c r="AI186" s="221"/>
      <c r="AJ186" s="221"/>
      <c r="AK186" s="221"/>
    </row>
    <row r="187" spans="4:37" ht="15.75" customHeight="1">
      <c r="D187" s="223"/>
      <c r="E187" s="221"/>
      <c r="F187" s="222"/>
      <c r="G187" s="221"/>
      <c r="H187" s="222"/>
      <c r="I187" s="221"/>
      <c r="J187" s="223"/>
      <c r="K187" s="221"/>
      <c r="L187" s="222"/>
      <c r="M187" s="221"/>
      <c r="N187" s="222"/>
      <c r="O187" s="221"/>
      <c r="P187" s="222"/>
      <c r="Q187" s="222"/>
      <c r="R187" s="222"/>
      <c r="S187" s="222"/>
      <c r="T187" s="222"/>
      <c r="U187" s="221"/>
      <c r="V187" s="222"/>
      <c r="W187" s="221"/>
      <c r="X187" s="222"/>
      <c r="Y187" s="221"/>
      <c r="Z187" s="222"/>
      <c r="AA187" s="221"/>
      <c r="AB187" s="222"/>
      <c r="AC187" s="221"/>
      <c r="AD187" s="222"/>
      <c r="AE187" s="221"/>
      <c r="AF187" s="222"/>
      <c r="AG187" s="221"/>
      <c r="AH187" s="222"/>
      <c r="AI187" s="221"/>
      <c r="AJ187" s="221"/>
      <c r="AK187" s="221"/>
    </row>
    <row r="188" spans="4:37" ht="15.75" customHeight="1">
      <c r="D188" s="223"/>
      <c r="E188" s="221"/>
      <c r="F188" s="222"/>
      <c r="G188" s="221"/>
      <c r="H188" s="222"/>
      <c r="I188" s="221"/>
      <c r="J188" s="223"/>
      <c r="K188" s="221"/>
      <c r="L188" s="222"/>
      <c r="M188" s="221"/>
      <c r="N188" s="222"/>
      <c r="O188" s="221"/>
      <c r="P188" s="222"/>
      <c r="Q188" s="222"/>
      <c r="R188" s="222"/>
      <c r="S188" s="222"/>
      <c r="T188" s="222"/>
      <c r="U188" s="221"/>
      <c r="V188" s="222"/>
      <c r="W188" s="221"/>
      <c r="X188" s="222"/>
      <c r="Y188" s="221"/>
      <c r="Z188" s="222"/>
      <c r="AA188" s="221"/>
      <c r="AB188" s="222"/>
      <c r="AC188" s="221"/>
      <c r="AD188" s="222"/>
      <c r="AE188" s="221"/>
      <c r="AF188" s="222"/>
      <c r="AG188" s="221"/>
      <c r="AH188" s="222"/>
      <c r="AI188" s="221"/>
      <c r="AJ188" s="221"/>
      <c r="AK188" s="221"/>
    </row>
    <row r="189" spans="4:37" ht="15.75" customHeight="1">
      <c r="D189" s="223"/>
      <c r="E189" s="221"/>
      <c r="F189" s="222"/>
      <c r="G189" s="221"/>
      <c r="H189" s="222"/>
      <c r="I189" s="221"/>
      <c r="J189" s="223"/>
      <c r="K189" s="221"/>
      <c r="L189" s="222"/>
      <c r="M189" s="221"/>
      <c r="N189" s="222"/>
      <c r="O189" s="221"/>
      <c r="P189" s="222"/>
      <c r="Q189" s="222"/>
      <c r="R189" s="222"/>
      <c r="S189" s="222"/>
      <c r="T189" s="222"/>
      <c r="U189" s="221"/>
      <c r="V189" s="222"/>
      <c r="W189" s="221"/>
      <c r="X189" s="222"/>
      <c r="Y189" s="221"/>
      <c r="Z189" s="222"/>
      <c r="AA189" s="221"/>
      <c r="AB189" s="222"/>
      <c r="AC189" s="221"/>
      <c r="AD189" s="222"/>
      <c r="AE189" s="221"/>
      <c r="AF189" s="222"/>
      <c r="AG189" s="221"/>
      <c r="AH189" s="222"/>
      <c r="AI189" s="221"/>
      <c r="AJ189" s="221"/>
      <c r="AK189" s="221"/>
    </row>
    <row r="190" spans="4:37" ht="15.75" customHeight="1">
      <c r="D190" s="223"/>
      <c r="E190" s="221"/>
      <c r="F190" s="222"/>
      <c r="G190" s="221"/>
      <c r="H190" s="222"/>
      <c r="I190" s="221"/>
      <c r="J190" s="223"/>
      <c r="K190" s="221"/>
      <c r="L190" s="222"/>
      <c r="M190" s="221"/>
      <c r="N190" s="222"/>
      <c r="O190" s="221"/>
      <c r="P190" s="222"/>
      <c r="Q190" s="222"/>
      <c r="R190" s="222"/>
      <c r="S190" s="222"/>
      <c r="T190" s="222"/>
      <c r="U190" s="221"/>
      <c r="V190" s="222"/>
      <c r="W190" s="221"/>
      <c r="X190" s="222"/>
      <c r="Y190" s="221"/>
      <c r="Z190" s="222"/>
      <c r="AA190" s="221"/>
      <c r="AB190" s="222"/>
      <c r="AC190" s="221"/>
      <c r="AD190" s="222"/>
      <c r="AE190" s="221"/>
      <c r="AF190" s="222"/>
      <c r="AG190" s="221"/>
      <c r="AH190" s="222"/>
      <c r="AI190" s="221"/>
      <c r="AJ190" s="221"/>
      <c r="AK190" s="221"/>
    </row>
    <row r="191" spans="4:37" ht="15.75" customHeight="1">
      <c r="D191" s="223"/>
      <c r="E191" s="221"/>
      <c r="F191" s="222"/>
      <c r="G191" s="221"/>
      <c r="H191" s="222"/>
      <c r="I191" s="221"/>
      <c r="J191" s="223"/>
      <c r="K191" s="221"/>
      <c r="L191" s="222"/>
      <c r="M191" s="221"/>
      <c r="N191" s="222"/>
      <c r="O191" s="221"/>
      <c r="P191" s="222"/>
      <c r="Q191" s="222"/>
      <c r="R191" s="222"/>
      <c r="S191" s="222"/>
      <c r="T191" s="222"/>
      <c r="U191" s="221"/>
      <c r="V191" s="222"/>
      <c r="W191" s="221"/>
      <c r="X191" s="222"/>
      <c r="Y191" s="221"/>
      <c r="Z191" s="222"/>
      <c r="AA191" s="221"/>
      <c r="AB191" s="222"/>
      <c r="AC191" s="221"/>
      <c r="AD191" s="222"/>
      <c r="AE191" s="221"/>
      <c r="AF191" s="222"/>
      <c r="AG191" s="221"/>
      <c r="AH191" s="222"/>
      <c r="AI191" s="221"/>
      <c r="AJ191" s="221"/>
      <c r="AK191" s="221"/>
    </row>
    <row r="192" spans="4:37" ht="15.75" customHeight="1">
      <c r="D192" s="223"/>
      <c r="E192" s="221"/>
      <c r="F192" s="222"/>
      <c r="G192" s="221"/>
      <c r="H192" s="222"/>
      <c r="I192" s="221"/>
      <c r="J192" s="223"/>
      <c r="K192" s="221"/>
      <c r="L192" s="222"/>
      <c r="M192" s="221"/>
      <c r="N192" s="222"/>
      <c r="O192" s="221"/>
      <c r="P192" s="222"/>
      <c r="Q192" s="222"/>
      <c r="R192" s="222"/>
      <c r="S192" s="222"/>
      <c r="T192" s="222"/>
      <c r="U192" s="221"/>
      <c r="V192" s="222"/>
      <c r="W192" s="221"/>
      <c r="X192" s="222"/>
      <c r="Y192" s="221"/>
      <c r="Z192" s="222"/>
      <c r="AA192" s="221"/>
      <c r="AB192" s="222"/>
      <c r="AC192" s="221"/>
      <c r="AD192" s="222"/>
      <c r="AE192" s="221"/>
      <c r="AF192" s="222"/>
      <c r="AG192" s="221"/>
      <c r="AH192" s="222"/>
      <c r="AI192" s="221"/>
      <c r="AJ192" s="221"/>
      <c r="AK192" s="221"/>
    </row>
    <row r="193" spans="4:37" ht="15.75" customHeight="1">
      <c r="D193" s="223"/>
      <c r="E193" s="221"/>
      <c r="F193" s="222"/>
      <c r="G193" s="221"/>
      <c r="H193" s="222"/>
      <c r="I193" s="221"/>
      <c r="J193" s="223"/>
      <c r="K193" s="221"/>
      <c r="L193" s="222"/>
      <c r="M193" s="221"/>
      <c r="N193" s="222"/>
      <c r="O193" s="221"/>
      <c r="P193" s="222"/>
      <c r="Q193" s="222"/>
      <c r="R193" s="222"/>
      <c r="S193" s="222"/>
      <c r="T193" s="222"/>
      <c r="U193" s="221"/>
      <c r="V193" s="222"/>
      <c r="W193" s="221"/>
      <c r="X193" s="222"/>
      <c r="Y193" s="221"/>
      <c r="Z193" s="222"/>
      <c r="AA193" s="221"/>
      <c r="AB193" s="222"/>
      <c r="AC193" s="221"/>
      <c r="AD193" s="222"/>
      <c r="AE193" s="221"/>
      <c r="AF193" s="222"/>
      <c r="AG193" s="221"/>
      <c r="AH193" s="222"/>
      <c r="AI193" s="221"/>
      <c r="AJ193" s="221"/>
      <c r="AK193" s="221"/>
    </row>
    <row r="194" spans="4:37" ht="15.75" customHeight="1">
      <c r="D194" s="223"/>
      <c r="E194" s="221"/>
      <c r="F194" s="222"/>
      <c r="G194" s="221"/>
      <c r="H194" s="222"/>
      <c r="I194" s="221"/>
      <c r="J194" s="223"/>
      <c r="K194" s="221"/>
      <c r="L194" s="222"/>
      <c r="M194" s="221"/>
      <c r="N194" s="222"/>
      <c r="O194" s="221"/>
      <c r="P194" s="222"/>
      <c r="Q194" s="222"/>
      <c r="R194" s="222"/>
      <c r="S194" s="222"/>
      <c r="T194" s="222"/>
      <c r="U194" s="221"/>
      <c r="V194" s="222"/>
      <c r="W194" s="221"/>
      <c r="X194" s="222"/>
      <c r="Y194" s="221"/>
      <c r="Z194" s="222"/>
      <c r="AA194" s="221"/>
      <c r="AB194" s="222"/>
      <c r="AC194" s="221"/>
      <c r="AD194" s="222"/>
      <c r="AE194" s="221"/>
      <c r="AF194" s="222"/>
      <c r="AG194" s="221"/>
      <c r="AH194" s="222"/>
      <c r="AI194" s="221"/>
      <c r="AJ194" s="221"/>
      <c r="AK194" s="221"/>
    </row>
    <row r="195" spans="4:37" ht="15.75" customHeight="1">
      <c r="D195" s="223"/>
      <c r="E195" s="221"/>
      <c r="F195" s="222"/>
      <c r="G195" s="221"/>
      <c r="H195" s="222"/>
      <c r="I195" s="221"/>
      <c r="J195" s="223"/>
      <c r="K195" s="221"/>
      <c r="L195" s="222"/>
      <c r="M195" s="221"/>
      <c r="N195" s="222"/>
      <c r="O195" s="221"/>
      <c r="P195" s="222"/>
      <c r="Q195" s="222"/>
      <c r="R195" s="222"/>
      <c r="S195" s="222"/>
      <c r="T195" s="222"/>
      <c r="U195" s="221"/>
      <c r="V195" s="222"/>
      <c r="W195" s="221"/>
      <c r="X195" s="222"/>
      <c r="Y195" s="221"/>
      <c r="Z195" s="222"/>
      <c r="AA195" s="221"/>
      <c r="AB195" s="222"/>
      <c r="AC195" s="221"/>
      <c r="AD195" s="222"/>
      <c r="AE195" s="221"/>
      <c r="AF195" s="222"/>
      <c r="AG195" s="221"/>
      <c r="AH195" s="222"/>
      <c r="AI195" s="221"/>
      <c r="AJ195" s="221"/>
      <c r="AK195" s="221"/>
    </row>
    <row r="196" spans="4:37" ht="15.75" customHeight="1">
      <c r="D196" s="223"/>
      <c r="E196" s="221"/>
      <c r="F196" s="222"/>
      <c r="G196" s="221"/>
      <c r="H196" s="222"/>
      <c r="I196" s="221"/>
      <c r="J196" s="223"/>
      <c r="K196" s="221"/>
      <c r="L196" s="222"/>
      <c r="M196" s="221"/>
      <c r="N196" s="222"/>
      <c r="O196" s="221"/>
      <c r="P196" s="222"/>
      <c r="Q196" s="222"/>
      <c r="R196" s="222"/>
      <c r="S196" s="222"/>
      <c r="T196" s="222"/>
      <c r="U196" s="221"/>
      <c r="V196" s="222"/>
      <c r="W196" s="221"/>
      <c r="X196" s="222"/>
      <c r="Y196" s="221"/>
      <c r="Z196" s="222"/>
      <c r="AA196" s="221"/>
      <c r="AB196" s="222"/>
      <c r="AC196" s="221"/>
      <c r="AD196" s="222"/>
      <c r="AE196" s="221"/>
      <c r="AF196" s="222"/>
      <c r="AG196" s="221"/>
      <c r="AH196" s="222"/>
      <c r="AI196" s="221"/>
      <c r="AJ196" s="221"/>
      <c r="AK196" s="221"/>
    </row>
    <row r="197" spans="4:37" ht="15.75" customHeight="1">
      <c r="D197" s="223"/>
      <c r="E197" s="221"/>
      <c r="F197" s="222"/>
      <c r="G197" s="221"/>
      <c r="H197" s="222"/>
      <c r="I197" s="221"/>
      <c r="J197" s="223"/>
      <c r="K197" s="221"/>
      <c r="L197" s="222"/>
      <c r="M197" s="221"/>
      <c r="N197" s="222"/>
      <c r="O197" s="221"/>
      <c r="P197" s="222"/>
      <c r="Q197" s="222"/>
      <c r="R197" s="222"/>
      <c r="S197" s="222"/>
      <c r="T197" s="222"/>
      <c r="U197" s="221"/>
      <c r="V197" s="222"/>
      <c r="W197" s="221"/>
      <c r="X197" s="222"/>
      <c r="Y197" s="221"/>
      <c r="Z197" s="222"/>
      <c r="AA197" s="221"/>
      <c r="AB197" s="222"/>
      <c r="AC197" s="221"/>
      <c r="AD197" s="222"/>
      <c r="AE197" s="221"/>
      <c r="AF197" s="222"/>
      <c r="AG197" s="221"/>
      <c r="AH197" s="222"/>
      <c r="AI197" s="221"/>
      <c r="AJ197" s="221"/>
      <c r="AK197" s="221"/>
    </row>
    <row r="198" spans="4:37" ht="15.75" customHeight="1">
      <c r="D198" s="223"/>
      <c r="E198" s="221"/>
      <c r="F198" s="222"/>
      <c r="G198" s="221"/>
      <c r="H198" s="222"/>
      <c r="I198" s="221"/>
      <c r="J198" s="223"/>
      <c r="K198" s="221"/>
      <c r="L198" s="222"/>
      <c r="M198" s="221"/>
      <c r="N198" s="222"/>
      <c r="O198" s="221"/>
      <c r="P198" s="222"/>
      <c r="Q198" s="222"/>
      <c r="R198" s="222"/>
      <c r="S198" s="222"/>
      <c r="T198" s="222"/>
      <c r="U198" s="221"/>
      <c r="V198" s="222"/>
      <c r="W198" s="221"/>
      <c r="X198" s="222"/>
      <c r="Y198" s="221"/>
      <c r="Z198" s="222"/>
      <c r="AA198" s="221"/>
      <c r="AB198" s="222"/>
      <c r="AC198" s="221"/>
      <c r="AD198" s="222"/>
      <c r="AE198" s="221"/>
      <c r="AF198" s="222"/>
      <c r="AG198" s="221"/>
      <c r="AH198" s="222"/>
      <c r="AI198" s="221"/>
      <c r="AJ198" s="221"/>
      <c r="AK198" s="221"/>
    </row>
    <row r="199" spans="4:37" ht="15.75" customHeight="1">
      <c r="D199" s="223"/>
      <c r="E199" s="221"/>
      <c r="F199" s="222"/>
      <c r="G199" s="221"/>
      <c r="H199" s="222"/>
      <c r="I199" s="221"/>
      <c r="J199" s="223"/>
      <c r="K199" s="221"/>
      <c r="L199" s="222"/>
      <c r="M199" s="221"/>
      <c r="N199" s="222"/>
      <c r="O199" s="221"/>
      <c r="P199" s="222"/>
      <c r="Q199" s="222"/>
      <c r="R199" s="222"/>
      <c r="S199" s="222"/>
      <c r="T199" s="222"/>
      <c r="U199" s="221"/>
      <c r="V199" s="222"/>
      <c r="W199" s="221"/>
      <c r="X199" s="222"/>
      <c r="Y199" s="221"/>
      <c r="Z199" s="222"/>
      <c r="AA199" s="221"/>
      <c r="AB199" s="222"/>
      <c r="AC199" s="221"/>
      <c r="AD199" s="222"/>
      <c r="AE199" s="221"/>
      <c r="AF199" s="222"/>
      <c r="AG199" s="221"/>
      <c r="AH199" s="222"/>
      <c r="AI199" s="221"/>
      <c r="AJ199" s="221"/>
      <c r="AK199" s="221"/>
    </row>
    <row r="200" spans="4:37" ht="15.75" customHeight="1">
      <c r="D200" s="223"/>
      <c r="E200" s="221"/>
      <c r="F200" s="222"/>
      <c r="G200" s="221"/>
      <c r="H200" s="222"/>
      <c r="I200" s="221"/>
      <c r="J200" s="223"/>
      <c r="K200" s="221"/>
      <c r="L200" s="222"/>
      <c r="M200" s="221"/>
      <c r="N200" s="222"/>
      <c r="O200" s="221"/>
      <c r="P200" s="222"/>
      <c r="Q200" s="222"/>
      <c r="R200" s="222"/>
      <c r="S200" s="222"/>
      <c r="T200" s="222"/>
      <c r="U200" s="221"/>
      <c r="V200" s="222"/>
      <c r="W200" s="221"/>
      <c r="X200" s="222"/>
      <c r="Y200" s="221"/>
      <c r="Z200" s="222"/>
      <c r="AA200" s="221"/>
      <c r="AB200" s="222"/>
      <c r="AC200" s="221"/>
      <c r="AD200" s="222"/>
      <c r="AE200" s="221"/>
      <c r="AF200" s="222"/>
      <c r="AG200" s="221"/>
      <c r="AH200" s="222"/>
      <c r="AI200" s="221"/>
      <c r="AJ200" s="221"/>
      <c r="AK200" s="221"/>
    </row>
    <row r="201" spans="4:37" ht="15.75" customHeight="1">
      <c r="D201" s="223"/>
      <c r="E201" s="221"/>
      <c r="F201" s="222"/>
      <c r="G201" s="221"/>
      <c r="H201" s="222"/>
      <c r="I201" s="221"/>
      <c r="J201" s="223"/>
      <c r="K201" s="221"/>
      <c r="L201" s="222"/>
      <c r="M201" s="221"/>
      <c r="N201" s="222"/>
      <c r="O201" s="221"/>
      <c r="P201" s="222"/>
      <c r="Q201" s="222"/>
      <c r="R201" s="222"/>
      <c r="S201" s="222"/>
      <c r="T201" s="222"/>
      <c r="U201" s="221"/>
      <c r="V201" s="222"/>
      <c r="W201" s="221"/>
      <c r="X201" s="222"/>
      <c r="Y201" s="221"/>
      <c r="Z201" s="222"/>
      <c r="AA201" s="221"/>
      <c r="AB201" s="222"/>
      <c r="AC201" s="221"/>
      <c r="AD201" s="222"/>
      <c r="AE201" s="221"/>
      <c r="AF201" s="222"/>
      <c r="AG201" s="221"/>
      <c r="AH201" s="222"/>
      <c r="AI201" s="221"/>
      <c r="AJ201" s="221"/>
      <c r="AK201" s="221"/>
    </row>
    <row r="202" spans="4:37" ht="15.75" customHeight="1">
      <c r="D202" s="223"/>
      <c r="E202" s="221"/>
      <c r="F202" s="222"/>
      <c r="G202" s="221"/>
      <c r="H202" s="222"/>
      <c r="I202" s="221"/>
      <c r="J202" s="223"/>
      <c r="K202" s="221"/>
      <c r="L202" s="222"/>
      <c r="M202" s="221"/>
      <c r="N202" s="222"/>
      <c r="O202" s="221"/>
      <c r="P202" s="222"/>
      <c r="Q202" s="222"/>
      <c r="R202" s="222"/>
      <c r="S202" s="222"/>
      <c r="T202" s="222"/>
      <c r="U202" s="221"/>
      <c r="V202" s="222"/>
      <c r="W202" s="221"/>
      <c r="X202" s="222"/>
      <c r="Y202" s="221"/>
      <c r="Z202" s="222"/>
      <c r="AA202" s="221"/>
      <c r="AB202" s="222"/>
      <c r="AC202" s="221"/>
      <c r="AD202" s="222"/>
      <c r="AE202" s="221"/>
      <c r="AF202" s="222"/>
      <c r="AG202" s="221"/>
      <c r="AH202" s="222"/>
      <c r="AI202" s="221"/>
      <c r="AJ202" s="221"/>
      <c r="AK202" s="221"/>
    </row>
    <row r="203" spans="4:37" ht="15.75" customHeight="1">
      <c r="D203" s="223"/>
      <c r="E203" s="221"/>
      <c r="F203" s="222"/>
      <c r="G203" s="221"/>
      <c r="H203" s="222"/>
      <c r="I203" s="221"/>
      <c r="J203" s="223"/>
      <c r="K203" s="221"/>
      <c r="L203" s="222"/>
      <c r="M203" s="221"/>
      <c r="N203" s="222"/>
      <c r="O203" s="221"/>
      <c r="P203" s="222"/>
      <c r="Q203" s="222"/>
      <c r="R203" s="222"/>
      <c r="S203" s="222"/>
      <c r="T203" s="222"/>
      <c r="U203" s="221"/>
      <c r="V203" s="222"/>
      <c r="W203" s="221"/>
      <c r="X203" s="222"/>
      <c r="Y203" s="221"/>
      <c r="Z203" s="222"/>
      <c r="AA203" s="221"/>
      <c r="AB203" s="222"/>
      <c r="AC203" s="221"/>
      <c r="AD203" s="222"/>
      <c r="AE203" s="221"/>
      <c r="AF203" s="222"/>
      <c r="AG203" s="221"/>
      <c r="AH203" s="222"/>
      <c r="AI203" s="221"/>
      <c r="AJ203" s="221"/>
      <c r="AK203" s="221"/>
    </row>
    <row r="204" spans="4:37" ht="15.75" customHeight="1">
      <c r="D204" s="223"/>
      <c r="E204" s="221"/>
      <c r="F204" s="222"/>
      <c r="G204" s="221"/>
      <c r="H204" s="222"/>
      <c r="I204" s="221"/>
      <c r="J204" s="223"/>
      <c r="K204" s="221"/>
      <c r="L204" s="222"/>
      <c r="M204" s="221"/>
      <c r="N204" s="222"/>
      <c r="O204" s="221"/>
      <c r="P204" s="222"/>
      <c r="Q204" s="222"/>
      <c r="R204" s="222"/>
      <c r="S204" s="222"/>
      <c r="T204" s="222"/>
      <c r="U204" s="221"/>
      <c r="V204" s="222"/>
      <c r="W204" s="221"/>
      <c r="X204" s="222"/>
      <c r="Y204" s="221"/>
      <c r="Z204" s="222"/>
      <c r="AA204" s="221"/>
      <c r="AB204" s="222"/>
      <c r="AC204" s="221"/>
      <c r="AD204" s="222"/>
      <c r="AE204" s="221"/>
      <c r="AF204" s="222"/>
      <c r="AG204" s="221"/>
      <c r="AH204" s="222"/>
      <c r="AI204" s="221"/>
      <c r="AJ204" s="221"/>
      <c r="AK204" s="221"/>
    </row>
    <row r="205" spans="4:37" ht="15.75" customHeight="1">
      <c r="D205" s="223"/>
      <c r="E205" s="221"/>
      <c r="F205" s="222"/>
      <c r="G205" s="221"/>
      <c r="H205" s="222"/>
      <c r="I205" s="221"/>
      <c r="J205" s="223"/>
      <c r="K205" s="221"/>
      <c r="L205" s="222"/>
      <c r="M205" s="221"/>
      <c r="N205" s="222"/>
      <c r="O205" s="221"/>
      <c r="P205" s="222"/>
      <c r="Q205" s="222"/>
      <c r="R205" s="222"/>
      <c r="S205" s="222"/>
      <c r="T205" s="222"/>
      <c r="U205" s="221"/>
      <c r="V205" s="222"/>
      <c r="W205" s="221"/>
      <c r="X205" s="222"/>
      <c r="Y205" s="221"/>
      <c r="Z205" s="222"/>
      <c r="AA205" s="221"/>
      <c r="AB205" s="222"/>
      <c r="AC205" s="221"/>
      <c r="AD205" s="222"/>
      <c r="AE205" s="221"/>
      <c r="AF205" s="222"/>
      <c r="AG205" s="221"/>
      <c r="AH205" s="222"/>
      <c r="AI205" s="221"/>
      <c r="AJ205" s="221"/>
      <c r="AK205" s="221"/>
    </row>
    <row r="206" spans="4:37" ht="15.75" customHeight="1">
      <c r="D206" s="223"/>
      <c r="E206" s="221"/>
      <c r="F206" s="222"/>
      <c r="G206" s="221"/>
      <c r="H206" s="222"/>
      <c r="I206" s="221"/>
      <c r="J206" s="223"/>
      <c r="K206" s="221"/>
      <c r="L206" s="222"/>
      <c r="M206" s="221"/>
      <c r="N206" s="222"/>
      <c r="O206" s="221"/>
      <c r="P206" s="222"/>
      <c r="Q206" s="222"/>
      <c r="R206" s="222"/>
      <c r="S206" s="222"/>
      <c r="T206" s="222"/>
      <c r="U206" s="221"/>
      <c r="V206" s="222"/>
      <c r="W206" s="221"/>
      <c r="X206" s="222"/>
      <c r="Y206" s="221"/>
      <c r="Z206" s="222"/>
      <c r="AA206" s="221"/>
      <c r="AB206" s="222"/>
      <c r="AC206" s="221"/>
      <c r="AD206" s="222"/>
      <c r="AE206" s="221"/>
      <c r="AF206" s="222"/>
      <c r="AG206" s="221"/>
      <c r="AH206" s="222"/>
      <c r="AI206" s="221"/>
      <c r="AJ206" s="221"/>
      <c r="AK206" s="221"/>
    </row>
    <row r="207" spans="4:37" ht="15.75" customHeight="1">
      <c r="D207" s="223"/>
      <c r="E207" s="221"/>
      <c r="F207" s="222"/>
      <c r="G207" s="221"/>
      <c r="H207" s="222"/>
      <c r="I207" s="221"/>
      <c r="J207" s="223"/>
      <c r="K207" s="221"/>
      <c r="L207" s="222"/>
      <c r="M207" s="221"/>
      <c r="N207" s="222"/>
      <c r="O207" s="221"/>
      <c r="P207" s="222"/>
      <c r="Q207" s="222"/>
      <c r="R207" s="222"/>
      <c r="S207" s="222"/>
      <c r="T207" s="222"/>
      <c r="U207" s="221"/>
      <c r="V207" s="222"/>
      <c r="W207" s="221"/>
      <c r="X207" s="222"/>
      <c r="Y207" s="221"/>
      <c r="Z207" s="222"/>
      <c r="AA207" s="221"/>
      <c r="AB207" s="222"/>
      <c r="AC207" s="221"/>
      <c r="AD207" s="222"/>
      <c r="AE207" s="221"/>
      <c r="AF207" s="222"/>
      <c r="AG207" s="221"/>
      <c r="AH207" s="222"/>
      <c r="AI207" s="221"/>
      <c r="AJ207" s="221"/>
      <c r="AK207" s="221"/>
    </row>
    <row r="208" spans="4:37" ht="15.75" customHeight="1">
      <c r="D208" s="223"/>
      <c r="E208" s="221"/>
      <c r="F208" s="222"/>
      <c r="G208" s="221"/>
      <c r="H208" s="222"/>
      <c r="I208" s="221"/>
      <c r="J208" s="223"/>
      <c r="K208" s="221"/>
      <c r="L208" s="222"/>
      <c r="M208" s="221"/>
      <c r="N208" s="222"/>
      <c r="O208" s="221"/>
      <c r="P208" s="222"/>
      <c r="Q208" s="222"/>
      <c r="R208" s="222"/>
      <c r="S208" s="222"/>
      <c r="T208" s="222"/>
      <c r="U208" s="221"/>
      <c r="V208" s="222"/>
      <c r="W208" s="221"/>
      <c r="X208" s="222"/>
      <c r="Y208" s="221"/>
      <c r="Z208" s="222"/>
      <c r="AA208" s="221"/>
      <c r="AB208" s="222"/>
      <c r="AC208" s="221"/>
      <c r="AD208" s="222"/>
      <c r="AE208" s="221"/>
      <c r="AF208" s="222"/>
      <c r="AG208" s="221"/>
      <c r="AH208" s="222"/>
      <c r="AI208" s="221"/>
      <c r="AJ208" s="221"/>
      <c r="AK208" s="221"/>
    </row>
    <row r="209" spans="4:37" ht="15.75" customHeight="1">
      <c r="D209" s="223"/>
      <c r="E209" s="221"/>
      <c r="F209" s="222"/>
      <c r="G209" s="221"/>
      <c r="H209" s="222"/>
      <c r="I209" s="221"/>
      <c r="J209" s="223"/>
      <c r="K209" s="221"/>
      <c r="L209" s="222"/>
      <c r="M209" s="221"/>
      <c r="N209" s="222"/>
      <c r="O209" s="221"/>
      <c r="P209" s="222"/>
      <c r="Q209" s="222"/>
      <c r="R209" s="222"/>
      <c r="S209" s="222"/>
      <c r="T209" s="222"/>
      <c r="U209" s="221"/>
      <c r="V209" s="222"/>
      <c r="W209" s="221"/>
      <c r="X209" s="222"/>
      <c r="Y209" s="221"/>
      <c r="Z209" s="222"/>
      <c r="AA209" s="221"/>
      <c r="AB209" s="222"/>
      <c r="AC209" s="221"/>
      <c r="AD209" s="222"/>
      <c r="AE209" s="221"/>
      <c r="AF209" s="222"/>
      <c r="AG209" s="221"/>
      <c r="AH209" s="222"/>
      <c r="AI209" s="221"/>
      <c r="AJ209" s="221"/>
      <c r="AK209" s="221"/>
    </row>
    <row r="210" spans="4:37" ht="15.75" customHeight="1">
      <c r="D210" s="223"/>
      <c r="E210" s="221"/>
      <c r="F210" s="222"/>
      <c r="G210" s="221"/>
      <c r="H210" s="222"/>
      <c r="I210" s="221"/>
      <c r="J210" s="223"/>
      <c r="K210" s="221"/>
      <c r="L210" s="222"/>
      <c r="M210" s="221"/>
      <c r="N210" s="222"/>
      <c r="O210" s="221"/>
      <c r="P210" s="222"/>
      <c r="Q210" s="222"/>
      <c r="R210" s="222"/>
      <c r="S210" s="222"/>
      <c r="T210" s="222"/>
      <c r="U210" s="221"/>
      <c r="V210" s="222"/>
      <c r="W210" s="221"/>
      <c r="X210" s="222"/>
      <c r="Y210" s="221"/>
      <c r="Z210" s="222"/>
      <c r="AA210" s="221"/>
      <c r="AB210" s="222"/>
      <c r="AC210" s="221"/>
      <c r="AD210" s="222"/>
      <c r="AE210" s="221"/>
      <c r="AF210" s="222"/>
      <c r="AG210" s="221"/>
      <c r="AH210" s="222"/>
      <c r="AI210" s="221"/>
      <c r="AJ210" s="221"/>
      <c r="AK210" s="221"/>
    </row>
    <row r="211" spans="4:37" ht="15.75" customHeight="1">
      <c r="D211" s="223"/>
      <c r="E211" s="221"/>
      <c r="F211" s="222"/>
      <c r="G211" s="221"/>
      <c r="H211" s="222"/>
      <c r="I211" s="221"/>
      <c r="J211" s="223"/>
      <c r="K211" s="221"/>
      <c r="L211" s="222"/>
      <c r="M211" s="221"/>
      <c r="N211" s="222"/>
      <c r="O211" s="221"/>
      <c r="P211" s="222"/>
      <c r="Q211" s="222"/>
      <c r="R211" s="222"/>
      <c r="S211" s="222"/>
      <c r="T211" s="222"/>
      <c r="U211" s="221"/>
      <c r="V211" s="222"/>
      <c r="W211" s="221"/>
      <c r="X211" s="222"/>
      <c r="Y211" s="221"/>
      <c r="Z211" s="222"/>
      <c r="AA211" s="221"/>
      <c r="AB211" s="222"/>
      <c r="AC211" s="221"/>
      <c r="AD211" s="222"/>
      <c r="AE211" s="221"/>
      <c r="AF211" s="222"/>
      <c r="AG211" s="221"/>
      <c r="AH211" s="222"/>
      <c r="AI211" s="221"/>
      <c r="AJ211" s="221"/>
      <c r="AK211" s="221"/>
    </row>
    <row r="212" spans="4:37" ht="15.75" customHeight="1">
      <c r="D212" s="223"/>
      <c r="E212" s="221"/>
      <c r="F212" s="222"/>
      <c r="G212" s="221"/>
      <c r="H212" s="222"/>
      <c r="I212" s="221"/>
      <c r="J212" s="223"/>
      <c r="K212" s="221"/>
      <c r="L212" s="222"/>
      <c r="M212" s="221"/>
      <c r="N212" s="222"/>
      <c r="O212" s="221"/>
      <c r="P212" s="222"/>
      <c r="Q212" s="222"/>
      <c r="R212" s="222"/>
      <c r="S212" s="222"/>
      <c r="T212" s="222"/>
      <c r="U212" s="221"/>
      <c r="V212" s="222"/>
      <c r="W212" s="221"/>
      <c r="X212" s="222"/>
      <c r="Y212" s="221"/>
      <c r="Z212" s="222"/>
      <c r="AA212" s="221"/>
      <c r="AB212" s="222"/>
      <c r="AC212" s="221"/>
      <c r="AD212" s="222"/>
      <c r="AE212" s="221"/>
      <c r="AF212" s="222"/>
      <c r="AG212" s="221"/>
      <c r="AH212" s="222"/>
      <c r="AI212" s="221"/>
      <c r="AJ212" s="221"/>
      <c r="AK212" s="221"/>
    </row>
    <row r="213" spans="4:37" ht="15.75" customHeight="1">
      <c r="D213" s="223"/>
      <c r="E213" s="221"/>
      <c r="F213" s="222"/>
      <c r="G213" s="221"/>
      <c r="H213" s="222"/>
      <c r="I213" s="221"/>
      <c r="J213" s="223"/>
      <c r="K213" s="221"/>
      <c r="L213" s="222"/>
      <c r="M213" s="221"/>
      <c r="N213" s="222"/>
      <c r="O213" s="221"/>
      <c r="P213" s="222"/>
      <c r="Q213" s="222"/>
      <c r="R213" s="222"/>
      <c r="S213" s="222"/>
      <c r="T213" s="222"/>
      <c r="U213" s="221"/>
      <c r="V213" s="222"/>
      <c r="W213" s="221"/>
      <c r="X213" s="222"/>
      <c r="Y213" s="221"/>
      <c r="Z213" s="222"/>
      <c r="AA213" s="221"/>
      <c r="AB213" s="222"/>
      <c r="AC213" s="221"/>
      <c r="AD213" s="222"/>
      <c r="AE213" s="221"/>
      <c r="AF213" s="222"/>
      <c r="AG213" s="221"/>
      <c r="AH213" s="222"/>
      <c r="AI213" s="221"/>
      <c r="AJ213" s="221"/>
      <c r="AK213" s="221"/>
    </row>
    <row r="214" spans="4:37" ht="15.75" customHeight="1">
      <c r="D214" s="223"/>
      <c r="E214" s="221"/>
      <c r="F214" s="222"/>
      <c r="G214" s="221"/>
      <c r="H214" s="222"/>
      <c r="I214" s="221"/>
      <c r="J214" s="223"/>
      <c r="K214" s="221"/>
      <c r="L214" s="222"/>
      <c r="M214" s="221"/>
      <c r="N214" s="222"/>
      <c r="O214" s="221"/>
      <c r="P214" s="222"/>
      <c r="Q214" s="222"/>
      <c r="R214" s="222"/>
      <c r="S214" s="222"/>
      <c r="T214" s="222"/>
      <c r="U214" s="221"/>
      <c r="V214" s="222"/>
      <c r="W214" s="221"/>
      <c r="X214" s="222"/>
      <c r="Y214" s="221"/>
      <c r="Z214" s="222"/>
      <c r="AA214" s="221"/>
      <c r="AB214" s="222"/>
      <c r="AC214" s="221"/>
      <c r="AD214" s="222"/>
      <c r="AE214" s="221"/>
      <c r="AF214" s="222"/>
      <c r="AG214" s="221"/>
      <c r="AH214" s="222"/>
      <c r="AI214" s="221"/>
      <c r="AJ214" s="221"/>
      <c r="AK214" s="221"/>
    </row>
    <row r="215" spans="4:37" ht="15.75" customHeight="1">
      <c r="D215" s="223"/>
      <c r="E215" s="221"/>
      <c r="F215" s="222"/>
      <c r="G215" s="221"/>
      <c r="H215" s="222"/>
      <c r="I215" s="221"/>
      <c r="J215" s="223"/>
      <c r="K215" s="221"/>
      <c r="L215" s="222"/>
      <c r="M215" s="221"/>
      <c r="N215" s="222"/>
      <c r="O215" s="221"/>
      <c r="P215" s="222"/>
      <c r="Q215" s="222"/>
      <c r="R215" s="222"/>
      <c r="S215" s="222"/>
      <c r="T215" s="222"/>
      <c r="U215" s="221"/>
      <c r="V215" s="222"/>
      <c r="W215" s="221"/>
      <c r="X215" s="222"/>
      <c r="Y215" s="221"/>
      <c r="Z215" s="222"/>
      <c r="AA215" s="221"/>
      <c r="AB215" s="222"/>
      <c r="AC215" s="221"/>
      <c r="AD215" s="222"/>
      <c r="AE215" s="221"/>
      <c r="AF215" s="222"/>
      <c r="AG215" s="221"/>
      <c r="AH215" s="222"/>
      <c r="AI215" s="221"/>
      <c r="AJ215" s="221"/>
      <c r="AK215" s="221"/>
    </row>
    <row r="216" spans="4:37" ht="15.75" customHeight="1">
      <c r="D216" s="223"/>
      <c r="E216" s="221"/>
      <c r="F216" s="222"/>
      <c r="G216" s="221"/>
      <c r="H216" s="222"/>
      <c r="I216" s="221"/>
      <c r="J216" s="223"/>
      <c r="K216" s="221"/>
      <c r="L216" s="222"/>
      <c r="M216" s="221"/>
      <c r="N216" s="222"/>
      <c r="O216" s="221"/>
      <c r="P216" s="222"/>
      <c r="Q216" s="222"/>
      <c r="R216" s="222"/>
      <c r="S216" s="222"/>
      <c r="T216" s="222"/>
      <c r="U216" s="221"/>
      <c r="V216" s="222"/>
      <c r="W216" s="221"/>
      <c r="X216" s="222"/>
      <c r="Y216" s="221"/>
      <c r="Z216" s="222"/>
      <c r="AA216" s="221"/>
      <c r="AB216" s="222"/>
      <c r="AC216" s="221"/>
      <c r="AD216" s="222"/>
      <c r="AE216" s="221"/>
      <c r="AF216" s="222"/>
      <c r="AG216" s="221"/>
      <c r="AH216" s="222"/>
      <c r="AI216" s="221"/>
      <c r="AJ216" s="221"/>
      <c r="AK216" s="221"/>
    </row>
    <row r="217" spans="4:37" ht="15.75" customHeight="1">
      <c r="D217" s="223"/>
      <c r="E217" s="221"/>
      <c r="F217" s="222"/>
      <c r="G217" s="221"/>
      <c r="H217" s="222"/>
      <c r="I217" s="221"/>
      <c r="J217" s="223"/>
      <c r="K217" s="221"/>
      <c r="L217" s="222"/>
      <c r="M217" s="221"/>
      <c r="N217" s="222"/>
      <c r="O217" s="221"/>
      <c r="P217" s="222"/>
      <c r="Q217" s="222"/>
      <c r="R217" s="222"/>
      <c r="S217" s="222"/>
      <c r="T217" s="222"/>
      <c r="U217" s="221"/>
      <c r="V217" s="222"/>
      <c r="W217" s="221"/>
      <c r="X217" s="222"/>
      <c r="Y217" s="221"/>
      <c r="Z217" s="222"/>
      <c r="AA217" s="221"/>
      <c r="AB217" s="222"/>
      <c r="AC217" s="221"/>
      <c r="AD217" s="222"/>
      <c r="AE217" s="221"/>
      <c r="AF217" s="222"/>
      <c r="AG217" s="221"/>
      <c r="AH217" s="222"/>
      <c r="AI217" s="221"/>
      <c r="AJ217" s="221"/>
      <c r="AK217" s="221"/>
    </row>
    <row r="218" spans="4:37" ht="15.75" customHeight="1">
      <c r="D218" s="223"/>
      <c r="E218" s="221"/>
      <c r="F218" s="222"/>
      <c r="G218" s="221"/>
      <c r="H218" s="222"/>
      <c r="I218" s="221"/>
      <c r="J218" s="223"/>
      <c r="K218" s="221"/>
      <c r="L218" s="222"/>
      <c r="M218" s="221"/>
      <c r="N218" s="222"/>
      <c r="O218" s="221"/>
      <c r="P218" s="222"/>
      <c r="Q218" s="222"/>
      <c r="R218" s="222"/>
      <c r="S218" s="222"/>
      <c r="T218" s="222"/>
      <c r="U218" s="221"/>
      <c r="V218" s="222"/>
      <c r="W218" s="221"/>
      <c r="X218" s="222"/>
      <c r="Y218" s="221"/>
      <c r="Z218" s="222"/>
      <c r="AA218" s="221"/>
      <c r="AB218" s="222"/>
      <c r="AC218" s="221"/>
      <c r="AD218" s="222"/>
      <c r="AE218" s="221"/>
      <c r="AF218" s="222"/>
      <c r="AG218" s="221"/>
      <c r="AH218" s="222"/>
      <c r="AI218" s="221"/>
      <c r="AJ218" s="221"/>
      <c r="AK218" s="221"/>
    </row>
    <row r="219" spans="4:37" ht="15.75" customHeight="1">
      <c r="D219" s="223"/>
      <c r="E219" s="221"/>
      <c r="F219" s="222"/>
      <c r="G219" s="221"/>
      <c r="H219" s="222"/>
      <c r="I219" s="221"/>
      <c r="J219" s="223"/>
      <c r="K219" s="221"/>
      <c r="L219" s="222"/>
      <c r="M219" s="221"/>
      <c r="N219" s="222"/>
      <c r="O219" s="221"/>
      <c r="P219" s="222"/>
      <c r="Q219" s="222"/>
      <c r="R219" s="222"/>
      <c r="S219" s="222"/>
      <c r="T219" s="222"/>
      <c r="U219" s="221"/>
      <c r="V219" s="222"/>
      <c r="W219" s="221"/>
      <c r="X219" s="222"/>
      <c r="Y219" s="221"/>
      <c r="Z219" s="222"/>
      <c r="AA219" s="221"/>
      <c r="AB219" s="222"/>
      <c r="AC219" s="221"/>
      <c r="AD219" s="222"/>
      <c r="AE219" s="221"/>
      <c r="AF219" s="222"/>
      <c r="AG219" s="221"/>
      <c r="AH219" s="222"/>
      <c r="AI219" s="221"/>
      <c r="AJ219" s="221"/>
      <c r="AK219" s="221"/>
    </row>
    <row r="220" spans="4:37" ht="15.75" customHeight="1">
      <c r="D220" s="223"/>
      <c r="E220" s="221"/>
      <c r="F220" s="222"/>
      <c r="G220" s="221"/>
      <c r="H220" s="222"/>
      <c r="I220" s="221"/>
      <c r="J220" s="223"/>
      <c r="K220" s="221"/>
      <c r="L220" s="222"/>
      <c r="M220" s="221"/>
      <c r="N220" s="222"/>
      <c r="O220" s="221"/>
      <c r="P220" s="222"/>
      <c r="Q220" s="222"/>
      <c r="R220" s="222"/>
      <c r="S220" s="222"/>
      <c r="T220" s="222"/>
      <c r="U220" s="221"/>
      <c r="V220" s="222"/>
      <c r="W220" s="221"/>
      <c r="X220" s="222"/>
      <c r="Y220" s="221"/>
      <c r="Z220" s="222"/>
      <c r="AA220" s="221"/>
      <c r="AB220" s="222"/>
      <c r="AC220" s="221"/>
      <c r="AD220" s="222"/>
      <c r="AE220" s="221"/>
      <c r="AF220" s="222"/>
      <c r="AG220" s="221"/>
      <c r="AH220" s="222"/>
      <c r="AI220" s="221"/>
      <c r="AJ220" s="221"/>
      <c r="AK220" s="221"/>
    </row>
    <row r="221" spans="4:37" ht="15.75" customHeight="1">
      <c r="D221" s="223"/>
      <c r="E221" s="221"/>
      <c r="F221" s="222"/>
      <c r="G221" s="221"/>
      <c r="H221" s="222"/>
      <c r="I221" s="221"/>
      <c r="J221" s="223"/>
      <c r="K221" s="221"/>
      <c r="L221" s="222"/>
      <c r="M221" s="221"/>
      <c r="N221" s="222"/>
      <c r="O221" s="221"/>
      <c r="P221" s="222"/>
      <c r="Q221" s="222"/>
      <c r="R221" s="222"/>
      <c r="S221" s="222"/>
      <c r="T221" s="222"/>
      <c r="U221" s="221"/>
      <c r="V221" s="222"/>
      <c r="W221" s="221"/>
      <c r="X221" s="222"/>
      <c r="Y221" s="221"/>
      <c r="Z221" s="222"/>
      <c r="AA221" s="221"/>
      <c r="AB221" s="222"/>
      <c r="AC221" s="221"/>
      <c r="AD221" s="222"/>
      <c r="AE221" s="221"/>
      <c r="AF221" s="222"/>
      <c r="AG221" s="221"/>
      <c r="AH221" s="222"/>
      <c r="AI221" s="221"/>
      <c r="AJ221" s="221"/>
      <c r="AK221" s="221"/>
    </row>
    <row r="222" spans="4:37" ht="15.75" customHeight="1">
      <c r="D222" s="223"/>
      <c r="E222" s="221"/>
      <c r="F222" s="222"/>
      <c r="G222" s="221"/>
      <c r="H222" s="222"/>
      <c r="I222" s="221"/>
      <c r="J222" s="223"/>
      <c r="K222" s="221"/>
      <c r="L222" s="222"/>
      <c r="M222" s="221"/>
      <c r="N222" s="222"/>
      <c r="O222" s="221"/>
      <c r="P222" s="222"/>
      <c r="Q222" s="222"/>
      <c r="R222" s="222"/>
      <c r="S222" s="222"/>
      <c r="T222" s="222"/>
      <c r="U222" s="221"/>
      <c r="V222" s="222"/>
      <c r="W222" s="221"/>
      <c r="X222" s="222"/>
      <c r="Y222" s="221"/>
      <c r="Z222" s="222"/>
      <c r="AA222" s="221"/>
      <c r="AB222" s="222"/>
      <c r="AC222" s="221"/>
      <c r="AD222" s="222"/>
      <c r="AE222" s="221"/>
      <c r="AF222" s="222"/>
      <c r="AG222" s="221"/>
      <c r="AH222" s="222"/>
      <c r="AI222" s="221"/>
      <c r="AJ222" s="221"/>
      <c r="AK222" s="221"/>
    </row>
    <row r="223" spans="4:37" ht="15.75" customHeight="1">
      <c r="D223" s="223"/>
      <c r="E223" s="221"/>
      <c r="F223" s="222"/>
      <c r="G223" s="221"/>
      <c r="H223" s="222"/>
      <c r="I223" s="221"/>
      <c r="J223" s="223"/>
      <c r="K223" s="221"/>
      <c r="L223" s="222"/>
      <c r="M223" s="221"/>
      <c r="N223" s="222"/>
      <c r="O223" s="221"/>
      <c r="P223" s="222"/>
      <c r="Q223" s="222"/>
      <c r="R223" s="222"/>
      <c r="S223" s="222"/>
      <c r="T223" s="222"/>
      <c r="U223" s="221"/>
      <c r="V223" s="222"/>
      <c r="W223" s="221"/>
      <c r="X223" s="222"/>
      <c r="Y223" s="221"/>
      <c r="Z223" s="222"/>
      <c r="AA223" s="221"/>
      <c r="AB223" s="222"/>
      <c r="AC223" s="221"/>
      <c r="AD223" s="222"/>
      <c r="AE223" s="221"/>
      <c r="AF223" s="222"/>
      <c r="AG223" s="221"/>
      <c r="AH223" s="222"/>
      <c r="AI223" s="221"/>
      <c r="AJ223" s="221"/>
      <c r="AK223" s="221"/>
    </row>
    <row r="224" spans="4:37" ht="15.75" customHeight="1">
      <c r="D224" s="223"/>
      <c r="E224" s="221"/>
      <c r="F224" s="222"/>
      <c r="G224" s="221"/>
      <c r="H224" s="222"/>
      <c r="I224" s="221"/>
      <c r="J224" s="223"/>
      <c r="K224" s="221"/>
      <c r="L224" s="222"/>
      <c r="M224" s="221"/>
      <c r="N224" s="222"/>
      <c r="O224" s="221"/>
      <c r="P224" s="222"/>
      <c r="Q224" s="222"/>
      <c r="R224" s="222"/>
      <c r="S224" s="222"/>
      <c r="T224" s="222"/>
      <c r="U224" s="221"/>
      <c r="V224" s="222"/>
      <c r="W224" s="221"/>
      <c r="X224" s="222"/>
      <c r="Y224" s="221"/>
      <c r="Z224" s="222"/>
      <c r="AA224" s="221"/>
      <c r="AB224" s="222"/>
      <c r="AC224" s="221"/>
      <c r="AD224" s="222"/>
      <c r="AE224" s="221"/>
      <c r="AF224" s="222"/>
      <c r="AG224" s="221"/>
      <c r="AH224" s="222"/>
      <c r="AI224" s="221"/>
      <c r="AJ224" s="221"/>
      <c r="AK224" s="221"/>
    </row>
    <row r="225" spans="4:37" ht="15.75" customHeight="1">
      <c r="D225" s="223"/>
      <c r="E225" s="221"/>
      <c r="F225" s="222"/>
      <c r="G225" s="221"/>
      <c r="H225" s="222"/>
      <c r="I225" s="221"/>
      <c r="J225" s="223"/>
      <c r="K225" s="221"/>
      <c r="L225" s="222"/>
      <c r="M225" s="221"/>
      <c r="N225" s="222"/>
      <c r="O225" s="221"/>
      <c r="P225" s="222"/>
      <c r="Q225" s="222"/>
      <c r="R225" s="222"/>
      <c r="S225" s="222"/>
      <c r="T225" s="222"/>
      <c r="U225" s="221"/>
      <c r="V225" s="222"/>
      <c r="W225" s="221"/>
      <c r="X225" s="222"/>
      <c r="Y225" s="221"/>
      <c r="Z225" s="222"/>
      <c r="AA225" s="221"/>
      <c r="AB225" s="222"/>
      <c r="AC225" s="221"/>
      <c r="AD225" s="222"/>
      <c r="AE225" s="221"/>
      <c r="AF225" s="222"/>
      <c r="AG225" s="221"/>
      <c r="AH225" s="222"/>
      <c r="AI225" s="221"/>
      <c r="AJ225" s="221"/>
      <c r="AK225" s="221"/>
    </row>
    <row r="226" spans="4:37" ht="15.75" customHeight="1">
      <c r="D226" s="223"/>
      <c r="E226" s="221"/>
      <c r="F226" s="222"/>
      <c r="G226" s="221"/>
      <c r="H226" s="222"/>
      <c r="I226" s="221"/>
      <c r="J226" s="223"/>
      <c r="K226" s="221"/>
      <c r="L226" s="222"/>
      <c r="M226" s="221"/>
      <c r="N226" s="222"/>
      <c r="O226" s="221"/>
      <c r="P226" s="222"/>
      <c r="Q226" s="222"/>
      <c r="R226" s="222"/>
      <c r="S226" s="222"/>
      <c r="T226" s="222"/>
      <c r="U226" s="221"/>
      <c r="V226" s="222"/>
      <c r="W226" s="221"/>
      <c r="X226" s="222"/>
      <c r="Y226" s="221"/>
      <c r="Z226" s="222"/>
      <c r="AA226" s="221"/>
      <c r="AB226" s="222"/>
      <c r="AC226" s="221"/>
      <c r="AD226" s="222"/>
      <c r="AE226" s="221"/>
      <c r="AF226" s="222"/>
      <c r="AG226" s="221"/>
      <c r="AH226" s="222"/>
      <c r="AI226" s="221"/>
      <c r="AJ226" s="221"/>
      <c r="AK226" s="221"/>
    </row>
    <row r="227" spans="4:37" ht="15.75" customHeight="1">
      <c r="D227" s="223"/>
      <c r="E227" s="221"/>
      <c r="F227" s="222"/>
      <c r="G227" s="221"/>
      <c r="H227" s="222"/>
      <c r="I227" s="221"/>
      <c r="J227" s="223"/>
      <c r="K227" s="221"/>
      <c r="L227" s="222"/>
      <c r="M227" s="221"/>
      <c r="N227" s="222"/>
      <c r="O227" s="221"/>
      <c r="P227" s="222"/>
      <c r="Q227" s="222"/>
      <c r="R227" s="222"/>
      <c r="S227" s="222"/>
      <c r="T227" s="222"/>
      <c r="U227" s="221"/>
      <c r="V227" s="222"/>
      <c r="W227" s="221"/>
      <c r="X227" s="222"/>
      <c r="Y227" s="221"/>
      <c r="Z227" s="222"/>
      <c r="AA227" s="221"/>
      <c r="AB227" s="222"/>
      <c r="AC227" s="221"/>
      <c r="AD227" s="222"/>
      <c r="AE227" s="221"/>
      <c r="AF227" s="222"/>
      <c r="AG227" s="221"/>
      <c r="AH227" s="222"/>
      <c r="AI227" s="221"/>
      <c r="AJ227" s="221"/>
      <c r="AK227" s="221"/>
    </row>
    <row r="228" spans="4:37" ht="15.75" customHeight="1">
      <c r="D228" s="223"/>
      <c r="E228" s="221"/>
      <c r="F228" s="222"/>
      <c r="G228" s="221"/>
      <c r="H228" s="222"/>
      <c r="I228" s="221"/>
      <c r="J228" s="223"/>
      <c r="K228" s="221"/>
      <c r="L228" s="222"/>
      <c r="M228" s="221"/>
      <c r="N228" s="222"/>
      <c r="O228" s="221"/>
      <c r="P228" s="222"/>
      <c r="Q228" s="222"/>
      <c r="R228" s="222"/>
      <c r="S228" s="222"/>
      <c r="T228" s="222"/>
      <c r="U228" s="221"/>
      <c r="V228" s="222"/>
      <c r="W228" s="221"/>
      <c r="X228" s="222"/>
      <c r="Y228" s="221"/>
      <c r="Z228" s="222"/>
      <c r="AA228" s="221"/>
      <c r="AB228" s="222"/>
      <c r="AC228" s="221"/>
      <c r="AD228" s="222"/>
      <c r="AE228" s="221"/>
      <c r="AF228" s="222"/>
      <c r="AG228" s="221"/>
      <c r="AH228" s="222"/>
      <c r="AI228" s="221"/>
      <c r="AJ228" s="221"/>
      <c r="AK228" s="221"/>
    </row>
    <row r="229" spans="4:37" ht="15.75" customHeight="1">
      <c r="D229" s="223"/>
      <c r="E229" s="221"/>
      <c r="F229" s="222"/>
      <c r="G229" s="221"/>
      <c r="H229" s="222"/>
      <c r="I229" s="221"/>
      <c r="J229" s="223"/>
      <c r="K229" s="221"/>
      <c r="L229" s="222"/>
      <c r="M229" s="221"/>
      <c r="N229" s="222"/>
      <c r="O229" s="221"/>
      <c r="P229" s="222"/>
      <c r="Q229" s="222"/>
      <c r="R229" s="222"/>
      <c r="S229" s="222"/>
      <c r="T229" s="222"/>
      <c r="U229" s="221"/>
      <c r="V229" s="222"/>
      <c r="W229" s="221"/>
      <c r="X229" s="222"/>
      <c r="Y229" s="221"/>
      <c r="Z229" s="222"/>
      <c r="AA229" s="221"/>
      <c r="AB229" s="222"/>
      <c r="AC229" s="221"/>
      <c r="AD229" s="222"/>
      <c r="AE229" s="221"/>
      <c r="AF229" s="222"/>
      <c r="AG229" s="221"/>
      <c r="AH229" s="222"/>
      <c r="AI229" s="221"/>
      <c r="AJ229" s="221"/>
      <c r="AK229" s="221"/>
    </row>
    <row r="230" spans="4:37" ht="15.75" customHeight="1">
      <c r="D230" s="223"/>
      <c r="E230" s="221"/>
      <c r="F230" s="222"/>
      <c r="G230" s="221"/>
      <c r="H230" s="222"/>
      <c r="I230" s="221"/>
      <c r="J230" s="223"/>
      <c r="K230" s="221"/>
      <c r="L230" s="222"/>
      <c r="M230" s="221"/>
      <c r="N230" s="222"/>
      <c r="O230" s="221"/>
      <c r="P230" s="222"/>
      <c r="Q230" s="222"/>
      <c r="R230" s="222"/>
      <c r="S230" s="222"/>
      <c r="T230" s="222"/>
      <c r="U230" s="221"/>
      <c r="V230" s="222"/>
      <c r="W230" s="221"/>
      <c r="X230" s="222"/>
      <c r="Y230" s="221"/>
      <c r="Z230" s="222"/>
      <c r="AA230" s="221"/>
      <c r="AB230" s="222"/>
      <c r="AC230" s="221"/>
      <c r="AD230" s="222"/>
      <c r="AE230" s="221"/>
      <c r="AF230" s="222"/>
      <c r="AG230" s="221"/>
      <c r="AH230" s="222"/>
      <c r="AI230" s="221"/>
      <c r="AJ230" s="221"/>
      <c r="AK230" s="221"/>
    </row>
    <row r="231" spans="4:37" ht="15.75" customHeight="1">
      <c r="D231" s="223"/>
      <c r="E231" s="221"/>
      <c r="F231" s="222"/>
      <c r="G231" s="221"/>
      <c r="H231" s="222"/>
      <c r="I231" s="221"/>
      <c r="J231" s="223"/>
      <c r="K231" s="221"/>
      <c r="L231" s="222"/>
      <c r="M231" s="221"/>
      <c r="N231" s="222"/>
      <c r="O231" s="221"/>
      <c r="P231" s="222"/>
      <c r="Q231" s="222"/>
      <c r="R231" s="222"/>
      <c r="S231" s="222"/>
      <c r="T231" s="222"/>
      <c r="U231" s="221"/>
      <c r="V231" s="222"/>
      <c r="W231" s="221"/>
      <c r="X231" s="222"/>
      <c r="Y231" s="221"/>
      <c r="Z231" s="222"/>
      <c r="AA231" s="221"/>
      <c r="AB231" s="222"/>
      <c r="AC231" s="221"/>
      <c r="AD231" s="222"/>
      <c r="AE231" s="221"/>
      <c r="AF231" s="222"/>
      <c r="AG231" s="221"/>
      <c r="AH231" s="222"/>
      <c r="AI231" s="221"/>
      <c r="AJ231" s="221"/>
      <c r="AK231" s="221"/>
    </row>
    <row r="232" spans="4:37" ht="15.75" customHeight="1">
      <c r="D232" s="223"/>
      <c r="E232" s="221"/>
      <c r="F232" s="222"/>
      <c r="G232" s="221"/>
      <c r="H232" s="222"/>
      <c r="I232" s="221"/>
      <c r="J232" s="223"/>
      <c r="K232" s="221"/>
      <c r="L232" s="222"/>
      <c r="M232" s="221"/>
      <c r="N232" s="222"/>
      <c r="O232" s="221"/>
      <c r="P232" s="222"/>
      <c r="Q232" s="222"/>
      <c r="R232" s="222"/>
      <c r="S232" s="222"/>
      <c r="T232" s="222"/>
      <c r="U232" s="221"/>
      <c r="V232" s="222"/>
      <c r="W232" s="221"/>
      <c r="X232" s="222"/>
      <c r="Y232" s="221"/>
      <c r="Z232" s="222"/>
      <c r="AA232" s="221"/>
      <c r="AB232" s="222"/>
      <c r="AC232" s="221"/>
      <c r="AD232" s="222"/>
      <c r="AE232" s="221"/>
      <c r="AF232" s="222"/>
      <c r="AG232" s="221"/>
      <c r="AH232" s="222"/>
      <c r="AI232" s="221"/>
      <c r="AJ232" s="221"/>
      <c r="AK232" s="221"/>
    </row>
    <row r="233" spans="4:37" ht="15.75" customHeight="1">
      <c r="D233" s="223"/>
      <c r="E233" s="221"/>
      <c r="F233" s="222"/>
      <c r="G233" s="221"/>
      <c r="H233" s="222"/>
      <c r="I233" s="221"/>
      <c r="J233" s="223"/>
      <c r="K233" s="221"/>
      <c r="L233" s="222"/>
      <c r="M233" s="221"/>
      <c r="N233" s="222"/>
      <c r="O233" s="221"/>
      <c r="P233" s="222"/>
      <c r="Q233" s="222"/>
      <c r="R233" s="222"/>
      <c r="S233" s="222"/>
      <c r="T233" s="222"/>
      <c r="U233" s="221"/>
      <c r="V233" s="222"/>
      <c r="W233" s="221"/>
      <c r="X233" s="222"/>
      <c r="Y233" s="221"/>
      <c r="Z233" s="222"/>
      <c r="AA233" s="221"/>
      <c r="AB233" s="222"/>
      <c r="AC233" s="221"/>
      <c r="AD233" s="222"/>
      <c r="AE233" s="221"/>
      <c r="AF233" s="222"/>
      <c r="AG233" s="221"/>
      <c r="AH233" s="222"/>
      <c r="AI233" s="221"/>
      <c r="AJ233" s="221"/>
      <c r="AK233" s="221"/>
    </row>
    <row r="234" spans="4:37" ht="15.75" customHeight="1">
      <c r="D234" s="223"/>
      <c r="E234" s="221"/>
      <c r="F234" s="222"/>
      <c r="G234" s="221"/>
      <c r="H234" s="222"/>
      <c r="I234" s="221"/>
      <c r="J234" s="223"/>
      <c r="K234" s="221"/>
      <c r="L234" s="222"/>
      <c r="M234" s="221"/>
      <c r="N234" s="222"/>
      <c r="O234" s="221"/>
      <c r="P234" s="222"/>
      <c r="Q234" s="222"/>
      <c r="R234" s="222"/>
      <c r="S234" s="222"/>
      <c r="T234" s="222"/>
      <c r="U234" s="221"/>
      <c r="V234" s="222"/>
      <c r="W234" s="221"/>
      <c r="X234" s="222"/>
      <c r="Y234" s="221"/>
      <c r="Z234" s="222"/>
      <c r="AA234" s="221"/>
      <c r="AB234" s="222"/>
      <c r="AC234" s="221"/>
      <c r="AD234" s="222"/>
      <c r="AE234" s="221"/>
      <c r="AF234" s="222"/>
      <c r="AG234" s="221"/>
      <c r="AH234" s="222"/>
      <c r="AI234" s="221"/>
      <c r="AJ234" s="221"/>
      <c r="AK234" s="221"/>
    </row>
    <row r="235" spans="4:37" ht="15.75" customHeight="1">
      <c r="D235" s="223"/>
      <c r="E235" s="221"/>
      <c r="F235" s="222"/>
      <c r="G235" s="221"/>
      <c r="H235" s="222"/>
      <c r="I235" s="221"/>
      <c r="J235" s="223"/>
      <c r="K235" s="221"/>
      <c r="L235" s="222"/>
      <c r="M235" s="221"/>
      <c r="N235" s="222"/>
      <c r="O235" s="221"/>
      <c r="P235" s="222"/>
      <c r="Q235" s="222"/>
      <c r="R235" s="222"/>
      <c r="S235" s="222"/>
      <c r="T235" s="222"/>
      <c r="U235" s="221"/>
      <c r="V235" s="222"/>
      <c r="W235" s="221"/>
      <c r="X235" s="222"/>
      <c r="Y235" s="221"/>
      <c r="Z235" s="222"/>
      <c r="AA235" s="221"/>
      <c r="AB235" s="222"/>
      <c r="AC235" s="221"/>
      <c r="AD235" s="222"/>
      <c r="AE235" s="221"/>
      <c r="AF235" s="222"/>
      <c r="AG235" s="221"/>
      <c r="AH235" s="222"/>
      <c r="AI235" s="221"/>
      <c r="AJ235" s="221"/>
      <c r="AK235" s="221"/>
    </row>
    <row r="236" spans="4:37" ht="15.75" customHeight="1">
      <c r="D236" s="223"/>
      <c r="E236" s="221"/>
      <c r="F236" s="222"/>
      <c r="G236" s="221"/>
      <c r="H236" s="222"/>
      <c r="I236" s="221"/>
      <c r="J236" s="223"/>
      <c r="K236" s="221"/>
      <c r="L236" s="222"/>
      <c r="M236" s="221"/>
      <c r="N236" s="222"/>
      <c r="O236" s="221"/>
      <c r="P236" s="222"/>
      <c r="Q236" s="222"/>
      <c r="R236" s="222"/>
      <c r="S236" s="222"/>
      <c r="T236" s="222"/>
      <c r="U236" s="221"/>
      <c r="V236" s="222"/>
      <c r="W236" s="221"/>
      <c r="X236" s="222"/>
      <c r="Y236" s="221"/>
      <c r="Z236" s="222"/>
      <c r="AA236" s="221"/>
      <c r="AB236" s="222"/>
      <c r="AC236" s="221"/>
      <c r="AD236" s="222"/>
      <c r="AE236" s="221"/>
      <c r="AF236" s="222"/>
      <c r="AG236" s="221"/>
      <c r="AH236" s="222"/>
      <c r="AI236" s="221"/>
      <c r="AJ236" s="221"/>
      <c r="AK236" s="221"/>
    </row>
    <row r="237" spans="4:37" ht="15.75" customHeight="1">
      <c r="D237" s="223"/>
      <c r="E237" s="221"/>
      <c r="F237" s="222"/>
      <c r="G237" s="221"/>
      <c r="H237" s="222"/>
      <c r="I237" s="221"/>
      <c r="J237" s="223"/>
      <c r="K237" s="221"/>
      <c r="L237" s="222"/>
      <c r="M237" s="221"/>
      <c r="N237" s="222"/>
      <c r="O237" s="221"/>
      <c r="P237" s="222"/>
      <c r="Q237" s="222"/>
      <c r="R237" s="222"/>
      <c r="S237" s="222"/>
      <c r="T237" s="222"/>
      <c r="U237" s="221"/>
      <c r="V237" s="222"/>
      <c r="W237" s="221"/>
      <c r="X237" s="222"/>
      <c r="Y237" s="221"/>
      <c r="Z237" s="222"/>
      <c r="AA237" s="221"/>
      <c r="AB237" s="222"/>
      <c r="AC237" s="221"/>
      <c r="AD237" s="222"/>
      <c r="AE237" s="221"/>
      <c r="AF237" s="222"/>
      <c r="AG237" s="221"/>
      <c r="AH237" s="222"/>
      <c r="AI237" s="221"/>
      <c r="AJ237" s="221"/>
      <c r="AK237" s="221"/>
    </row>
    <row r="238" spans="4:37" ht="15.75" customHeight="1">
      <c r="D238" s="223"/>
      <c r="E238" s="221"/>
      <c r="F238" s="222"/>
      <c r="G238" s="221"/>
      <c r="H238" s="222"/>
      <c r="I238" s="221"/>
      <c r="J238" s="223"/>
      <c r="K238" s="221"/>
      <c r="L238" s="222"/>
      <c r="M238" s="221"/>
      <c r="N238" s="222"/>
      <c r="O238" s="221"/>
      <c r="P238" s="222"/>
      <c r="Q238" s="222"/>
      <c r="R238" s="222"/>
      <c r="S238" s="222"/>
      <c r="T238" s="222"/>
      <c r="U238" s="221"/>
      <c r="V238" s="222"/>
      <c r="W238" s="221"/>
      <c r="X238" s="222"/>
      <c r="Y238" s="221"/>
      <c r="Z238" s="222"/>
      <c r="AA238" s="221"/>
      <c r="AB238" s="222"/>
      <c r="AC238" s="221"/>
      <c r="AD238" s="222"/>
      <c r="AE238" s="221"/>
      <c r="AF238" s="222"/>
      <c r="AG238" s="221"/>
      <c r="AH238" s="222"/>
      <c r="AI238" s="221"/>
      <c r="AJ238" s="221"/>
      <c r="AK238" s="221"/>
    </row>
    <row r="239" spans="4:37" ht="15.75" customHeight="1">
      <c r="D239" s="223"/>
      <c r="E239" s="221"/>
      <c r="F239" s="222"/>
      <c r="G239" s="221"/>
      <c r="H239" s="222"/>
      <c r="I239" s="221"/>
      <c r="J239" s="223"/>
      <c r="K239" s="221"/>
      <c r="L239" s="222"/>
      <c r="M239" s="221"/>
      <c r="N239" s="222"/>
      <c r="O239" s="221"/>
      <c r="P239" s="222"/>
      <c r="Q239" s="222"/>
      <c r="R239" s="222"/>
      <c r="S239" s="222"/>
      <c r="T239" s="222"/>
      <c r="U239" s="221"/>
      <c r="V239" s="222"/>
      <c r="W239" s="221"/>
      <c r="X239" s="222"/>
      <c r="Y239" s="221"/>
      <c r="Z239" s="222"/>
      <c r="AA239" s="221"/>
      <c r="AB239" s="222"/>
      <c r="AC239" s="221"/>
      <c r="AD239" s="222"/>
      <c r="AE239" s="221"/>
      <c r="AF239" s="222"/>
      <c r="AG239" s="221"/>
      <c r="AH239" s="222"/>
      <c r="AI239" s="221"/>
      <c r="AJ239" s="221"/>
      <c r="AK239" s="221"/>
    </row>
    <row r="240" spans="4:37" ht="15.75" customHeight="1">
      <c r="D240" s="223"/>
      <c r="E240" s="221"/>
      <c r="F240" s="222"/>
      <c r="G240" s="221"/>
      <c r="H240" s="222"/>
      <c r="I240" s="221"/>
      <c r="J240" s="223"/>
      <c r="K240" s="221"/>
      <c r="L240" s="222"/>
      <c r="M240" s="221"/>
      <c r="N240" s="222"/>
      <c r="O240" s="221"/>
      <c r="P240" s="222"/>
      <c r="Q240" s="222"/>
      <c r="R240" s="222"/>
      <c r="S240" s="222"/>
      <c r="T240" s="222"/>
      <c r="U240" s="221"/>
      <c r="V240" s="222"/>
      <c r="W240" s="221"/>
      <c r="X240" s="222"/>
      <c r="Y240" s="221"/>
      <c r="Z240" s="222"/>
      <c r="AA240" s="221"/>
      <c r="AB240" s="222"/>
      <c r="AC240" s="221"/>
      <c r="AD240" s="222"/>
      <c r="AE240" s="221"/>
      <c r="AF240" s="222"/>
      <c r="AG240" s="221"/>
      <c r="AH240" s="222"/>
      <c r="AI240" s="221"/>
      <c r="AJ240" s="221"/>
      <c r="AK240" s="221"/>
    </row>
    <row r="241" spans="4:37" ht="15.75" customHeight="1">
      <c r="D241" s="223"/>
      <c r="E241" s="221"/>
      <c r="F241" s="222"/>
      <c r="G241" s="221"/>
      <c r="H241" s="222"/>
      <c r="I241" s="221"/>
      <c r="J241" s="223"/>
      <c r="K241" s="221"/>
      <c r="L241" s="222"/>
      <c r="M241" s="221"/>
      <c r="N241" s="222"/>
      <c r="O241" s="221"/>
      <c r="P241" s="222"/>
      <c r="Q241" s="222"/>
      <c r="R241" s="222"/>
      <c r="S241" s="222"/>
      <c r="T241" s="222"/>
      <c r="U241" s="221"/>
      <c r="V241" s="222"/>
      <c r="W241" s="221"/>
      <c r="X241" s="222"/>
      <c r="Y241" s="221"/>
      <c r="Z241" s="222"/>
      <c r="AA241" s="221"/>
      <c r="AB241" s="222"/>
      <c r="AC241" s="221"/>
      <c r="AD241" s="222"/>
      <c r="AE241" s="221"/>
      <c r="AF241" s="222"/>
      <c r="AG241" s="221"/>
      <c r="AH241" s="222"/>
      <c r="AI241" s="221"/>
      <c r="AJ241" s="221"/>
      <c r="AK241" s="221"/>
    </row>
    <row r="242" spans="4:37" ht="15.75" customHeight="1">
      <c r="D242" s="223"/>
      <c r="E242" s="221"/>
      <c r="F242" s="222"/>
      <c r="G242" s="221"/>
      <c r="H242" s="222"/>
      <c r="I242" s="221"/>
      <c r="J242" s="223"/>
      <c r="K242" s="221"/>
      <c r="L242" s="222"/>
      <c r="M242" s="221"/>
      <c r="N242" s="222"/>
      <c r="O242" s="221"/>
      <c r="P242" s="222"/>
      <c r="Q242" s="222"/>
      <c r="R242" s="222"/>
      <c r="S242" s="222"/>
      <c r="T242" s="222"/>
      <c r="U242" s="221"/>
      <c r="V242" s="222"/>
      <c r="W242" s="221"/>
      <c r="X242" s="222"/>
      <c r="Y242" s="221"/>
      <c r="Z242" s="222"/>
      <c r="AA242" s="221"/>
      <c r="AB242" s="222"/>
      <c r="AC242" s="221"/>
      <c r="AD242" s="222"/>
      <c r="AE242" s="221"/>
      <c r="AF242" s="222"/>
      <c r="AG242" s="221"/>
      <c r="AH242" s="222"/>
      <c r="AI242" s="221"/>
      <c r="AJ242" s="221"/>
      <c r="AK242" s="221"/>
    </row>
    <row r="243" spans="4:37" ht="15.75" customHeight="1">
      <c r="D243" s="223"/>
      <c r="E243" s="221"/>
      <c r="F243" s="222"/>
      <c r="G243" s="221"/>
      <c r="H243" s="222"/>
      <c r="I243" s="221"/>
      <c r="J243" s="223"/>
      <c r="K243" s="221"/>
      <c r="L243" s="222"/>
      <c r="M243" s="221"/>
      <c r="N243" s="222"/>
      <c r="O243" s="221"/>
      <c r="P243" s="222"/>
      <c r="Q243" s="222"/>
      <c r="R243" s="222"/>
      <c r="S243" s="222"/>
      <c r="T243" s="222"/>
      <c r="U243" s="221"/>
      <c r="V243" s="222"/>
      <c r="W243" s="221"/>
      <c r="X243" s="222"/>
      <c r="Y243" s="221"/>
      <c r="Z243" s="222"/>
      <c r="AA243" s="221"/>
      <c r="AB243" s="222"/>
      <c r="AC243" s="221"/>
      <c r="AD243" s="222"/>
      <c r="AE243" s="221"/>
      <c r="AF243" s="222"/>
      <c r="AG243" s="221"/>
      <c r="AH243" s="222"/>
      <c r="AI243" s="221"/>
      <c r="AJ243" s="221"/>
      <c r="AK243" s="221"/>
    </row>
    <row r="244" spans="4:37" ht="15.75" customHeight="1">
      <c r="D244" s="223"/>
      <c r="E244" s="221"/>
      <c r="F244" s="222"/>
      <c r="G244" s="221"/>
      <c r="H244" s="222"/>
      <c r="I244" s="221"/>
      <c r="J244" s="223"/>
      <c r="K244" s="221"/>
      <c r="L244" s="222"/>
      <c r="M244" s="221"/>
      <c r="N244" s="222"/>
      <c r="O244" s="221"/>
      <c r="P244" s="222"/>
      <c r="Q244" s="222"/>
      <c r="R244" s="222"/>
      <c r="S244" s="222"/>
      <c r="T244" s="222"/>
      <c r="U244" s="221"/>
      <c r="V244" s="222"/>
      <c r="W244" s="221"/>
      <c r="X244" s="222"/>
      <c r="Y244" s="221"/>
      <c r="Z244" s="222"/>
      <c r="AA244" s="221"/>
      <c r="AB244" s="222"/>
      <c r="AC244" s="221"/>
      <c r="AD244" s="222"/>
      <c r="AE244" s="221"/>
      <c r="AF244" s="222"/>
      <c r="AG244" s="221"/>
      <c r="AH244" s="222"/>
      <c r="AI244" s="221"/>
      <c r="AJ244" s="221"/>
      <c r="AK244" s="221"/>
    </row>
    <row r="245" spans="4:37" ht="15.75" customHeight="1">
      <c r="D245" s="223"/>
      <c r="E245" s="221"/>
      <c r="F245" s="222"/>
      <c r="G245" s="221"/>
      <c r="H245" s="222"/>
      <c r="I245" s="221"/>
      <c r="J245" s="223"/>
      <c r="K245" s="221"/>
      <c r="L245" s="222"/>
      <c r="M245" s="221"/>
      <c r="N245" s="222"/>
      <c r="O245" s="221"/>
      <c r="P245" s="222"/>
      <c r="Q245" s="222"/>
      <c r="R245" s="222"/>
      <c r="S245" s="222"/>
      <c r="T245" s="222"/>
      <c r="U245" s="221"/>
      <c r="V245" s="222"/>
      <c r="W245" s="221"/>
      <c r="X245" s="222"/>
      <c r="Y245" s="221"/>
      <c r="Z245" s="222"/>
      <c r="AA245" s="221"/>
      <c r="AB245" s="222"/>
      <c r="AC245" s="221"/>
      <c r="AD245" s="222"/>
      <c r="AE245" s="221"/>
      <c r="AF245" s="222"/>
      <c r="AG245" s="221"/>
      <c r="AH245" s="222"/>
      <c r="AI245" s="221"/>
      <c r="AJ245" s="221"/>
      <c r="AK245" s="221"/>
    </row>
    <row r="246" spans="4:37" ht="15.75" customHeight="1">
      <c r="D246" s="223"/>
      <c r="E246" s="221"/>
      <c r="F246" s="222"/>
      <c r="G246" s="221"/>
      <c r="H246" s="222"/>
      <c r="I246" s="221"/>
      <c r="J246" s="223"/>
      <c r="K246" s="221"/>
      <c r="L246" s="222"/>
      <c r="M246" s="221"/>
      <c r="N246" s="222"/>
      <c r="O246" s="221"/>
      <c r="P246" s="222"/>
      <c r="Q246" s="222"/>
      <c r="R246" s="222"/>
      <c r="S246" s="222"/>
      <c r="T246" s="222"/>
      <c r="U246" s="221"/>
      <c r="V246" s="222"/>
      <c r="W246" s="221"/>
      <c r="X246" s="222"/>
      <c r="Y246" s="221"/>
      <c r="Z246" s="222"/>
      <c r="AA246" s="221"/>
      <c r="AB246" s="222"/>
      <c r="AC246" s="221"/>
      <c r="AD246" s="222"/>
      <c r="AE246" s="221"/>
      <c r="AF246" s="222"/>
      <c r="AG246" s="221"/>
      <c r="AH246" s="222"/>
      <c r="AI246" s="221"/>
      <c r="AJ246" s="221"/>
      <c r="AK246" s="221"/>
    </row>
    <row r="247" spans="4:37" ht="15.75" customHeight="1">
      <c r="D247" s="223"/>
      <c r="E247" s="221"/>
      <c r="F247" s="222"/>
      <c r="G247" s="221"/>
      <c r="H247" s="222"/>
      <c r="I247" s="221"/>
      <c r="J247" s="223"/>
      <c r="K247" s="221"/>
      <c r="L247" s="222"/>
      <c r="M247" s="221"/>
      <c r="N247" s="222"/>
      <c r="O247" s="221"/>
      <c r="P247" s="222"/>
      <c r="Q247" s="222"/>
      <c r="R247" s="222"/>
      <c r="S247" s="222"/>
      <c r="T247" s="222"/>
      <c r="U247" s="221"/>
      <c r="V247" s="222"/>
      <c r="W247" s="221"/>
      <c r="X247" s="222"/>
      <c r="Y247" s="221"/>
      <c r="Z247" s="222"/>
      <c r="AA247" s="221"/>
      <c r="AB247" s="222"/>
      <c r="AC247" s="221"/>
      <c r="AD247" s="222"/>
      <c r="AE247" s="221"/>
      <c r="AF247" s="222"/>
      <c r="AG247" s="221"/>
      <c r="AH247" s="222"/>
      <c r="AI247" s="221"/>
      <c r="AJ247" s="221"/>
      <c r="AK247" s="221"/>
    </row>
    <row r="248" spans="4:37" ht="15.75" customHeight="1">
      <c r="D248" s="223"/>
      <c r="E248" s="221"/>
      <c r="F248" s="222"/>
      <c r="G248" s="221"/>
      <c r="H248" s="222"/>
      <c r="I248" s="221"/>
      <c r="J248" s="223"/>
      <c r="K248" s="221"/>
      <c r="L248" s="222"/>
      <c r="M248" s="221"/>
      <c r="N248" s="222"/>
      <c r="O248" s="221"/>
      <c r="P248" s="222"/>
      <c r="Q248" s="222"/>
      <c r="R248" s="222"/>
      <c r="S248" s="222"/>
      <c r="T248" s="222"/>
      <c r="U248" s="221"/>
      <c r="V248" s="222"/>
      <c r="W248" s="221"/>
      <c r="X248" s="222"/>
      <c r="Y248" s="221"/>
      <c r="Z248" s="222"/>
      <c r="AA248" s="221"/>
      <c r="AB248" s="222"/>
      <c r="AC248" s="221"/>
      <c r="AD248" s="222"/>
      <c r="AE248" s="221"/>
      <c r="AF248" s="222"/>
      <c r="AG248" s="221"/>
      <c r="AH248" s="222"/>
      <c r="AI248" s="221"/>
      <c r="AJ248" s="221"/>
      <c r="AK248" s="221"/>
    </row>
    <row r="249" spans="4:37" ht="15.75" customHeight="1">
      <c r="D249" s="223"/>
      <c r="E249" s="221"/>
      <c r="F249" s="222"/>
      <c r="G249" s="221"/>
      <c r="H249" s="222"/>
      <c r="I249" s="221"/>
      <c r="J249" s="223"/>
      <c r="K249" s="221"/>
      <c r="L249" s="222"/>
      <c r="M249" s="221"/>
      <c r="N249" s="222"/>
      <c r="O249" s="221"/>
      <c r="P249" s="222"/>
      <c r="Q249" s="222"/>
      <c r="R249" s="222"/>
      <c r="S249" s="222"/>
      <c r="T249" s="222"/>
      <c r="U249" s="221"/>
      <c r="V249" s="222"/>
      <c r="W249" s="221"/>
      <c r="X249" s="222"/>
      <c r="Y249" s="221"/>
      <c r="Z249" s="222"/>
      <c r="AA249" s="221"/>
      <c r="AB249" s="222"/>
      <c r="AC249" s="221"/>
      <c r="AD249" s="222"/>
      <c r="AE249" s="221"/>
      <c r="AF249" s="222"/>
      <c r="AG249" s="221"/>
      <c r="AH249" s="222"/>
      <c r="AI249" s="221"/>
      <c r="AJ249" s="221"/>
      <c r="AK249" s="221"/>
    </row>
    <row r="250" spans="4:37" ht="15.75" customHeight="1">
      <c r="D250" s="223"/>
      <c r="E250" s="221"/>
      <c r="F250" s="222"/>
      <c r="G250" s="221"/>
      <c r="H250" s="222"/>
      <c r="I250" s="221"/>
      <c r="J250" s="223"/>
      <c r="K250" s="221"/>
      <c r="L250" s="222"/>
      <c r="M250" s="221"/>
      <c r="N250" s="222"/>
      <c r="O250" s="221"/>
      <c r="P250" s="222"/>
      <c r="Q250" s="222"/>
      <c r="R250" s="222"/>
      <c r="S250" s="222"/>
      <c r="T250" s="222"/>
      <c r="U250" s="221"/>
      <c r="V250" s="222"/>
      <c r="W250" s="221"/>
      <c r="X250" s="222"/>
      <c r="Y250" s="221"/>
      <c r="Z250" s="222"/>
      <c r="AA250" s="221"/>
      <c r="AB250" s="222"/>
      <c r="AC250" s="221"/>
      <c r="AD250" s="222"/>
      <c r="AE250" s="221"/>
      <c r="AF250" s="222"/>
      <c r="AG250" s="221"/>
      <c r="AH250" s="222"/>
      <c r="AI250" s="221"/>
      <c r="AJ250" s="221"/>
      <c r="AK250" s="221"/>
    </row>
    <row r="251" spans="4:37" ht="15.75" customHeight="1">
      <c r="D251" s="223"/>
      <c r="E251" s="221"/>
      <c r="F251" s="222"/>
      <c r="G251" s="221"/>
      <c r="H251" s="222"/>
      <c r="I251" s="221"/>
      <c r="J251" s="223"/>
      <c r="K251" s="221"/>
      <c r="L251" s="222"/>
      <c r="M251" s="221"/>
      <c r="N251" s="222"/>
      <c r="O251" s="221"/>
      <c r="P251" s="222"/>
      <c r="Q251" s="222"/>
      <c r="R251" s="222"/>
      <c r="S251" s="222"/>
      <c r="T251" s="222"/>
      <c r="U251" s="221"/>
      <c r="V251" s="222"/>
      <c r="W251" s="221"/>
      <c r="X251" s="222"/>
      <c r="Y251" s="221"/>
      <c r="Z251" s="222"/>
      <c r="AA251" s="221"/>
      <c r="AB251" s="222"/>
      <c r="AC251" s="221"/>
      <c r="AD251" s="222"/>
      <c r="AE251" s="221"/>
      <c r="AF251" s="222"/>
      <c r="AG251" s="221"/>
      <c r="AH251" s="222"/>
      <c r="AI251" s="221"/>
      <c r="AJ251" s="221"/>
      <c r="AK251" s="221"/>
    </row>
    <row r="252" spans="4:37" ht="15.75" customHeight="1">
      <c r="D252" s="223"/>
      <c r="E252" s="221"/>
      <c r="F252" s="222"/>
      <c r="G252" s="221"/>
      <c r="H252" s="222"/>
      <c r="I252" s="221"/>
      <c r="J252" s="223"/>
      <c r="K252" s="221"/>
      <c r="L252" s="222"/>
      <c r="M252" s="221"/>
      <c r="N252" s="222"/>
      <c r="O252" s="221"/>
      <c r="P252" s="222"/>
      <c r="Q252" s="222"/>
      <c r="R252" s="222"/>
      <c r="S252" s="222"/>
      <c r="T252" s="222"/>
      <c r="U252" s="221"/>
      <c r="V252" s="222"/>
      <c r="W252" s="221"/>
      <c r="X252" s="222"/>
      <c r="Y252" s="221"/>
      <c r="Z252" s="222"/>
      <c r="AA252" s="221"/>
      <c r="AB252" s="222"/>
      <c r="AC252" s="221"/>
      <c r="AD252" s="222"/>
      <c r="AE252" s="221"/>
      <c r="AF252" s="222"/>
      <c r="AG252" s="221"/>
      <c r="AH252" s="222"/>
      <c r="AI252" s="221"/>
      <c r="AJ252" s="221"/>
      <c r="AK252" s="221"/>
    </row>
    <row r="253" spans="4:37" ht="15.75" customHeight="1">
      <c r="D253" s="223"/>
      <c r="E253" s="221"/>
      <c r="F253" s="222"/>
      <c r="G253" s="221"/>
      <c r="H253" s="222"/>
      <c r="I253" s="221"/>
      <c r="J253" s="223"/>
      <c r="K253" s="221"/>
      <c r="L253" s="222"/>
      <c r="M253" s="221"/>
      <c r="N253" s="222"/>
      <c r="O253" s="221"/>
      <c r="P253" s="222"/>
      <c r="Q253" s="222"/>
      <c r="R253" s="222"/>
      <c r="S253" s="222"/>
      <c r="T253" s="222"/>
      <c r="U253" s="221"/>
      <c r="V253" s="222"/>
      <c r="W253" s="221"/>
      <c r="X253" s="222"/>
      <c r="Y253" s="221"/>
      <c r="Z253" s="222"/>
      <c r="AA253" s="221"/>
      <c r="AB253" s="222"/>
      <c r="AC253" s="221"/>
      <c r="AD253" s="222"/>
      <c r="AE253" s="221"/>
      <c r="AF253" s="222"/>
      <c r="AG253" s="221"/>
      <c r="AH253" s="222"/>
      <c r="AI253" s="221"/>
      <c r="AJ253" s="221"/>
      <c r="AK253" s="221"/>
    </row>
    <row r="254" spans="4:37" ht="15.75" customHeight="1">
      <c r="D254" s="223"/>
      <c r="E254" s="221"/>
      <c r="F254" s="222"/>
      <c r="G254" s="221"/>
      <c r="H254" s="222"/>
      <c r="I254" s="221"/>
      <c r="J254" s="223"/>
      <c r="K254" s="221"/>
      <c r="L254" s="222"/>
      <c r="M254" s="221"/>
      <c r="N254" s="222"/>
      <c r="O254" s="221"/>
      <c r="P254" s="222"/>
      <c r="Q254" s="222"/>
      <c r="R254" s="222"/>
      <c r="S254" s="222"/>
      <c r="T254" s="222"/>
      <c r="U254" s="221"/>
      <c r="V254" s="222"/>
      <c r="W254" s="221"/>
      <c r="X254" s="222"/>
      <c r="Y254" s="221"/>
      <c r="Z254" s="222"/>
      <c r="AA254" s="221"/>
      <c r="AB254" s="222"/>
      <c r="AC254" s="221"/>
      <c r="AD254" s="222"/>
      <c r="AE254" s="221"/>
      <c r="AF254" s="222"/>
      <c r="AG254" s="221"/>
      <c r="AH254" s="222"/>
      <c r="AI254" s="221"/>
      <c r="AJ254" s="221"/>
      <c r="AK254" s="221"/>
    </row>
    <row r="255" spans="4:37" ht="15.75" customHeight="1">
      <c r="D255" s="223"/>
      <c r="E255" s="221"/>
      <c r="F255" s="222"/>
      <c r="G255" s="221"/>
      <c r="H255" s="222"/>
      <c r="I255" s="221"/>
      <c r="J255" s="223"/>
      <c r="K255" s="221"/>
      <c r="L255" s="222"/>
      <c r="M255" s="221"/>
      <c r="N255" s="222"/>
      <c r="O255" s="221"/>
      <c r="P255" s="222"/>
      <c r="Q255" s="222"/>
      <c r="R255" s="222"/>
      <c r="S255" s="222"/>
      <c r="T255" s="222"/>
      <c r="U255" s="221"/>
      <c r="V255" s="222"/>
      <c r="W255" s="221"/>
      <c r="X255" s="222"/>
      <c r="Y255" s="221"/>
      <c r="Z255" s="222"/>
      <c r="AA255" s="221"/>
      <c r="AB255" s="222"/>
      <c r="AC255" s="221"/>
      <c r="AD255" s="222"/>
      <c r="AE255" s="221"/>
      <c r="AF255" s="222"/>
      <c r="AG255" s="221"/>
      <c r="AH255" s="222"/>
      <c r="AI255" s="221"/>
      <c r="AJ255" s="221"/>
      <c r="AK255" s="221"/>
    </row>
    <row r="256" spans="4:37" ht="15.75" customHeight="1">
      <c r="D256" s="223"/>
      <c r="E256" s="221"/>
      <c r="F256" s="222"/>
      <c r="G256" s="221"/>
      <c r="H256" s="222"/>
      <c r="I256" s="221"/>
      <c r="J256" s="223"/>
      <c r="K256" s="221"/>
      <c r="L256" s="222"/>
      <c r="M256" s="221"/>
      <c r="N256" s="222"/>
      <c r="O256" s="221"/>
      <c r="P256" s="222"/>
      <c r="Q256" s="222"/>
      <c r="R256" s="222"/>
      <c r="S256" s="222"/>
      <c r="T256" s="222"/>
      <c r="U256" s="221"/>
      <c r="V256" s="222"/>
      <c r="W256" s="221"/>
      <c r="X256" s="222"/>
      <c r="Y256" s="221"/>
      <c r="Z256" s="222"/>
      <c r="AA256" s="221"/>
      <c r="AB256" s="222"/>
      <c r="AC256" s="221"/>
      <c r="AD256" s="222"/>
      <c r="AE256" s="221"/>
      <c r="AF256" s="222"/>
      <c r="AG256" s="221"/>
      <c r="AH256" s="222"/>
      <c r="AI256" s="221"/>
      <c r="AJ256" s="221"/>
      <c r="AK256" s="221"/>
    </row>
    <row r="257" spans="4:37" ht="15.75" customHeight="1">
      <c r="D257" s="223"/>
      <c r="E257" s="221"/>
      <c r="F257" s="222"/>
      <c r="G257" s="221"/>
      <c r="H257" s="222"/>
      <c r="I257" s="221"/>
      <c r="J257" s="223"/>
      <c r="K257" s="221"/>
      <c r="L257" s="222"/>
      <c r="M257" s="221"/>
      <c r="N257" s="222"/>
      <c r="O257" s="221"/>
      <c r="P257" s="222"/>
      <c r="Q257" s="222"/>
      <c r="R257" s="222"/>
      <c r="S257" s="222"/>
      <c r="T257" s="222"/>
      <c r="U257" s="221"/>
      <c r="V257" s="222"/>
      <c r="W257" s="221"/>
      <c r="X257" s="222"/>
      <c r="Y257" s="221"/>
      <c r="Z257" s="222"/>
      <c r="AA257" s="221"/>
      <c r="AB257" s="222"/>
      <c r="AC257" s="221"/>
      <c r="AD257" s="222"/>
      <c r="AE257" s="221"/>
      <c r="AF257" s="222"/>
      <c r="AG257" s="221"/>
      <c r="AH257" s="222"/>
      <c r="AI257" s="221"/>
      <c r="AJ257" s="221"/>
      <c r="AK257" s="221"/>
    </row>
    <row r="258" spans="4:37" ht="15.75" customHeight="1">
      <c r="D258" s="223"/>
      <c r="E258" s="221"/>
      <c r="F258" s="222"/>
      <c r="G258" s="221"/>
      <c r="H258" s="222"/>
      <c r="I258" s="221"/>
      <c r="J258" s="223"/>
      <c r="K258" s="221"/>
      <c r="L258" s="222"/>
      <c r="M258" s="221"/>
      <c r="N258" s="222"/>
      <c r="O258" s="221"/>
      <c r="P258" s="222"/>
      <c r="Q258" s="222"/>
      <c r="R258" s="222"/>
      <c r="S258" s="222"/>
      <c r="T258" s="222"/>
      <c r="U258" s="221"/>
      <c r="V258" s="222"/>
      <c r="W258" s="221"/>
      <c r="X258" s="222"/>
      <c r="Y258" s="221"/>
      <c r="Z258" s="222"/>
      <c r="AA258" s="221"/>
      <c r="AB258" s="222"/>
      <c r="AC258" s="221"/>
      <c r="AD258" s="222"/>
      <c r="AE258" s="221"/>
      <c r="AF258" s="222"/>
      <c r="AG258" s="221"/>
      <c r="AH258" s="222"/>
      <c r="AI258" s="221"/>
      <c r="AJ258" s="221"/>
      <c r="AK258" s="221"/>
    </row>
    <row r="259" spans="4:37" ht="15.75" customHeight="1">
      <c r="D259" s="223"/>
      <c r="E259" s="221"/>
      <c r="F259" s="222"/>
      <c r="G259" s="221"/>
      <c r="H259" s="222"/>
      <c r="I259" s="221"/>
      <c r="J259" s="223"/>
      <c r="K259" s="221"/>
      <c r="L259" s="222"/>
      <c r="M259" s="221"/>
      <c r="N259" s="222"/>
      <c r="O259" s="221"/>
      <c r="P259" s="222"/>
      <c r="Q259" s="222"/>
      <c r="R259" s="222"/>
      <c r="S259" s="222"/>
      <c r="T259" s="222"/>
      <c r="U259" s="221"/>
      <c r="V259" s="222"/>
      <c r="W259" s="221"/>
      <c r="X259" s="222"/>
      <c r="Y259" s="221"/>
      <c r="Z259" s="222"/>
      <c r="AA259" s="221"/>
      <c r="AB259" s="222"/>
      <c r="AC259" s="221"/>
      <c r="AD259" s="222"/>
      <c r="AE259" s="221"/>
      <c r="AF259" s="222"/>
      <c r="AG259" s="221"/>
      <c r="AH259" s="222"/>
      <c r="AI259" s="221"/>
      <c r="AJ259" s="221"/>
      <c r="AK259" s="221"/>
    </row>
    <row r="260" spans="4:37" ht="15.75" customHeight="1">
      <c r="D260" s="223"/>
      <c r="E260" s="221"/>
      <c r="F260" s="222"/>
      <c r="G260" s="221"/>
      <c r="H260" s="222"/>
      <c r="I260" s="221"/>
      <c r="J260" s="223"/>
      <c r="K260" s="221"/>
      <c r="L260" s="222"/>
      <c r="M260" s="221"/>
      <c r="N260" s="222"/>
      <c r="O260" s="221"/>
      <c r="P260" s="222"/>
      <c r="Q260" s="222"/>
      <c r="R260" s="222"/>
      <c r="S260" s="222"/>
      <c r="T260" s="222"/>
      <c r="U260" s="221"/>
      <c r="V260" s="222"/>
      <c r="W260" s="221"/>
      <c r="X260" s="222"/>
      <c r="Y260" s="221"/>
      <c r="Z260" s="222"/>
      <c r="AA260" s="221"/>
      <c r="AB260" s="222"/>
      <c r="AC260" s="221"/>
      <c r="AD260" s="222"/>
      <c r="AE260" s="221"/>
      <c r="AF260" s="222"/>
      <c r="AG260" s="221"/>
      <c r="AH260" s="222"/>
      <c r="AI260" s="221"/>
      <c r="AJ260" s="221"/>
      <c r="AK260" s="221"/>
    </row>
    <row r="261" spans="4:37" ht="15.75" customHeight="1">
      <c r="D261" s="223"/>
      <c r="E261" s="221"/>
      <c r="F261" s="222"/>
      <c r="G261" s="221"/>
      <c r="H261" s="222"/>
      <c r="I261" s="221"/>
      <c r="J261" s="223"/>
      <c r="K261" s="221"/>
      <c r="L261" s="222"/>
      <c r="M261" s="221"/>
      <c r="N261" s="222"/>
      <c r="O261" s="221"/>
      <c r="P261" s="222"/>
      <c r="Q261" s="222"/>
      <c r="R261" s="222"/>
      <c r="S261" s="222"/>
      <c r="T261" s="222"/>
      <c r="U261" s="221"/>
      <c r="V261" s="222"/>
      <c r="W261" s="221"/>
      <c r="X261" s="222"/>
      <c r="Y261" s="221"/>
      <c r="Z261" s="222"/>
      <c r="AA261" s="221"/>
      <c r="AB261" s="222"/>
      <c r="AC261" s="221"/>
      <c r="AD261" s="222"/>
      <c r="AE261" s="221"/>
      <c r="AF261" s="222"/>
      <c r="AG261" s="221"/>
      <c r="AH261" s="222"/>
      <c r="AI261" s="221"/>
      <c r="AJ261" s="221"/>
      <c r="AK261" s="221"/>
    </row>
    <row r="262" spans="4:37" ht="15.75" customHeight="1">
      <c r="D262" s="223"/>
      <c r="E262" s="221"/>
      <c r="F262" s="222"/>
      <c r="G262" s="221"/>
      <c r="H262" s="222"/>
      <c r="I262" s="221"/>
      <c r="J262" s="223"/>
      <c r="K262" s="221"/>
      <c r="L262" s="222"/>
      <c r="M262" s="221"/>
      <c r="N262" s="222"/>
      <c r="O262" s="221"/>
      <c r="P262" s="222"/>
      <c r="Q262" s="222"/>
      <c r="R262" s="222"/>
      <c r="S262" s="222"/>
      <c r="T262" s="222"/>
      <c r="U262" s="221"/>
      <c r="V262" s="222"/>
      <c r="W262" s="221"/>
      <c r="X262" s="222"/>
      <c r="Y262" s="221"/>
      <c r="Z262" s="222"/>
      <c r="AA262" s="221"/>
      <c r="AB262" s="222"/>
      <c r="AC262" s="221"/>
      <c r="AD262" s="222"/>
      <c r="AE262" s="221"/>
      <c r="AF262" s="222"/>
      <c r="AG262" s="221"/>
      <c r="AH262" s="222"/>
      <c r="AI262" s="221"/>
      <c r="AJ262" s="221"/>
      <c r="AK262" s="221"/>
    </row>
    <row r="263" spans="4:37" ht="15.75" customHeight="1">
      <c r="D263" s="223"/>
      <c r="E263" s="221"/>
      <c r="F263" s="222"/>
      <c r="G263" s="221"/>
      <c r="H263" s="222"/>
      <c r="I263" s="221"/>
      <c r="J263" s="223"/>
      <c r="K263" s="221"/>
      <c r="L263" s="222"/>
      <c r="M263" s="221"/>
      <c r="N263" s="222"/>
      <c r="O263" s="221"/>
      <c r="P263" s="222"/>
      <c r="Q263" s="222"/>
      <c r="R263" s="222"/>
      <c r="S263" s="222"/>
      <c r="T263" s="222"/>
      <c r="U263" s="221"/>
      <c r="V263" s="222"/>
      <c r="W263" s="221"/>
      <c r="X263" s="222"/>
      <c r="Y263" s="221"/>
      <c r="Z263" s="222"/>
      <c r="AA263" s="221"/>
      <c r="AB263" s="222"/>
      <c r="AC263" s="221"/>
      <c r="AD263" s="222"/>
      <c r="AE263" s="221"/>
      <c r="AF263" s="222"/>
      <c r="AG263" s="221"/>
      <c r="AH263" s="222"/>
      <c r="AI263" s="221"/>
      <c r="AJ263" s="221"/>
      <c r="AK263" s="221"/>
    </row>
    <row r="264" spans="4:37" ht="15.75" customHeight="1">
      <c r="D264" s="223"/>
      <c r="E264" s="221"/>
      <c r="F264" s="222"/>
      <c r="G264" s="221"/>
      <c r="H264" s="222"/>
      <c r="I264" s="221"/>
      <c r="J264" s="223"/>
      <c r="K264" s="221"/>
      <c r="L264" s="222"/>
      <c r="M264" s="221"/>
      <c r="N264" s="222"/>
      <c r="O264" s="221"/>
      <c r="P264" s="222"/>
      <c r="Q264" s="222"/>
      <c r="R264" s="222"/>
      <c r="S264" s="222"/>
      <c r="T264" s="222"/>
      <c r="U264" s="221"/>
      <c r="V264" s="222"/>
      <c r="W264" s="221"/>
      <c r="X264" s="222"/>
      <c r="Y264" s="221"/>
      <c r="Z264" s="222"/>
      <c r="AA264" s="221"/>
      <c r="AB264" s="222"/>
      <c r="AC264" s="221"/>
      <c r="AD264" s="222"/>
      <c r="AE264" s="221"/>
      <c r="AF264" s="222"/>
      <c r="AG264" s="221"/>
      <c r="AH264" s="222"/>
      <c r="AI264" s="221"/>
      <c r="AJ264" s="221"/>
      <c r="AK264" s="221"/>
    </row>
    <row r="265" spans="4:37" ht="15.75" customHeight="1">
      <c r="D265" s="223"/>
      <c r="E265" s="221"/>
      <c r="F265" s="222"/>
      <c r="G265" s="221"/>
      <c r="H265" s="222"/>
      <c r="I265" s="221"/>
      <c r="J265" s="223"/>
      <c r="K265" s="221"/>
      <c r="L265" s="222"/>
      <c r="M265" s="221"/>
      <c r="N265" s="222"/>
      <c r="O265" s="221"/>
      <c r="P265" s="222"/>
      <c r="Q265" s="222"/>
      <c r="R265" s="222"/>
      <c r="S265" s="222"/>
      <c r="T265" s="222"/>
      <c r="U265" s="221"/>
      <c r="V265" s="222"/>
      <c r="W265" s="221"/>
      <c r="X265" s="222"/>
      <c r="Y265" s="221"/>
      <c r="Z265" s="222"/>
      <c r="AA265" s="221"/>
      <c r="AB265" s="222"/>
      <c r="AC265" s="221"/>
      <c r="AD265" s="222"/>
      <c r="AE265" s="221"/>
      <c r="AF265" s="222"/>
      <c r="AG265" s="221"/>
      <c r="AH265" s="222"/>
      <c r="AI265" s="221"/>
      <c r="AJ265" s="221"/>
      <c r="AK265" s="221"/>
    </row>
    <row r="266" spans="4:37" ht="15.75" customHeight="1">
      <c r="D266" s="223"/>
      <c r="E266" s="221"/>
      <c r="F266" s="222"/>
      <c r="G266" s="221"/>
      <c r="H266" s="222"/>
      <c r="I266" s="221"/>
      <c r="J266" s="223"/>
      <c r="K266" s="221"/>
      <c r="L266" s="222"/>
      <c r="M266" s="221"/>
      <c r="N266" s="222"/>
      <c r="O266" s="221"/>
      <c r="P266" s="222"/>
      <c r="Q266" s="222"/>
      <c r="R266" s="222"/>
      <c r="S266" s="222"/>
      <c r="T266" s="222"/>
      <c r="U266" s="221"/>
      <c r="V266" s="222"/>
      <c r="W266" s="221"/>
      <c r="X266" s="222"/>
      <c r="Y266" s="221"/>
      <c r="Z266" s="222"/>
      <c r="AA266" s="221"/>
      <c r="AB266" s="222"/>
      <c r="AC266" s="221"/>
      <c r="AD266" s="222"/>
      <c r="AE266" s="221"/>
      <c r="AF266" s="222"/>
      <c r="AG266" s="221"/>
      <c r="AH266" s="222"/>
      <c r="AI266" s="221"/>
      <c r="AJ266" s="221"/>
      <c r="AK266" s="221"/>
    </row>
    <row r="267" spans="4:37" ht="15.75" customHeight="1">
      <c r="D267" s="223"/>
      <c r="E267" s="221"/>
      <c r="F267" s="222"/>
      <c r="G267" s="221"/>
      <c r="H267" s="222"/>
      <c r="I267" s="221"/>
      <c r="J267" s="223"/>
      <c r="K267" s="221"/>
      <c r="L267" s="222"/>
      <c r="M267" s="221"/>
      <c r="N267" s="222"/>
      <c r="O267" s="221"/>
      <c r="P267" s="222"/>
      <c r="Q267" s="222"/>
      <c r="R267" s="222"/>
      <c r="S267" s="222"/>
      <c r="T267" s="222"/>
      <c r="U267" s="221"/>
      <c r="V267" s="222"/>
      <c r="W267" s="221"/>
      <c r="X267" s="222"/>
      <c r="Y267" s="221"/>
      <c r="Z267" s="222"/>
      <c r="AA267" s="221"/>
      <c r="AB267" s="222"/>
      <c r="AC267" s="221"/>
      <c r="AD267" s="222"/>
      <c r="AE267" s="221"/>
      <c r="AF267" s="222"/>
      <c r="AG267" s="221"/>
      <c r="AH267" s="222"/>
      <c r="AI267" s="221"/>
      <c r="AJ267" s="221"/>
      <c r="AK267" s="221"/>
    </row>
    <row r="268" spans="4:37" ht="15.75" customHeight="1">
      <c r="D268" s="223"/>
      <c r="E268" s="221"/>
      <c r="F268" s="222"/>
      <c r="G268" s="221"/>
      <c r="H268" s="222"/>
      <c r="I268" s="221"/>
      <c r="J268" s="223"/>
      <c r="K268" s="221"/>
      <c r="L268" s="222"/>
      <c r="M268" s="221"/>
      <c r="N268" s="222"/>
      <c r="O268" s="221"/>
      <c r="P268" s="222"/>
      <c r="Q268" s="222"/>
      <c r="R268" s="222"/>
      <c r="S268" s="222"/>
      <c r="T268" s="222"/>
      <c r="U268" s="221"/>
      <c r="V268" s="222"/>
      <c r="W268" s="221"/>
      <c r="X268" s="222"/>
      <c r="Y268" s="221"/>
      <c r="Z268" s="222"/>
      <c r="AA268" s="221"/>
      <c r="AB268" s="222"/>
      <c r="AC268" s="221"/>
      <c r="AD268" s="222"/>
      <c r="AE268" s="221"/>
      <c r="AF268" s="222"/>
      <c r="AG268" s="221"/>
      <c r="AH268" s="222"/>
      <c r="AI268" s="221"/>
      <c r="AJ268" s="221"/>
      <c r="AK268" s="221"/>
    </row>
    <row r="269" spans="4:37" ht="15.75" customHeight="1">
      <c r="D269" s="223"/>
      <c r="E269" s="221"/>
      <c r="F269" s="222"/>
      <c r="G269" s="221"/>
      <c r="H269" s="222"/>
      <c r="I269" s="221"/>
      <c r="J269" s="223"/>
      <c r="K269" s="221"/>
      <c r="L269" s="222"/>
      <c r="M269" s="221"/>
      <c r="N269" s="222"/>
      <c r="O269" s="221"/>
      <c r="P269" s="222"/>
      <c r="Q269" s="222"/>
      <c r="R269" s="222"/>
      <c r="S269" s="222"/>
      <c r="T269" s="222"/>
      <c r="U269" s="221"/>
      <c r="V269" s="222"/>
      <c r="W269" s="221"/>
      <c r="X269" s="222"/>
      <c r="Y269" s="221"/>
      <c r="Z269" s="222"/>
      <c r="AA269" s="221"/>
      <c r="AB269" s="222"/>
      <c r="AC269" s="221"/>
      <c r="AD269" s="222"/>
      <c r="AE269" s="221"/>
      <c r="AF269" s="222"/>
      <c r="AG269" s="221"/>
      <c r="AH269" s="222"/>
      <c r="AI269" s="221"/>
      <c r="AJ269" s="221"/>
      <c r="AK269" s="221"/>
    </row>
    <row r="270" spans="4:37" ht="15.75" customHeight="1">
      <c r="D270" s="223"/>
      <c r="E270" s="221"/>
      <c r="F270" s="222"/>
      <c r="G270" s="221"/>
      <c r="H270" s="222"/>
      <c r="I270" s="221"/>
      <c r="J270" s="223"/>
      <c r="K270" s="221"/>
      <c r="L270" s="222"/>
      <c r="M270" s="221"/>
      <c r="N270" s="222"/>
      <c r="O270" s="221"/>
      <c r="P270" s="222"/>
      <c r="Q270" s="222"/>
      <c r="R270" s="222"/>
      <c r="S270" s="222"/>
      <c r="T270" s="222"/>
      <c r="U270" s="221"/>
      <c r="V270" s="222"/>
      <c r="W270" s="221"/>
      <c r="X270" s="222"/>
      <c r="Y270" s="221"/>
      <c r="Z270" s="222"/>
      <c r="AA270" s="221"/>
      <c r="AB270" s="222"/>
      <c r="AC270" s="221"/>
      <c r="AD270" s="222"/>
      <c r="AE270" s="221"/>
      <c r="AF270" s="222"/>
      <c r="AG270" s="221"/>
      <c r="AH270" s="222"/>
      <c r="AI270" s="221"/>
      <c r="AJ270" s="221"/>
      <c r="AK270" s="221"/>
    </row>
    <row r="271" spans="4:37" ht="15.75" customHeight="1">
      <c r="D271" s="223"/>
      <c r="E271" s="221"/>
      <c r="F271" s="222"/>
      <c r="G271" s="221"/>
      <c r="H271" s="222"/>
      <c r="I271" s="221"/>
      <c r="J271" s="223"/>
      <c r="K271" s="221"/>
      <c r="L271" s="222"/>
      <c r="M271" s="221"/>
      <c r="N271" s="222"/>
      <c r="O271" s="221"/>
      <c r="P271" s="222"/>
      <c r="Q271" s="222"/>
      <c r="R271" s="222"/>
      <c r="S271" s="222"/>
      <c r="T271" s="222"/>
      <c r="U271" s="221"/>
      <c r="V271" s="222"/>
      <c r="W271" s="221"/>
      <c r="X271" s="222"/>
      <c r="Y271" s="221"/>
      <c r="Z271" s="222"/>
      <c r="AA271" s="221"/>
      <c r="AB271" s="222"/>
      <c r="AC271" s="221"/>
      <c r="AD271" s="222"/>
      <c r="AE271" s="221"/>
      <c r="AF271" s="222"/>
      <c r="AG271" s="221"/>
      <c r="AH271" s="222"/>
      <c r="AI271" s="221"/>
      <c r="AJ271" s="221"/>
      <c r="AK271" s="221"/>
    </row>
    <row r="272" spans="4:37" ht="15.75" customHeight="1">
      <c r="D272" s="223"/>
      <c r="E272" s="221"/>
      <c r="F272" s="222"/>
      <c r="G272" s="221"/>
      <c r="H272" s="222"/>
      <c r="I272" s="221"/>
      <c r="J272" s="223"/>
      <c r="K272" s="221"/>
      <c r="L272" s="222"/>
      <c r="M272" s="221"/>
      <c r="N272" s="222"/>
      <c r="O272" s="221"/>
      <c r="P272" s="222"/>
      <c r="Q272" s="222"/>
      <c r="R272" s="222"/>
      <c r="S272" s="222"/>
      <c r="T272" s="222"/>
      <c r="U272" s="221"/>
      <c r="V272" s="222"/>
      <c r="W272" s="221"/>
      <c r="X272" s="222"/>
      <c r="Y272" s="221"/>
      <c r="Z272" s="222"/>
      <c r="AA272" s="221"/>
      <c r="AB272" s="222"/>
      <c r="AC272" s="221"/>
      <c r="AD272" s="222"/>
      <c r="AE272" s="221"/>
      <c r="AF272" s="222"/>
      <c r="AG272" s="221"/>
      <c r="AH272" s="222"/>
      <c r="AI272" s="221"/>
      <c r="AJ272" s="221"/>
      <c r="AK272" s="221"/>
    </row>
    <row r="273" spans="4:37" ht="15.75" customHeight="1">
      <c r="D273" s="223"/>
      <c r="E273" s="221"/>
      <c r="F273" s="222"/>
      <c r="G273" s="221"/>
      <c r="H273" s="222"/>
      <c r="I273" s="221"/>
      <c r="J273" s="223"/>
      <c r="K273" s="221"/>
      <c r="L273" s="222"/>
      <c r="M273" s="221"/>
      <c r="N273" s="222"/>
      <c r="O273" s="221"/>
      <c r="P273" s="222"/>
      <c r="Q273" s="222"/>
      <c r="R273" s="222"/>
      <c r="S273" s="222"/>
      <c r="T273" s="222"/>
      <c r="U273" s="221"/>
      <c r="V273" s="222"/>
      <c r="W273" s="221"/>
      <c r="X273" s="222"/>
      <c r="Y273" s="221"/>
      <c r="Z273" s="222"/>
      <c r="AA273" s="221"/>
      <c r="AB273" s="222"/>
      <c r="AC273" s="221"/>
      <c r="AD273" s="222"/>
      <c r="AE273" s="221"/>
      <c r="AF273" s="222"/>
      <c r="AG273" s="221"/>
      <c r="AH273" s="222"/>
      <c r="AI273" s="221"/>
      <c r="AJ273" s="221"/>
      <c r="AK273" s="221"/>
    </row>
    <row r="274" spans="4:37" ht="15.75" customHeight="1">
      <c r="D274" s="223"/>
      <c r="E274" s="221"/>
      <c r="F274" s="222"/>
      <c r="G274" s="221"/>
      <c r="H274" s="222"/>
      <c r="I274" s="221"/>
      <c r="J274" s="223"/>
      <c r="K274" s="221"/>
      <c r="L274" s="222"/>
      <c r="M274" s="221"/>
      <c r="N274" s="222"/>
      <c r="O274" s="221"/>
      <c r="P274" s="222"/>
      <c r="Q274" s="222"/>
      <c r="R274" s="222"/>
      <c r="S274" s="222"/>
      <c r="T274" s="222"/>
      <c r="U274" s="221"/>
      <c r="V274" s="222"/>
      <c r="W274" s="221"/>
      <c r="X274" s="222"/>
      <c r="Y274" s="221"/>
      <c r="Z274" s="222"/>
      <c r="AA274" s="221"/>
      <c r="AB274" s="222"/>
      <c r="AC274" s="221"/>
      <c r="AD274" s="222"/>
      <c r="AE274" s="221"/>
      <c r="AF274" s="222"/>
      <c r="AG274" s="221"/>
      <c r="AH274" s="222"/>
      <c r="AI274" s="221"/>
      <c r="AJ274" s="221"/>
      <c r="AK274" s="221"/>
    </row>
    <row r="275" spans="4:37" ht="15.75" customHeight="1">
      <c r="D275" s="223"/>
      <c r="E275" s="221"/>
      <c r="F275" s="222"/>
      <c r="G275" s="221"/>
      <c r="H275" s="222"/>
      <c r="I275" s="221"/>
      <c r="J275" s="223"/>
      <c r="K275" s="221"/>
      <c r="L275" s="222"/>
      <c r="M275" s="221"/>
      <c r="N275" s="222"/>
      <c r="O275" s="221"/>
      <c r="P275" s="222"/>
      <c r="Q275" s="222"/>
      <c r="R275" s="222"/>
      <c r="S275" s="222"/>
      <c r="T275" s="222"/>
      <c r="U275" s="221"/>
      <c r="V275" s="222"/>
      <c r="W275" s="221"/>
      <c r="X275" s="222"/>
      <c r="Y275" s="221"/>
      <c r="Z275" s="222"/>
      <c r="AA275" s="221"/>
      <c r="AB275" s="222"/>
      <c r="AC275" s="221"/>
      <c r="AD275" s="222"/>
      <c r="AE275" s="221"/>
      <c r="AF275" s="222"/>
      <c r="AG275" s="221"/>
      <c r="AH275" s="222"/>
      <c r="AI275" s="221"/>
      <c r="AJ275" s="221"/>
      <c r="AK275" s="221"/>
    </row>
    <row r="276" spans="4:37" ht="15.75" customHeight="1">
      <c r="D276" s="223"/>
      <c r="E276" s="221"/>
      <c r="F276" s="222"/>
      <c r="G276" s="221"/>
      <c r="H276" s="222"/>
      <c r="I276" s="221"/>
      <c r="J276" s="223"/>
      <c r="K276" s="221"/>
      <c r="L276" s="222"/>
      <c r="M276" s="221"/>
      <c r="N276" s="222"/>
      <c r="O276" s="221"/>
      <c r="P276" s="222"/>
      <c r="Q276" s="222"/>
      <c r="R276" s="222"/>
      <c r="S276" s="222"/>
      <c r="T276" s="222"/>
      <c r="U276" s="221"/>
      <c r="V276" s="222"/>
      <c r="W276" s="221"/>
      <c r="X276" s="222"/>
      <c r="Y276" s="221"/>
      <c r="Z276" s="222"/>
      <c r="AA276" s="221"/>
      <c r="AB276" s="222"/>
      <c r="AC276" s="221"/>
      <c r="AD276" s="222"/>
      <c r="AE276" s="221"/>
      <c r="AF276" s="222"/>
      <c r="AG276" s="221"/>
      <c r="AH276" s="222"/>
      <c r="AI276" s="221"/>
      <c r="AJ276" s="221"/>
      <c r="AK276" s="221"/>
    </row>
    <row r="277" spans="4:37" ht="15.75" customHeight="1">
      <c r="D277" s="223"/>
      <c r="E277" s="221"/>
      <c r="F277" s="222"/>
      <c r="G277" s="221"/>
      <c r="H277" s="222"/>
      <c r="I277" s="221"/>
      <c r="J277" s="223"/>
      <c r="K277" s="221"/>
      <c r="L277" s="222"/>
      <c r="M277" s="221"/>
      <c r="N277" s="222"/>
      <c r="O277" s="221"/>
      <c r="P277" s="222"/>
      <c r="Q277" s="222"/>
      <c r="R277" s="222"/>
      <c r="S277" s="222"/>
      <c r="T277" s="222"/>
      <c r="U277" s="221"/>
      <c r="V277" s="222"/>
      <c r="W277" s="221"/>
      <c r="X277" s="222"/>
      <c r="Y277" s="221"/>
      <c r="Z277" s="222"/>
      <c r="AA277" s="221"/>
      <c r="AB277" s="222"/>
      <c r="AC277" s="221"/>
      <c r="AD277" s="222"/>
      <c r="AE277" s="221"/>
      <c r="AF277" s="222"/>
      <c r="AG277" s="221"/>
      <c r="AH277" s="222"/>
      <c r="AI277" s="221"/>
      <c r="AJ277" s="221"/>
      <c r="AK277" s="221"/>
    </row>
    <row r="278" spans="4:37" ht="15.75" customHeight="1">
      <c r="D278" s="223"/>
      <c r="E278" s="221"/>
      <c r="F278" s="222"/>
      <c r="G278" s="221"/>
      <c r="H278" s="222"/>
      <c r="I278" s="221"/>
      <c r="J278" s="223"/>
      <c r="K278" s="221"/>
      <c r="L278" s="222"/>
      <c r="M278" s="221"/>
      <c r="N278" s="222"/>
      <c r="O278" s="221"/>
      <c r="P278" s="222"/>
      <c r="Q278" s="222"/>
      <c r="R278" s="222"/>
      <c r="S278" s="222"/>
      <c r="T278" s="222"/>
      <c r="U278" s="221"/>
      <c r="V278" s="222"/>
      <c r="W278" s="221"/>
      <c r="X278" s="222"/>
      <c r="Y278" s="221"/>
      <c r="Z278" s="222"/>
      <c r="AA278" s="221"/>
      <c r="AB278" s="222"/>
      <c r="AC278" s="221"/>
      <c r="AD278" s="222"/>
      <c r="AE278" s="221"/>
      <c r="AF278" s="222"/>
      <c r="AG278" s="221"/>
      <c r="AH278" s="222"/>
      <c r="AI278" s="221"/>
      <c r="AJ278" s="221"/>
      <c r="AK278" s="221"/>
    </row>
    <row r="279" spans="4:37" ht="15.75" customHeight="1">
      <c r="D279" s="223"/>
      <c r="E279" s="221"/>
      <c r="F279" s="222"/>
      <c r="G279" s="221"/>
      <c r="H279" s="222"/>
      <c r="I279" s="221"/>
      <c r="J279" s="223"/>
      <c r="K279" s="221"/>
      <c r="L279" s="222"/>
      <c r="M279" s="221"/>
      <c r="N279" s="222"/>
      <c r="O279" s="221"/>
      <c r="P279" s="222"/>
      <c r="Q279" s="222"/>
      <c r="R279" s="222"/>
      <c r="S279" s="222"/>
      <c r="T279" s="222"/>
      <c r="U279" s="221"/>
      <c r="V279" s="222"/>
      <c r="W279" s="221"/>
      <c r="X279" s="222"/>
      <c r="Y279" s="221"/>
      <c r="Z279" s="222"/>
      <c r="AA279" s="221"/>
      <c r="AB279" s="222"/>
      <c r="AC279" s="221"/>
      <c r="AD279" s="222"/>
      <c r="AE279" s="221"/>
      <c r="AF279" s="222"/>
      <c r="AG279" s="221"/>
      <c r="AH279" s="222"/>
      <c r="AI279" s="221"/>
      <c r="AJ279" s="221"/>
      <c r="AK279" s="221"/>
    </row>
    <row r="280" spans="4:37" ht="15.75" customHeight="1">
      <c r="D280" s="223"/>
      <c r="E280" s="221"/>
      <c r="F280" s="222"/>
      <c r="G280" s="221"/>
      <c r="H280" s="222"/>
      <c r="I280" s="221"/>
      <c r="J280" s="223"/>
      <c r="K280" s="221"/>
      <c r="L280" s="222"/>
      <c r="M280" s="221"/>
      <c r="N280" s="222"/>
      <c r="O280" s="221"/>
      <c r="P280" s="222"/>
      <c r="Q280" s="222"/>
      <c r="R280" s="222"/>
      <c r="S280" s="222"/>
      <c r="T280" s="222"/>
      <c r="U280" s="221"/>
      <c r="V280" s="222"/>
      <c r="W280" s="221"/>
      <c r="X280" s="222"/>
      <c r="Y280" s="221"/>
      <c r="Z280" s="222"/>
      <c r="AA280" s="221"/>
      <c r="AB280" s="222"/>
      <c r="AC280" s="221"/>
      <c r="AD280" s="222"/>
      <c r="AE280" s="221"/>
      <c r="AF280" s="222"/>
      <c r="AG280" s="221"/>
      <c r="AH280" s="222"/>
      <c r="AI280" s="221"/>
      <c r="AJ280" s="221"/>
      <c r="AK280" s="221"/>
    </row>
    <row r="281" spans="4:37" ht="15.75" customHeight="1">
      <c r="D281" s="223"/>
      <c r="E281" s="221"/>
      <c r="F281" s="222"/>
      <c r="G281" s="221"/>
      <c r="H281" s="222"/>
      <c r="I281" s="221"/>
      <c r="J281" s="223"/>
      <c r="K281" s="221"/>
      <c r="L281" s="222"/>
      <c r="M281" s="221"/>
      <c r="N281" s="222"/>
      <c r="O281" s="221"/>
      <c r="P281" s="222"/>
      <c r="Q281" s="222"/>
      <c r="R281" s="222"/>
      <c r="S281" s="222"/>
      <c r="T281" s="222"/>
      <c r="U281" s="221"/>
      <c r="V281" s="222"/>
      <c r="W281" s="221"/>
      <c r="X281" s="222"/>
      <c r="Y281" s="221"/>
      <c r="Z281" s="222"/>
      <c r="AA281" s="221"/>
      <c r="AB281" s="222"/>
      <c r="AC281" s="221"/>
      <c r="AD281" s="222"/>
      <c r="AE281" s="221"/>
      <c r="AF281" s="222"/>
      <c r="AG281" s="221"/>
      <c r="AH281" s="222"/>
      <c r="AI281" s="221"/>
      <c r="AJ281" s="221"/>
      <c r="AK281" s="221"/>
    </row>
    <row r="282" spans="4:37" ht="15.75" customHeight="1">
      <c r="D282" s="223"/>
      <c r="E282" s="221"/>
      <c r="F282" s="222"/>
      <c r="G282" s="221"/>
      <c r="H282" s="222"/>
      <c r="I282" s="221"/>
      <c r="J282" s="223"/>
      <c r="K282" s="221"/>
      <c r="L282" s="222"/>
      <c r="M282" s="221"/>
      <c r="N282" s="222"/>
      <c r="O282" s="221"/>
      <c r="P282" s="222"/>
      <c r="Q282" s="222"/>
      <c r="R282" s="222"/>
      <c r="S282" s="222"/>
      <c r="T282" s="222"/>
      <c r="U282" s="221"/>
      <c r="V282" s="222"/>
      <c r="W282" s="221"/>
      <c r="X282" s="222"/>
      <c r="Y282" s="221"/>
      <c r="Z282" s="222"/>
      <c r="AA282" s="221"/>
      <c r="AB282" s="222"/>
      <c r="AC282" s="221"/>
      <c r="AD282" s="222"/>
      <c r="AE282" s="221"/>
      <c r="AF282" s="222"/>
      <c r="AG282" s="221"/>
      <c r="AH282" s="222"/>
      <c r="AI282" s="221"/>
      <c r="AJ282" s="221"/>
      <c r="AK282" s="221"/>
    </row>
    <row r="283" spans="4:37" ht="15.75" customHeight="1">
      <c r="D283" s="223"/>
      <c r="E283" s="221"/>
      <c r="F283" s="222"/>
      <c r="G283" s="221"/>
      <c r="H283" s="222"/>
      <c r="I283" s="221"/>
      <c r="J283" s="223"/>
      <c r="K283" s="221"/>
      <c r="L283" s="222"/>
      <c r="M283" s="221"/>
      <c r="N283" s="222"/>
      <c r="O283" s="221"/>
      <c r="P283" s="222"/>
      <c r="Q283" s="222"/>
      <c r="R283" s="222"/>
      <c r="S283" s="222"/>
      <c r="T283" s="222"/>
      <c r="U283" s="221"/>
      <c r="V283" s="222"/>
      <c r="W283" s="221"/>
      <c r="X283" s="222"/>
      <c r="Y283" s="221"/>
      <c r="Z283" s="222"/>
      <c r="AA283" s="221"/>
      <c r="AB283" s="222"/>
      <c r="AC283" s="221"/>
      <c r="AD283" s="222"/>
      <c r="AE283" s="221"/>
      <c r="AF283" s="222"/>
      <c r="AG283" s="221"/>
      <c r="AH283" s="222"/>
      <c r="AI283" s="221"/>
      <c r="AJ283" s="221"/>
      <c r="AK283" s="221"/>
    </row>
    <row r="284" spans="4:37" ht="15.75" customHeight="1">
      <c r="D284" s="223"/>
      <c r="E284" s="221"/>
      <c r="F284" s="222"/>
      <c r="G284" s="221"/>
      <c r="H284" s="222"/>
      <c r="I284" s="221"/>
      <c r="J284" s="223"/>
      <c r="K284" s="221"/>
      <c r="L284" s="222"/>
      <c r="M284" s="221"/>
      <c r="N284" s="222"/>
      <c r="O284" s="221"/>
      <c r="P284" s="222"/>
      <c r="Q284" s="222"/>
      <c r="R284" s="222"/>
      <c r="S284" s="222"/>
      <c r="T284" s="222"/>
      <c r="U284" s="221"/>
      <c r="V284" s="222"/>
      <c r="W284" s="221"/>
      <c r="X284" s="222"/>
      <c r="Y284" s="221"/>
      <c r="Z284" s="222"/>
      <c r="AA284" s="221"/>
      <c r="AB284" s="222"/>
      <c r="AC284" s="221"/>
      <c r="AD284" s="222"/>
      <c r="AE284" s="221"/>
      <c r="AF284" s="222"/>
      <c r="AG284" s="221"/>
      <c r="AH284" s="222"/>
      <c r="AI284" s="221"/>
      <c r="AJ284" s="221"/>
      <c r="AK284" s="221"/>
    </row>
    <row r="285" spans="4:37" ht="15.75" customHeight="1">
      <c r="D285" s="223"/>
      <c r="E285" s="221"/>
      <c r="F285" s="222"/>
      <c r="G285" s="221"/>
      <c r="H285" s="222"/>
      <c r="I285" s="221"/>
      <c r="J285" s="223"/>
      <c r="K285" s="221"/>
      <c r="L285" s="222"/>
      <c r="M285" s="221"/>
      <c r="N285" s="222"/>
      <c r="O285" s="221"/>
      <c r="P285" s="222"/>
      <c r="Q285" s="222"/>
      <c r="R285" s="222"/>
      <c r="S285" s="222"/>
      <c r="T285" s="222"/>
      <c r="U285" s="221"/>
      <c r="V285" s="222"/>
      <c r="W285" s="221"/>
      <c r="X285" s="222"/>
      <c r="Y285" s="221"/>
      <c r="Z285" s="222"/>
      <c r="AA285" s="221"/>
      <c r="AB285" s="222"/>
      <c r="AC285" s="221"/>
      <c r="AD285" s="222"/>
      <c r="AE285" s="221"/>
      <c r="AF285" s="222"/>
      <c r="AG285" s="221"/>
      <c r="AH285" s="222"/>
      <c r="AI285" s="221"/>
      <c r="AJ285" s="221"/>
      <c r="AK285" s="221"/>
    </row>
    <row r="286" spans="4:37" ht="15.75" customHeight="1">
      <c r="D286" s="223"/>
      <c r="E286" s="221"/>
      <c r="F286" s="222"/>
      <c r="G286" s="221"/>
      <c r="H286" s="222"/>
      <c r="I286" s="221"/>
      <c r="J286" s="223"/>
      <c r="K286" s="221"/>
      <c r="L286" s="222"/>
      <c r="M286" s="221"/>
      <c r="N286" s="222"/>
      <c r="O286" s="221"/>
      <c r="P286" s="222"/>
      <c r="Q286" s="222"/>
      <c r="R286" s="222"/>
      <c r="S286" s="222"/>
      <c r="T286" s="222"/>
      <c r="U286" s="221"/>
      <c r="V286" s="222"/>
      <c r="W286" s="221"/>
      <c r="X286" s="222"/>
      <c r="Y286" s="221"/>
      <c r="Z286" s="222"/>
      <c r="AA286" s="221"/>
      <c r="AB286" s="222"/>
      <c r="AC286" s="221"/>
      <c r="AD286" s="222"/>
      <c r="AE286" s="221"/>
      <c r="AF286" s="222"/>
      <c r="AG286" s="221"/>
      <c r="AH286" s="222"/>
      <c r="AI286" s="221"/>
      <c r="AJ286" s="221"/>
      <c r="AK286" s="221"/>
    </row>
    <row r="287" spans="4:37" ht="15.75" customHeight="1">
      <c r="D287" s="223"/>
      <c r="E287" s="221"/>
      <c r="F287" s="222"/>
      <c r="G287" s="221"/>
      <c r="H287" s="222"/>
      <c r="I287" s="221"/>
      <c r="J287" s="223"/>
      <c r="K287" s="221"/>
      <c r="L287" s="222"/>
      <c r="M287" s="221"/>
      <c r="N287" s="222"/>
      <c r="O287" s="221"/>
      <c r="P287" s="222"/>
      <c r="Q287" s="222"/>
      <c r="R287" s="222"/>
      <c r="S287" s="222"/>
      <c r="T287" s="222"/>
      <c r="U287" s="221"/>
      <c r="V287" s="222"/>
      <c r="W287" s="221"/>
      <c r="X287" s="222"/>
      <c r="Y287" s="221"/>
      <c r="Z287" s="222"/>
      <c r="AA287" s="221"/>
      <c r="AB287" s="222"/>
      <c r="AC287" s="221"/>
      <c r="AD287" s="222"/>
      <c r="AE287" s="221"/>
      <c r="AF287" s="222"/>
      <c r="AG287" s="221"/>
      <c r="AH287" s="222"/>
      <c r="AI287" s="221"/>
      <c r="AJ287" s="221"/>
      <c r="AK287" s="221"/>
    </row>
    <row r="288" spans="4:37" ht="15.75" customHeight="1">
      <c r="D288" s="223"/>
      <c r="E288" s="221"/>
      <c r="F288" s="222"/>
      <c r="G288" s="221"/>
      <c r="H288" s="222"/>
      <c r="I288" s="221"/>
      <c r="J288" s="223"/>
      <c r="K288" s="221"/>
      <c r="L288" s="222"/>
      <c r="M288" s="221"/>
      <c r="N288" s="222"/>
      <c r="O288" s="221"/>
      <c r="P288" s="222"/>
      <c r="Q288" s="222"/>
      <c r="R288" s="222"/>
      <c r="S288" s="222"/>
      <c r="T288" s="222"/>
      <c r="U288" s="221"/>
      <c r="V288" s="222"/>
      <c r="W288" s="221"/>
      <c r="X288" s="222"/>
      <c r="Y288" s="221"/>
      <c r="Z288" s="222"/>
      <c r="AA288" s="221"/>
      <c r="AB288" s="222"/>
      <c r="AC288" s="221"/>
      <c r="AD288" s="222"/>
      <c r="AE288" s="221"/>
      <c r="AF288" s="222"/>
      <c r="AG288" s="221"/>
      <c r="AH288" s="222"/>
      <c r="AI288" s="221"/>
      <c r="AJ288" s="221"/>
      <c r="AK288" s="221"/>
    </row>
    <row r="289" spans="4:37" ht="15.75" customHeight="1">
      <c r="D289" s="223"/>
      <c r="E289" s="221"/>
      <c r="F289" s="222"/>
      <c r="G289" s="221"/>
      <c r="H289" s="222"/>
      <c r="I289" s="221"/>
      <c r="J289" s="223"/>
      <c r="K289" s="221"/>
      <c r="L289" s="222"/>
      <c r="M289" s="221"/>
      <c r="N289" s="222"/>
      <c r="O289" s="221"/>
      <c r="P289" s="222"/>
      <c r="Q289" s="222"/>
      <c r="R289" s="222"/>
      <c r="S289" s="222"/>
      <c r="T289" s="222"/>
      <c r="U289" s="221"/>
      <c r="V289" s="222"/>
      <c r="W289" s="221"/>
      <c r="X289" s="222"/>
      <c r="Y289" s="221"/>
      <c r="Z289" s="222"/>
      <c r="AA289" s="221"/>
      <c r="AB289" s="222"/>
      <c r="AC289" s="221"/>
      <c r="AD289" s="222"/>
      <c r="AE289" s="221"/>
      <c r="AF289" s="222"/>
      <c r="AG289" s="221"/>
      <c r="AH289" s="222"/>
      <c r="AI289" s="221"/>
      <c r="AJ289" s="221"/>
      <c r="AK289" s="221"/>
    </row>
    <row r="290" spans="4:37" ht="15.75" customHeight="1">
      <c r="D290" s="223"/>
      <c r="E290" s="221"/>
      <c r="F290" s="222"/>
      <c r="G290" s="221"/>
      <c r="H290" s="222"/>
      <c r="I290" s="221"/>
      <c r="J290" s="223"/>
      <c r="K290" s="221"/>
      <c r="L290" s="222"/>
      <c r="M290" s="221"/>
      <c r="N290" s="222"/>
      <c r="O290" s="221"/>
      <c r="P290" s="222"/>
      <c r="Q290" s="222"/>
      <c r="R290" s="222"/>
      <c r="S290" s="222"/>
      <c r="T290" s="222"/>
      <c r="U290" s="221"/>
      <c r="V290" s="222"/>
      <c r="W290" s="221"/>
      <c r="X290" s="222"/>
      <c r="Y290" s="221"/>
      <c r="Z290" s="222"/>
      <c r="AA290" s="221"/>
      <c r="AB290" s="222"/>
      <c r="AC290" s="221"/>
      <c r="AD290" s="222"/>
      <c r="AE290" s="221"/>
      <c r="AF290" s="222"/>
      <c r="AG290" s="221"/>
      <c r="AH290" s="222"/>
      <c r="AI290" s="221"/>
      <c r="AJ290" s="221"/>
      <c r="AK290" s="221"/>
    </row>
    <row r="291" spans="4:37" ht="15.75" customHeight="1">
      <c r="D291" s="223"/>
      <c r="E291" s="221"/>
      <c r="F291" s="222"/>
      <c r="G291" s="221"/>
      <c r="H291" s="222"/>
      <c r="I291" s="221"/>
      <c r="J291" s="223"/>
      <c r="K291" s="221"/>
      <c r="L291" s="222"/>
      <c r="M291" s="221"/>
      <c r="N291" s="222"/>
      <c r="O291" s="221"/>
      <c r="P291" s="222"/>
      <c r="Q291" s="222"/>
      <c r="R291" s="222"/>
      <c r="S291" s="222"/>
      <c r="T291" s="222"/>
      <c r="U291" s="221"/>
      <c r="V291" s="222"/>
      <c r="W291" s="221"/>
      <c r="X291" s="222"/>
      <c r="Y291" s="221"/>
      <c r="Z291" s="222"/>
      <c r="AA291" s="221"/>
      <c r="AB291" s="222"/>
      <c r="AC291" s="221"/>
      <c r="AD291" s="222"/>
      <c r="AE291" s="221"/>
      <c r="AF291" s="222"/>
      <c r="AG291" s="221"/>
      <c r="AH291" s="222"/>
      <c r="AI291" s="221"/>
      <c r="AJ291" s="221"/>
      <c r="AK291" s="221"/>
    </row>
    <row r="292" spans="4:37" ht="15.75" customHeight="1">
      <c r="D292" s="223"/>
      <c r="E292" s="221"/>
      <c r="F292" s="222"/>
      <c r="G292" s="221"/>
      <c r="H292" s="222"/>
      <c r="I292" s="221"/>
      <c r="J292" s="223"/>
      <c r="K292" s="221"/>
      <c r="L292" s="222"/>
      <c r="M292" s="221"/>
      <c r="N292" s="222"/>
      <c r="O292" s="221"/>
      <c r="P292" s="222"/>
      <c r="Q292" s="222"/>
      <c r="R292" s="222"/>
      <c r="S292" s="222"/>
      <c r="T292" s="222"/>
      <c r="U292" s="221"/>
      <c r="V292" s="222"/>
      <c r="W292" s="221"/>
      <c r="X292" s="222"/>
      <c r="Y292" s="221"/>
      <c r="Z292" s="222"/>
      <c r="AA292" s="221"/>
      <c r="AB292" s="222"/>
      <c r="AC292" s="221"/>
      <c r="AD292" s="222"/>
      <c r="AE292" s="221"/>
      <c r="AF292" s="222"/>
      <c r="AG292" s="221"/>
      <c r="AH292" s="222"/>
      <c r="AI292" s="221"/>
      <c r="AJ292" s="221"/>
      <c r="AK292" s="221"/>
    </row>
    <row r="293" spans="4:37" ht="15.75" customHeight="1">
      <c r="D293" s="223"/>
      <c r="E293" s="221"/>
      <c r="F293" s="222"/>
      <c r="G293" s="221"/>
      <c r="H293" s="222"/>
      <c r="I293" s="221"/>
      <c r="J293" s="223"/>
      <c r="K293" s="221"/>
      <c r="L293" s="222"/>
      <c r="M293" s="221"/>
      <c r="N293" s="222"/>
      <c r="O293" s="221"/>
      <c r="P293" s="222"/>
      <c r="Q293" s="222"/>
      <c r="R293" s="222"/>
      <c r="S293" s="222"/>
      <c r="T293" s="222"/>
      <c r="U293" s="221"/>
      <c r="V293" s="222"/>
      <c r="W293" s="221"/>
      <c r="X293" s="222"/>
      <c r="Y293" s="221"/>
      <c r="Z293" s="222"/>
      <c r="AA293" s="221"/>
      <c r="AB293" s="222"/>
      <c r="AC293" s="221"/>
      <c r="AD293" s="222"/>
      <c r="AE293" s="221"/>
      <c r="AF293" s="222"/>
      <c r="AG293" s="221"/>
      <c r="AH293" s="222"/>
      <c r="AI293" s="221"/>
      <c r="AJ293" s="221"/>
      <c r="AK293" s="221"/>
    </row>
    <row r="294" spans="4:37" ht="15.75" customHeight="1">
      <c r="D294" s="223"/>
      <c r="E294" s="221"/>
      <c r="F294" s="222"/>
      <c r="G294" s="221"/>
      <c r="H294" s="222"/>
      <c r="I294" s="221"/>
      <c r="J294" s="223"/>
      <c r="K294" s="221"/>
      <c r="L294" s="222"/>
      <c r="M294" s="221"/>
      <c r="N294" s="222"/>
      <c r="O294" s="221"/>
      <c r="P294" s="222"/>
      <c r="Q294" s="222"/>
      <c r="R294" s="222"/>
      <c r="S294" s="222"/>
      <c r="T294" s="222"/>
      <c r="U294" s="221"/>
      <c r="V294" s="222"/>
      <c r="W294" s="221"/>
      <c r="X294" s="222"/>
      <c r="Y294" s="221"/>
      <c r="Z294" s="222"/>
      <c r="AA294" s="221"/>
      <c r="AB294" s="222"/>
      <c r="AC294" s="221"/>
      <c r="AD294" s="222"/>
      <c r="AE294" s="221"/>
      <c r="AF294" s="222"/>
      <c r="AG294" s="221"/>
      <c r="AH294" s="222"/>
      <c r="AI294" s="221"/>
      <c r="AJ294" s="221"/>
      <c r="AK294" s="221"/>
    </row>
    <row r="295" spans="4:37" ht="15.75" customHeight="1">
      <c r="D295" s="223"/>
      <c r="E295" s="221"/>
      <c r="F295" s="222"/>
      <c r="G295" s="221"/>
      <c r="H295" s="222"/>
      <c r="I295" s="221"/>
      <c r="J295" s="223"/>
      <c r="K295" s="221"/>
      <c r="L295" s="222"/>
      <c r="M295" s="221"/>
      <c r="N295" s="222"/>
      <c r="O295" s="221"/>
      <c r="P295" s="222"/>
      <c r="Q295" s="222"/>
      <c r="R295" s="222"/>
      <c r="S295" s="222"/>
      <c r="T295" s="222"/>
      <c r="U295" s="221"/>
      <c r="V295" s="222"/>
      <c r="W295" s="221"/>
      <c r="X295" s="222"/>
      <c r="Y295" s="221"/>
      <c r="Z295" s="222"/>
      <c r="AA295" s="221"/>
      <c r="AB295" s="222"/>
      <c r="AC295" s="221"/>
      <c r="AD295" s="222"/>
      <c r="AE295" s="221"/>
      <c r="AF295" s="222"/>
      <c r="AG295" s="221"/>
      <c r="AH295" s="222"/>
      <c r="AI295" s="221"/>
      <c r="AJ295" s="221"/>
      <c r="AK295" s="221"/>
    </row>
    <row r="296" spans="4:37" ht="15.75" customHeight="1">
      <c r="D296" s="223"/>
      <c r="E296" s="221"/>
      <c r="F296" s="222"/>
      <c r="G296" s="221"/>
      <c r="H296" s="222"/>
      <c r="I296" s="221"/>
      <c r="J296" s="223"/>
      <c r="K296" s="221"/>
      <c r="L296" s="222"/>
      <c r="M296" s="221"/>
      <c r="N296" s="222"/>
      <c r="O296" s="221"/>
      <c r="P296" s="222"/>
      <c r="Q296" s="222"/>
      <c r="R296" s="222"/>
      <c r="S296" s="222"/>
      <c r="T296" s="222"/>
      <c r="U296" s="221"/>
      <c r="V296" s="222"/>
      <c r="W296" s="221"/>
      <c r="X296" s="222"/>
      <c r="Y296" s="221"/>
      <c r="Z296" s="222"/>
      <c r="AA296" s="221"/>
      <c r="AB296" s="222"/>
      <c r="AC296" s="221"/>
      <c r="AD296" s="222"/>
      <c r="AE296" s="221"/>
      <c r="AF296" s="222"/>
      <c r="AG296" s="221"/>
      <c r="AH296" s="222"/>
      <c r="AI296" s="221"/>
      <c r="AJ296" s="221"/>
      <c r="AK296" s="221"/>
    </row>
    <row r="297" spans="4:37" ht="15.75" customHeight="1">
      <c r="D297" s="223"/>
      <c r="E297" s="221"/>
      <c r="F297" s="222"/>
      <c r="G297" s="221"/>
      <c r="H297" s="222"/>
      <c r="I297" s="221"/>
      <c r="J297" s="223"/>
      <c r="K297" s="221"/>
      <c r="L297" s="222"/>
      <c r="M297" s="221"/>
      <c r="N297" s="222"/>
      <c r="O297" s="221"/>
      <c r="P297" s="222"/>
      <c r="Q297" s="222"/>
      <c r="R297" s="222"/>
      <c r="S297" s="222"/>
      <c r="T297" s="222"/>
      <c r="U297" s="221"/>
      <c r="V297" s="222"/>
      <c r="W297" s="221"/>
      <c r="X297" s="222"/>
      <c r="Y297" s="221"/>
      <c r="Z297" s="222"/>
      <c r="AA297" s="221"/>
      <c r="AB297" s="222"/>
      <c r="AC297" s="221"/>
      <c r="AD297" s="222"/>
      <c r="AE297" s="221"/>
      <c r="AF297" s="222"/>
      <c r="AG297" s="221"/>
      <c r="AH297" s="222"/>
      <c r="AI297" s="221"/>
      <c r="AJ297" s="221"/>
      <c r="AK297" s="221"/>
    </row>
    <row r="298" spans="4:37" ht="15.75" customHeight="1">
      <c r="D298" s="223"/>
      <c r="E298" s="221"/>
      <c r="F298" s="222"/>
      <c r="G298" s="221"/>
      <c r="H298" s="222"/>
      <c r="I298" s="221"/>
      <c r="J298" s="223"/>
      <c r="K298" s="221"/>
      <c r="L298" s="222"/>
      <c r="M298" s="221"/>
      <c r="N298" s="222"/>
      <c r="O298" s="221"/>
      <c r="P298" s="222"/>
      <c r="Q298" s="222"/>
      <c r="R298" s="222"/>
      <c r="S298" s="222"/>
      <c r="T298" s="222"/>
      <c r="U298" s="221"/>
      <c r="V298" s="222"/>
      <c r="W298" s="221"/>
      <c r="X298" s="222"/>
      <c r="Y298" s="221"/>
      <c r="Z298" s="222"/>
      <c r="AA298" s="221"/>
      <c r="AB298" s="222"/>
      <c r="AC298" s="221"/>
      <c r="AD298" s="222"/>
      <c r="AE298" s="221"/>
      <c r="AF298" s="222"/>
      <c r="AG298" s="221"/>
      <c r="AH298" s="222"/>
      <c r="AI298" s="221"/>
      <c r="AJ298" s="221"/>
      <c r="AK298" s="221"/>
    </row>
    <row r="299" spans="4:37" ht="15.75" customHeight="1">
      <c r="D299" s="223"/>
      <c r="E299" s="221"/>
      <c r="F299" s="222"/>
      <c r="G299" s="221"/>
      <c r="H299" s="222"/>
      <c r="I299" s="221"/>
      <c r="J299" s="223"/>
      <c r="K299" s="221"/>
      <c r="L299" s="222"/>
      <c r="M299" s="221"/>
      <c r="N299" s="222"/>
      <c r="O299" s="221"/>
      <c r="P299" s="222"/>
      <c r="Q299" s="222"/>
      <c r="R299" s="222"/>
      <c r="S299" s="222"/>
      <c r="T299" s="222"/>
      <c r="U299" s="221"/>
      <c r="V299" s="222"/>
      <c r="W299" s="221"/>
      <c r="X299" s="222"/>
      <c r="Y299" s="221"/>
      <c r="Z299" s="222"/>
      <c r="AA299" s="221"/>
      <c r="AB299" s="222"/>
      <c r="AC299" s="221"/>
      <c r="AD299" s="222"/>
      <c r="AE299" s="221"/>
      <c r="AF299" s="222"/>
      <c r="AG299" s="221"/>
      <c r="AH299" s="222"/>
      <c r="AI299" s="221"/>
      <c r="AJ299" s="221"/>
      <c r="AK299" s="221"/>
    </row>
    <row r="300" spans="4:37" ht="15.75" customHeight="1">
      <c r="D300" s="223"/>
      <c r="E300" s="221"/>
      <c r="F300" s="222"/>
      <c r="G300" s="221"/>
      <c r="H300" s="222"/>
      <c r="I300" s="221"/>
      <c r="J300" s="223"/>
      <c r="K300" s="221"/>
      <c r="L300" s="222"/>
      <c r="M300" s="221"/>
      <c r="N300" s="222"/>
      <c r="O300" s="221"/>
      <c r="P300" s="222"/>
      <c r="Q300" s="222"/>
      <c r="R300" s="222"/>
      <c r="S300" s="222"/>
      <c r="T300" s="222"/>
      <c r="U300" s="221"/>
      <c r="V300" s="222"/>
      <c r="W300" s="221"/>
      <c r="X300" s="222"/>
      <c r="Y300" s="221"/>
      <c r="Z300" s="222"/>
      <c r="AA300" s="221"/>
      <c r="AB300" s="222"/>
      <c r="AC300" s="221"/>
      <c r="AD300" s="222"/>
      <c r="AE300" s="221"/>
      <c r="AF300" s="222"/>
      <c r="AG300" s="221"/>
      <c r="AH300" s="222"/>
      <c r="AI300" s="221"/>
      <c r="AJ300" s="221"/>
      <c r="AK300" s="221"/>
    </row>
    <row r="301" spans="4:37" ht="15.75" customHeight="1">
      <c r="D301" s="223"/>
      <c r="E301" s="221"/>
      <c r="F301" s="222"/>
      <c r="G301" s="221"/>
      <c r="H301" s="222"/>
      <c r="I301" s="221"/>
      <c r="J301" s="223"/>
      <c r="K301" s="221"/>
      <c r="L301" s="222"/>
      <c r="M301" s="221"/>
      <c r="N301" s="222"/>
      <c r="O301" s="221"/>
      <c r="P301" s="222"/>
      <c r="Q301" s="222"/>
      <c r="R301" s="222"/>
      <c r="S301" s="222"/>
      <c r="T301" s="222"/>
      <c r="U301" s="221"/>
      <c r="V301" s="222"/>
      <c r="W301" s="221"/>
      <c r="X301" s="222"/>
      <c r="Y301" s="221"/>
      <c r="Z301" s="222"/>
      <c r="AA301" s="221"/>
      <c r="AB301" s="222"/>
      <c r="AC301" s="221"/>
      <c r="AD301" s="222"/>
      <c r="AE301" s="221"/>
      <c r="AF301" s="222"/>
      <c r="AG301" s="221"/>
      <c r="AH301" s="222"/>
      <c r="AI301" s="221"/>
      <c r="AJ301" s="221"/>
      <c r="AK301" s="221"/>
    </row>
    <row r="302" spans="4:37" ht="15.75" customHeight="1">
      <c r="D302" s="223"/>
      <c r="E302" s="221"/>
      <c r="F302" s="222"/>
      <c r="G302" s="221"/>
      <c r="H302" s="222"/>
      <c r="I302" s="221"/>
      <c r="J302" s="223"/>
      <c r="K302" s="221"/>
      <c r="L302" s="222"/>
      <c r="M302" s="221"/>
      <c r="N302" s="222"/>
      <c r="O302" s="221"/>
      <c r="P302" s="222"/>
      <c r="Q302" s="222"/>
      <c r="R302" s="222"/>
      <c r="S302" s="222"/>
      <c r="T302" s="222"/>
      <c r="U302" s="221"/>
      <c r="V302" s="222"/>
      <c r="W302" s="221"/>
      <c r="X302" s="222"/>
      <c r="Y302" s="221"/>
      <c r="Z302" s="222"/>
      <c r="AA302" s="221"/>
      <c r="AB302" s="222"/>
      <c r="AC302" s="221"/>
      <c r="AD302" s="222"/>
      <c r="AE302" s="221"/>
      <c r="AF302" s="222"/>
      <c r="AG302" s="221"/>
      <c r="AH302" s="222"/>
      <c r="AI302" s="221"/>
      <c r="AJ302" s="221"/>
      <c r="AK302" s="221"/>
    </row>
    <row r="303" spans="4:37" ht="15.75" customHeight="1">
      <c r="D303" s="223"/>
      <c r="E303" s="221"/>
      <c r="F303" s="222"/>
      <c r="G303" s="221"/>
      <c r="H303" s="222"/>
      <c r="I303" s="221"/>
      <c r="J303" s="223"/>
      <c r="K303" s="221"/>
      <c r="L303" s="222"/>
      <c r="M303" s="221"/>
      <c r="N303" s="222"/>
      <c r="O303" s="221"/>
      <c r="P303" s="222"/>
      <c r="Q303" s="222"/>
      <c r="R303" s="222"/>
      <c r="S303" s="222"/>
      <c r="T303" s="222"/>
      <c r="U303" s="221"/>
      <c r="V303" s="222"/>
      <c r="W303" s="221"/>
      <c r="X303" s="222"/>
      <c r="Y303" s="221"/>
      <c r="Z303" s="222"/>
      <c r="AA303" s="221"/>
      <c r="AB303" s="222"/>
      <c r="AC303" s="221"/>
      <c r="AD303" s="222"/>
      <c r="AE303" s="221"/>
      <c r="AF303" s="222"/>
      <c r="AG303" s="221"/>
      <c r="AH303" s="222"/>
      <c r="AI303" s="221"/>
      <c r="AJ303" s="221"/>
      <c r="AK303" s="221"/>
    </row>
    <row r="304" spans="4:37" ht="15.75" customHeight="1">
      <c r="D304" s="223"/>
      <c r="E304" s="221"/>
      <c r="F304" s="222"/>
      <c r="G304" s="221"/>
      <c r="H304" s="222"/>
      <c r="I304" s="221"/>
      <c r="J304" s="223"/>
      <c r="K304" s="221"/>
      <c r="L304" s="222"/>
      <c r="M304" s="221"/>
      <c r="N304" s="222"/>
      <c r="O304" s="221"/>
      <c r="P304" s="222"/>
      <c r="Q304" s="222"/>
      <c r="R304" s="222"/>
      <c r="S304" s="222"/>
      <c r="T304" s="222"/>
      <c r="U304" s="221"/>
      <c r="V304" s="222"/>
      <c r="W304" s="221"/>
      <c r="X304" s="222"/>
      <c r="Y304" s="221"/>
      <c r="Z304" s="222"/>
      <c r="AA304" s="221"/>
      <c r="AB304" s="222"/>
      <c r="AC304" s="221"/>
      <c r="AD304" s="222"/>
      <c r="AE304" s="221"/>
      <c r="AF304" s="222"/>
      <c r="AG304" s="221"/>
      <c r="AH304" s="222"/>
      <c r="AI304" s="221"/>
      <c r="AJ304" s="221"/>
      <c r="AK304" s="221"/>
    </row>
    <row r="305" spans="4:37" ht="15.75" customHeight="1">
      <c r="D305" s="223"/>
      <c r="E305" s="221"/>
      <c r="F305" s="222"/>
      <c r="G305" s="221"/>
      <c r="H305" s="222"/>
      <c r="I305" s="221"/>
      <c r="J305" s="223"/>
      <c r="K305" s="221"/>
      <c r="L305" s="222"/>
      <c r="M305" s="221"/>
      <c r="N305" s="222"/>
      <c r="O305" s="221"/>
      <c r="P305" s="222"/>
      <c r="Q305" s="222"/>
      <c r="R305" s="222"/>
      <c r="S305" s="222"/>
      <c r="T305" s="222"/>
      <c r="U305" s="221"/>
      <c r="V305" s="222"/>
      <c r="W305" s="221"/>
      <c r="X305" s="222"/>
      <c r="Y305" s="221"/>
      <c r="Z305" s="222"/>
      <c r="AA305" s="221"/>
      <c r="AB305" s="222"/>
      <c r="AC305" s="221"/>
      <c r="AD305" s="222"/>
      <c r="AE305" s="221"/>
      <c r="AF305" s="222"/>
      <c r="AG305" s="221"/>
      <c r="AH305" s="222"/>
      <c r="AI305" s="221"/>
      <c r="AJ305" s="221"/>
      <c r="AK305" s="221"/>
    </row>
    <row r="306" spans="4:37" ht="15.75" customHeight="1">
      <c r="D306" s="223"/>
      <c r="E306" s="221"/>
      <c r="F306" s="222"/>
      <c r="G306" s="221"/>
      <c r="H306" s="222"/>
      <c r="I306" s="221"/>
      <c r="J306" s="223"/>
      <c r="K306" s="221"/>
      <c r="L306" s="222"/>
      <c r="M306" s="221"/>
      <c r="N306" s="222"/>
      <c r="O306" s="221"/>
      <c r="P306" s="222"/>
      <c r="Q306" s="222"/>
      <c r="R306" s="222"/>
      <c r="S306" s="222"/>
      <c r="T306" s="222"/>
      <c r="U306" s="221"/>
      <c r="V306" s="222"/>
      <c r="W306" s="221"/>
      <c r="X306" s="222"/>
      <c r="Y306" s="221"/>
      <c r="Z306" s="222"/>
      <c r="AA306" s="221"/>
      <c r="AB306" s="222"/>
      <c r="AC306" s="221"/>
      <c r="AD306" s="222"/>
      <c r="AE306" s="221"/>
      <c r="AF306" s="222"/>
      <c r="AG306" s="221"/>
      <c r="AH306" s="222"/>
      <c r="AI306" s="221"/>
      <c r="AJ306" s="221"/>
      <c r="AK306" s="221"/>
    </row>
    <row r="307" spans="4:37" ht="15.75" customHeight="1">
      <c r="D307" s="223"/>
      <c r="E307" s="221"/>
      <c r="F307" s="222"/>
      <c r="G307" s="221"/>
      <c r="H307" s="222"/>
      <c r="I307" s="221"/>
      <c r="J307" s="223"/>
      <c r="K307" s="221"/>
      <c r="L307" s="222"/>
      <c r="M307" s="221"/>
      <c r="N307" s="222"/>
      <c r="O307" s="221"/>
      <c r="P307" s="222"/>
      <c r="Q307" s="222"/>
      <c r="R307" s="222"/>
      <c r="S307" s="222"/>
      <c r="T307" s="222"/>
      <c r="U307" s="221"/>
      <c r="V307" s="222"/>
      <c r="W307" s="221"/>
      <c r="X307" s="222"/>
      <c r="Y307" s="221"/>
      <c r="Z307" s="222"/>
      <c r="AA307" s="221"/>
      <c r="AB307" s="222"/>
      <c r="AC307" s="221"/>
      <c r="AD307" s="222"/>
      <c r="AE307" s="221"/>
      <c r="AF307" s="222"/>
      <c r="AG307" s="221"/>
      <c r="AH307" s="222"/>
      <c r="AI307" s="221"/>
      <c r="AJ307" s="221"/>
      <c r="AK307" s="221"/>
    </row>
    <row r="308" spans="4:37" ht="15.75" customHeight="1">
      <c r="D308" s="223"/>
      <c r="E308" s="221"/>
      <c r="F308" s="222"/>
      <c r="G308" s="221"/>
      <c r="H308" s="222"/>
      <c r="I308" s="221"/>
      <c r="J308" s="223"/>
      <c r="K308" s="221"/>
      <c r="L308" s="222"/>
      <c r="M308" s="221"/>
      <c r="N308" s="222"/>
      <c r="O308" s="221"/>
      <c r="P308" s="222"/>
      <c r="Q308" s="222"/>
      <c r="R308" s="222"/>
      <c r="S308" s="222"/>
      <c r="T308" s="222"/>
      <c r="U308" s="221"/>
      <c r="V308" s="222"/>
      <c r="W308" s="221"/>
      <c r="X308" s="222"/>
      <c r="Y308" s="221"/>
      <c r="Z308" s="222"/>
      <c r="AA308" s="221"/>
      <c r="AB308" s="222"/>
      <c r="AC308" s="221"/>
      <c r="AD308" s="222"/>
      <c r="AE308" s="221"/>
      <c r="AF308" s="222"/>
      <c r="AG308" s="221"/>
      <c r="AH308" s="222"/>
      <c r="AI308" s="221"/>
      <c r="AJ308" s="221"/>
      <c r="AK308" s="221"/>
    </row>
    <row r="309" spans="4:37" ht="15.75" customHeight="1">
      <c r="D309" s="223"/>
      <c r="E309" s="221"/>
      <c r="F309" s="222"/>
      <c r="G309" s="221"/>
      <c r="H309" s="222"/>
      <c r="I309" s="221"/>
      <c r="J309" s="223"/>
      <c r="K309" s="221"/>
      <c r="L309" s="222"/>
      <c r="M309" s="221"/>
      <c r="N309" s="222"/>
      <c r="O309" s="221"/>
      <c r="P309" s="222"/>
      <c r="Q309" s="222"/>
      <c r="R309" s="222"/>
      <c r="S309" s="222"/>
      <c r="T309" s="222"/>
      <c r="U309" s="221"/>
      <c r="V309" s="222"/>
      <c r="W309" s="221"/>
      <c r="X309" s="222"/>
      <c r="Y309" s="221"/>
      <c r="Z309" s="222"/>
      <c r="AA309" s="221"/>
      <c r="AB309" s="222"/>
      <c r="AC309" s="221"/>
      <c r="AD309" s="222"/>
      <c r="AE309" s="221"/>
      <c r="AF309" s="222"/>
      <c r="AG309" s="221"/>
      <c r="AH309" s="222"/>
      <c r="AI309" s="221"/>
      <c r="AJ309" s="221"/>
      <c r="AK309" s="221"/>
    </row>
    <row r="310" spans="4:37" ht="15.75" customHeight="1">
      <c r="D310" s="223"/>
      <c r="E310" s="221"/>
      <c r="F310" s="222"/>
      <c r="G310" s="221"/>
      <c r="H310" s="222"/>
      <c r="I310" s="221"/>
      <c r="J310" s="223"/>
      <c r="K310" s="221"/>
      <c r="L310" s="222"/>
      <c r="M310" s="221"/>
      <c r="N310" s="222"/>
      <c r="O310" s="221"/>
      <c r="P310" s="222"/>
      <c r="Q310" s="222"/>
      <c r="R310" s="222"/>
      <c r="S310" s="222"/>
      <c r="T310" s="222"/>
      <c r="U310" s="221"/>
      <c r="V310" s="222"/>
      <c r="W310" s="221"/>
      <c r="X310" s="222"/>
      <c r="Y310" s="221"/>
      <c r="Z310" s="222"/>
      <c r="AA310" s="221"/>
      <c r="AB310" s="222"/>
      <c r="AC310" s="221"/>
      <c r="AD310" s="222"/>
      <c r="AE310" s="221"/>
      <c r="AF310" s="222"/>
      <c r="AG310" s="221"/>
      <c r="AH310" s="222"/>
      <c r="AI310" s="221"/>
      <c r="AJ310" s="221"/>
      <c r="AK310" s="221"/>
    </row>
    <row r="311" spans="4:37" ht="15.75" customHeight="1">
      <c r="D311" s="223"/>
      <c r="E311" s="221"/>
      <c r="F311" s="222"/>
      <c r="G311" s="221"/>
      <c r="H311" s="222"/>
      <c r="I311" s="221"/>
      <c r="J311" s="223"/>
      <c r="K311" s="221"/>
      <c r="L311" s="222"/>
      <c r="M311" s="221"/>
      <c r="N311" s="222"/>
      <c r="O311" s="221"/>
      <c r="P311" s="222"/>
      <c r="Q311" s="222"/>
      <c r="R311" s="222"/>
      <c r="S311" s="222"/>
      <c r="T311" s="222"/>
      <c r="U311" s="221"/>
      <c r="V311" s="222"/>
      <c r="W311" s="221"/>
      <c r="X311" s="222"/>
      <c r="Y311" s="221"/>
      <c r="Z311" s="222"/>
      <c r="AA311" s="221"/>
      <c r="AB311" s="222"/>
      <c r="AC311" s="221"/>
      <c r="AD311" s="222"/>
      <c r="AE311" s="221"/>
      <c r="AF311" s="222"/>
      <c r="AG311" s="221"/>
      <c r="AH311" s="222"/>
      <c r="AI311" s="221"/>
      <c r="AJ311" s="221"/>
      <c r="AK311" s="221"/>
    </row>
    <row r="312" spans="4:37" ht="15.75" customHeight="1">
      <c r="D312" s="223"/>
      <c r="E312" s="221"/>
      <c r="F312" s="222"/>
      <c r="G312" s="221"/>
      <c r="H312" s="222"/>
      <c r="I312" s="221"/>
      <c r="J312" s="223"/>
      <c r="K312" s="221"/>
      <c r="L312" s="222"/>
      <c r="M312" s="221"/>
      <c r="N312" s="222"/>
      <c r="O312" s="221"/>
      <c r="P312" s="222"/>
      <c r="Q312" s="222"/>
      <c r="R312" s="222"/>
      <c r="S312" s="222"/>
      <c r="T312" s="222"/>
      <c r="U312" s="221"/>
      <c r="V312" s="222"/>
      <c r="W312" s="221"/>
      <c r="X312" s="222"/>
      <c r="Y312" s="221"/>
      <c r="Z312" s="222"/>
      <c r="AA312" s="221"/>
      <c r="AB312" s="222"/>
      <c r="AC312" s="221"/>
      <c r="AD312" s="222"/>
      <c r="AE312" s="221"/>
      <c r="AF312" s="222"/>
      <c r="AG312" s="221"/>
      <c r="AH312" s="222"/>
      <c r="AI312" s="221"/>
      <c r="AJ312" s="221"/>
      <c r="AK312" s="221"/>
    </row>
    <row r="313" spans="4:37" ht="15.75" customHeight="1">
      <c r="D313" s="223"/>
      <c r="E313" s="221"/>
      <c r="F313" s="222"/>
      <c r="G313" s="221"/>
      <c r="H313" s="222"/>
      <c r="I313" s="221"/>
      <c r="J313" s="223"/>
      <c r="K313" s="221"/>
      <c r="L313" s="222"/>
      <c r="M313" s="221"/>
      <c r="N313" s="222"/>
      <c r="O313" s="221"/>
      <c r="P313" s="222"/>
      <c r="Q313" s="222"/>
      <c r="R313" s="222"/>
      <c r="S313" s="222"/>
      <c r="T313" s="222"/>
      <c r="U313" s="221"/>
      <c r="V313" s="222"/>
      <c r="W313" s="221"/>
      <c r="X313" s="222"/>
      <c r="Y313" s="221"/>
      <c r="Z313" s="222"/>
      <c r="AA313" s="221"/>
      <c r="AB313" s="222"/>
      <c r="AC313" s="221"/>
      <c r="AD313" s="222"/>
      <c r="AE313" s="221"/>
      <c r="AF313" s="222"/>
      <c r="AG313" s="221"/>
      <c r="AH313" s="222"/>
      <c r="AI313" s="221"/>
      <c r="AJ313" s="221"/>
      <c r="AK313" s="221"/>
    </row>
    <row r="314" spans="4:37" ht="15.75" customHeight="1">
      <c r="D314" s="223"/>
      <c r="E314" s="221"/>
      <c r="F314" s="222"/>
      <c r="G314" s="221"/>
      <c r="H314" s="222"/>
      <c r="I314" s="221"/>
      <c r="J314" s="223"/>
      <c r="K314" s="221"/>
      <c r="L314" s="222"/>
      <c r="M314" s="221"/>
      <c r="N314" s="222"/>
      <c r="O314" s="221"/>
      <c r="P314" s="222"/>
      <c r="Q314" s="222"/>
      <c r="R314" s="222"/>
      <c r="S314" s="222"/>
      <c r="T314" s="222"/>
      <c r="U314" s="221"/>
      <c r="V314" s="222"/>
      <c r="W314" s="221"/>
      <c r="X314" s="222"/>
      <c r="Y314" s="221"/>
      <c r="Z314" s="222"/>
      <c r="AA314" s="221"/>
      <c r="AB314" s="222"/>
      <c r="AC314" s="221"/>
      <c r="AD314" s="222"/>
      <c r="AE314" s="221"/>
      <c r="AF314" s="222"/>
      <c r="AG314" s="221"/>
      <c r="AH314" s="222"/>
      <c r="AI314" s="221"/>
      <c r="AJ314" s="221"/>
      <c r="AK314" s="221"/>
    </row>
    <row r="315" spans="4:37" ht="15.75" customHeight="1">
      <c r="D315" s="223"/>
      <c r="E315" s="221"/>
      <c r="F315" s="222"/>
      <c r="G315" s="221"/>
      <c r="H315" s="222"/>
      <c r="I315" s="221"/>
      <c r="J315" s="223"/>
      <c r="K315" s="221"/>
      <c r="L315" s="222"/>
      <c r="M315" s="221"/>
      <c r="N315" s="222"/>
      <c r="O315" s="221"/>
      <c r="P315" s="222"/>
      <c r="Q315" s="222"/>
      <c r="R315" s="222"/>
      <c r="S315" s="222"/>
      <c r="T315" s="222"/>
      <c r="U315" s="221"/>
      <c r="V315" s="222"/>
      <c r="W315" s="221"/>
      <c r="X315" s="222"/>
      <c r="Y315" s="221"/>
      <c r="Z315" s="222"/>
      <c r="AA315" s="221"/>
      <c r="AB315" s="222"/>
      <c r="AC315" s="221"/>
      <c r="AD315" s="222"/>
      <c r="AE315" s="221"/>
      <c r="AF315" s="222"/>
      <c r="AG315" s="221"/>
      <c r="AH315" s="222"/>
      <c r="AI315" s="221"/>
      <c r="AJ315" s="221"/>
      <c r="AK315" s="221"/>
    </row>
    <row r="316" spans="4:37" ht="15.75" customHeight="1">
      <c r="D316" s="223"/>
      <c r="E316" s="221"/>
      <c r="F316" s="222"/>
      <c r="G316" s="221"/>
      <c r="H316" s="222"/>
      <c r="I316" s="221"/>
      <c r="J316" s="223"/>
      <c r="K316" s="221"/>
      <c r="L316" s="222"/>
      <c r="M316" s="221"/>
      <c r="N316" s="222"/>
      <c r="O316" s="221"/>
      <c r="P316" s="222"/>
      <c r="Q316" s="222"/>
      <c r="R316" s="222"/>
      <c r="S316" s="222"/>
      <c r="T316" s="222"/>
      <c r="U316" s="221"/>
      <c r="V316" s="222"/>
      <c r="W316" s="221"/>
      <c r="X316" s="222"/>
      <c r="Y316" s="221"/>
      <c r="Z316" s="222"/>
      <c r="AA316" s="221"/>
      <c r="AB316" s="222"/>
      <c r="AC316" s="221"/>
      <c r="AD316" s="222"/>
      <c r="AE316" s="221"/>
      <c r="AF316" s="222"/>
      <c r="AG316" s="221"/>
      <c r="AH316" s="222"/>
      <c r="AI316" s="221"/>
      <c r="AJ316" s="221"/>
      <c r="AK316" s="221"/>
    </row>
    <row r="317" spans="4:37" ht="15.75" customHeight="1">
      <c r="D317" s="223"/>
      <c r="E317" s="221"/>
      <c r="F317" s="222"/>
      <c r="G317" s="221"/>
      <c r="H317" s="222"/>
      <c r="I317" s="221"/>
      <c r="J317" s="223"/>
      <c r="K317" s="221"/>
      <c r="L317" s="222"/>
      <c r="M317" s="221"/>
      <c r="N317" s="222"/>
      <c r="O317" s="221"/>
      <c r="P317" s="222"/>
      <c r="Q317" s="222"/>
      <c r="R317" s="222"/>
      <c r="S317" s="222"/>
      <c r="T317" s="222"/>
      <c r="U317" s="221"/>
      <c r="V317" s="222"/>
      <c r="W317" s="221"/>
      <c r="X317" s="222"/>
      <c r="Y317" s="221"/>
      <c r="Z317" s="222"/>
      <c r="AA317" s="221"/>
      <c r="AB317" s="222"/>
      <c r="AC317" s="221"/>
      <c r="AD317" s="222"/>
      <c r="AE317" s="221"/>
      <c r="AF317" s="222"/>
      <c r="AG317" s="221"/>
      <c r="AH317" s="222"/>
      <c r="AI317" s="221"/>
      <c r="AJ317" s="221"/>
      <c r="AK317" s="221"/>
    </row>
    <row r="318" spans="4:37" ht="15.75" customHeight="1">
      <c r="D318" s="223"/>
      <c r="E318" s="221"/>
      <c r="F318" s="222"/>
      <c r="G318" s="221"/>
      <c r="H318" s="222"/>
      <c r="I318" s="221"/>
      <c r="J318" s="223"/>
      <c r="K318" s="221"/>
      <c r="L318" s="222"/>
      <c r="M318" s="221"/>
      <c r="N318" s="222"/>
      <c r="O318" s="221"/>
      <c r="P318" s="222"/>
      <c r="Q318" s="222"/>
      <c r="R318" s="222"/>
      <c r="S318" s="222"/>
      <c r="T318" s="222"/>
      <c r="U318" s="221"/>
      <c r="V318" s="222"/>
      <c r="W318" s="221"/>
      <c r="X318" s="222"/>
      <c r="Y318" s="221"/>
      <c r="Z318" s="222"/>
      <c r="AA318" s="221"/>
      <c r="AB318" s="222"/>
      <c r="AC318" s="221"/>
      <c r="AD318" s="222"/>
      <c r="AE318" s="221"/>
      <c r="AF318" s="222"/>
      <c r="AG318" s="221"/>
      <c r="AH318" s="222"/>
      <c r="AI318" s="221"/>
      <c r="AJ318" s="221"/>
      <c r="AK318" s="221"/>
    </row>
    <row r="319" spans="4:37" ht="15.75" customHeight="1">
      <c r="D319" s="223"/>
      <c r="E319" s="221"/>
      <c r="F319" s="222"/>
      <c r="G319" s="221"/>
      <c r="H319" s="222"/>
      <c r="I319" s="221"/>
      <c r="J319" s="223"/>
      <c r="K319" s="221"/>
      <c r="L319" s="222"/>
      <c r="M319" s="221"/>
      <c r="N319" s="222"/>
      <c r="O319" s="221"/>
      <c r="P319" s="222"/>
      <c r="Q319" s="222"/>
      <c r="R319" s="222"/>
      <c r="S319" s="222"/>
      <c r="T319" s="222"/>
      <c r="U319" s="221"/>
      <c r="V319" s="222"/>
      <c r="W319" s="221"/>
      <c r="X319" s="222"/>
      <c r="Y319" s="221"/>
      <c r="Z319" s="222"/>
      <c r="AA319" s="221"/>
      <c r="AB319" s="222"/>
      <c r="AC319" s="221"/>
      <c r="AD319" s="222"/>
      <c r="AE319" s="221"/>
      <c r="AF319" s="222"/>
      <c r="AG319" s="221"/>
      <c r="AH319" s="222"/>
      <c r="AI319" s="221"/>
      <c r="AJ319" s="221"/>
      <c r="AK319" s="221"/>
    </row>
    <row r="320" spans="4:37" ht="15.75" customHeight="1">
      <c r="D320" s="223"/>
      <c r="E320" s="221"/>
      <c r="F320" s="222"/>
      <c r="G320" s="221"/>
      <c r="H320" s="222"/>
      <c r="I320" s="221"/>
      <c r="J320" s="223"/>
      <c r="K320" s="221"/>
      <c r="L320" s="222"/>
      <c r="M320" s="221"/>
      <c r="N320" s="222"/>
      <c r="O320" s="221"/>
      <c r="P320" s="222"/>
      <c r="Q320" s="222"/>
      <c r="R320" s="222"/>
      <c r="S320" s="222"/>
      <c r="T320" s="222"/>
      <c r="U320" s="221"/>
      <c r="V320" s="222"/>
      <c r="W320" s="221"/>
      <c r="X320" s="222"/>
      <c r="Y320" s="221"/>
      <c r="Z320" s="222"/>
      <c r="AA320" s="221"/>
      <c r="AB320" s="222"/>
      <c r="AC320" s="221"/>
      <c r="AD320" s="222"/>
      <c r="AE320" s="221"/>
      <c r="AF320" s="222"/>
      <c r="AG320" s="221"/>
      <c r="AH320" s="222"/>
      <c r="AI320" s="221"/>
      <c r="AJ320" s="221"/>
      <c r="AK320" s="221"/>
    </row>
    <row r="321" spans="4:37" ht="15.75" customHeight="1">
      <c r="D321" s="223"/>
      <c r="E321" s="221"/>
      <c r="F321" s="222"/>
      <c r="G321" s="221"/>
      <c r="H321" s="222"/>
      <c r="I321" s="221"/>
      <c r="J321" s="223"/>
      <c r="K321" s="221"/>
      <c r="L321" s="222"/>
      <c r="M321" s="221"/>
      <c r="N321" s="222"/>
      <c r="O321" s="221"/>
      <c r="P321" s="222"/>
      <c r="Q321" s="222"/>
      <c r="R321" s="222"/>
      <c r="S321" s="222"/>
      <c r="T321" s="222"/>
      <c r="U321" s="221"/>
      <c r="V321" s="222"/>
      <c r="W321" s="221"/>
      <c r="X321" s="222"/>
      <c r="Y321" s="221"/>
      <c r="Z321" s="222"/>
      <c r="AA321" s="221"/>
      <c r="AB321" s="222"/>
      <c r="AC321" s="221"/>
      <c r="AD321" s="222"/>
      <c r="AE321" s="221"/>
      <c r="AF321" s="222"/>
      <c r="AG321" s="221"/>
      <c r="AH321" s="222"/>
      <c r="AI321" s="221"/>
      <c r="AJ321" s="221"/>
      <c r="AK321" s="221"/>
    </row>
    <row r="322" spans="4:37" ht="15.75" customHeight="1">
      <c r="D322" s="223"/>
      <c r="E322" s="221"/>
      <c r="F322" s="222"/>
      <c r="G322" s="221"/>
      <c r="H322" s="222"/>
      <c r="I322" s="221"/>
      <c r="J322" s="223"/>
      <c r="K322" s="221"/>
      <c r="L322" s="222"/>
      <c r="M322" s="221"/>
      <c r="N322" s="222"/>
      <c r="O322" s="221"/>
      <c r="P322" s="222"/>
      <c r="Q322" s="222"/>
      <c r="R322" s="222"/>
      <c r="S322" s="222"/>
      <c r="T322" s="222"/>
      <c r="U322" s="221"/>
      <c r="V322" s="222"/>
      <c r="W322" s="221"/>
      <c r="X322" s="222"/>
      <c r="Y322" s="221"/>
      <c r="Z322" s="222"/>
      <c r="AA322" s="221"/>
      <c r="AB322" s="222"/>
      <c r="AC322" s="221"/>
      <c r="AD322" s="222"/>
      <c r="AE322" s="221"/>
      <c r="AF322" s="222"/>
      <c r="AG322" s="221"/>
      <c r="AH322" s="222"/>
      <c r="AI322" s="221"/>
      <c r="AJ322" s="221"/>
      <c r="AK322" s="221"/>
    </row>
    <row r="323" spans="4:37" ht="15.75" customHeight="1">
      <c r="D323" s="223"/>
      <c r="E323" s="221"/>
      <c r="F323" s="222"/>
      <c r="G323" s="221"/>
      <c r="H323" s="222"/>
      <c r="I323" s="221"/>
      <c r="J323" s="223"/>
      <c r="K323" s="221"/>
      <c r="L323" s="222"/>
      <c r="M323" s="221"/>
      <c r="N323" s="222"/>
      <c r="O323" s="221"/>
      <c r="P323" s="222"/>
      <c r="Q323" s="222"/>
      <c r="R323" s="222"/>
      <c r="S323" s="222"/>
      <c r="T323" s="222"/>
      <c r="U323" s="221"/>
      <c r="V323" s="222"/>
      <c r="W323" s="221"/>
      <c r="X323" s="222"/>
      <c r="Y323" s="221"/>
      <c r="Z323" s="222"/>
      <c r="AA323" s="221"/>
      <c r="AB323" s="222"/>
      <c r="AC323" s="221"/>
      <c r="AD323" s="222"/>
      <c r="AE323" s="221"/>
      <c r="AF323" s="222"/>
      <c r="AG323" s="221"/>
      <c r="AH323" s="222"/>
      <c r="AI323" s="221"/>
      <c r="AJ323" s="221"/>
      <c r="AK323" s="221"/>
    </row>
    <row r="324" spans="4:37" ht="15.75" customHeight="1">
      <c r="D324" s="223"/>
      <c r="E324" s="221"/>
      <c r="F324" s="222"/>
      <c r="G324" s="221"/>
      <c r="H324" s="222"/>
      <c r="I324" s="221"/>
      <c r="J324" s="223"/>
      <c r="K324" s="221"/>
      <c r="L324" s="222"/>
      <c r="M324" s="221"/>
      <c r="N324" s="222"/>
      <c r="O324" s="221"/>
      <c r="P324" s="222"/>
      <c r="Q324" s="222"/>
      <c r="R324" s="222"/>
      <c r="S324" s="222"/>
      <c r="T324" s="222"/>
      <c r="U324" s="221"/>
      <c r="V324" s="222"/>
      <c r="W324" s="221"/>
      <c r="X324" s="222"/>
      <c r="Y324" s="221"/>
      <c r="Z324" s="222"/>
      <c r="AA324" s="221"/>
      <c r="AB324" s="222"/>
      <c r="AC324" s="221"/>
      <c r="AD324" s="222"/>
      <c r="AE324" s="221"/>
      <c r="AF324" s="222"/>
      <c r="AG324" s="221"/>
      <c r="AH324" s="222"/>
      <c r="AI324" s="221"/>
      <c r="AJ324" s="221"/>
      <c r="AK324" s="221"/>
    </row>
    <row r="325" spans="4:37" ht="15.75" customHeight="1">
      <c r="D325" s="223"/>
      <c r="E325" s="221"/>
      <c r="F325" s="222"/>
      <c r="G325" s="221"/>
      <c r="H325" s="222"/>
      <c r="I325" s="221"/>
      <c r="J325" s="223"/>
      <c r="K325" s="221"/>
      <c r="L325" s="222"/>
      <c r="M325" s="221"/>
      <c r="N325" s="222"/>
      <c r="O325" s="221"/>
      <c r="P325" s="222"/>
      <c r="Q325" s="222"/>
      <c r="R325" s="222"/>
      <c r="S325" s="222"/>
      <c r="T325" s="222"/>
      <c r="U325" s="221"/>
      <c r="V325" s="222"/>
      <c r="W325" s="221"/>
      <c r="X325" s="222"/>
      <c r="Y325" s="221"/>
      <c r="Z325" s="222"/>
      <c r="AA325" s="221"/>
      <c r="AB325" s="222"/>
      <c r="AC325" s="221"/>
      <c r="AD325" s="222"/>
      <c r="AE325" s="221"/>
      <c r="AF325" s="222"/>
      <c r="AG325" s="221"/>
      <c r="AH325" s="222"/>
      <c r="AI325" s="221"/>
      <c r="AJ325" s="221"/>
      <c r="AK325" s="221"/>
    </row>
    <row r="326" spans="4:37" ht="15.75" customHeight="1">
      <c r="D326" s="223"/>
      <c r="E326" s="221"/>
      <c r="F326" s="222"/>
      <c r="G326" s="221"/>
      <c r="H326" s="222"/>
      <c r="I326" s="221"/>
      <c r="J326" s="223"/>
      <c r="K326" s="221"/>
      <c r="L326" s="222"/>
      <c r="M326" s="221"/>
      <c r="N326" s="222"/>
      <c r="O326" s="221"/>
      <c r="P326" s="222"/>
      <c r="Q326" s="222"/>
      <c r="R326" s="222"/>
      <c r="S326" s="222"/>
      <c r="T326" s="222"/>
      <c r="U326" s="221"/>
      <c r="V326" s="222"/>
      <c r="W326" s="221"/>
      <c r="X326" s="222"/>
      <c r="Y326" s="221"/>
      <c r="Z326" s="222"/>
      <c r="AA326" s="221"/>
      <c r="AB326" s="222"/>
      <c r="AC326" s="221"/>
      <c r="AD326" s="222"/>
      <c r="AE326" s="221"/>
      <c r="AF326" s="222"/>
      <c r="AG326" s="221"/>
      <c r="AH326" s="222"/>
      <c r="AI326" s="221"/>
      <c r="AJ326" s="221"/>
      <c r="AK326" s="221"/>
    </row>
    <row r="327" spans="4:37" ht="15.75" customHeight="1">
      <c r="D327" s="223"/>
      <c r="E327" s="221"/>
      <c r="F327" s="222"/>
      <c r="G327" s="221"/>
      <c r="H327" s="222"/>
      <c r="I327" s="221"/>
      <c r="J327" s="223"/>
      <c r="K327" s="221"/>
      <c r="L327" s="222"/>
      <c r="M327" s="221"/>
      <c r="N327" s="222"/>
      <c r="O327" s="221"/>
      <c r="P327" s="222"/>
      <c r="Q327" s="222"/>
      <c r="R327" s="222"/>
      <c r="S327" s="222"/>
      <c r="T327" s="222"/>
      <c r="U327" s="221"/>
      <c r="V327" s="222"/>
      <c r="W327" s="221"/>
      <c r="X327" s="222"/>
      <c r="Y327" s="221"/>
      <c r="Z327" s="222"/>
      <c r="AA327" s="221"/>
      <c r="AB327" s="222"/>
      <c r="AC327" s="221"/>
      <c r="AD327" s="222"/>
      <c r="AE327" s="221"/>
      <c r="AF327" s="222"/>
      <c r="AG327" s="221"/>
      <c r="AH327" s="222"/>
      <c r="AI327" s="221"/>
      <c r="AJ327" s="221"/>
      <c r="AK327" s="221"/>
    </row>
    <row r="328" spans="4:37" ht="15.75" customHeight="1">
      <c r="D328" s="223"/>
      <c r="E328" s="221"/>
      <c r="F328" s="222"/>
      <c r="G328" s="221"/>
      <c r="H328" s="222"/>
      <c r="I328" s="221"/>
      <c r="J328" s="223"/>
      <c r="K328" s="221"/>
      <c r="L328" s="222"/>
      <c r="M328" s="221"/>
      <c r="N328" s="222"/>
      <c r="O328" s="221"/>
      <c r="P328" s="222"/>
      <c r="Q328" s="222"/>
      <c r="R328" s="222"/>
      <c r="S328" s="222"/>
      <c r="T328" s="222"/>
      <c r="U328" s="221"/>
      <c r="V328" s="222"/>
      <c r="W328" s="221"/>
      <c r="X328" s="222"/>
      <c r="Y328" s="221"/>
      <c r="Z328" s="222"/>
      <c r="AA328" s="221"/>
      <c r="AB328" s="222"/>
      <c r="AC328" s="221"/>
      <c r="AD328" s="222"/>
      <c r="AE328" s="221"/>
      <c r="AF328" s="222"/>
      <c r="AG328" s="221"/>
      <c r="AH328" s="222"/>
      <c r="AI328" s="221"/>
      <c r="AJ328" s="221"/>
      <c r="AK328" s="221"/>
    </row>
    <row r="329" spans="4:37" ht="15.75" customHeight="1">
      <c r="D329" s="223"/>
      <c r="E329" s="221"/>
      <c r="F329" s="222"/>
      <c r="G329" s="221"/>
      <c r="H329" s="222"/>
      <c r="I329" s="221"/>
      <c r="J329" s="223"/>
      <c r="K329" s="221"/>
      <c r="L329" s="222"/>
      <c r="M329" s="221"/>
      <c r="N329" s="222"/>
      <c r="O329" s="221"/>
      <c r="P329" s="222"/>
      <c r="Q329" s="222"/>
      <c r="R329" s="222"/>
      <c r="S329" s="222"/>
      <c r="T329" s="222"/>
      <c r="U329" s="221"/>
      <c r="V329" s="222"/>
      <c r="W329" s="221"/>
      <c r="X329" s="222"/>
      <c r="Y329" s="221"/>
      <c r="Z329" s="222"/>
      <c r="AA329" s="221"/>
      <c r="AB329" s="222"/>
      <c r="AC329" s="221"/>
      <c r="AD329" s="222"/>
      <c r="AE329" s="221"/>
      <c r="AF329" s="222"/>
      <c r="AG329" s="221"/>
      <c r="AH329" s="222"/>
      <c r="AI329" s="221"/>
      <c r="AJ329" s="221"/>
      <c r="AK329" s="221"/>
    </row>
    <row r="330" spans="4:37" ht="15.75" customHeight="1">
      <c r="D330" s="223"/>
      <c r="E330" s="221"/>
      <c r="F330" s="222"/>
      <c r="G330" s="221"/>
      <c r="H330" s="222"/>
      <c r="I330" s="221"/>
      <c r="J330" s="223"/>
      <c r="K330" s="221"/>
      <c r="L330" s="222"/>
      <c r="M330" s="221"/>
      <c r="N330" s="222"/>
      <c r="O330" s="221"/>
      <c r="P330" s="222"/>
      <c r="Q330" s="222"/>
      <c r="R330" s="222"/>
      <c r="S330" s="222"/>
      <c r="T330" s="222"/>
      <c r="U330" s="221"/>
      <c r="V330" s="222"/>
      <c r="W330" s="221"/>
      <c r="X330" s="222"/>
      <c r="Y330" s="221"/>
      <c r="Z330" s="222"/>
      <c r="AA330" s="221"/>
      <c r="AB330" s="222"/>
      <c r="AC330" s="221"/>
      <c r="AD330" s="222"/>
      <c r="AE330" s="221"/>
      <c r="AF330" s="222"/>
      <c r="AG330" s="221"/>
      <c r="AH330" s="222"/>
      <c r="AI330" s="221"/>
      <c r="AJ330" s="221"/>
      <c r="AK330" s="221"/>
    </row>
    <row r="331" spans="4:37" ht="15.75" customHeight="1">
      <c r="D331" s="223"/>
      <c r="E331" s="221"/>
      <c r="F331" s="222"/>
      <c r="G331" s="221"/>
      <c r="H331" s="222"/>
      <c r="I331" s="221"/>
      <c r="J331" s="223"/>
      <c r="K331" s="221"/>
      <c r="L331" s="222"/>
      <c r="M331" s="221"/>
      <c r="N331" s="222"/>
      <c r="O331" s="221"/>
      <c r="P331" s="222"/>
      <c r="Q331" s="222"/>
      <c r="R331" s="222"/>
      <c r="S331" s="222"/>
      <c r="T331" s="222"/>
      <c r="U331" s="221"/>
      <c r="V331" s="222"/>
      <c r="W331" s="221"/>
      <c r="X331" s="222"/>
      <c r="Y331" s="221"/>
      <c r="Z331" s="222"/>
      <c r="AA331" s="221"/>
      <c r="AB331" s="222"/>
      <c r="AC331" s="221"/>
      <c r="AD331" s="222"/>
      <c r="AE331" s="221"/>
      <c r="AF331" s="222"/>
      <c r="AG331" s="221"/>
      <c r="AH331" s="222"/>
      <c r="AI331" s="221"/>
      <c r="AJ331" s="221"/>
      <c r="AK331" s="221"/>
    </row>
    <row r="332" spans="4:37" ht="15.75" customHeight="1">
      <c r="D332" s="223"/>
      <c r="E332" s="221"/>
      <c r="F332" s="222"/>
      <c r="G332" s="221"/>
      <c r="H332" s="222"/>
      <c r="I332" s="221"/>
      <c r="J332" s="223"/>
      <c r="K332" s="221"/>
      <c r="L332" s="222"/>
      <c r="M332" s="221"/>
      <c r="N332" s="222"/>
      <c r="O332" s="221"/>
      <c r="P332" s="222"/>
      <c r="Q332" s="222"/>
      <c r="R332" s="222"/>
      <c r="S332" s="222"/>
      <c r="T332" s="222"/>
      <c r="U332" s="221"/>
      <c r="V332" s="222"/>
      <c r="W332" s="221"/>
      <c r="X332" s="222"/>
      <c r="Y332" s="221"/>
      <c r="Z332" s="222"/>
      <c r="AA332" s="221"/>
      <c r="AB332" s="222"/>
      <c r="AC332" s="221"/>
      <c r="AD332" s="222"/>
      <c r="AE332" s="221"/>
      <c r="AF332" s="222"/>
      <c r="AG332" s="221"/>
      <c r="AH332" s="222"/>
      <c r="AI332" s="221"/>
      <c r="AJ332" s="221"/>
      <c r="AK332" s="221"/>
    </row>
    <row r="333" spans="4:37" ht="15.75" customHeight="1">
      <c r="D333" s="223"/>
      <c r="E333" s="221"/>
      <c r="F333" s="222"/>
      <c r="G333" s="221"/>
      <c r="H333" s="222"/>
      <c r="I333" s="221"/>
      <c r="J333" s="223"/>
      <c r="K333" s="221"/>
      <c r="L333" s="222"/>
      <c r="M333" s="221"/>
      <c r="N333" s="222"/>
      <c r="O333" s="221"/>
      <c r="P333" s="222"/>
      <c r="Q333" s="222"/>
      <c r="R333" s="222"/>
      <c r="S333" s="222"/>
      <c r="T333" s="222"/>
      <c r="U333" s="221"/>
      <c r="V333" s="222"/>
      <c r="W333" s="221"/>
      <c r="X333" s="222"/>
      <c r="Y333" s="221"/>
      <c r="Z333" s="222"/>
      <c r="AA333" s="221"/>
      <c r="AB333" s="222"/>
      <c r="AC333" s="221"/>
      <c r="AD333" s="222"/>
      <c r="AE333" s="221"/>
      <c r="AF333" s="222"/>
      <c r="AG333" s="221"/>
      <c r="AH333" s="222"/>
      <c r="AI333" s="221"/>
      <c r="AJ333" s="221"/>
      <c r="AK333" s="221"/>
    </row>
    <row r="334" spans="4:37" ht="15.75" customHeight="1">
      <c r="D334" s="223"/>
      <c r="E334" s="221"/>
      <c r="F334" s="222"/>
      <c r="G334" s="221"/>
      <c r="H334" s="222"/>
      <c r="I334" s="221"/>
      <c r="J334" s="223"/>
      <c r="K334" s="221"/>
      <c r="L334" s="222"/>
      <c r="M334" s="221"/>
      <c r="N334" s="222"/>
      <c r="O334" s="221"/>
      <c r="P334" s="222"/>
      <c r="Q334" s="222"/>
      <c r="R334" s="222"/>
      <c r="S334" s="222"/>
      <c r="T334" s="222"/>
      <c r="U334" s="221"/>
      <c r="V334" s="222"/>
      <c r="W334" s="221"/>
      <c r="X334" s="222"/>
      <c r="Y334" s="221"/>
      <c r="Z334" s="222"/>
      <c r="AA334" s="221"/>
      <c r="AB334" s="222"/>
      <c r="AC334" s="221"/>
      <c r="AD334" s="222"/>
      <c r="AE334" s="221"/>
      <c r="AF334" s="222"/>
      <c r="AG334" s="221"/>
      <c r="AH334" s="222"/>
      <c r="AI334" s="221"/>
      <c r="AJ334" s="221"/>
      <c r="AK334" s="221"/>
    </row>
    <row r="335" spans="4:37" ht="15.75" customHeight="1">
      <c r="D335" s="223"/>
      <c r="E335" s="221"/>
      <c r="F335" s="222"/>
      <c r="G335" s="221"/>
      <c r="H335" s="222"/>
      <c r="I335" s="221"/>
      <c r="J335" s="223"/>
      <c r="K335" s="221"/>
      <c r="L335" s="222"/>
      <c r="M335" s="221"/>
      <c r="N335" s="222"/>
      <c r="O335" s="221"/>
      <c r="P335" s="222"/>
      <c r="Q335" s="222"/>
      <c r="R335" s="222"/>
      <c r="S335" s="222"/>
      <c r="T335" s="222"/>
      <c r="U335" s="221"/>
      <c r="V335" s="222"/>
      <c r="W335" s="221"/>
      <c r="X335" s="222"/>
      <c r="Y335" s="221"/>
      <c r="Z335" s="222"/>
      <c r="AA335" s="221"/>
      <c r="AB335" s="222"/>
      <c r="AC335" s="221"/>
      <c r="AD335" s="222"/>
      <c r="AE335" s="221"/>
      <c r="AF335" s="222"/>
      <c r="AG335" s="221"/>
      <c r="AH335" s="222"/>
      <c r="AI335" s="221"/>
      <c r="AJ335" s="221"/>
      <c r="AK335" s="221"/>
    </row>
    <row r="336" spans="4:37" ht="15.75" customHeight="1">
      <c r="D336" s="223"/>
      <c r="E336" s="221"/>
      <c r="F336" s="222"/>
      <c r="G336" s="221"/>
      <c r="H336" s="222"/>
      <c r="I336" s="221"/>
      <c r="J336" s="223"/>
      <c r="K336" s="221"/>
      <c r="L336" s="222"/>
      <c r="M336" s="221"/>
      <c r="N336" s="222"/>
      <c r="O336" s="221"/>
      <c r="P336" s="222"/>
      <c r="Q336" s="222"/>
      <c r="R336" s="222"/>
      <c r="S336" s="222"/>
      <c r="T336" s="222"/>
      <c r="U336" s="221"/>
      <c r="V336" s="222"/>
      <c r="W336" s="221"/>
      <c r="X336" s="222"/>
      <c r="Y336" s="221"/>
      <c r="Z336" s="222"/>
      <c r="AA336" s="221"/>
      <c r="AB336" s="222"/>
      <c r="AC336" s="221"/>
      <c r="AD336" s="222"/>
      <c r="AE336" s="221"/>
      <c r="AF336" s="222"/>
      <c r="AG336" s="221"/>
      <c r="AH336" s="222"/>
      <c r="AI336" s="221"/>
      <c r="AJ336" s="221"/>
      <c r="AK336" s="221"/>
    </row>
    <row r="337" spans="4:37" ht="15.75" customHeight="1">
      <c r="D337" s="223"/>
      <c r="E337" s="221"/>
      <c r="F337" s="222"/>
      <c r="G337" s="221"/>
      <c r="H337" s="222"/>
      <c r="I337" s="221"/>
      <c r="J337" s="223"/>
      <c r="K337" s="221"/>
      <c r="L337" s="222"/>
      <c r="M337" s="221"/>
      <c r="N337" s="222"/>
      <c r="O337" s="221"/>
      <c r="P337" s="222"/>
      <c r="Q337" s="222"/>
      <c r="R337" s="222"/>
      <c r="S337" s="222"/>
      <c r="T337" s="222"/>
      <c r="U337" s="221"/>
      <c r="V337" s="222"/>
      <c r="W337" s="221"/>
      <c r="X337" s="222"/>
      <c r="Y337" s="221"/>
      <c r="Z337" s="222"/>
      <c r="AA337" s="221"/>
      <c r="AB337" s="222"/>
      <c r="AC337" s="221"/>
      <c r="AD337" s="222"/>
      <c r="AE337" s="221"/>
      <c r="AF337" s="222"/>
      <c r="AG337" s="221"/>
      <c r="AH337" s="222"/>
      <c r="AI337" s="221"/>
      <c r="AJ337" s="221"/>
      <c r="AK337" s="221"/>
    </row>
    <row r="338" spans="4:37" ht="15.75" customHeight="1">
      <c r="D338" s="223"/>
      <c r="E338" s="221"/>
      <c r="F338" s="222"/>
      <c r="G338" s="221"/>
      <c r="H338" s="222"/>
      <c r="I338" s="221"/>
      <c r="J338" s="223"/>
      <c r="K338" s="221"/>
      <c r="L338" s="222"/>
      <c r="M338" s="221"/>
      <c r="N338" s="222"/>
      <c r="O338" s="221"/>
      <c r="P338" s="222"/>
      <c r="Q338" s="222"/>
      <c r="R338" s="222"/>
      <c r="S338" s="222"/>
      <c r="T338" s="222"/>
      <c r="U338" s="221"/>
      <c r="V338" s="222"/>
      <c r="W338" s="221"/>
      <c r="X338" s="222"/>
      <c r="Y338" s="221"/>
      <c r="Z338" s="222"/>
      <c r="AA338" s="221"/>
      <c r="AB338" s="222"/>
      <c r="AC338" s="221"/>
      <c r="AD338" s="222"/>
      <c r="AE338" s="221"/>
      <c r="AF338" s="222"/>
      <c r="AG338" s="221"/>
      <c r="AH338" s="222"/>
      <c r="AI338" s="221"/>
      <c r="AJ338" s="221"/>
      <c r="AK338" s="221"/>
    </row>
    <row r="339" spans="4:37" ht="15.75" customHeight="1">
      <c r="D339" s="223"/>
      <c r="E339" s="221"/>
      <c r="F339" s="222"/>
      <c r="G339" s="221"/>
      <c r="H339" s="222"/>
      <c r="I339" s="221"/>
      <c r="J339" s="223"/>
      <c r="K339" s="221"/>
      <c r="L339" s="222"/>
      <c r="M339" s="221"/>
      <c r="N339" s="222"/>
      <c r="O339" s="221"/>
      <c r="P339" s="222"/>
      <c r="Q339" s="222"/>
      <c r="R339" s="222"/>
      <c r="S339" s="222"/>
      <c r="T339" s="222"/>
      <c r="U339" s="221"/>
      <c r="V339" s="222"/>
      <c r="W339" s="221"/>
      <c r="X339" s="222"/>
      <c r="Y339" s="221"/>
      <c r="Z339" s="222"/>
      <c r="AA339" s="221"/>
      <c r="AB339" s="222"/>
      <c r="AC339" s="221"/>
      <c r="AD339" s="222"/>
      <c r="AE339" s="221"/>
      <c r="AF339" s="222"/>
      <c r="AG339" s="221"/>
      <c r="AH339" s="222"/>
      <c r="AI339" s="221"/>
      <c r="AJ339" s="221"/>
      <c r="AK339" s="221"/>
    </row>
    <row r="340" spans="4:37" ht="15.75" customHeight="1">
      <c r="D340" s="223"/>
      <c r="E340" s="221"/>
      <c r="F340" s="222"/>
      <c r="G340" s="221"/>
      <c r="H340" s="222"/>
      <c r="I340" s="221"/>
      <c r="J340" s="223"/>
      <c r="K340" s="221"/>
      <c r="L340" s="222"/>
      <c r="M340" s="221"/>
      <c r="N340" s="222"/>
      <c r="O340" s="221"/>
      <c r="P340" s="222"/>
      <c r="Q340" s="222"/>
      <c r="R340" s="222"/>
      <c r="S340" s="222"/>
      <c r="T340" s="222"/>
      <c r="U340" s="221"/>
      <c r="V340" s="222"/>
      <c r="W340" s="221"/>
      <c r="X340" s="222"/>
      <c r="Y340" s="221"/>
      <c r="Z340" s="222"/>
      <c r="AA340" s="221"/>
      <c r="AB340" s="222"/>
      <c r="AC340" s="221"/>
      <c r="AD340" s="222"/>
      <c r="AE340" s="221"/>
      <c r="AF340" s="222"/>
      <c r="AG340" s="221"/>
      <c r="AH340" s="222"/>
      <c r="AI340" s="221"/>
      <c r="AJ340" s="221"/>
      <c r="AK340" s="221"/>
    </row>
    <row r="341" spans="4:37" ht="15.75" customHeight="1">
      <c r="D341" s="223"/>
      <c r="E341" s="221"/>
      <c r="F341" s="222"/>
      <c r="G341" s="221"/>
      <c r="H341" s="222"/>
      <c r="I341" s="221"/>
      <c r="J341" s="223"/>
      <c r="K341" s="221"/>
      <c r="L341" s="222"/>
      <c r="M341" s="221"/>
      <c r="N341" s="222"/>
      <c r="O341" s="221"/>
      <c r="P341" s="222"/>
      <c r="Q341" s="222"/>
      <c r="R341" s="222"/>
      <c r="S341" s="222"/>
      <c r="T341" s="222"/>
      <c r="U341" s="221"/>
      <c r="V341" s="222"/>
      <c r="W341" s="221"/>
      <c r="X341" s="222"/>
      <c r="Y341" s="221"/>
      <c r="Z341" s="222"/>
      <c r="AA341" s="221"/>
      <c r="AB341" s="222"/>
      <c r="AC341" s="221"/>
      <c r="AD341" s="222"/>
      <c r="AE341" s="221"/>
      <c r="AF341" s="222"/>
      <c r="AG341" s="221"/>
      <c r="AH341" s="222"/>
      <c r="AI341" s="221"/>
      <c r="AJ341" s="221"/>
      <c r="AK341" s="221"/>
    </row>
    <row r="342" spans="4:37" ht="15.75" customHeight="1">
      <c r="D342" s="223"/>
      <c r="E342" s="221"/>
      <c r="F342" s="222"/>
      <c r="G342" s="221"/>
      <c r="H342" s="222"/>
      <c r="I342" s="221"/>
      <c r="J342" s="223"/>
      <c r="K342" s="221"/>
      <c r="L342" s="222"/>
      <c r="M342" s="221"/>
      <c r="N342" s="222"/>
      <c r="O342" s="221"/>
      <c r="P342" s="222"/>
      <c r="Q342" s="222"/>
      <c r="R342" s="222"/>
      <c r="S342" s="222"/>
      <c r="T342" s="222"/>
      <c r="U342" s="221"/>
      <c r="V342" s="222"/>
      <c r="W342" s="221"/>
      <c r="X342" s="222"/>
      <c r="Y342" s="221"/>
      <c r="Z342" s="222"/>
      <c r="AA342" s="221"/>
      <c r="AB342" s="222"/>
      <c r="AC342" s="221"/>
      <c r="AD342" s="222"/>
      <c r="AE342" s="221"/>
      <c r="AF342" s="222"/>
      <c r="AG342" s="221"/>
      <c r="AH342" s="222"/>
      <c r="AI342" s="221"/>
      <c r="AJ342" s="221"/>
      <c r="AK342" s="221"/>
    </row>
    <row r="343" spans="4:37" ht="15.75" customHeight="1">
      <c r="D343" s="223"/>
      <c r="E343" s="221"/>
      <c r="F343" s="222"/>
      <c r="G343" s="221"/>
      <c r="H343" s="222"/>
      <c r="I343" s="221"/>
      <c r="J343" s="223"/>
      <c r="K343" s="221"/>
      <c r="L343" s="222"/>
      <c r="M343" s="221"/>
      <c r="N343" s="222"/>
      <c r="O343" s="221"/>
      <c r="P343" s="222"/>
      <c r="Q343" s="222"/>
      <c r="R343" s="222"/>
      <c r="S343" s="222"/>
      <c r="T343" s="222"/>
      <c r="U343" s="221"/>
      <c r="V343" s="222"/>
      <c r="W343" s="221"/>
      <c r="X343" s="222"/>
      <c r="Y343" s="221"/>
      <c r="Z343" s="222"/>
      <c r="AA343" s="221"/>
      <c r="AB343" s="222"/>
      <c r="AC343" s="221"/>
      <c r="AD343" s="222"/>
      <c r="AE343" s="221"/>
      <c r="AF343" s="222"/>
      <c r="AG343" s="221"/>
      <c r="AH343" s="222"/>
      <c r="AI343" s="221"/>
      <c r="AJ343" s="221"/>
      <c r="AK343" s="221"/>
    </row>
    <row r="344" spans="4:37" ht="15.75" customHeight="1">
      <c r="D344" s="223"/>
      <c r="E344" s="221"/>
      <c r="F344" s="222"/>
      <c r="G344" s="221"/>
      <c r="H344" s="222"/>
      <c r="I344" s="221"/>
      <c r="J344" s="223"/>
      <c r="K344" s="221"/>
      <c r="L344" s="222"/>
      <c r="M344" s="221"/>
      <c r="N344" s="222"/>
      <c r="O344" s="221"/>
      <c r="P344" s="222"/>
      <c r="Q344" s="222"/>
      <c r="R344" s="222"/>
      <c r="S344" s="222"/>
      <c r="T344" s="222"/>
      <c r="U344" s="221"/>
      <c r="V344" s="222"/>
      <c r="W344" s="221"/>
      <c r="X344" s="222"/>
      <c r="Y344" s="221"/>
      <c r="Z344" s="222"/>
      <c r="AA344" s="221"/>
      <c r="AB344" s="222"/>
      <c r="AC344" s="221"/>
      <c r="AD344" s="222"/>
      <c r="AE344" s="221"/>
      <c r="AF344" s="222"/>
      <c r="AG344" s="221"/>
      <c r="AH344" s="222"/>
      <c r="AI344" s="221"/>
      <c r="AJ344" s="221"/>
      <c r="AK344" s="221"/>
    </row>
    <row r="345" spans="4:37" ht="15.75" customHeight="1">
      <c r="D345" s="223"/>
      <c r="E345" s="221"/>
      <c r="F345" s="222"/>
      <c r="G345" s="221"/>
      <c r="H345" s="222"/>
      <c r="I345" s="221"/>
      <c r="J345" s="223"/>
      <c r="K345" s="221"/>
      <c r="L345" s="222"/>
      <c r="M345" s="221"/>
      <c r="N345" s="222"/>
      <c r="O345" s="221"/>
      <c r="P345" s="222"/>
      <c r="Q345" s="222"/>
      <c r="R345" s="222"/>
      <c r="S345" s="222"/>
      <c r="T345" s="222"/>
      <c r="U345" s="221"/>
      <c r="V345" s="222"/>
      <c r="W345" s="221"/>
      <c r="X345" s="222"/>
      <c r="Y345" s="221"/>
      <c r="Z345" s="222"/>
      <c r="AA345" s="221"/>
      <c r="AB345" s="222"/>
      <c r="AC345" s="221"/>
      <c r="AD345" s="222"/>
      <c r="AE345" s="221"/>
      <c r="AF345" s="222"/>
      <c r="AG345" s="221"/>
      <c r="AH345" s="222"/>
      <c r="AI345" s="221"/>
      <c r="AJ345" s="221"/>
      <c r="AK345" s="221"/>
    </row>
    <row r="346" spans="4:37" ht="15.75" customHeight="1">
      <c r="D346" s="223"/>
      <c r="E346" s="221"/>
      <c r="F346" s="222"/>
      <c r="G346" s="221"/>
      <c r="H346" s="222"/>
      <c r="I346" s="221"/>
      <c r="J346" s="223"/>
      <c r="K346" s="221"/>
      <c r="L346" s="222"/>
      <c r="M346" s="221"/>
      <c r="N346" s="222"/>
      <c r="O346" s="221"/>
      <c r="P346" s="222"/>
      <c r="Q346" s="222"/>
      <c r="R346" s="222"/>
      <c r="S346" s="222"/>
      <c r="T346" s="222"/>
      <c r="U346" s="221"/>
      <c r="V346" s="222"/>
      <c r="W346" s="221"/>
      <c r="X346" s="222"/>
      <c r="Y346" s="221"/>
      <c r="Z346" s="222"/>
      <c r="AA346" s="221"/>
      <c r="AB346" s="222"/>
      <c r="AC346" s="221"/>
      <c r="AD346" s="222"/>
      <c r="AE346" s="221"/>
      <c r="AF346" s="222"/>
      <c r="AG346" s="221"/>
      <c r="AH346" s="222"/>
      <c r="AI346" s="221"/>
      <c r="AJ346" s="221"/>
      <c r="AK346" s="221"/>
    </row>
    <row r="347" spans="4:37" ht="15.75" customHeight="1">
      <c r="D347" s="223"/>
      <c r="E347" s="221"/>
      <c r="F347" s="222"/>
      <c r="G347" s="221"/>
      <c r="H347" s="222"/>
      <c r="I347" s="221"/>
      <c r="J347" s="223"/>
      <c r="K347" s="221"/>
      <c r="L347" s="222"/>
      <c r="M347" s="221"/>
      <c r="N347" s="222"/>
      <c r="O347" s="221"/>
      <c r="P347" s="222"/>
      <c r="Q347" s="222"/>
      <c r="R347" s="222"/>
      <c r="S347" s="222"/>
      <c r="T347" s="222"/>
      <c r="U347" s="221"/>
      <c r="V347" s="222"/>
      <c r="W347" s="221"/>
      <c r="X347" s="222"/>
      <c r="Y347" s="221"/>
      <c r="Z347" s="222"/>
      <c r="AA347" s="221"/>
      <c r="AB347" s="222"/>
      <c r="AC347" s="221"/>
      <c r="AD347" s="222"/>
      <c r="AE347" s="221"/>
      <c r="AF347" s="222"/>
      <c r="AG347" s="221"/>
      <c r="AH347" s="222"/>
      <c r="AI347" s="221"/>
      <c r="AJ347" s="221"/>
      <c r="AK347" s="221"/>
    </row>
    <row r="348" spans="4:37" ht="15.75" customHeight="1">
      <c r="D348" s="223"/>
      <c r="E348" s="221"/>
      <c r="F348" s="222"/>
      <c r="G348" s="221"/>
      <c r="H348" s="222"/>
      <c r="I348" s="221"/>
      <c r="J348" s="223"/>
      <c r="K348" s="221"/>
      <c r="L348" s="222"/>
      <c r="M348" s="221"/>
      <c r="N348" s="222"/>
      <c r="O348" s="221"/>
      <c r="P348" s="222"/>
      <c r="Q348" s="222"/>
      <c r="R348" s="222"/>
      <c r="S348" s="222"/>
      <c r="T348" s="222"/>
      <c r="U348" s="221"/>
      <c r="V348" s="222"/>
      <c r="W348" s="221"/>
      <c r="X348" s="222"/>
      <c r="Y348" s="221"/>
      <c r="Z348" s="222"/>
      <c r="AA348" s="221"/>
      <c r="AB348" s="222"/>
      <c r="AC348" s="221"/>
      <c r="AD348" s="222"/>
      <c r="AE348" s="221"/>
      <c r="AF348" s="222"/>
      <c r="AG348" s="221"/>
      <c r="AH348" s="222"/>
      <c r="AI348" s="221"/>
      <c r="AJ348" s="221"/>
      <c r="AK348" s="221"/>
    </row>
    <row r="349" spans="4:37" ht="15.75" customHeight="1">
      <c r="D349" s="223"/>
      <c r="E349" s="221"/>
      <c r="F349" s="222"/>
      <c r="G349" s="221"/>
      <c r="H349" s="222"/>
      <c r="I349" s="221"/>
      <c r="J349" s="223"/>
      <c r="K349" s="221"/>
      <c r="L349" s="222"/>
      <c r="M349" s="221"/>
      <c r="N349" s="222"/>
      <c r="O349" s="221"/>
      <c r="P349" s="222"/>
      <c r="Q349" s="222"/>
      <c r="R349" s="222"/>
      <c r="S349" s="222"/>
      <c r="T349" s="222"/>
      <c r="U349" s="221"/>
      <c r="V349" s="222"/>
      <c r="W349" s="221"/>
      <c r="X349" s="222"/>
      <c r="Y349" s="221"/>
      <c r="Z349" s="222"/>
      <c r="AA349" s="221"/>
      <c r="AB349" s="222"/>
      <c r="AC349" s="221"/>
      <c r="AD349" s="222"/>
      <c r="AE349" s="221"/>
      <c r="AF349" s="222"/>
      <c r="AG349" s="221"/>
      <c r="AH349" s="222"/>
      <c r="AI349" s="221"/>
      <c r="AJ349" s="221"/>
      <c r="AK349" s="221"/>
    </row>
    <row r="350" spans="4:37" ht="15.75" customHeight="1">
      <c r="D350" s="223"/>
      <c r="E350" s="221"/>
      <c r="F350" s="222"/>
      <c r="G350" s="221"/>
      <c r="H350" s="222"/>
      <c r="I350" s="221"/>
      <c r="J350" s="223"/>
      <c r="K350" s="221"/>
      <c r="L350" s="222"/>
      <c r="M350" s="221"/>
      <c r="N350" s="222"/>
      <c r="O350" s="221"/>
      <c r="P350" s="222"/>
      <c r="Q350" s="222"/>
      <c r="R350" s="222"/>
      <c r="S350" s="222"/>
      <c r="T350" s="222"/>
      <c r="U350" s="221"/>
      <c r="V350" s="222"/>
      <c r="W350" s="221"/>
      <c r="X350" s="222"/>
      <c r="Y350" s="221"/>
      <c r="Z350" s="222"/>
      <c r="AA350" s="221"/>
      <c r="AB350" s="222"/>
      <c r="AC350" s="221"/>
      <c r="AD350" s="222"/>
      <c r="AE350" s="221"/>
      <c r="AF350" s="222"/>
      <c r="AG350" s="221"/>
      <c r="AH350" s="222"/>
      <c r="AI350" s="221"/>
      <c r="AJ350" s="221"/>
      <c r="AK350" s="221"/>
    </row>
    <row r="351" spans="4:37" ht="15.75" customHeight="1">
      <c r="D351" s="223"/>
      <c r="E351" s="221"/>
      <c r="F351" s="222"/>
      <c r="G351" s="221"/>
      <c r="H351" s="222"/>
      <c r="I351" s="221"/>
      <c r="J351" s="223"/>
      <c r="K351" s="221"/>
      <c r="L351" s="222"/>
      <c r="M351" s="221"/>
      <c r="N351" s="222"/>
      <c r="O351" s="221"/>
      <c r="P351" s="222"/>
      <c r="Q351" s="222"/>
      <c r="R351" s="222"/>
      <c r="S351" s="222"/>
      <c r="T351" s="222"/>
      <c r="U351" s="221"/>
      <c r="V351" s="222"/>
      <c r="W351" s="221"/>
      <c r="X351" s="222"/>
      <c r="Y351" s="221"/>
      <c r="Z351" s="222"/>
      <c r="AA351" s="221"/>
      <c r="AB351" s="222"/>
      <c r="AC351" s="221"/>
      <c r="AD351" s="222"/>
      <c r="AE351" s="221"/>
      <c r="AF351" s="222"/>
      <c r="AG351" s="221"/>
      <c r="AH351" s="222"/>
      <c r="AI351" s="221"/>
      <c r="AJ351" s="221"/>
      <c r="AK351" s="221"/>
    </row>
    <row r="352" spans="4:37" ht="15.75" customHeight="1">
      <c r="D352" s="223"/>
      <c r="E352" s="221"/>
      <c r="F352" s="222"/>
      <c r="G352" s="221"/>
      <c r="H352" s="222"/>
      <c r="I352" s="221"/>
      <c r="J352" s="223"/>
      <c r="K352" s="221"/>
      <c r="L352" s="222"/>
      <c r="M352" s="221"/>
      <c r="N352" s="222"/>
      <c r="O352" s="221"/>
      <c r="P352" s="222"/>
      <c r="Q352" s="222"/>
      <c r="R352" s="222"/>
      <c r="S352" s="222"/>
      <c r="T352" s="222"/>
      <c r="U352" s="221"/>
      <c r="V352" s="222"/>
      <c r="W352" s="221"/>
      <c r="X352" s="222"/>
      <c r="Y352" s="221"/>
      <c r="Z352" s="222"/>
      <c r="AA352" s="221"/>
      <c r="AB352" s="222"/>
      <c r="AC352" s="221"/>
      <c r="AD352" s="222"/>
      <c r="AE352" s="221"/>
      <c r="AF352" s="222"/>
      <c r="AG352" s="221"/>
      <c r="AH352" s="222"/>
      <c r="AI352" s="221"/>
      <c r="AJ352" s="221"/>
      <c r="AK352" s="221"/>
    </row>
    <row r="353" spans="4:37" ht="15.75" customHeight="1">
      <c r="D353" s="223"/>
      <c r="E353" s="221"/>
      <c r="F353" s="222"/>
      <c r="G353" s="221"/>
      <c r="H353" s="222"/>
      <c r="I353" s="221"/>
      <c r="J353" s="223"/>
      <c r="K353" s="221"/>
      <c r="L353" s="222"/>
      <c r="M353" s="221"/>
      <c r="N353" s="222"/>
      <c r="O353" s="221"/>
      <c r="P353" s="222"/>
      <c r="Q353" s="222"/>
      <c r="R353" s="222"/>
      <c r="S353" s="222"/>
      <c r="T353" s="222"/>
      <c r="U353" s="221"/>
      <c r="V353" s="222"/>
      <c r="W353" s="221"/>
      <c r="X353" s="222"/>
      <c r="Y353" s="221"/>
      <c r="Z353" s="222"/>
      <c r="AA353" s="221"/>
      <c r="AB353" s="222"/>
      <c r="AC353" s="221"/>
      <c r="AD353" s="222"/>
      <c r="AE353" s="221"/>
      <c r="AF353" s="222"/>
      <c r="AG353" s="221"/>
      <c r="AH353" s="222"/>
      <c r="AI353" s="221"/>
      <c r="AJ353" s="221"/>
      <c r="AK353" s="221"/>
    </row>
    <row r="354" spans="4:37" ht="15.75" customHeight="1">
      <c r="D354" s="223"/>
      <c r="E354" s="221"/>
      <c r="F354" s="222"/>
      <c r="G354" s="221"/>
      <c r="H354" s="222"/>
      <c r="I354" s="221"/>
      <c r="J354" s="223"/>
      <c r="K354" s="221"/>
      <c r="L354" s="222"/>
      <c r="M354" s="221"/>
      <c r="N354" s="222"/>
      <c r="O354" s="221"/>
      <c r="P354" s="222"/>
      <c r="Q354" s="222"/>
      <c r="R354" s="222"/>
      <c r="S354" s="222"/>
      <c r="T354" s="222"/>
      <c r="U354" s="221"/>
      <c r="V354" s="222"/>
      <c r="W354" s="221"/>
      <c r="X354" s="222"/>
      <c r="Y354" s="221"/>
      <c r="Z354" s="222"/>
      <c r="AA354" s="221"/>
      <c r="AB354" s="222"/>
      <c r="AC354" s="221"/>
      <c r="AD354" s="222"/>
      <c r="AE354" s="221"/>
      <c r="AF354" s="222"/>
      <c r="AG354" s="221"/>
      <c r="AH354" s="222"/>
      <c r="AI354" s="221"/>
      <c r="AJ354" s="221"/>
      <c r="AK354" s="221"/>
    </row>
    <row r="355" spans="4:37" ht="15.75" customHeight="1">
      <c r="D355" s="223"/>
      <c r="E355" s="221"/>
      <c r="F355" s="222"/>
      <c r="G355" s="221"/>
      <c r="H355" s="222"/>
      <c r="I355" s="221"/>
      <c r="J355" s="223"/>
      <c r="K355" s="221"/>
      <c r="L355" s="222"/>
      <c r="M355" s="221"/>
      <c r="N355" s="222"/>
      <c r="O355" s="221"/>
      <c r="P355" s="222"/>
      <c r="Q355" s="222"/>
      <c r="R355" s="222"/>
      <c r="S355" s="222"/>
      <c r="T355" s="222"/>
      <c r="U355" s="221"/>
      <c r="V355" s="222"/>
      <c r="W355" s="221"/>
      <c r="X355" s="222"/>
      <c r="Y355" s="221"/>
      <c r="Z355" s="222"/>
      <c r="AA355" s="221"/>
      <c r="AB355" s="222"/>
      <c r="AC355" s="221"/>
      <c r="AD355" s="222"/>
      <c r="AE355" s="221"/>
      <c r="AF355" s="222"/>
      <c r="AG355" s="221"/>
      <c r="AH355" s="222"/>
      <c r="AI355" s="221"/>
      <c r="AJ355" s="221"/>
      <c r="AK355" s="221"/>
    </row>
    <row r="356" spans="4:37" ht="15.75" customHeight="1">
      <c r="D356" s="223"/>
      <c r="E356" s="221"/>
      <c r="F356" s="222"/>
      <c r="G356" s="221"/>
      <c r="H356" s="222"/>
      <c r="I356" s="221"/>
      <c r="J356" s="223"/>
      <c r="K356" s="221"/>
      <c r="L356" s="222"/>
      <c r="M356" s="221"/>
      <c r="N356" s="222"/>
      <c r="O356" s="221"/>
      <c r="P356" s="222"/>
      <c r="Q356" s="222"/>
      <c r="R356" s="222"/>
      <c r="S356" s="222"/>
      <c r="T356" s="222"/>
      <c r="U356" s="221"/>
      <c r="V356" s="222"/>
      <c r="W356" s="221"/>
      <c r="X356" s="222"/>
      <c r="Y356" s="221"/>
      <c r="Z356" s="222"/>
      <c r="AA356" s="221"/>
      <c r="AB356" s="222"/>
      <c r="AC356" s="221"/>
      <c r="AD356" s="222"/>
      <c r="AE356" s="221"/>
      <c r="AF356" s="222"/>
      <c r="AG356" s="221"/>
      <c r="AH356" s="222"/>
      <c r="AI356" s="221"/>
      <c r="AJ356" s="221"/>
      <c r="AK356" s="221"/>
    </row>
    <row r="357" spans="4:37" ht="15.75" customHeight="1">
      <c r="D357" s="223"/>
      <c r="E357" s="221"/>
      <c r="F357" s="222"/>
      <c r="G357" s="221"/>
      <c r="H357" s="222"/>
      <c r="I357" s="221"/>
      <c r="J357" s="223"/>
      <c r="K357" s="221"/>
      <c r="L357" s="222"/>
      <c r="M357" s="221"/>
      <c r="N357" s="222"/>
      <c r="O357" s="221"/>
      <c r="P357" s="222"/>
      <c r="Q357" s="222"/>
      <c r="R357" s="222"/>
      <c r="S357" s="222"/>
      <c r="T357" s="222"/>
      <c r="U357" s="221"/>
      <c r="V357" s="222"/>
      <c r="W357" s="221"/>
      <c r="X357" s="222"/>
      <c r="Y357" s="221"/>
      <c r="Z357" s="222"/>
      <c r="AA357" s="221"/>
      <c r="AB357" s="222"/>
      <c r="AC357" s="221"/>
      <c r="AD357" s="222"/>
      <c r="AE357" s="221"/>
      <c r="AF357" s="222"/>
      <c r="AG357" s="221"/>
      <c r="AH357" s="222"/>
      <c r="AI357" s="221"/>
      <c r="AJ357" s="221"/>
      <c r="AK357" s="221"/>
    </row>
    <row r="358" spans="4:37" ht="15.75" customHeight="1">
      <c r="D358" s="223"/>
      <c r="E358" s="221"/>
      <c r="F358" s="222"/>
      <c r="G358" s="221"/>
      <c r="H358" s="222"/>
      <c r="I358" s="221"/>
      <c r="J358" s="223"/>
      <c r="K358" s="221"/>
      <c r="L358" s="222"/>
      <c r="M358" s="221"/>
      <c r="N358" s="222"/>
      <c r="O358" s="221"/>
      <c r="P358" s="222"/>
      <c r="Q358" s="222"/>
      <c r="R358" s="222"/>
      <c r="S358" s="222"/>
      <c r="T358" s="222"/>
      <c r="U358" s="221"/>
      <c r="V358" s="222"/>
      <c r="W358" s="221"/>
      <c r="X358" s="222"/>
      <c r="Y358" s="221"/>
      <c r="Z358" s="222"/>
      <c r="AA358" s="221"/>
      <c r="AB358" s="222"/>
      <c r="AC358" s="221"/>
      <c r="AD358" s="222"/>
      <c r="AE358" s="221"/>
      <c r="AF358" s="222"/>
      <c r="AG358" s="221"/>
      <c r="AH358" s="222"/>
      <c r="AI358" s="221"/>
      <c r="AJ358" s="221"/>
      <c r="AK358" s="221"/>
    </row>
    <row r="359" spans="4:37" ht="15.75" customHeight="1">
      <c r="D359" s="223"/>
      <c r="E359" s="221"/>
      <c r="F359" s="222"/>
      <c r="G359" s="221"/>
      <c r="H359" s="222"/>
      <c r="I359" s="221"/>
      <c r="J359" s="223"/>
      <c r="K359" s="221"/>
      <c r="L359" s="222"/>
      <c r="M359" s="221"/>
      <c r="N359" s="222"/>
      <c r="O359" s="221"/>
      <c r="P359" s="222"/>
      <c r="Q359" s="222"/>
      <c r="R359" s="222"/>
      <c r="S359" s="222"/>
      <c r="T359" s="222"/>
      <c r="U359" s="221"/>
      <c r="V359" s="222"/>
      <c r="W359" s="221"/>
      <c r="X359" s="222"/>
      <c r="Y359" s="221"/>
      <c r="Z359" s="222"/>
      <c r="AA359" s="221"/>
      <c r="AB359" s="222"/>
      <c r="AC359" s="221"/>
      <c r="AD359" s="222"/>
      <c r="AE359" s="221"/>
      <c r="AF359" s="222"/>
      <c r="AG359" s="221"/>
      <c r="AH359" s="222"/>
      <c r="AI359" s="221"/>
      <c r="AJ359" s="221"/>
      <c r="AK359" s="221"/>
    </row>
    <row r="360" spans="4:37" ht="15.75" customHeight="1">
      <c r="D360" s="223"/>
      <c r="E360" s="221"/>
      <c r="F360" s="222"/>
      <c r="G360" s="221"/>
      <c r="H360" s="222"/>
      <c r="I360" s="221"/>
      <c r="J360" s="223"/>
      <c r="K360" s="221"/>
      <c r="L360" s="222"/>
      <c r="M360" s="221"/>
      <c r="N360" s="222"/>
      <c r="O360" s="221"/>
      <c r="P360" s="222"/>
      <c r="Q360" s="222"/>
      <c r="R360" s="222"/>
      <c r="S360" s="222"/>
      <c r="T360" s="222"/>
      <c r="U360" s="221"/>
      <c r="V360" s="222"/>
      <c r="W360" s="221"/>
      <c r="X360" s="222"/>
      <c r="Y360" s="221"/>
      <c r="Z360" s="222"/>
      <c r="AA360" s="221"/>
      <c r="AB360" s="222"/>
      <c r="AC360" s="221"/>
      <c r="AD360" s="222"/>
      <c r="AE360" s="221"/>
      <c r="AF360" s="222"/>
      <c r="AG360" s="221"/>
      <c r="AH360" s="222"/>
      <c r="AI360" s="221"/>
      <c r="AJ360" s="221"/>
      <c r="AK360" s="221"/>
    </row>
    <row r="361" spans="4:37" ht="15.75" customHeight="1">
      <c r="D361" s="223"/>
      <c r="E361" s="221"/>
      <c r="F361" s="222"/>
      <c r="G361" s="221"/>
      <c r="H361" s="222"/>
      <c r="I361" s="221"/>
      <c r="J361" s="223"/>
      <c r="K361" s="221"/>
      <c r="L361" s="222"/>
      <c r="M361" s="221"/>
      <c r="N361" s="222"/>
      <c r="O361" s="221"/>
      <c r="P361" s="222"/>
      <c r="Q361" s="222"/>
      <c r="R361" s="222"/>
      <c r="S361" s="222"/>
      <c r="T361" s="222"/>
      <c r="U361" s="221"/>
      <c r="V361" s="222"/>
      <c r="W361" s="221"/>
      <c r="X361" s="222"/>
      <c r="Y361" s="221"/>
      <c r="Z361" s="222"/>
      <c r="AA361" s="221"/>
      <c r="AB361" s="222"/>
      <c r="AC361" s="221"/>
      <c r="AD361" s="222"/>
      <c r="AE361" s="221"/>
      <c r="AF361" s="222"/>
      <c r="AG361" s="221"/>
      <c r="AH361" s="222"/>
      <c r="AI361" s="221"/>
      <c r="AJ361" s="221"/>
      <c r="AK361" s="221"/>
    </row>
    <row r="362" spans="4:37" ht="15.75" customHeight="1">
      <c r="D362" s="223"/>
      <c r="E362" s="221"/>
      <c r="F362" s="222"/>
      <c r="G362" s="221"/>
      <c r="H362" s="222"/>
      <c r="I362" s="221"/>
      <c r="J362" s="223"/>
      <c r="K362" s="221"/>
      <c r="L362" s="222"/>
      <c r="M362" s="221"/>
      <c r="N362" s="222"/>
      <c r="O362" s="221"/>
      <c r="P362" s="222"/>
      <c r="Q362" s="222"/>
      <c r="R362" s="222"/>
      <c r="S362" s="222"/>
      <c r="T362" s="222"/>
      <c r="U362" s="221"/>
      <c r="V362" s="222"/>
      <c r="W362" s="221"/>
      <c r="X362" s="222"/>
      <c r="Y362" s="221"/>
      <c r="Z362" s="222"/>
      <c r="AA362" s="221"/>
      <c r="AB362" s="222"/>
      <c r="AC362" s="221"/>
      <c r="AD362" s="222"/>
      <c r="AE362" s="221"/>
      <c r="AF362" s="222"/>
      <c r="AG362" s="221"/>
      <c r="AH362" s="222"/>
      <c r="AI362" s="221"/>
      <c r="AJ362" s="221"/>
      <c r="AK362" s="221"/>
    </row>
    <row r="363" spans="4:37" ht="15.75" customHeight="1">
      <c r="D363" s="223"/>
      <c r="E363" s="221"/>
      <c r="F363" s="222"/>
      <c r="G363" s="221"/>
      <c r="H363" s="222"/>
      <c r="I363" s="221"/>
      <c r="J363" s="223"/>
      <c r="K363" s="221"/>
      <c r="L363" s="222"/>
      <c r="M363" s="221"/>
      <c r="N363" s="222"/>
      <c r="O363" s="221"/>
      <c r="P363" s="222"/>
      <c r="Q363" s="222"/>
      <c r="R363" s="222"/>
      <c r="S363" s="222"/>
      <c r="T363" s="222"/>
      <c r="U363" s="221"/>
      <c r="V363" s="222"/>
      <c r="W363" s="221"/>
      <c r="X363" s="222"/>
      <c r="Y363" s="221"/>
      <c r="Z363" s="222"/>
      <c r="AA363" s="221"/>
      <c r="AB363" s="222"/>
      <c r="AC363" s="221"/>
      <c r="AD363" s="222"/>
      <c r="AE363" s="221"/>
      <c r="AF363" s="222"/>
      <c r="AG363" s="221"/>
      <c r="AH363" s="222"/>
      <c r="AI363" s="221"/>
      <c r="AJ363" s="221"/>
      <c r="AK363" s="221"/>
    </row>
    <row r="364" spans="4:37" ht="15.75" customHeight="1">
      <c r="D364" s="223"/>
      <c r="E364" s="221"/>
      <c r="F364" s="222"/>
      <c r="G364" s="221"/>
      <c r="H364" s="222"/>
      <c r="I364" s="221"/>
      <c r="J364" s="223"/>
      <c r="K364" s="221"/>
      <c r="L364" s="222"/>
      <c r="M364" s="221"/>
      <c r="N364" s="222"/>
      <c r="O364" s="221"/>
      <c r="P364" s="222"/>
      <c r="Q364" s="222"/>
      <c r="R364" s="222"/>
      <c r="S364" s="222"/>
      <c r="T364" s="222"/>
      <c r="U364" s="221"/>
      <c r="V364" s="222"/>
      <c r="W364" s="221"/>
      <c r="X364" s="222"/>
      <c r="Y364" s="221"/>
      <c r="Z364" s="222"/>
      <c r="AA364" s="221"/>
      <c r="AB364" s="222"/>
      <c r="AC364" s="221"/>
      <c r="AD364" s="222"/>
      <c r="AE364" s="221"/>
      <c r="AF364" s="222"/>
      <c r="AG364" s="221"/>
      <c r="AH364" s="222"/>
      <c r="AI364" s="221"/>
      <c r="AJ364" s="221"/>
      <c r="AK364" s="221"/>
    </row>
    <row r="365" spans="4:37" ht="15.75" customHeight="1">
      <c r="D365" s="223"/>
      <c r="E365" s="221"/>
      <c r="F365" s="222"/>
      <c r="G365" s="221"/>
      <c r="H365" s="222"/>
      <c r="I365" s="221"/>
      <c r="J365" s="223"/>
      <c r="K365" s="221"/>
      <c r="L365" s="222"/>
      <c r="M365" s="221"/>
      <c r="N365" s="222"/>
      <c r="O365" s="221"/>
      <c r="P365" s="222"/>
      <c r="Q365" s="222"/>
      <c r="R365" s="222"/>
      <c r="S365" s="222"/>
      <c r="T365" s="222"/>
      <c r="U365" s="221"/>
      <c r="V365" s="222"/>
      <c r="W365" s="221"/>
      <c r="X365" s="222"/>
      <c r="Y365" s="221"/>
      <c r="Z365" s="222"/>
      <c r="AA365" s="221"/>
      <c r="AB365" s="222"/>
      <c r="AC365" s="221"/>
      <c r="AD365" s="222"/>
      <c r="AE365" s="221"/>
      <c r="AF365" s="222"/>
      <c r="AG365" s="221"/>
      <c r="AH365" s="222"/>
      <c r="AI365" s="221"/>
      <c r="AJ365" s="221"/>
      <c r="AK365" s="221"/>
    </row>
    <row r="366" spans="4:37" ht="15.75" customHeight="1">
      <c r="D366" s="223"/>
      <c r="E366" s="221"/>
      <c r="F366" s="222"/>
      <c r="G366" s="221"/>
      <c r="H366" s="222"/>
      <c r="I366" s="221"/>
      <c r="J366" s="223"/>
      <c r="K366" s="221"/>
      <c r="L366" s="222"/>
      <c r="M366" s="221"/>
      <c r="N366" s="222"/>
      <c r="O366" s="221"/>
      <c r="P366" s="222"/>
      <c r="Q366" s="222"/>
      <c r="R366" s="222"/>
      <c r="S366" s="222"/>
      <c r="T366" s="222"/>
      <c r="U366" s="221"/>
      <c r="V366" s="222"/>
      <c r="W366" s="221"/>
      <c r="X366" s="222"/>
      <c r="Y366" s="221"/>
      <c r="Z366" s="222"/>
      <c r="AA366" s="221"/>
      <c r="AB366" s="222"/>
      <c r="AC366" s="221"/>
      <c r="AD366" s="222"/>
      <c r="AE366" s="221"/>
      <c r="AF366" s="222"/>
      <c r="AG366" s="221"/>
      <c r="AH366" s="222"/>
      <c r="AI366" s="221"/>
      <c r="AJ366" s="221"/>
      <c r="AK366" s="221"/>
    </row>
    <row r="367" spans="4:37" ht="15.75" customHeight="1">
      <c r="D367" s="223"/>
      <c r="E367" s="221"/>
      <c r="F367" s="222"/>
      <c r="G367" s="221"/>
      <c r="H367" s="222"/>
      <c r="I367" s="221"/>
      <c r="J367" s="223"/>
      <c r="K367" s="221"/>
      <c r="L367" s="222"/>
      <c r="M367" s="221"/>
      <c r="N367" s="222"/>
      <c r="O367" s="221"/>
      <c r="P367" s="222"/>
      <c r="Q367" s="222"/>
      <c r="R367" s="222"/>
      <c r="S367" s="222"/>
      <c r="T367" s="222"/>
      <c r="U367" s="221"/>
      <c r="V367" s="222"/>
      <c r="W367" s="221"/>
      <c r="X367" s="222"/>
      <c r="Y367" s="221"/>
      <c r="Z367" s="222"/>
      <c r="AA367" s="221"/>
      <c r="AB367" s="222"/>
      <c r="AC367" s="221"/>
      <c r="AD367" s="222"/>
      <c r="AE367" s="221"/>
      <c r="AF367" s="222"/>
      <c r="AG367" s="221"/>
      <c r="AH367" s="222"/>
      <c r="AI367" s="221"/>
      <c r="AJ367" s="221"/>
      <c r="AK367" s="221"/>
    </row>
    <row r="368" spans="4:37" ht="15.75" customHeight="1">
      <c r="D368" s="223"/>
      <c r="E368" s="221"/>
      <c r="F368" s="222"/>
      <c r="G368" s="221"/>
      <c r="H368" s="222"/>
      <c r="I368" s="221"/>
      <c r="J368" s="223"/>
      <c r="K368" s="221"/>
      <c r="L368" s="222"/>
      <c r="M368" s="221"/>
      <c r="N368" s="222"/>
      <c r="O368" s="221"/>
      <c r="P368" s="222"/>
      <c r="Q368" s="222"/>
      <c r="R368" s="222"/>
      <c r="S368" s="222"/>
      <c r="T368" s="222"/>
      <c r="U368" s="221"/>
      <c r="V368" s="222"/>
      <c r="W368" s="221"/>
      <c r="X368" s="222"/>
      <c r="Y368" s="221"/>
      <c r="Z368" s="222"/>
      <c r="AA368" s="221"/>
      <c r="AB368" s="222"/>
      <c r="AC368" s="221"/>
      <c r="AD368" s="222"/>
      <c r="AE368" s="221"/>
      <c r="AF368" s="222"/>
      <c r="AG368" s="221"/>
      <c r="AH368" s="222"/>
      <c r="AI368" s="221"/>
      <c r="AJ368" s="221"/>
      <c r="AK368" s="221"/>
    </row>
    <row r="369" spans="4:37" ht="15.75" customHeight="1">
      <c r="D369" s="223"/>
      <c r="E369" s="221"/>
      <c r="F369" s="222"/>
      <c r="G369" s="221"/>
      <c r="H369" s="222"/>
      <c r="I369" s="221"/>
      <c r="J369" s="223"/>
      <c r="K369" s="221"/>
      <c r="L369" s="222"/>
      <c r="M369" s="221"/>
      <c r="N369" s="222"/>
      <c r="O369" s="221"/>
      <c r="P369" s="222"/>
      <c r="Q369" s="222"/>
      <c r="R369" s="222"/>
      <c r="S369" s="222"/>
      <c r="T369" s="222"/>
      <c r="U369" s="221"/>
      <c r="V369" s="222"/>
      <c r="W369" s="221"/>
      <c r="X369" s="222"/>
      <c r="Y369" s="221"/>
      <c r="Z369" s="222"/>
      <c r="AA369" s="221"/>
      <c r="AB369" s="222"/>
      <c r="AC369" s="221"/>
      <c r="AD369" s="222"/>
      <c r="AE369" s="221"/>
      <c r="AF369" s="222"/>
      <c r="AG369" s="221"/>
      <c r="AH369" s="222"/>
      <c r="AI369" s="221"/>
      <c r="AJ369" s="221"/>
      <c r="AK369" s="221"/>
    </row>
    <row r="370" spans="4:37" ht="15.75" customHeight="1">
      <c r="D370" s="223"/>
      <c r="E370" s="221"/>
      <c r="F370" s="222"/>
      <c r="G370" s="221"/>
      <c r="H370" s="222"/>
      <c r="I370" s="221"/>
      <c r="J370" s="223"/>
      <c r="K370" s="221"/>
      <c r="L370" s="222"/>
      <c r="M370" s="221"/>
      <c r="N370" s="222"/>
      <c r="O370" s="221"/>
      <c r="P370" s="222"/>
      <c r="Q370" s="222"/>
      <c r="R370" s="222"/>
      <c r="S370" s="222"/>
      <c r="T370" s="222"/>
      <c r="U370" s="221"/>
      <c r="V370" s="222"/>
      <c r="W370" s="221"/>
      <c r="X370" s="222"/>
      <c r="Y370" s="221"/>
      <c r="Z370" s="222"/>
      <c r="AA370" s="221"/>
      <c r="AB370" s="222"/>
      <c r="AC370" s="221"/>
      <c r="AD370" s="222"/>
      <c r="AE370" s="221"/>
      <c r="AF370" s="222"/>
      <c r="AG370" s="221"/>
      <c r="AH370" s="222"/>
      <c r="AI370" s="221"/>
      <c r="AJ370" s="221"/>
      <c r="AK370" s="221"/>
    </row>
    <row r="371" spans="4:37" ht="15.75" customHeight="1">
      <c r="D371" s="223"/>
      <c r="E371" s="221"/>
      <c r="F371" s="222"/>
      <c r="G371" s="221"/>
      <c r="H371" s="222"/>
      <c r="I371" s="221"/>
      <c r="J371" s="223"/>
      <c r="K371" s="221"/>
      <c r="L371" s="222"/>
      <c r="M371" s="221"/>
      <c r="N371" s="222"/>
      <c r="O371" s="221"/>
      <c r="P371" s="222"/>
      <c r="Q371" s="222"/>
      <c r="R371" s="222"/>
      <c r="S371" s="222"/>
      <c r="T371" s="222"/>
      <c r="U371" s="221"/>
      <c r="V371" s="222"/>
      <c r="W371" s="221"/>
      <c r="X371" s="222"/>
      <c r="Y371" s="221"/>
      <c r="Z371" s="222"/>
      <c r="AA371" s="221"/>
      <c r="AB371" s="222"/>
      <c r="AC371" s="221"/>
      <c r="AD371" s="222"/>
      <c r="AE371" s="221"/>
      <c r="AF371" s="222"/>
      <c r="AG371" s="221"/>
      <c r="AH371" s="222"/>
      <c r="AI371" s="221"/>
      <c r="AJ371" s="221"/>
      <c r="AK371" s="221"/>
    </row>
    <row r="372" spans="4:37" ht="15.75" customHeight="1">
      <c r="D372" s="223"/>
      <c r="E372" s="221"/>
      <c r="F372" s="222"/>
      <c r="G372" s="221"/>
      <c r="H372" s="222"/>
      <c r="I372" s="221"/>
      <c r="J372" s="223"/>
      <c r="K372" s="221"/>
      <c r="L372" s="222"/>
      <c r="M372" s="221"/>
      <c r="N372" s="222"/>
      <c r="O372" s="221"/>
      <c r="P372" s="222"/>
      <c r="Q372" s="222"/>
      <c r="R372" s="222"/>
      <c r="S372" s="222"/>
      <c r="T372" s="222"/>
      <c r="U372" s="221"/>
      <c r="V372" s="222"/>
      <c r="W372" s="221"/>
      <c r="X372" s="222"/>
      <c r="Y372" s="221"/>
      <c r="Z372" s="222"/>
      <c r="AA372" s="221"/>
      <c r="AB372" s="222"/>
      <c r="AC372" s="221"/>
      <c r="AD372" s="222"/>
      <c r="AE372" s="221"/>
      <c r="AF372" s="222"/>
      <c r="AG372" s="221"/>
      <c r="AH372" s="222"/>
      <c r="AI372" s="221"/>
      <c r="AJ372" s="221"/>
      <c r="AK372" s="221"/>
    </row>
    <row r="373" spans="4:37" ht="15.75" customHeight="1">
      <c r="D373" s="223"/>
      <c r="E373" s="221"/>
      <c r="F373" s="222"/>
      <c r="G373" s="221"/>
      <c r="H373" s="222"/>
      <c r="I373" s="221"/>
      <c r="J373" s="223"/>
      <c r="K373" s="221"/>
      <c r="L373" s="222"/>
      <c r="M373" s="221"/>
      <c r="N373" s="222"/>
      <c r="O373" s="221"/>
      <c r="P373" s="222"/>
      <c r="Q373" s="222"/>
      <c r="R373" s="222"/>
      <c r="S373" s="222"/>
      <c r="T373" s="222"/>
      <c r="U373" s="221"/>
      <c r="V373" s="222"/>
      <c r="W373" s="221"/>
      <c r="X373" s="222"/>
      <c r="Y373" s="221"/>
      <c r="Z373" s="222"/>
      <c r="AA373" s="221"/>
      <c r="AB373" s="222"/>
      <c r="AC373" s="221"/>
      <c r="AD373" s="222"/>
      <c r="AE373" s="221"/>
      <c r="AF373" s="222"/>
      <c r="AG373" s="221"/>
      <c r="AH373" s="222"/>
      <c r="AI373" s="221"/>
      <c r="AJ373" s="221"/>
      <c r="AK373" s="221"/>
    </row>
    <row r="374" spans="4:37" ht="15.75" customHeight="1">
      <c r="D374" s="223"/>
      <c r="E374" s="221"/>
      <c r="F374" s="222"/>
      <c r="G374" s="221"/>
      <c r="H374" s="222"/>
      <c r="I374" s="221"/>
      <c r="J374" s="223"/>
      <c r="K374" s="221"/>
      <c r="L374" s="222"/>
      <c r="M374" s="221"/>
      <c r="N374" s="222"/>
      <c r="O374" s="221"/>
      <c r="P374" s="222"/>
      <c r="Q374" s="222"/>
      <c r="R374" s="222"/>
      <c r="S374" s="222"/>
      <c r="T374" s="222"/>
      <c r="U374" s="221"/>
      <c r="V374" s="222"/>
      <c r="W374" s="221"/>
      <c r="X374" s="222"/>
      <c r="Y374" s="221"/>
      <c r="Z374" s="222"/>
      <c r="AA374" s="221"/>
      <c r="AB374" s="222"/>
      <c r="AC374" s="221"/>
      <c r="AD374" s="222"/>
      <c r="AE374" s="221"/>
      <c r="AF374" s="222"/>
      <c r="AG374" s="221"/>
      <c r="AH374" s="222"/>
      <c r="AI374" s="221"/>
      <c r="AJ374" s="221"/>
      <c r="AK374" s="221"/>
    </row>
    <row r="375" spans="4:37" ht="15.75" customHeight="1">
      <c r="D375" s="223"/>
      <c r="E375" s="221"/>
      <c r="F375" s="222"/>
      <c r="G375" s="221"/>
      <c r="H375" s="222"/>
      <c r="I375" s="221"/>
      <c r="J375" s="223"/>
      <c r="K375" s="221"/>
      <c r="L375" s="222"/>
      <c r="M375" s="221"/>
      <c r="N375" s="222"/>
      <c r="O375" s="221"/>
      <c r="P375" s="222"/>
      <c r="Q375" s="222"/>
      <c r="R375" s="222"/>
      <c r="S375" s="222"/>
      <c r="T375" s="222"/>
      <c r="U375" s="221"/>
      <c r="V375" s="222"/>
      <c r="W375" s="221"/>
      <c r="X375" s="222"/>
      <c r="Y375" s="221"/>
      <c r="Z375" s="222"/>
      <c r="AA375" s="221"/>
      <c r="AB375" s="222"/>
      <c r="AC375" s="221"/>
      <c r="AD375" s="222"/>
      <c r="AE375" s="221"/>
      <c r="AF375" s="222"/>
      <c r="AG375" s="221"/>
      <c r="AH375" s="222"/>
      <c r="AI375" s="221"/>
      <c r="AJ375" s="221"/>
      <c r="AK375" s="221"/>
    </row>
    <row r="376" spans="4:37" ht="15.75" customHeight="1">
      <c r="D376" s="223"/>
      <c r="E376" s="221"/>
      <c r="F376" s="222"/>
      <c r="G376" s="221"/>
      <c r="H376" s="222"/>
      <c r="I376" s="221"/>
      <c r="J376" s="223"/>
      <c r="K376" s="221"/>
      <c r="L376" s="222"/>
      <c r="M376" s="221"/>
      <c r="N376" s="222"/>
      <c r="O376" s="221"/>
      <c r="P376" s="222"/>
      <c r="Q376" s="222"/>
      <c r="R376" s="222"/>
      <c r="S376" s="222"/>
      <c r="T376" s="222"/>
      <c r="U376" s="221"/>
      <c r="V376" s="222"/>
      <c r="W376" s="221"/>
      <c r="X376" s="222"/>
      <c r="Y376" s="221"/>
      <c r="Z376" s="222"/>
      <c r="AA376" s="221"/>
      <c r="AB376" s="222"/>
      <c r="AC376" s="221"/>
      <c r="AD376" s="222"/>
      <c r="AE376" s="221"/>
      <c r="AF376" s="222"/>
      <c r="AG376" s="221"/>
      <c r="AH376" s="222"/>
      <c r="AI376" s="221"/>
      <c r="AJ376" s="221"/>
      <c r="AK376" s="221"/>
    </row>
    <row r="377" spans="4:37" ht="15.75" customHeight="1">
      <c r="D377" s="223"/>
      <c r="E377" s="221"/>
      <c r="F377" s="222"/>
      <c r="G377" s="221"/>
      <c r="H377" s="222"/>
      <c r="I377" s="221"/>
      <c r="J377" s="223"/>
      <c r="K377" s="221"/>
      <c r="L377" s="222"/>
      <c r="M377" s="221"/>
      <c r="N377" s="222"/>
      <c r="O377" s="221"/>
      <c r="P377" s="222"/>
      <c r="Q377" s="222"/>
      <c r="R377" s="222"/>
      <c r="S377" s="222"/>
      <c r="T377" s="222"/>
      <c r="U377" s="221"/>
      <c r="V377" s="222"/>
      <c r="W377" s="221"/>
      <c r="X377" s="222"/>
      <c r="Y377" s="221"/>
      <c r="Z377" s="222"/>
      <c r="AA377" s="221"/>
      <c r="AB377" s="222"/>
      <c r="AC377" s="221"/>
      <c r="AD377" s="222"/>
      <c r="AE377" s="221"/>
      <c r="AF377" s="222"/>
      <c r="AG377" s="221"/>
      <c r="AH377" s="222"/>
      <c r="AI377" s="221"/>
      <c r="AJ377" s="221"/>
      <c r="AK377" s="221"/>
    </row>
    <row r="378" spans="4:37" ht="15.75" customHeight="1">
      <c r="D378" s="223"/>
      <c r="E378" s="221"/>
      <c r="F378" s="222"/>
      <c r="G378" s="221"/>
      <c r="H378" s="222"/>
      <c r="I378" s="221"/>
      <c r="J378" s="223"/>
      <c r="K378" s="221"/>
      <c r="L378" s="222"/>
      <c r="M378" s="221"/>
      <c r="N378" s="222"/>
      <c r="O378" s="221"/>
      <c r="P378" s="222"/>
      <c r="Q378" s="222"/>
      <c r="R378" s="222"/>
      <c r="S378" s="222"/>
      <c r="T378" s="222"/>
      <c r="U378" s="221"/>
      <c r="V378" s="222"/>
      <c r="W378" s="221"/>
      <c r="X378" s="222"/>
      <c r="Y378" s="221"/>
      <c r="Z378" s="222"/>
      <c r="AA378" s="221"/>
      <c r="AB378" s="222"/>
      <c r="AC378" s="221"/>
      <c r="AD378" s="222"/>
      <c r="AE378" s="221"/>
      <c r="AF378" s="222"/>
      <c r="AG378" s="221"/>
      <c r="AH378" s="222"/>
      <c r="AI378" s="221"/>
      <c r="AJ378" s="221"/>
      <c r="AK378" s="221"/>
    </row>
    <row r="379" spans="4:37" ht="15.75" customHeight="1">
      <c r="D379" s="223"/>
      <c r="E379" s="221"/>
      <c r="F379" s="222"/>
      <c r="G379" s="221"/>
      <c r="H379" s="222"/>
      <c r="I379" s="221"/>
      <c r="J379" s="223"/>
      <c r="K379" s="221"/>
      <c r="L379" s="222"/>
      <c r="M379" s="221"/>
      <c r="N379" s="222"/>
      <c r="O379" s="221"/>
      <c r="P379" s="222"/>
      <c r="Q379" s="222"/>
      <c r="R379" s="222"/>
      <c r="S379" s="222"/>
      <c r="T379" s="222"/>
      <c r="U379" s="221"/>
      <c r="V379" s="222"/>
      <c r="W379" s="221"/>
      <c r="X379" s="222"/>
      <c r="Y379" s="221"/>
      <c r="Z379" s="222"/>
      <c r="AA379" s="221"/>
      <c r="AB379" s="222"/>
      <c r="AC379" s="221"/>
      <c r="AD379" s="222"/>
      <c r="AE379" s="221"/>
      <c r="AF379" s="222"/>
      <c r="AG379" s="221"/>
      <c r="AH379" s="222"/>
      <c r="AI379" s="221"/>
      <c r="AJ379" s="221"/>
      <c r="AK379" s="221"/>
    </row>
    <row r="380" spans="4:37" ht="15.75" customHeight="1">
      <c r="D380" s="223"/>
      <c r="E380" s="221"/>
      <c r="F380" s="222"/>
      <c r="G380" s="221"/>
      <c r="H380" s="222"/>
      <c r="I380" s="221"/>
      <c r="J380" s="223"/>
      <c r="K380" s="221"/>
      <c r="L380" s="222"/>
      <c r="M380" s="221"/>
      <c r="N380" s="222"/>
      <c r="O380" s="221"/>
      <c r="P380" s="222"/>
      <c r="Q380" s="222"/>
      <c r="R380" s="222"/>
      <c r="S380" s="222"/>
      <c r="T380" s="222"/>
      <c r="U380" s="221"/>
      <c r="V380" s="222"/>
      <c r="W380" s="221"/>
      <c r="X380" s="222"/>
      <c r="Y380" s="221"/>
      <c r="Z380" s="222"/>
      <c r="AA380" s="221"/>
      <c r="AB380" s="222"/>
      <c r="AC380" s="221"/>
      <c r="AD380" s="222"/>
      <c r="AE380" s="221"/>
      <c r="AF380" s="222"/>
      <c r="AG380" s="221"/>
      <c r="AH380" s="222"/>
      <c r="AI380" s="221"/>
      <c r="AJ380" s="221"/>
      <c r="AK380" s="221"/>
    </row>
    <row r="381" spans="4:37" ht="15.75" customHeight="1">
      <c r="D381" s="223"/>
      <c r="E381" s="221"/>
      <c r="F381" s="222"/>
      <c r="G381" s="221"/>
      <c r="H381" s="222"/>
      <c r="I381" s="221"/>
      <c r="J381" s="223"/>
      <c r="K381" s="221"/>
      <c r="L381" s="222"/>
      <c r="M381" s="221"/>
      <c r="N381" s="222"/>
      <c r="O381" s="221"/>
      <c r="P381" s="222"/>
      <c r="Q381" s="222"/>
      <c r="R381" s="222"/>
      <c r="S381" s="222"/>
      <c r="T381" s="222"/>
      <c r="U381" s="221"/>
      <c r="V381" s="222"/>
      <c r="W381" s="221"/>
      <c r="X381" s="222"/>
      <c r="Y381" s="221"/>
      <c r="Z381" s="222"/>
      <c r="AA381" s="221"/>
      <c r="AB381" s="222"/>
      <c r="AC381" s="221"/>
      <c r="AD381" s="222"/>
      <c r="AE381" s="221"/>
      <c r="AF381" s="222"/>
      <c r="AG381" s="221"/>
      <c r="AH381" s="222"/>
      <c r="AI381" s="221"/>
      <c r="AJ381" s="221"/>
      <c r="AK381" s="221"/>
    </row>
    <row r="382" spans="4:37" ht="15.75" customHeight="1">
      <c r="D382" s="223"/>
      <c r="E382" s="221"/>
      <c r="F382" s="222"/>
      <c r="G382" s="221"/>
      <c r="H382" s="222"/>
      <c r="I382" s="221"/>
      <c r="J382" s="223"/>
      <c r="K382" s="221"/>
      <c r="L382" s="222"/>
      <c r="M382" s="221"/>
      <c r="N382" s="222"/>
      <c r="O382" s="221"/>
      <c r="P382" s="222"/>
      <c r="Q382" s="222"/>
      <c r="R382" s="222"/>
      <c r="S382" s="222"/>
      <c r="T382" s="222"/>
      <c r="U382" s="221"/>
      <c r="V382" s="222"/>
      <c r="W382" s="221"/>
      <c r="X382" s="222"/>
      <c r="Y382" s="221"/>
      <c r="Z382" s="222"/>
      <c r="AA382" s="221"/>
      <c r="AB382" s="222"/>
      <c r="AC382" s="221"/>
      <c r="AD382" s="222"/>
      <c r="AE382" s="221"/>
      <c r="AF382" s="222"/>
      <c r="AG382" s="221"/>
      <c r="AH382" s="222"/>
      <c r="AI382" s="221"/>
      <c r="AJ382" s="221"/>
      <c r="AK382" s="221"/>
    </row>
    <row r="383" spans="4:37" ht="15.75" customHeight="1">
      <c r="D383" s="223"/>
      <c r="E383" s="221"/>
      <c r="F383" s="222"/>
      <c r="G383" s="221"/>
      <c r="H383" s="222"/>
      <c r="I383" s="221"/>
      <c r="J383" s="223"/>
      <c r="K383" s="221"/>
      <c r="L383" s="222"/>
      <c r="M383" s="221"/>
      <c r="N383" s="222"/>
      <c r="O383" s="221"/>
      <c r="P383" s="222"/>
      <c r="Q383" s="222"/>
      <c r="R383" s="222"/>
      <c r="S383" s="222"/>
      <c r="T383" s="222"/>
      <c r="U383" s="221"/>
      <c r="V383" s="222"/>
      <c r="W383" s="221"/>
      <c r="X383" s="222"/>
      <c r="Y383" s="221"/>
      <c r="Z383" s="222"/>
      <c r="AA383" s="221"/>
      <c r="AB383" s="222"/>
      <c r="AC383" s="221"/>
      <c r="AD383" s="222"/>
      <c r="AE383" s="221"/>
      <c r="AF383" s="222"/>
      <c r="AG383" s="221"/>
      <c r="AH383" s="222"/>
      <c r="AI383" s="221"/>
      <c r="AJ383" s="221"/>
      <c r="AK383" s="221"/>
    </row>
    <row r="384" spans="4:37" ht="15.75" customHeight="1">
      <c r="D384" s="223"/>
      <c r="E384" s="221"/>
      <c r="F384" s="222"/>
      <c r="G384" s="221"/>
      <c r="H384" s="222"/>
      <c r="I384" s="221"/>
      <c r="J384" s="223"/>
      <c r="K384" s="221"/>
      <c r="L384" s="222"/>
      <c r="M384" s="221"/>
      <c r="N384" s="222"/>
      <c r="O384" s="221"/>
      <c r="P384" s="222"/>
      <c r="Q384" s="222"/>
      <c r="R384" s="222"/>
      <c r="S384" s="222"/>
      <c r="T384" s="222"/>
      <c r="U384" s="221"/>
      <c r="V384" s="222"/>
      <c r="W384" s="221"/>
      <c r="X384" s="222"/>
      <c r="Y384" s="221"/>
      <c r="Z384" s="222"/>
      <c r="AA384" s="221"/>
      <c r="AB384" s="222"/>
      <c r="AC384" s="221"/>
      <c r="AD384" s="222"/>
      <c r="AE384" s="221"/>
      <c r="AF384" s="222"/>
      <c r="AG384" s="221"/>
      <c r="AH384" s="222"/>
      <c r="AI384" s="221"/>
      <c r="AJ384" s="221"/>
      <c r="AK384" s="221"/>
    </row>
    <row r="385" spans="4:37" ht="15.75" customHeight="1">
      <c r="D385" s="223"/>
      <c r="E385" s="221"/>
      <c r="F385" s="222"/>
      <c r="G385" s="221"/>
      <c r="H385" s="222"/>
      <c r="I385" s="221"/>
      <c r="J385" s="223"/>
      <c r="K385" s="221"/>
      <c r="L385" s="222"/>
      <c r="M385" s="221"/>
      <c r="N385" s="222"/>
      <c r="O385" s="221"/>
      <c r="P385" s="222"/>
      <c r="Q385" s="222"/>
      <c r="R385" s="222"/>
      <c r="S385" s="222"/>
      <c r="T385" s="222"/>
      <c r="U385" s="221"/>
      <c r="V385" s="222"/>
      <c r="W385" s="221"/>
      <c r="X385" s="222"/>
      <c r="Y385" s="221"/>
      <c r="Z385" s="222"/>
      <c r="AA385" s="221"/>
      <c r="AB385" s="222"/>
      <c r="AC385" s="221"/>
      <c r="AD385" s="222"/>
      <c r="AE385" s="221"/>
      <c r="AF385" s="222"/>
      <c r="AG385" s="221"/>
      <c r="AH385" s="222"/>
      <c r="AI385" s="221"/>
      <c r="AJ385" s="221"/>
      <c r="AK385" s="221"/>
    </row>
    <row r="386" spans="4:37" ht="15.75" customHeight="1">
      <c r="D386" s="223"/>
      <c r="E386" s="221"/>
      <c r="F386" s="222"/>
      <c r="G386" s="221"/>
      <c r="H386" s="222"/>
      <c r="I386" s="221"/>
      <c r="J386" s="223"/>
      <c r="K386" s="221"/>
      <c r="L386" s="222"/>
      <c r="M386" s="221"/>
      <c r="N386" s="222"/>
      <c r="O386" s="221"/>
      <c r="P386" s="222"/>
      <c r="Q386" s="222"/>
      <c r="R386" s="222"/>
      <c r="S386" s="222"/>
      <c r="T386" s="222"/>
      <c r="U386" s="221"/>
      <c r="V386" s="222"/>
      <c r="W386" s="221"/>
      <c r="X386" s="222"/>
      <c r="Y386" s="221"/>
      <c r="Z386" s="222"/>
      <c r="AA386" s="221"/>
      <c r="AB386" s="222"/>
      <c r="AC386" s="221"/>
      <c r="AD386" s="222"/>
      <c r="AE386" s="221"/>
      <c r="AF386" s="222"/>
      <c r="AG386" s="221"/>
      <c r="AH386" s="222"/>
      <c r="AI386" s="221"/>
      <c r="AJ386" s="221"/>
      <c r="AK386" s="221"/>
    </row>
    <row r="387" spans="4:37" ht="15.75" customHeight="1">
      <c r="D387" s="223"/>
      <c r="E387" s="221"/>
      <c r="F387" s="222"/>
      <c r="G387" s="221"/>
      <c r="H387" s="222"/>
      <c r="I387" s="221"/>
      <c r="J387" s="223"/>
      <c r="K387" s="221"/>
      <c r="L387" s="222"/>
      <c r="M387" s="221"/>
      <c r="N387" s="222"/>
      <c r="O387" s="221"/>
      <c r="P387" s="222"/>
      <c r="Q387" s="222"/>
      <c r="R387" s="222"/>
      <c r="S387" s="222"/>
      <c r="T387" s="222"/>
      <c r="U387" s="221"/>
      <c r="V387" s="222"/>
      <c r="W387" s="221"/>
      <c r="X387" s="222"/>
      <c r="Y387" s="221"/>
      <c r="Z387" s="222"/>
      <c r="AA387" s="221"/>
      <c r="AB387" s="222"/>
      <c r="AC387" s="221"/>
      <c r="AD387" s="222"/>
      <c r="AE387" s="221"/>
      <c r="AF387" s="222"/>
      <c r="AG387" s="221"/>
      <c r="AH387" s="222"/>
      <c r="AI387" s="221"/>
      <c r="AJ387" s="221"/>
      <c r="AK387" s="221"/>
    </row>
    <row r="388" spans="4:37" ht="15.75" customHeight="1">
      <c r="D388" s="223"/>
      <c r="E388" s="221"/>
      <c r="F388" s="222"/>
      <c r="G388" s="221"/>
      <c r="H388" s="222"/>
      <c r="I388" s="221"/>
      <c r="J388" s="223"/>
      <c r="K388" s="221"/>
      <c r="L388" s="222"/>
      <c r="M388" s="221"/>
      <c r="N388" s="222"/>
      <c r="O388" s="221"/>
      <c r="P388" s="222"/>
      <c r="Q388" s="222"/>
      <c r="R388" s="222"/>
      <c r="S388" s="222"/>
      <c r="T388" s="222"/>
      <c r="U388" s="221"/>
      <c r="V388" s="222"/>
      <c r="W388" s="221"/>
      <c r="X388" s="222"/>
      <c r="Y388" s="221"/>
      <c r="Z388" s="222"/>
      <c r="AA388" s="221"/>
      <c r="AB388" s="222"/>
      <c r="AC388" s="221"/>
      <c r="AD388" s="222"/>
      <c r="AE388" s="221"/>
      <c r="AF388" s="222"/>
      <c r="AG388" s="221"/>
      <c r="AH388" s="222"/>
      <c r="AI388" s="221"/>
      <c r="AJ388" s="221"/>
      <c r="AK388" s="221"/>
    </row>
    <row r="389" spans="4:37" ht="15.75" customHeight="1">
      <c r="D389" s="223"/>
      <c r="E389" s="221"/>
      <c r="F389" s="222"/>
      <c r="G389" s="221"/>
      <c r="H389" s="222"/>
      <c r="I389" s="221"/>
      <c r="J389" s="223"/>
      <c r="K389" s="221"/>
      <c r="L389" s="222"/>
      <c r="M389" s="221"/>
      <c r="N389" s="222"/>
      <c r="O389" s="221"/>
      <c r="P389" s="222"/>
      <c r="Q389" s="222"/>
      <c r="R389" s="222"/>
      <c r="S389" s="222"/>
      <c r="T389" s="222"/>
      <c r="U389" s="221"/>
      <c r="V389" s="222"/>
      <c r="W389" s="221"/>
      <c r="X389" s="222"/>
      <c r="Y389" s="221"/>
      <c r="Z389" s="222"/>
      <c r="AA389" s="221"/>
      <c r="AB389" s="222"/>
      <c r="AC389" s="221"/>
      <c r="AD389" s="222"/>
      <c r="AE389" s="221"/>
      <c r="AF389" s="222"/>
      <c r="AG389" s="221"/>
      <c r="AH389" s="222"/>
      <c r="AI389" s="221"/>
      <c r="AJ389" s="221"/>
      <c r="AK389" s="221"/>
    </row>
    <row r="390" spans="4:37" ht="15.75" customHeight="1">
      <c r="D390" s="223"/>
      <c r="E390" s="221"/>
      <c r="F390" s="222"/>
      <c r="G390" s="221"/>
      <c r="H390" s="222"/>
      <c r="I390" s="221"/>
      <c r="J390" s="223"/>
      <c r="K390" s="221"/>
      <c r="L390" s="222"/>
      <c r="M390" s="221"/>
      <c r="N390" s="222"/>
      <c r="O390" s="221"/>
      <c r="P390" s="222"/>
      <c r="Q390" s="222"/>
      <c r="R390" s="222"/>
      <c r="S390" s="222"/>
      <c r="T390" s="222"/>
      <c r="U390" s="221"/>
      <c r="V390" s="222"/>
      <c r="W390" s="221"/>
      <c r="X390" s="222"/>
      <c r="Y390" s="221"/>
      <c r="Z390" s="222"/>
      <c r="AA390" s="221"/>
      <c r="AB390" s="222"/>
      <c r="AC390" s="221"/>
      <c r="AD390" s="222"/>
      <c r="AE390" s="221"/>
      <c r="AF390" s="222"/>
      <c r="AG390" s="221"/>
      <c r="AH390" s="222"/>
      <c r="AI390" s="221"/>
      <c r="AJ390" s="221"/>
      <c r="AK390" s="221"/>
    </row>
    <row r="391" spans="4:37" ht="15.75" customHeight="1">
      <c r="D391" s="223"/>
      <c r="E391" s="221"/>
      <c r="F391" s="222"/>
      <c r="G391" s="221"/>
      <c r="H391" s="222"/>
      <c r="I391" s="221"/>
      <c r="J391" s="223"/>
      <c r="K391" s="221"/>
      <c r="L391" s="222"/>
      <c r="M391" s="221"/>
      <c r="N391" s="222"/>
      <c r="O391" s="221"/>
      <c r="P391" s="222"/>
      <c r="Q391" s="222"/>
      <c r="R391" s="222"/>
      <c r="S391" s="222"/>
      <c r="T391" s="222"/>
      <c r="U391" s="221"/>
      <c r="V391" s="222"/>
      <c r="W391" s="221"/>
      <c r="X391" s="222"/>
      <c r="Y391" s="221"/>
      <c r="Z391" s="222"/>
      <c r="AA391" s="221"/>
      <c r="AB391" s="222"/>
      <c r="AC391" s="221"/>
      <c r="AD391" s="222"/>
      <c r="AE391" s="221"/>
      <c r="AF391" s="222"/>
      <c r="AG391" s="221"/>
      <c r="AH391" s="222"/>
      <c r="AI391" s="221"/>
      <c r="AJ391" s="221"/>
      <c r="AK391" s="221"/>
    </row>
    <row r="392" spans="4:37" ht="15.75" customHeight="1">
      <c r="D392" s="223"/>
      <c r="E392" s="221"/>
      <c r="F392" s="222"/>
      <c r="G392" s="221"/>
      <c r="H392" s="222"/>
      <c r="I392" s="221"/>
      <c r="J392" s="223"/>
      <c r="K392" s="221"/>
      <c r="L392" s="222"/>
      <c r="M392" s="221"/>
      <c r="N392" s="222"/>
      <c r="O392" s="221"/>
      <c r="P392" s="222"/>
      <c r="Q392" s="222"/>
      <c r="R392" s="222"/>
      <c r="S392" s="222"/>
      <c r="T392" s="222"/>
      <c r="U392" s="221"/>
      <c r="V392" s="222"/>
      <c r="W392" s="221"/>
      <c r="X392" s="222"/>
      <c r="Y392" s="221"/>
      <c r="Z392" s="222"/>
      <c r="AA392" s="221"/>
      <c r="AB392" s="222"/>
      <c r="AC392" s="221"/>
      <c r="AD392" s="222"/>
      <c r="AE392" s="221"/>
      <c r="AF392" s="222"/>
      <c r="AG392" s="221"/>
      <c r="AH392" s="222"/>
      <c r="AI392" s="221"/>
      <c r="AJ392" s="221"/>
      <c r="AK392" s="221"/>
    </row>
    <row r="393" spans="4:37" ht="15.75" customHeight="1">
      <c r="D393" s="223"/>
      <c r="E393" s="221"/>
      <c r="F393" s="222"/>
      <c r="G393" s="221"/>
      <c r="H393" s="222"/>
      <c r="I393" s="221"/>
      <c r="J393" s="223"/>
      <c r="K393" s="221"/>
      <c r="L393" s="222"/>
      <c r="M393" s="221"/>
      <c r="N393" s="222"/>
      <c r="O393" s="221"/>
      <c r="P393" s="222"/>
      <c r="Q393" s="222"/>
      <c r="R393" s="222"/>
      <c r="S393" s="222"/>
      <c r="T393" s="222"/>
      <c r="U393" s="221"/>
      <c r="V393" s="222"/>
      <c r="W393" s="221"/>
      <c r="X393" s="222"/>
      <c r="Y393" s="221"/>
      <c r="Z393" s="222"/>
      <c r="AA393" s="221"/>
      <c r="AB393" s="222"/>
      <c r="AC393" s="221"/>
      <c r="AD393" s="222"/>
      <c r="AE393" s="221"/>
      <c r="AF393" s="222"/>
      <c r="AG393" s="221"/>
      <c r="AH393" s="222"/>
      <c r="AI393" s="221"/>
      <c r="AJ393" s="221"/>
      <c r="AK393" s="221"/>
    </row>
    <row r="394" spans="4:37" ht="15.75" customHeight="1">
      <c r="D394" s="223"/>
      <c r="E394" s="221"/>
      <c r="F394" s="222"/>
      <c r="G394" s="221"/>
      <c r="H394" s="222"/>
      <c r="I394" s="221"/>
      <c r="J394" s="223"/>
      <c r="K394" s="221"/>
      <c r="L394" s="222"/>
      <c r="M394" s="221"/>
      <c r="N394" s="222"/>
      <c r="O394" s="221"/>
      <c r="P394" s="222"/>
      <c r="Q394" s="222"/>
      <c r="R394" s="222"/>
      <c r="S394" s="222"/>
      <c r="T394" s="222"/>
      <c r="U394" s="221"/>
      <c r="V394" s="222"/>
      <c r="W394" s="221"/>
      <c r="X394" s="222"/>
      <c r="Y394" s="221"/>
      <c r="Z394" s="222"/>
      <c r="AA394" s="221"/>
      <c r="AB394" s="222"/>
      <c r="AC394" s="221"/>
      <c r="AD394" s="222"/>
      <c r="AE394" s="221"/>
      <c r="AF394" s="222"/>
      <c r="AG394" s="221"/>
      <c r="AH394" s="222"/>
      <c r="AI394" s="221"/>
      <c r="AJ394" s="221"/>
      <c r="AK394" s="221"/>
    </row>
    <row r="395" spans="4:37" ht="15.75" customHeight="1">
      <c r="D395" s="223"/>
      <c r="E395" s="221"/>
      <c r="F395" s="222"/>
      <c r="G395" s="221"/>
      <c r="H395" s="222"/>
      <c r="I395" s="221"/>
      <c r="J395" s="223"/>
      <c r="K395" s="221"/>
      <c r="L395" s="222"/>
      <c r="M395" s="221"/>
      <c r="N395" s="222"/>
      <c r="O395" s="221"/>
      <c r="P395" s="222"/>
      <c r="Q395" s="222"/>
      <c r="R395" s="222"/>
      <c r="S395" s="222"/>
      <c r="T395" s="222"/>
      <c r="U395" s="221"/>
      <c r="V395" s="222"/>
      <c r="W395" s="221"/>
      <c r="X395" s="222"/>
      <c r="Y395" s="221"/>
      <c r="Z395" s="222"/>
      <c r="AA395" s="221"/>
      <c r="AB395" s="222"/>
      <c r="AC395" s="221"/>
      <c r="AD395" s="222"/>
      <c r="AE395" s="221"/>
      <c r="AF395" s="222"/>
      <c r="AG395" s="221"/>
      <c r="AH395" s="222"/>
      <c r="AI395" s="221"/>
      <c r="AJ395" s="221"/>
      <c r="AK395" s="221"/>
    </row>
    <row r="396" spans="4:37" ht="15.75" customHeight="1">
      <c r="D396" s="223"/>
      <c r="E396" s="221"/>
      <c r="F396" s="222"/>
      <c r="G396" s="221"/>
      <c r="H396" s="222"/>
      <c r="I396" s="221"/>
      <c r="J396" s="223"/>
      <c r="K396" s="221"/>
      <c r="L396" s="222"/>
      <c r="M396" s="221"/>
      <c r="N396" s="222"/>
      <c r="O396" s="221"/>
      <c r="P396" s="222"/>
      <c r="Q396" s="222"/>
      <c r="R396" s="222"/>
      <c r="S396" s="222"/>
      <c r="T396" s="222"/>
      <c r="U396" s="221"/>
      <c r="V396" s="222"/>
      <c r="W396" s="221"/>
      <c r="X396" s="222"/>
      <c r="Y396" s="221"/>
      <c r="Z396" s="222"/>
      <c r="AA396" s="221"/>
      <c r="AB396" s="222"/>
      <c r="AC396" s="221"/>
      <c r="AD396" s="222"/>
      <c r="AE396" s="221"/>
      <c r="AF396" s="222"/>
      <c r="AG396" s="221"/>
      <c r="AH396" s="222"/>
      <c r="AI396" s="221"/>
      <c r="AJ396" s="221"/>
      <c r="AK396" s="221"/>
    </row>
    <row r="397" spans="4:37" ht="15.75" customHeight="1">
      <c r="D397" s="223"/>
      <c r="E397" s="221"/>
      <c r="F397" s="222"/>
      <c r="G397" s="221"/>
      <c r="H397" s="222"/>
      <c r="I397" s="221"/>
      <c r="J397" s="223"/>
      <c r="K397" s="221"/>
      <c r="L397" s="222"/>
      <c r="M397" s="221"/>
      <c r="N397" s="222"/>
      <c r="O397" s="221"/>
      <c r="P397" s="222"/>
      <c r="Q397" s="222"/>
      <c r="R397" s="222"/>
      <c r="S397" s="222"/>
      <c r="T397" s="222"/>
      <c r="U397" s="221"/>
      <c r="V397" s="222"/>
      <c r="W397" s="221"/>
      <c r="X397" s="222"/>
      <c r="Y397" s="221"/>
      <c r="Z397" s="222"/>
      <c r="AA397" s="221"/>
      <c r="AB397" s="222"/>
      <c r="AC397" s="221"/>
      <c r="AD397" s="222"/>
      <c r="AE397" s="221"/>
      <c r="AF397" s="222"/>
      <c r="AG397" s="221"/>
      <c r="AH397" s="222"/>
      <c r="AI397" s="221"/>
      <c r="AJ397" s="221"/>
      <c r="AK397" s="221"/>
    </row>
    <row r="398" spans="4:37" ht="15.75" customHeight="1">
      <c r="D398" s="223"/>
      <c r="E398" s="221"/>
      <c r="F398" s="222"/>
      <c r="G398" s="221"/>
      <c r="H398" s="222"/>
      <c r="I398" s="221"/>
      <c r="J398" s="223"/>
      <c r="K398" s="221"/>
      <c r="L398" s="222"/>
      <c r="M398" s="221"/>
      <c r="N398" s="222"/>
      <c r="O398" s="221"/>
      <c r="P398" s="222"/>
      <c r="Q398" s="222"/>
      <c r="R398" s="222"/>
      <c r="S398" s="222"/>
      <c r="T398" s="222"/>
      <c r="U398" s="221"/>
      <c r="V398" s="222"/>
      <c r="W398" s="221"/>
      <c r="X398" s="222"/>
      <c r="Y398" s="221"/>
      <c r="Z398" s="222"/>
      <c r="AA398" s="221"/>
      <c r="AB398" s="222"/>
      <c r="AC398" s="221"/>
      <c r="AD398" s="222"/>
      <c r="AE398" s="221"/>
      <c r="AF398" s="222"/>
      <c r="AG398" s="221"/>
      <c r="AH398" s="222"/>
      <c r="AI398" s="221"/>
      <c r="AJ398" s="221"/>
      <c r="AK398" s="221"/>
    </row>
    <row r="399" spans="4:37" ht="15.75" customHeight="1">
      <c r="D399" s="223"/>
      <c r="E399" s="221"/>
      <c r="F399" s="222"/>
      <c r="G399" s="221"/>
      <c r="H399" s="222"/>
      <c r="I399" s="221"/>
      <c r="J399" s="223"/>
      <c r="K399" s="221"/>
      <c r="L399" s="222"/>
      <c r="M399" s="221"/>
      <c r="N399" s="222"/>
      <c r="O399" s="221"/>
      <c r="P399" s="222"/>
      <c r="Q399" s="222"/>
      <c r="R399" s="222"/>
      <c r="S399" s="222"/>
      <c r="T399" s="222"/>
      <c r="U399" s="221"/>
      <c r="V399" s="222"/>
      <c r="W399" s="221"/>
      <c r="X399" s="222"/>
      <c r="Y399" s="221"/>
      <c r="Z399" s="222"/>
      <c r="AA399" s="221"/>
      <c r="AB399" s="222"/>
      <c r="AC399" s="221"/>
      <c r="AD399" s="222"/>
      <c r="AE399" s="221"/>
      <c r="AF399" s="222"/>
      <c r="AG399" s="221"/>
      <c r="AH399" s="222"/>
      <c r="AI399" s="221"/>
      <c r="AJ399" s="221"/>
      <c r="AK399" s="221"/>
    </row>
    <row r="400" spans="4:37" ht="15.75" customHeight="1">
      <c r="D400" s="223"/>
      <c r="E400" s="221"/>
      <c r="F400" s="222"/>
      <c r="G400" s="221"/>
      <c r="H400" s="222"/>
      <c r="I400" s="221"/>
      <c r="J400" s="223"/>
      <c r="K400" s="221"/>
      <c r="L400" s="222"/>
      <c r="M400" s="221"/>
      <c r="N400" s="222"/>
      <c r="O400" s="221"/>
      <c r="P400" s="222"/>
      <c r="Q400" s="222"/>
      <c r="R400" s="222"/>
      <c r="S400" s="222"/>
      <c r="T400" s="222"/>
      <c r="U400" s="221"/>
      <c r="V400" s="222"/>
      <c r="W400" s="221"/>
      <c r="X400" s="222"/>
      <c r="Y400" s="221"/>
      <c r="Z400" s="222"/>
      <c r="AA400" s="221"/>
      <c r="AB400" s="222"/>
      <c r="AC400" s="221"/>
      <c r="AD400" s="222"/>
      <c r="AE400" s="221"/>
      <c r="AF400" s="222"/>
      <c r="AG400" s="221"/>
      <c r="AH400" s="222"/>
      <c r="AI400" s="221"/>
      <c r="AJ400" s="221"/>
      <c r="AK400" s="221"/>
    </row>
    <row r="401" spans="4:37" ht="15.75" customHeight="1">
      <c r="D401" s="223"/>
      <c r="E401" s="221"/>
      <c r="F401" s="222"/>
      <c r="G401" s="221"/>
      <c r="H401" s="222"/>
      <c r="I401" s="221"/>
      <c r="J401" s="223"/>
      <c r="K401" s="221"/>
      <c r="L401" s="222"/>
      <c r="M401" s="221"/>
      <c r="N401" s="222"/>
      <c r="O401" s="221"/>
      <c r="P401" s="222"/>
      <c r="Q401" s="222"/>
      <c r="R401" s="222"/>
      <c r="S401" s="222"/>
      <c r="T401" s="222"/>
      <c r="U401" s="221"/>
      <c r="V401" s="222"/>
      <c r="W401" s="221"/>
      <c r="X401" s="222"/>
      <c r="Y401" s="221"/>
      <c r="Z401" s="222"/>
      <c r="AA401" s="221"/>
      <c r="AB401" s="222"/>
      <c r="AC401" s="221"/>
      <c r="AD401" s="222"/>
      <c r="AE401" s="221"/>
      <c r="AF401" s="222"/>
      <c r="AG401" s="221"/>
      <c r="AH401" s="222"/>
      <c r="AI401" s="221"/>
      <c r="AJ401" s="221"/>
      <c r="AK401" s="221"/>
    </row>
    <row r="402" spans="4:37" ht="15.75" customHeight="1">
      <c r="D402" s="223"/>
      <c r="E402" s="221"/>
      <c r="F402" s="222"/>
      <c r="G402" s="221"/>
      <c r="H402" s="222"/>
      <c r="I402" s="221"/>
      <c r="J402" s="223"/>
      <c r="K402" s="221"/>
      <c r="L402" s="222"/>
      <c r="M402" s="221"/>
      <c r="N402" s="222"/>
      <c r="O402" s="221"/>
      <c r="P402" s="222"/>
      <c r="Q402" s="222"/>
      <c r="R402" s="222"/>
      <c r="S402" s="222"/>
      <c r="T402" s="222"/>
      <c r="U402" s="221"/>
      <c r="V402" s="222"/>
      <c r="W402" s="221"/>
      <c r="X402" s="222"/>
      <c r="Y402" s="221"/>
      <c r="Z402" s="222"/>
      <c r="AA402" s="221"/>
      <c r="AB402" s="222"/>
      <c r="AC402" s="221"/>
      <c r="AD402" s="222"/>
      <c r="AE402" s="221"/>
      <c r="AF402" s="222"/>
      <c r="AG402" s="221"/>
      <c r="AH402" s="222"/>
      <c r="AI402" s="221"/>
      <c r="AJ402" s="221"/>
      <c r="AK402" s="221"/>
    </row>
    <row r="403" spans="4:37" ht="15.75" customHeight="1">
      <c r="D403" s="223"/>
      <c r="E403" s="221"/>
      <c r="F403" s="222"/>
      <c r="G403" s="221"/>
      <c r="H403" s="222"/>
      <c r="I403" s="221"/>
      <c r="J403" s="223"/>
      <c r="K403" s="221"/>
      <c r="L403" s="222"/>
      <c r="M403" s="221"/>
      <c r="N403" s="222"/>
      <c r="O403" s="221"/>
      <c r="P403" s="222"/>
      <c r="Q403" s="222"/>
      <c r="R403" s="222"/>
      <c r="S403" s="222"/>
      <c r="T403" s="222"/>
      <c r="U403" s="221"/>
      <c r="V403" s="222"/>
      <c r="W403" s="221"/>
      <c r="X403" s="222"/>
      <c r="Y403" s="221"/>
      <c r="Z403" s="222"/>
      <c r="AA403" s="221"/>
      <c r="AB403" s="222"/>
      <c r="AC403" s="221"/>
      <c r="AD403" s="222"/>
      <c r="AE403" s="221"/>
      <c r="AF403" s="222"/>
      <c r="AG403" s="221"/>
      <c r="AH403" s="222"/>
      <c r="AI403" s="221"/>
      <c r="AJ403" s="221"/>
      <c r="AK403" s="221"/>
    </row>
    <row r="404" spans="4:37" ht="15.75" customHeight="1">
      <c r="D404" s="223"/>
      <c r="E404" s="221"/>
      <c r="F404" s="222"/>
      <c r="G404" s="221"/>
      <c r="H404" s="222"/>
      <c r="I404" s="221"/>
      <c r="J404" s="223"/>
      <c r="K404" s="221"/>
      <c r="L404" s="222"/>
      <c r="M404" s="221"/>
      <c r="N404" s="222"/>
      <c r="O404" s="221"/>
      <c r="P404" s="222"/>
      <c r="Q404" s="222"/>
      <c r="R404" s="222"/>
      <c r="S404" s="222"/>
      <c r="T404" s="222"/>
      <c r="U404" s="221"/>
      <c r="V404" s="222"/>
      <c r="W404" s="221"/>
      <c r="X404" s="222"/>
      <c r="Y404" s="221"/>
      <c r="Z404" s="222"/>
      <c r="AA404" s="221"/>
      <c r="AB404" s="222"/>
      <c r="AC404" s="221"/>
      <c r="AD404" s="222"/>
      <c r="AE404" s="221"/>
      <c r="AF404" s="222"/>
      <c r="AG404" s="221"/>
      <c r="AH404" s="222"/>
      <c r="AI404" s="221"/>
      <c r="AJ404" s="221"/>
      <c r="AK404" s="221"/>
    </row>
    <row r="405" spans="4:37" ht="15.75" customHeight="1">
      <c r="D405" s="223"/>
      <c r="E405" s="221"/>
      <c r="F405" s="222"/>
      <c r="G405" s="221"/>
      <c r="H405" s="222"/>
      <c r="I405" s="221"/>
      <c r="J405" s="223"/>
      <c r="K405" s="221"/>
      <c r="L405" s="222"/>
      <c r="M405" s="221"/>
      <c r="N405" s="222"/>
      <c r="O405" s="221"/>
      <c r="P405" s="222"/>
      <c r="Q405" s="222"/>
      <c r="R405" s="222"/>
      <c r="S405" s="222"/>
      <c r="T405" s="222"/>
      <c r="U405" s="221"/>
      <c r="V405" s="222"/>
      <c r="W405" s="221"/>
      <c r="X405" s="222"/>
      <c r="Y405" s="221"/>
      <c r="Z405" s="222"/>
      <c r="AA405" s="221"/>
      <c r="AB405" s="222"/>
      <c r="AC405" s="221"/>
      <c r="AD405" s="222"/>
      <c r="AE405" s="221"/>
      <c r="AF405" s="222"/>
      <c r="AG405" s="221"/>
      <c r="AH405" s="222"/>
      <c r="AI405" s="221"/>
      <c r="AJ405" s="221"/>
      <c r="AK405" s="221"/>
    </row>
    <row r="406" spans="4:37" ht="15.75" customHeight="1">
      <c r="D406" s="223"/>
      <c r="E406" s="221"/>
      <c r="F406" s="222"/>
      <c r="G406" s="221"/>
      <c r="H406" s="222"/>
      <c r="I406" s="221"/>
      <c r="J406" s="223"/>
      <c r="K406" s="221"/>
      <c r="L406" s="222"/>
      <c r="M406" s="221"/>
      <c r="N406" s="222"/>
      <c r="O406" s="221"/>
      <c r="P406" s="222"/>
      <c r="Q406" s="222"/>
      <c r="R406" s="222"/>
      <c r="S406" s="222"/>
      <c r="T406" s="222"/>
      <c r="U406" s="221"/>
      <c r="V406" s="222"/>
      <c r="W406" s="221"/>
      <c r="X406" s="222"/>
      <c r="Y406" s="221"/>
      <c r="Z406" s="222"/>
      <c r="AA406" s="221"/>
      <c r="AB406" s="222"/>
      <c r="AC406" s="221"/>
      <c r="AD406" s="222"/>
      <c r="AE406" s="221"/>
      <c r="AF406" s="222"/>
      <c r="AG406" s="221"/>
      <c r="AH406" s="222"/>
      <c r="AI406" s="221"/>
      <c r="AJ406" s="221"/>
      <c r="AK406" s="221"/>
    </row>
    <row r="407" spans="4:37" ht="15.75" customHeight="1">
      <c r="D407" s="223"/>
      <c r="E407" s="221"/>
      <c r="F407" s="222"/>
      <c r="G407" s="221"/>
      <c r="H407" s="222"/>
      <c r="I407" s="221"/>
      <c r="J407" s="223"/>
      <c r="K407" s="221"/>
      <c r="L407" s="222"/>
      <c r="M407" s="221"/>
      <c r="N407" s="222"/>
      <c r="O407" s="221"/>
      <c r="P407" s="222"/>
      <c r="Q407" s="222"/>
      <c r="R407" s="222"/>
      <c r="S407" s="222"/>
      <c r="T407" s="222"/>
      <c r="U407" s="221"/>
      <c r="V407" s="222"/>
      <c r="W407" s="221"/>
      <c r="X407" s="222"/>
      <c r="Y407" s="221"/>
      <c r="Z407" s="222"/>
      <c r="AA407" s="221"/>
      <c r="AB407" s="222"/>
      <c r="AC407" s="221"/>
      <c r="AD407" s="222"/>
      <c r="AE407" s="221"/>
      <c r="AF407" s="222"/>
      <c r="AG407" s="221"/>
      <c r="AH407" s="222"/>
      <c r="AI407" s="221"/>
      <c r="AJ407" s="221"/>
      <c r="AK407" s="221"/>
    </row>
    <row r="408" spans="4:37" ht="15.75" customHeight="1">
      <c r="D408" s="223"/>
      <c r="E408" s="221"/>
      <c r="F408" s="222"/>
      <c r="G408" s="221"/>
      <c r="H408" s="222"/>
      <c r="I408" s="221"/>
      <c r="J408" s="223"/>
      <c r="K408" s="221"/>
      <c r="L408" s="222"/>
      <c r="M408" s="221"/>
      <c r="N408" s="222"/>
      <c r="O408" s="221"/>
      <c r="P408" s="222"/>
      <c r="Q408" s="222"/>
      <c r="R408" s="222"/>
      <c r="S408" s="222"/>
      <c r="T408" s="222"/>
      <c r="U408" s="221"/>
      <c r="V408" s="222"/>
      <c r="W408" s="221"/>
      <c r="X408" s="222"/>
      <c r="Y408" s="221"/>
      <c r="Z408" s="222"/>
      <c r="AA408" s="221"/>
      <c r="AB408" s="222"/>
      <c r="AC408" s="221"/>
      <c r="AD408" s="222"/>
      <c r="AE408" s="221"/>
      <c r="AF408" s="222"/>
      <c r="AG408" s="221"/>
      <c r="AH408" s="222"/>
      <c r="AI408" s="221"/>
      <c r="AJ408" s="221"/>
      <c r="AK408" s="221"/>
    </row>
    <row r="409" spans="4:37" ht="15.75" customHeight="1">
      <c r="D409" s="223"/>
      <c r="E409" s="221"/>
      <c r="F409" s="222"/>
      <c r="G409" s="221"/>
      <c r="H409" s="222"/>
      <c r="I409" s="221"/>
      <c r="J409" s="223"/>
      <c r="K409" s="221"/>
      <c r="L409" s="222"/>
      <c r="M409" s="221"/>
      <c r="N409" s="222"/>
      <c r="O409" s="221"/>
      <c r="P409" s="222"/>
      <c r="Q409" s="222"/>
      <c r="R409" s="222"/>
      <c r="S409" s="222"/>
      <c r="T409" s="222"/>
      <c r="U409" s="221"/>
      <c r="V409" s="222"/>
      <c r="W409" s="221"/>
      <c r="X409" s="222"/>
      <c r="Y409" s="221"/>
      <c r="Z409" s="222"/>
      <c r="AA409" s="221"/>
      <c r="AB409" s="222"/>
      <c r="AC409" s="221"/>
      <c r="AD409" s="222"/>
      <c r="AE409" s="221"/>
      <c r="AF409" s="222"/>
      <c r="AG409" s="221"/>
      <c r="AH409" s="222"/>
      <c r="AI409" s="221"/>
      <c r="AJ409" s="221"/>
      <c r="AK409" s="221"/>
    </row>
    <row r="410" spans="4:37" ht="15.75" customHeight="1">
      <c r="D410" s="223"/>
      <c r="E410" s="221"/>
      <c r="F410" s="222"/>
      <c r="G410" s="221"/>
      <c r="H410" s="222"/>
      <c r="I410" s="221"/>
      <c r="J410" s="223"/>
      <c r="K410" s="221"/>
      <c r="L410" s="222"/>
      <c r="M410" s="221"/>
      <c r="N410" s="222"/>
      <c r="O410" s="221"/>
      <c r="P410" s="222"/>
      <c r="Q410" s="222"/>
      <c r="R410" s="222"/>
      <c r="S410" s="222"/>
      <c r="T410" s="222"/>
      <c r="U410" s="221"/>
      <c r="V410" s="222"/>
      <c r="W410" s="221"/>
      <c r="X410" s="222"/>
      <c r="Y410" s="221"/>
      <c r="Z410" s="222"/>
      <c r="AA410" s="221"/>
      <c r="AB410" s="222"/>
      <c r="AC410" s="221"/>
      <c r="AD410" s="222"/>
      <c r="AE410" s="221"/>
      <c r="AF410" s="222"/>
      <c r="AG410" s="221"/>
      <c r="AH410" s="222"/>
      <c r="AI410" s="221"/>
      <c r="AJ410" s="221"/>
      <c r="AK410" s="221"/>
    </row>
    <row r="411" spans="4:37" ht="15.75" customHeight="1">
      <c r="D411" s="223"/>
      <c r="E411" s="221"/>
      <c r="F411" s="222"/>
      <c r="G411" s="221"/>
      <c r="H411" s="222"/>
      <c r="I411" s="221"/>
      <c r="J411" s="223"/>
      <c r="K411" s="221"/>
      <c r="L411" s="222"/>
      <c r="M411" s="221"/>
      <c r="N411" s="222"/>
      <c r="O411" s="221"/>
      <c r="P411" s="222"/>
      <c r="Q411" s="222"/>
      <c r="R411" s="222"/>
      <c r="S411" s="222"/>
      <c r="T411" s="222"/>
      <c r="U411" s="221"/>
      <c r="V411" s="222"/>
      <c r="W411" s="221"/>
      <c r="X411" s="222"/>
      <c r="Y411" s="221"/>
      <c r="Z411" s="222"/>
      <c r="AA411" s="221"/>
      <c r="AB411" s="222"/>
      <c r="AC411" s="221"/>
      <c r="AD411" s="222"/>
      <c r="AE411" s="221"/>
      <c r="AF411" s="222"/>
      <c r="AG411" s="221"/>
      <c r="AH411" s="222"/>
      <c r="AI411" s="221"/>
      <c r="AJ411" s="221"/>
      <c r="AK411" s="221"/>
    </row>
    <row r="412" spans="4:37" ht="15.75" customHeight="1">
      <c r="D412" s="223"/>
      <c r="E412" s="221"/>
      <c r="F412" s="222"/>
      <c r="G412" s="221"/>
      <c r="H412" s="222"/>
      <c r="I412" s="221"/>
      <c r="J412" s="223"/>
      <c r="K412" s="221"/>
      <c r="L412" s="222"/>
      <c r="M412" s="221"/>
      <c r="N412" s="222"/>
      <c r="O412" s="221"/>
      <c r="P412" s="222"/>
      <c r="Q412" s="222"/>
      <c r="R412" s="222"/>
      <c r="S412" s="222"/>
      <c r="T412" s="222"/>
      <c r="U412" s="221"/>
      <c r="V412" s="222"/>
      <c r="W412" s="221"/>
      <c r="X412" s="222"/>
      <c r="Y412" s="221"/>
      <c r="Z412" s="222"/>
      <c r="AA412" s="221"/>
      <c r="AB412" s="222"/>
      <c r="AC412" s="221"/>
      <c r="AD412" s="222"/>
      <c r="AE412" s="221"/>
      <c r="AF412" s="222"/>
      <c r="AG412" s="221"/>
      <c r="AH412" s="222"/>
      <c r="AI412" s="221"/>
      <c r="AJ412" s="221"/>
      <c r="AK412" s="221"/>
    </row>
    <row r="413" spans="4:37" ht="15.75" customHeight="1">
      <c r="D413" s="223"/>
      <c r="E413" s="221"/>
      <c r="F413" s="222"/>
      <c r="G413" s="221"/>
      <c r="H413" s="222"/>
      <c r="I413" s="221"/>
      <c r="J413" s="223"/>
      <c r="K413" s="221"/>
      <c r="L413" s="222"/>
      <c r="M413" s="221"/>
      <c r="N413" s="222"/>
      <c r="O413" s="221"/>
      <c r="P413" s="222"/>
      <c r="Q413" s="222"/>
      <c r="R413" s="222"/>
      <c r="S413" s="222"/>
      <c r="T413" s="222"/>
      <c r="U413" s="221"/>
      <c r="V413" s="222"/>
      <c r="W413" s="221"/>
      <c r="X413" s="222"/>
      <c r="Y413" s="221"/>
      <c r="Z413" s="222"/>
      <c r="AA413" s="221"/>
      <c r="AB413" s="222"/>
      <c r="AC413" s="221"/>
      <c r="AD413" s="222"/>
      <c r="AE413" s="221"/>
      <c r="AF413" s="222"/>
      <c r="AG413" s="221"/>
      <c r="AH413" s="222"/>
      <c r="AI413" s="221"/>
      <c r="AJ413" s="221"/>
      <c r="AK413" s="221"/>
    </row>
    <row r="414" spans="4:37" ht="15.75" customHeight="1">
      <c r="D414" s="223"/>
      <c r="E414" s="221"/>
      <c r="F414" s="222"/>
      <c r="G414" s="221"/>
      <c r="H414" s="222"/>
      <c r="I414" s="221"/>
      <c r="J414" s="223"/>
      <c r="K414" s="221"/>
      <c r="L414" s="222"/>
      <c r="M414" s="221"/>
      <c r="N414" s="222"/>
      <c r="O414" s="221"/>
      <c r="P414" s="222"/>
      <c r="Q414" s="222"/>
      <c r="R414" s="222"/>
      <c r="S414" s="222"/>
      <c r="T414" s="222"/>
      <c r="U414" s="221"/>
      <c r="V414" s="222"/>
      <c r="W414" s="221"/>
      <c r="X414" s="222"/>
      <c r="Y414" s="221"/>
      <c r="Z414" s="222"/>
      <c r="AA414" s="221"/>
      <c r="AB414" s="222"/>
      <c r="AC414" s="221"/>
      <c r="AD414" s="222"/>
      <c r="AE414" s="221"/>
      <c r="AF414" s="222"/>
      <c r="AG414" s="221"/>
      <c r="AH414" s="222"/>
      <c r="AI414" s="221"/>
      <c r="AJ414" s="221"/>
      <c r="AK414" s="221"/>
    </row>
    <row r="415" spans="4:37" ht="15.75" customHeight="1">
      <c r="D415" s="223"/>
      <c r="E415" s="221"/>
      <c r="F415" s="222"/>
      <c r="G415" s="221"/>
      <c r="H415" s="222"/>
      <c r="I415" s="221"/>
      <c r="J415" s="223"/>
      <c r="K415" s="221"/>
      <c r="L415" s="222"/>
      <c r="M415" s="221"/>
      <c r="N415" s="222"/>
      <c r="O415" s="221"/>
      <c r="P415" s="222"/>
      <c r="Q415" s="222"/>
      <c r="R415" s="222"/>
      <c r="S415" s="222"/>
      <c r="T415" s="222"/>
      <c r="U415" s="221"/>
      <c r="V415" s="222"/>
      <c r="W415" s="221"/>
      <c r="X415" s="222"/>
      <c r="Y415" s="221"/>
      <c r="Z415" s="222"/>
      <c r="AA415" s="221"/>
      <c r="AB415" s="222"/>
      <c r="AC415" s="221"/>
      <c r="AD415" s="222"/>
      <c r="AE415" s="221"/>
      <c r="AF415" s="222"/>
      <c r="AG415" s="221"/>
      <c r="AH415" s="222"/>
      <c r="AI415" s="221"/>
      <c r="AJ415" s="221"/>
      <c r="AK415" s="221"/>
    </row>
    <row r="416" spans="4:37" ht="15.75" customHeight="1">
      <c r="D416" s="223"/>
      <c r="E416" s="221"/>
      <c r="F416" s="222"/>
      <c r="G416" s="221"/>
      <c r="H416" s="222"/>
      <c r="I416" s="221"/>
      <c r="J416" s="223"/>
      <c r="K416" s="221"/>
      <c r="L416" s="222"/>
      <c r="M416" s="221"/>
      <c r="N416" s="222"/>
      <c r="O416" s="221"/>
      <c r="P416" s="222"/>
      <c r="Q416" s="222"/>
      <c r="R416" s="222"/>
      <c r="S416" s="222"/>
      <c r="T416" s="222"/>
      <c r="U416" s="221"/>
      <c r="V416" s="222"/>
      <c r="W416" s="221"/>
      <c r="X416" s="222"/>
      <c r="Y416" s="221"/>
      <c r="Z416" s="222"/>
      <c r="AA416" s="221"/>
      <c r="AB416" s="222"/>
      <c r="AC416" s="221"/>
      <c r="AD416" s="222"/>
      <c r="AE416" s="221"/>
      <c r="AF416" s="222"/>
      <c r="AG416" s="221"/>
      <c r="AH416" s="222"/>
      <c r="AI416" s="221"/>
      <c r="AJ416" s="221"/>
      <c r="AK416" s="221"/>
    </row>
    <row r="417" spans="4:37" ht="15.75" customHeight="1">
      <c r="D417" s="223"/>
      <c r="E417" s="221"/>
      <c r="F417" s="222"/>
      <c r="G417" s="221"/>
      <c r="H417" s="222"/>
      <c r="I417" s="221"/>
      <c r="J417" s="223"/>
      <c r="K417" s="221"/>
      <c r="L417" s="222"/>
      <c r="M417" s="221"/>
      <c r="N417" s="222"/>
      <c r="O417" s="221"/>
      <c r="P417" s="222"/>
      <c r="Q417" s="222"/>
      <c r="R417" s="222"/>
      <c r="S417" s="222"/>
      <c r="T417" s="222"/>
      <c r="U417" s="221"/>
      <c r="V417" s="222"/>
      <c r="W417" s="221"/>
      <c r="X417" s="222"/>
      <c r="Y417" s="221"/>
      <c r="Z417" s="222"/>
      <c r="AA417" s="221"/>
      <c r="AB417" s="222"/>
      <c r="AC417" s="221"/>
      <c r="AD417" s="222"/>
      <c r="AE417" s="221"/>
      <c r="AF417" s="222"/>
      <c r="AG417" s="221"/>
      <c r="AH417" s="222"/>
      <c r="AI417" s="221"/>
      <c r="AJ417" s="221"/>
      <c r="AK417" s="221"/>
    </row>
    <row r="418" spans="4:37" ht="15.75" customHeight="1">
      <c r="D418" s="223"/>
      <c r="E418" s="221"/>
      <c r="F418" s="222"/>
      <c r="G418" s="221"/>
      <c r="H418" s="222"/>
      <c r="I418" s="221"/>
      <c r="J418" s="223"/>
      <c r="K418" s="221"/>
      <c r="L418" s="222"/>
      <c r="M418" s="221"/>
      <c r="N418" s="222"/>
      <c r="O418" s="221"/>
      <c r="P418" s="222"/>
      <c r="Q418" s="222"/>
      <c r="R418" s="222"/>
      <c r="S418" s="222"/>
      <c r="T418" s="222"/>
      <c r="U418" s="221"/>
      <c r="V418" s="222"/>
      <c r="W418" s="221"/>
      <c r="X418" s="222"/>
      <c r="Y418" s="221"/>
      <c r="Z418" s="222"/>
      <c r="AA418" s="221"/>
      <c r="AB418" s="222"/>
      <c r="AC418" s="221"/>
      <c r="AD418" s="222"/>
      <c r="AE418" s="221"/>
      <c r="AF418" s="222"/>
      <c r="AG418" s="221"/>
      <c r="AH418" s="222"/>
      <c r="AI418" s="221"/>
      <c r="AJ418" s="221"/>
      <c r="AK418" s="221"/>
    </row>
    <row r="419" spans="4:37" ht="15.75" customHeight="1">
      <c r="D419" s="223"/>
      <c r="E419" s="221"/>
      <c r="F419" s="222"/>
      <c r="G419" s="221"/>
      <c r="H419" s="222"/>
      <c r="I419" s="221"/>
      <c r="J419" s="223"/>
      <c r="K419" s="221"/>
      <c r="L419" s="222"/>
      <c r="M419" s="221"/>
      <c r="N419" s="222"/>
      <c r="O419" s="221"/>
      <c r="P419" s="222"/>
      <c r="Q419" s="222"/>
      <c r="R419" s="222"/>
      <c r="S419" s="222"/>
      <c r="T419" s="222"/>
      <c r="U419" s="221"/>
      <c r="V419" s="222"/>
      <c r="W419" s="221"/>
      <c r="X419" s="222"/>
      <c r="Y419" s="221"/>
      <c r="Z419" s="222"/>
      <c r="AA419" s="221"/>
      <c r="AB419" s="222"/>
      <c r="AC419" s="221"/>
      <c r="AD419" s="222"/>
      <c r="AE419" s="221"/>
      <c r="AF419" s="222"/>
      <c r="AG419" s="221"/>
      <c r="AH419" s="222"/>
      <c r="AI419" s="221"/>
      <c r="AJ419" s="221"/>
      <c r="AK419" s="221"/>
    </row>
    <row r="420" spans="4:37" ht="15.75" customHeight="1">
      <c r="D420" s="223"/>
      <c r="E420" s="221"/>
      <c r="F420" s="222"/>
      <c r="G420" s="221"/>
      <c r="H420" s="222"/>
      <c r="I420" s="221"/>
      <c r="J420" s="223"/>
      <c r="K420" s="221"/>
      <c r="L420" s="222"/>
      <c r="M420" s="221"/>
      <c r="N420" s="222"/>
      <c r="O420" s="221"/>
      <c r="P420" s="222"/>
      <c r="Q420" s="222"/>
      <c r="R420" s="222"/>
      <c r="S420" s="222"/>
      <c r="T420" s="222"/>
      <c r="U420" s="221"/>
      <c r="V420" s="222"/>
      <c r="W420" s="221"/>
      <c r="X420" s="222"/>
      <c r="Y420" s="221"/>
      <c r="Z420" s="222"/>
      <c r="AA420" s="221"/>
      <c r="AB420" s="222"/>
      <c r="AC420" s="221"/>
      <c r="AD420" s="222"/>
      <c r="AE420" s="221"/>
      <c r="AF420" s="222"/>
      <c r="AG420" s="221"/>
      <c r="AH420" s="222"/>
      <c r="AI420" s="221"/>
      <c r="AJ420" s="221"/>
      <c r="AK420" s="221"/>
    </row>
    <row r="421" spans="4:37" ht="15.75" customHeight="1">
      <c r="D421" s="223"/>
      <c r="E421" s="221"/>
      <c r="F421" s="222"/>
      <c r="G421" s="221"/>
      <c r="H421" s="222"/>
      <c r="I421" s="221"/>
      <c r="J421" s="223"/>
      <c r="K421" s="221"/>
      <c r="L421" s="222"/>
      <c r="M421" s="221"/>
      <c r="N421" s="222"/>
      <c r="O421" s="221"/>
      <c r="P421" s="222"/>
      <c r="Q421" s="222"/>
      <c r="R421" s="222"/>
      <c r="S421" s="222"/>
      <c r="T421" s="222"/>
      <c r="U421" s="221"/>
      <c r="V421" s="222"/>
      <c r="W421" s="221"/>
      <c r="X421" s="222"/>
      <c r="Y421" s="221"/>
      <c r="Z421" s="222"/>
      <c r="AA421" s="221"/>
      <c r="AB421" s="222"/>
      <c r="AC421" s="221"/>
      <c r="AD421" s="222"/>
      <c r="AE421" s="221"/>
      <c r="AF421" s="222"/>
      <c r="AG421" s="221"/>
      <c r="AH421" s="222"/>
      <c r="AI421" s="221"/>
      <c r="AJ421" s="221"/>
      <c r="AK421" s="221"/>
    </row>
    <row r="422" spans="4:37" ht="15.75" customHeight="1">
      <c r="D422" s="223"/>
      <c r="E422" s="221"/>
      <c r="F422" s="222"/>
      <c r="G422" s="221"/>
      <c r="H422" s="222"/>
      <c r="I422" s="221"/>
      <c r="J422" s="223"/>
      <c r="K422" s="221"/>
      <c r="L422" s="222"/>
      <c r="M422" s="221"/>
      <c r="N422" s="222"/>
      <c r="O422" s="221"/>
      <c r="P422" s="222"/>
      <c r="Q422" s="222"/>
      <c r="R422" s="222"/>
      <c r="S422" s="222"/>
      <c r="T422" s="222"/>
      <c r="U422" s="221"/>
      <c r="V422" s="222"/>
      <c r="W422" s="221"/>
      <c r="X422" s="222"/>
      <c r="Y422" s="221"/>
      <c r="Z422" s="222"/>
      <c r="AA422" s="221"/>
      <c r="AB422" s="222"/>
      <c r="AC422" s="221"/>
      <c r="AD422" s="222"/>
      <c r="AE422" s="221"/>
      <c r="AF422" s="222"/>
      <c r="AG422" s="221"/>
      <c r="AH422" s="222"/>
      <c r="AI422" s="221"/>
      <c r="AJ422" s="221"/>
      <c r="AK422" s="221"/>
    </row>
    <row r="423" spans="4:37" ht="15.75" customHeight="1">
      <c r="D423" s="223"/>
      <c r="E423" s="221"/>
      <c r="F423" s="222"/>
      <c r="G423" s="221"/>
      <c r="H423" s="222"/>
      <c r="I423" s="221"/>
      <c r="J423" s="223"/>
      <c r="K423" s="221"/>
      <c r="L423" s="222"/>
      <c r="M423" s="221"/>
      <c r="N423" s="222"/>
      <c r="O423" s="221"/>
      <c r="P423" s="222"/>
      <c r="Q423" s="222"/>
      <c r="R423" s="222"/>
      <c r="S423" s="222"/>
      <c r="T423" s="222"/>
      <c r="U423" s="221"/>
      <c r="V423" s="222"/>
      <c r="W423" s="221"/>
      <c r="X423" s="222"/>
      <c r="Y423" s="221"/>
      <c r="Z423" s="222"/>
      <c r="AA423" s="221"/>
      <c r="AB423" s="222"/>
      <c r="AC423" s="221"/>
      <c r="AD423" s="222"/>
      <c r="AE423" s="221"/>
      <c r="AF423" s="222"/>
      <c r="AG423" s="221"/>
      <c r="AH423" s="222"/>
      <c r="AI423" s="221"/>
      <c r="AJ423" s="221"/>
      <c r="AK423" s="221"/>
    </row>
    <row r="424" spans="4:37" ht="15.75" customHeight="1">
      <c r="D424" s="223"/>
      <c r="E424" s="221"/>
      <c r="F424" s="222"/>
      <c r="G424" s="221"/>
      <c r="H424" s="222"/>
      <c r="I424" s="221"/>
      <c r="J424" s="223"/>
      <c r="K424" s="221"/>
      <c r="L424" s="222"/>
      <c r="M424" s="221"/>
      <c r="N424" s="222"/>
      <c r="O424" s="221"/>
      <c r="P424" s="222"/>
      <c r="Q424" s="222"/>
      <c r="R424" s="222"/>
      <c r="S424" s="222"/>
      <c r="T424" s="222"/>
      <c r="U424" s="221"/>
      <c r="V424" s="222"/>
      <c r="W424" s="221"/>
      <c r="X424" s="222"/>
      <c r="Y424" s="221"/>
      <c r="Z424" s="222"/>
      <c r="AA424" s="221"/>
      <c r="AB424" s="222"/>
      <c r="AC424" s="221"/>
      <c r="AD424" s="222"/>
      <c r="AE424" s="221"/>
      <c r="AF424" s="222"/>
      <c r="AG424" s="221"/>
      <c r="AH424" s="222"/>
      <c r="AI424" s="221"/>
      <c r="AJ424" s="221"/>
      <c r="AK424" s="221"/>
    </row>
    <row r="425" spans="4:37" ht="15.75" customHeight="1">
      <c r="D425" s="223"/>
      <c r="E425" s="221"/>
      <c r="F425" s="222"/>
      <c r="G425" s="221"/>
      <c r="H425" s="222"/>
      <c r="I425" s="221"/>
      <c r="J425" s="223"/>
      <c r="K425" s="221"/>
      <c r="L425" s="222"/>
      <c r="M425" s="221"/>
      <c r="N425" s="222"/>
      <c r="O425" s="221"/>
      <c r="P425" s="222"/>
      <c r="Q425" s="222"/>
      <c r="R425" s="222"/>
      <c r="S425" s="222"/>
      <c r="T425" s="222"/>
      <c r="U425" s="221"/>
      <c r="V425" s="222"/>
      <c r="W425" s="221"/>
      <c r="X425" s="222"/>
      <c r="Y425" s="221"/>
      <c r="Z425" s="222"/>
      <c r="AA425" s="221"/>
      <c r="AB425" s="222"/>
      <c r="AC425" s="221"/>
      <c r="AD425" s="222"/>
      <c r="AE425" s="221"/>
      <c r="AF425" s="222"/>
      <c r="AG425" s="221"/>
      <c r="AH425" s="222"/>
      <c r="AI425" s="221"/>
      <c r="AJ425" s="221"/>
      <c r="AK425" s="221"/>
    </row>
    <row r="426" spans="4:37" ht="15.75" customHeight="1">
      <c r="D426" s="223"/>
      <c r="E426" s="221"/>
      <c r="F426" s="222"/>
      <c r="G426" s="221"/>
      <c r="H426" s="222"/>
      <c r="I426" s="221"/>
      <c r="J426" s="223"/>
      <c r="K426" s="221"/>
      <c r="L426" s="222"/>
      <c r="M426" s="221"/>
      <c r="N426" s="222"/>
      <c r="O426" s="221"/>
      <c r="P426" s="222"/>
      <c r="Q426" s="222"/>
      <c r="R426" s="222"/>
      <c r="S426" s="222"/>
      <c r="T426" s="222"/>
      <c r="U426" s="221"/>
      <c r="V426" s="222"/>
      <c r="W426" s="221"/>
      <c r="X426" s="222"/>
      <c r="Y426" s="221"/>
      <c r="Z426" s="222"/>
      <c r="AA426" s="221"/>
      <c r="AB426" s="222"/>
      <c r="AC426" s="221"/>
      <c r="AD426" s="222"/>
      <c r="AE426" s="221"/>
      <c r="AF426" s="222"/>
      <c r="AG426" s="221"/>
      <c r="AH426" s="222"/>
      <c r="AI426" s="221"/>
      <c r="AJ426" s="221"/>
      <c r="AK426" s="221"/>
    </row>
    <row r="427" spans="4:37" ht="15.75" customHeight="1">
      <c r="D427" s="223"/>
      <c r="E427" s="221"/>
      <c r="F427" s="222"/>
      <c r="G427" s="221"/>
      <c r="H427" s="222"/>
      <c r="I427" s="221"/>
      <c r="J427" s="223"/>
      <c r="K427" s="221"/>
      <c r="L427" s="222"/>
      <c r="M427" s="221"/>
      <c r="N427" s="222"/>
      <c r="O427" s="221"/>
      <c r="P427" s="222"/>
      <c r="Q427" s="222"/>
      <c r="R427" s="222"/>
      <c r="S427" s="222"/>
      <c r="T427" s="222"/>
      <c r="U427" s="221"/>
      <c r="V427" s="222"/>
      <c r="W427" s="221"/>
      <c r="X427" s="222"/>
      <c r="Y427" s="221"/>
      <c r="Z427" s="222"/>
      <c r="AA427" s="221"/>
      <c r="AB427" s="222"/>
      <c r="AC427" s="221"/>
      <c r="AD427" s="222"/>
      <c r="AE427" s="221"/>
      <c r="AF427" s="222"/>
      <c r="AG427" s="221"/>
      <c r="AH427" s="222"/>
      <c r="AI427" s="221"/>
      <c r="AJ427" s="221"/>
      <c r="AK427" s="221"/>
    </row>
    <row r="428" spans="4:37" ht="15.75" customHeight="1">
      <c r="D428" s="223"/>
      <c r="E428" s="221"/>
      <c r="F428" s="222"/>
      <c r="G428" s="221"/>
      <c r="H428" s="222"/>
      <c r="I428" s="221"/>
      <c r="J428" s="223"/>
      <c r="K428" s="221"/>
      <c r="L428" s="222"/>
      <c r="M428" s="221"/>
      <c r="N428" s="222"/>
      <c r="O428" s="221"/>
      <c r="P428" s="222"/>
      <c r="Q428" s="222"/>
      <c r="R428" s="222"/>
      <c r="S428" s="222"/>
      <c r="T428" s="222"/>
      <c r="U428" s="221"/>
      <c r="V428" s="222"/>
      <c r="W428" s="221"/>
      <c r="X428" s="222"/>
      <c r="Y428" s="221"/>
      <c r="Z428" s="222"/>
      <c r="AA428" s="221"/>
      <c r="AB428" s="222"/>
      <c r="AC428" s="221"/>
      <c r="AD428" s="222"/>
      <c r="AE428" s="221"/>
      <c r="AF428" s="222"/>
      <c r="AG428" s="221"/>
      <c r="AH428" s="222"/>
      <c r="AI428" s="221"/>
      <c r="AJ428" s="221"/>
      <c r="AK428" s="221"/>
    </row>
    <row r="429" spans="4:37" ht="15.75" customHeight="1">
      <c r="D429" s="223"/>
      <c r="E429" s="221"/>
      <c r="F429" s="222"/>
      <c r="G429" s="221"/>
      <c r="H429" s="222"/>
      <c r="I429" s="221"/>
      <c r="J429" s="223"/>
      <c r="K429" s="221"/>
      <c r="L429" s="222"/>
      <c r="M429" s="221"/>
      <c r="N429" s="222"/>
      <c r="O429" s="221"/>
      <c r="P429" s="222"/>
      <c r="Q429" s="222"/>
      <c r="R429" s="222"/>
      <c r="S429" s="222"/>
      <c r="T429" s="222"/>
      <c r="U429" s="221"/>
      <c r="V429" s="222"/>
      <c r="W429" s="221"/>
      <c r="X429" s="222"/>
      <c r="Y429" s="221"/>
      <c r="Z429" s="222"/>
      <c r="AA429" s="221"/>
      <c r="AB429" s="222"/>
      <c r="AC429" s="221"/>
      <c r="AD429" s="222"/>
      <c r="AE429" s="221"/>
      <c r="AF429" s="222"/>
      <c r="AG429" s="221"/>
      <c r="AH429" s="222"/>
      <c r="AI429" s="221"/>
      <c r="AJ429" s="221"/>
      <c r="AK429" s="221"/>
    </row>
    <row r="430" spans="4:37" ht="15.75" customHeight="1">
      <c r="D430" s="223"/>
      <c r="E430" s="221"/>
      <c r="F430" s="222"/>
      <c r="G430" s="221"/>
      <c r="H430" s="222"/>
      <c r="I430" s="221"/>
      <c r="J430" s="223"/>
      <c r="K430" s="221"/>
      <c r="L430" s="222"/>
      <c r="M430" s="221"/>
      <c r="N430" s="222"/>
      <c r="O430" s="221"/>
      <c r="P430" s="222"/>
      <c r="Q430" s="222"/>
      <c r="R430" s="222"/>
      <c r="S430" s="222"/>
      <c r="T430" s="222"/>
      <c r="U430" s="221"/>
      <c r="V430" s="222"/>
      <c r="W430" s="221"/>
      <c r="X430" s="222"/>
      <c r="Y430" s="221"/>
      <c r="Z430" s="222"/>
      <c r="AA430" s="221"/>
      <c r="AB430" s="222"/>
      <c r="AC430" s="221"/>
      <c r="AD430" s="222"/>
      <c r="AE430" s="221"/>
      <c r="AF430" s="222"/>
      <c r="AG430" s="221"/>
      <c r="AH430" s="222"/>
      <c r="AI430" s="221"/>
      <c r="AJ430" s="221"/>
      <c r="AK430" s="221"/>
    </row>
    <row r="431" spans="4:37" ht="15.75" customHeight="1">
      <c r="D431" s="223"/>
      <c r="E431" s="221"/>
      <c r="F431" s="222"/>
      <c r="G431" s="221"/>
      <c r="H431" s="222"/>
      <c r="I431" s="221"/>
      <c r="J431" s="223"/>
      <c r="K431" s="221"/>
      <c r="L431" s="222"/>
      <c r="M431" s="221"/>
      <c r="N431" s="222"/>
      <c r="O431" s="221"/>
      <c r="P431" s="222"/>
      <c r="Q431" s="222"/>
      <c r="R431" s="222"/>
      <c r="S431" s="222"/>
      <c r="T431" s="222"/>
      <c r="U431" s="221"/>
      <c r="V431" s="222"/>
      <c r="W431" s="221"/>
      <c r="X431" s="222"/>
      <c r="Y431" s="221"/>
      <c r="Z431" s="222"/>
      <c r="AA431" s="221"/>
      <c r="AB431" s="222"/>
      <c r="AC431" s="221"/>
      <c r="AD431" s="222"/>
      <c r="AE431" s="221"/>
      <c r="AF431" s="222"/>
      <c r="AG431" s="221"/>
      <c r="AH431" s="222"/>
      <c r="AI431" s="221"/>
      <c r="AJ431" s="221"/>
      <c r="AK431" s="221"/>
    </row>
    <row r="432" spans="4:37" ht="15.75" customHeight="1">
      <c r="D432" s="223"/>
      <c r="E432" s="221"/>
      <c r="F432" s="222"/>
      <c r="G432" s="221"/>
      <c r="H432" s="222"/>
      <c r="I432" s="221"/>
      <c r="J432" s="223"/>
      <c r="K432" s="221"/>
      <c r="L432" s="222"/>
      <c r="M432" s="221"/>
      <c r="N432" s="222"/>
      <c r="O432" s="221"/>
      <c r="P432" s="222"/>
      <c r="Q432" s="222"/>
      <c r="R432" s="222"/>
      <c r="S432" s="222"/>
      <c r="T432" s="222"/>
      <c r="U432" s="221"/>
      <c r="V432" s="222"/>
      <c r="W432" s="221"/>
      <c r="X432" s="222"/>
      <c r="Y432" s="221"/>
      <c r="Z432" s="222"/>
      <c r="AA432" s="221"/>
      <c r="AB432" s="222"/>
      <c r="AC432" s="221"/>
      <c r="AD432" s="222"/>
      <c r="AE432" s="221"/>
      <c r="AF432" s="222"/>
      <c r="AG432" s="221"/>
      <c r="AH432" s="222"/>
      <c r="AI432" s="221"/>
      <c r="AJ432" s="221"/>
      <c r="AK432" s="221"/>
    </row>
    <row r="433" spans="4:37" ht="15.75" customHeight="1">
      <c r="D433" s="223"/>
      <c r="E433" s="221"/>
      <c r="F433" s="222"/>
      <c r="G433" s="221"/>
      <c r="H433" s="222"/>
      <c r="I433" s="221"/>
      <c r="J433" s="223"/>
      <c r="K433" s="221"/>
      <c r="L433" s="222"/>
      <c r="M433" s="221"/>
      <c r="N433" s="222"/>
      <c r="O433" s="221"/>
      <c r="P433" s="222"/>
      <c r="Q433" s="222"/>
      <c r="R433" s="222"/>
      <c r="S433" s="222"/>
      <c r="T433" s="222"/>
      <c r="U433" s="221"/>
      <c r="V433" s="222"/>
      <c r="W433" s="221"/>
      <c r="X433" s="222"/>
      <c r="Y433" s="221"/>
      <c r="Z433" s="222"/>
      <c r="AA433" s="221"/>
      <c r="AB433" s="222"/>
      <c r="AC433" s="221"/>
      <c r="AD433" s="222"/>
      <c r="AE433" s="221"/>
      <c r="AF433" s="222"/>
      <c r="AG433" s="221"/>
      <c r="AH433" s="222"/>
      <c r="AI433" s="221"/>
      <c r="AJ433" s="221"/>
      <c r="AK433" s="221"/>
    </row>
    <row r="434" spans="4:37" ht="15.75" customHeight="1">
      <c r="D434" s="223"/>
      <c r="E434" s="221"/>
      <c r="F434" s="222"/>
      <c r="G434" s="221"/>
      <c r="H434" s="222"/>
      <c r="I434" s="221"/>
      <c r="J434" s="223"/>
      <c r="K434" s="221"/>
      <c r="L434" s="222"/>
      <c r="M434" s="221"/>
      <c r="N434" s="222"/>
      <c r="O434" s="221"/>
      <c r="P434" s="222"/>
      <c r="Q434" s="222"/>
      <c r="R434" s="222"/>
      <c r="S434" s="222"/>
      <c r="T434" s="222"/>
      <c r="U434" s="221"/>
      <c r="V434" s="222"/>
      <c r="W434" s="221"/>
      <c r="X434" s="222"/>
      <c r="Y434" s="221"/>
      <c r="Z434" s="222"/>
      <c r="AA434" s="221"/>
      <c r="AB434" s="222"/>
      <c r="AC434" s="221"/>
      <c r="AD434" s="222"/>
      <c r="AE434" s="221"/>
      <c r="AF434" s="222"/>
      <c r="AG434" s="221"/>
      <c r="AH434" s="222"/>
      <c r="AI434" s="221"/>
      <c r="AJ434" s="221"/>
      <c r="AK434" s="221"/>
    </row>
    <row r="435" spans="4:37" ht="15.75" customHeight="1">
      <c r="D435" s="223"/>
      <c r="E435" s="221"/>
      <c r="F435" s="222"/>
      <c r="G435" s="221"/>
      <c r="H435" s="222"/>
      <c r="I435" s="221"/>
      <c r="J435" s="223"/>
      <c r="K435" s="221"/>
      <c r="L435" s="222"/>
      <c r="M435" s="221"/>
      <c r="N435" s="222"/>
      <c r="O435" s="221"/>
      <c r="P435" s="222"/>
      <c r="Q435" s="222"/>
      <c r="R435" s="222"/>
      <c r="S435" s="222"/>
      <c r="T435" s="222"/>
      <c r="U435" s="221"/>
      <c r="V435" s="222"/>
      <c r="W435" s="221"/>
      <c r="X435" s="222"/>
      <c r="Y435" s="221"/>
      <c r="Z435" s="222"/>
      <c r="AA435" s="221"/>
      <c r="AB435" s="222"/>
      <c r="AC435" s="221"/>
      <c r="AD435" s="222"/>
      <c r="AE435" s="221"/>
      <c r="AF435" s="222"/>
      <c r="AG435" s="221"/>
      <c r="AH435" s="222"/>
      <c r="AI435" s="221"/>
      <c r="AJ435" s="221"/>
      <c r="AK435" s="221"/>
    </row>
    <row r="436" spans="4:37" ht="15.75" customHeight="1">
      <c r="D436" s="223"/>
      <c r="E436" s="221"/>
      <c r="F436" s="222"/>
      <c r="G436" s="221"/>
      <c r="H436" s="222"/>
      <c r="I436" s="221"/>
      <c r="J436" s="223"/>
      <c r="K436" s="221"/>
      <c r="L436" s="222"/>
      <c r="M436" s="221"/>
      <c r="N436" s="222"/>
      <c r="O436" s="221"/>
      <c r="P436" s="222"/>
      <c r="Q436" s="222"/>
      <c r="R436" s="222"/>
      <c r="S436" s="222"/>
      <c r="T436" s="222"/>
      <c r="U436" s="221"/>
      <c r="V436" s="222"/>
      <c r="W436" s="221"/>
      <c r="X436" s="222"/>
      <c r="Y436" s="221"/>
      <c r="Z436" s="222"/>
      <c r="AA436" s="221"/>
      <c r="AB436" s="222"/>
      <c r="AC436" s="221"/>
      <c r="AD436" s="222"/>
      <c r="AE436" s="221"/>
      <c r="AF436" s="222"/>
      <c r="AG436" s="221"/>
      <c r="AH436" s="222"/>
      <c r="AI436" s="221"/>
      <c r="AJ436" s="221"/>
      <c r="AK436" s="221"/>
    </row>
    <row r="437" spans="4:37" ht="15.75" customHeight="1">
      <c r="D437" s="223"/>
      <c r="E437" s="221"/>
      <c r="F437" s="222"/>
      <c r="G437" s="221"/>
      <c r="H437" s="222"/>
      <c r="I437" s="221"/>
      <c r="J437" s="223"/>
      <c r="K437" s="221"/>
      <c r="L437" s="222"/>
      <c r="M437" s="221"/>
      <c r="N437" s="222"/>
      <c r="O437" s="221"/>
      <c r="P437" s="222"/>
      <c r="Q437" s="222"/>
      <c r="R437" s="222"/>
      <c r="S437" s="222"/>
      <c r="T437" s="222"/>
      <c r="U437" s="221"/>
      <c r="V437" s="222"/>
      <c r="W437" s="221"/>
      <c r="X437" s="222"/>
      <c r="Y437" s="221"/>
      <c r="Z437" s="222"/>
      <c r="AA437" s="221"/>
      <c r="AB437" s="222"/>
      <c r="AC437" s="221"/>
      <c r="AD437" s="222"/>
      <c r="AE437" s="221"/>
      <c r="AF437" s="222"/>
      <c r="AG437" s="221"/>
      <c r="AH437" s="222"/>
      <c r="AI437" s="221"/>
      <c r="AJ437" s="221"/>
      <c r="AK437" s="221"/>
    </row>
    <row r="438" spans="4:37" ht="15.75" customHeight="1">
      <c r="D438" s="223"/>
      <c r="E438" s="221"/>
      <c r="F438" s="222"/>
      <c r="G438" s="221"/>
      <c r="H438" s="222"/>
      <c r="I438" s="221"/>
      <c r="J438" s="223"/>
      <c r="K438" s="221"/>
      <c r="L438" s="222"/>
      <c r="M438" s="221"/>
      <c r="N438" s="222"/>
      <c r="O438" s="221"/>
      <c r="P438" s="222"/>
      <c r="Q438" s="222"/>
      <c r="R438" s="222"/>
      <c r="S438" s="222"/>
      <c r="T438" s="222"/>
      <c r="U438" s="221"/>
      <c r="V438" s="222"/>
      <c r="W438" s="221"/>
      <c r="X438" s="222"/>
      <c r="Y438" s="221"/>
      <c r="Z438" s="222"/>
      <c r="AA438" s="221"/>
      <c r="AB438" s="222"/>
      <c r="AC438" s="221"/>
      <c r="AD438" s="222"/>
      <c r="AE438" s="221"/>
      <c r="AF438" s="222"/>
      <c r="AG438" s="221"/>
      <c r="AH438" s="222"/>
      <c r="AI438" s="221"/>
      <c r="AJ438" s="221"/>
      <c r="AK438" s="221"/>
    </row>
    <row r="439" spans="4:37" ht="15.75" customHeight="1">
      <c r="D439" s="223"/>
      <c r="E439" s="221"/>
      <c r="F439" s="222"/>
      <c r="G439" s="221"/>
      <c r="H439" s="222"/>
      <c r="I439" s="221"/>
      <c r="J439" s="223"/>
      <c r="K439" s="221"/>
      <c r="L439" s="222"/>
      <c r="M439" s="221"/>
      <c r="N439" s="222"/>
      <c r="O439" s="221"/>
      <c r="P439" s="222"/>
      <c r="Q439" s="222"/>
      <c r="R439" s="222"/>
      <c r="S439" s="222"/>
      <c r="T439" s="222"/>
      <c r="U439" s="221"/>
      <c r="V439" s="222"/>
      <c r="W439" s="221"/>
      <c r="X439" s="222"/>
      <c r="Y439" s="221"/>
      <c r="Z439" s="222"/>
      <c r="AA439" s="221"/>
      <c r="AB439" s="222"/>
      <c r="AC439" s="221"/>
      <c r="AD439" s="222"/>
      <c r="AE439" s="221"/>
      <c r="AF439" s="222"/>
      <c r="AG439" s="221"/>
      <c r="AH439" s="222"/>
      <c r="AI439" s="221"/>
      <c r="AJ439" s="221"/>
      <c r="AK439" s="221"/>
    </row>
    <row r="440" spans="4:37" ht="15.75" customHeight="1">
      <c r="D440" s="223"/>
      <c r="E440" s="221"/>
      <c r="F440" s="222"/>
      <c r="G440" s="221"/>
      <c r="H440" s="222"/>
      <c r="I440" s="221"/>
      <c r="J440" s="223"/>
      <c r="K440" s="221"/>
      <c r="L440" s="222"/>
      <c r="M440" s="221"/>
      <c r="N440" s="222"/>
      <c r="O440" s="221"/>
      <c r="P440" s="222"/>
      <c r="Q440" s="222"/>
      <c r="R440" s="222"/>
      <c r="S440" s="222"/>
      <c r="T440" s="222"/>
      <c r="U440" s="221"/>
      <c r="V440" s="222"/>
      <c r="W440" s="221"/>
      <c r="X440" s="222"/>
      <c r="Y440" s="221"/>
      <c r="Z440" s="222"/>
      <c r="AA440" s="221"/>
      <c r="AB440" s="222"/>
      <c r="AC440" s="221"/>
      <c r="AD440" s="222"/>
      <c r="AE440" s="221"/>
      <c r="AF440" s="222"/>
      <c r="AG440" s="221"/>
      <c r="AH440" s="222"/>
      <c r="AI440" s="221"/>
      <c r="AJ440" s="221"/>
      <c r="AK440" s="221"/>
    </row>
    <row r="441" spans="4:37" ht="15.75" customHeight="1">
      <c r="D441" s="223"/>
      <c r="E441" s="221"/>
      <c r="F441" s="222"/>
      <c r="G441" s="221"/>
      <c r="H441" s="222"/>
      <c r="I441" s="221"/>
      <c r="J441" s="223"/>
      <c r="K441" s="221"/>
      <c r="L441" s="222"/>
      <c r="M441" s="221"/>
      <c r="N441" s="222"/>
      <c r="O441" s="221"/>
      <c r="P441" s="222"/>
      <c r="Q441" s="222"/>
      <c r="R441" s="222"/>
      <c r="S441" s="222"/>
      <c r="T441" s="222"/>
      <c r="U441" s="221"/>
      <c r="V441" s="222"/>
      <c r="W441" s="221"/>
      <c r="X441" s="222"/>
      <c r="Y441" s="221"/>
      <c r="Z441" s="222"/>
      <c r="AA441" s="221"/>
      <c r="AB441" s="222"/>
      <c r="AC441" s="221"/>
      <c r="AD441" s="222"/>
      <c r="AE441" s="221"/>
      <c r="AF441" s="222"/>
      <c r="AG441" s="221"/>
      <c r="AH441" s="222"/>
      <c r="AI441" s="221"/>
      <c r="AJ441" s="221"/>
      <c r="AK441" s="221"/>
    </row>
    <row r="442" spans="4:37" ht="15.75" customHeight="1">
      <c r="D442" s="223"/>
      <c r="E442" s="221"/>
      <c r="F442" s="222"/>
      <c r="G442" s="221"/>
      <c r="H442" s="222"/>
      <c r="I442" s="221"/>
      <c r="J442" s="223"/>
      <c r="K442" s="221"/>
      <c r="L442" s="222"/>
      <c r="M442" s="221"/>
      <c r="N442" s="222"/>
      <c r="O442" s="221"/>
      <c r="P442" s="222"/>
      <c r="Q442" s="222"/>
      <c r="R442" s="222"/>
      <c r="S442" s="222"/>
      <c r="T442" s="222"/>
      <c r="U442" s="221"/>
      <c r="V442" s="222"/>
      <c r="W442" s="221"/>
      <c r="X442" s="222"/>
      <c r="Y442" s="221"/>
      <c r="Z442" s="222"/>
      <c r="AA442" s="221"/>
      <c r="AB442" s="222"/>
      <c r="AC442" s="221"/>
      <c r="AD442" s="222"/>
      <c r="AE442" s="221"/>
      <c r="AF442" s="222"/>
      <c r="AG442" s="221"/>
      <c r="AH442" s="222"/>
      <c r="AI442" s="221"/>
      <c r="AJ442" s="221"/>
      <c r="AK442" s="221"/>
    </row>
    <row r="443" spans="4:37" ht="15.75" customHeight="1">
      <c r="D443" s="223"/>
      <c r="E443" s="221"/>
      <c r="F443" s="222"/>
      <c r="G443" s="221"/>
      <c r="H443" s="222"/>
      <c r="I443" s="221"/>
      <c r="J443" s="223"/>
      <c r="K443" s="221"/>
      <c r="L443" s="222"/>
      <c r="M443" s="221"/>
      <c r="N443" s="222"/>
      <c r="O443" s="221"/>
      <c r="P443" s="222"/>
      <c r="Q443" s="222"/>
      <c r="R443" s="222"/>
      <c r="S443" s="222"/>
      <c r="T443" s="222"/>
      <c r="U443" s="221"/>
      <c r="V443" s="222"/>
      <c r="W443" s="221"/>
      <c r="X443" s="222"/>
      <c r="Y443" s="221"/>
      <c r="Z443" s="222"/>
      <c r="AA443" s="221"/>
      <c r="AB443" s="222"/>
      <c r="AC443" s="221"/>
      <c r="AD443" s="222"/>
      <c r="AE443" s="221"/>
      <c r="AF443" s="222"/>
      <c r="AG443" s="221"/>
      <c r="AH443" s="222"/>
      <c r="AI443" s="221"/>
      <c r="AJ443" s="221"/>
      <c r="AK443" s="221"/>
    </row>
    <row r="444" spans="4:37" ht="15.75" customHeight="1">
      <c r="D444" s="223"/>
      <c r="E444" s="221"/>
      <c r="F444" s="222"/>
      <c r="G444" s="221"/>
      <c r="H444" s="222"/>
      <c r="I444" s="221"/>
      <c r="J444" s="223"/>
      <c r="K444" s="221"/>
      <c r="L444" s="222"/>
      <c r="M444" s="221"/>
      <c r="N444" s="222"/>
      <c r="O444" s="221"/>
      <c r="P444" s="222"/>
      <c r="Q444" s="222"/>
      <c r="R444" s="222"/>
      <c r="S444" s="222"/>
      <c r="T444" s="222"/>
      <c r="U444" s="221"/>
      <c r="V444" s="222"/>
      <c r="W444" s="221"/>
      <c r="X444" s="222"/>
      <c r="Y444" s="221"/>
      <c r="Z444" s="222"/>
      <c r="AA444" s="221"/>
      <c r="AB444" s="222"/>
      <c r="AC444" s="221"/>
      <c r="AD444" s="222"/>
      <c r="AE444" s="221"/>
      <c r="AF444" s="222"/>
      <c r="AG444" s="221"/>
      <c r="AH444" s="222"/>
      <c r="AI444" s="221"/>
      <c r="AJ444" s="221"/>
      <c r="AK444" s="221"/>
    </row>
    <row r="445" spans="4:37" ht="15.75" customHeight="1">
      <c r="D445" s="223"/>
      <c r="E445" s="221"/>
      <c r="F445" s="222"/>
      <c r="G445" s="221"/>
      <c r="H445" s="222"/>
      <c r="I445" s="221"/>
      <c r="J445" s="223"/>
      <c r="K445" s="221"/>
      <c r="L445" s="222"/>
      <c r="M445" s="221"/>
      <c r="N445" s="222"/>
      <c r="O445" s="221"/>
      <c r="P445" s="222"/>
      <c r="Q445" s="222"/>
      <c r="R445" s="222"/>
      <c r="S445" s="222"/>
      <c r="T445" s="222"/>
      <c r="U445" s="221"/>
      <c r="V445" s="222"/>
      <c r="W445" s="221"/>
      <c r="X445" s="222"/>
      <c r="Y445" s="221"/>
      <c r="Z445" s="222"/>
      <c r="AA445" s="221"/>
      <c r="AB445" s="222"/>
      <c r="AC445" s="221"/>
      <c r="AD445" s="222"/>
      <c r="AE445" s="221"/>
      <c r="AF445" s="222"/>
      <c r="AG445" s="221"/>
      <c r="AH445" s="222"/>
      <c r="AI445" s="221"/>
      <c r="AJ445" s="221"/>
      <c r="AK445" s="221"/>
    </row>
    <row r="446" spans="4:37" ht="15.75" customHeight="1">
      <c r="D446" s="223"/>
      <c r="E446" s="221"/>
      <c r="F446" s="222"/>
      <c r="G446" s="221"/>
      <c r="H446" s="222"/>
      <c r="I446" s="221"/>
      <c r="J446" s="223"/>
      <c r="K446" s="221"/>
      <c r="L446" s="222"/>
      <c r="M446" s="221"/>
      <c r="N446" s="222"/>
      <c r="O446" s="221"/>
      <c r="P446" s="222"/>
      <c r="Q446" s="222"/>
      <c r="R446" s="222"/>
      <c r="S446" s="222"/>
      <c r="T446" s="222"/>
      <c r="U446" s="221"/>
      <c r="V446" s="222"/>
      <c r="W446" s="221"/>
      <c r="X446" s="222"/>
      <c r="Y446" s="221"/>
      <c r="Z446" s="222"/>
      <c r="AA446" s="221"/>
      <c r="AB446" s="222"/>
      <c r="AC446" s="221"/>
      <c r="AD446" s="222"/>
      <c r="AE446" s="221"/>
      <c r="AF446" s="222"/>
      <c r="AG446" s="221"/>
      <c r="AH446" s="222"/>
      <c r="AI446" s="221"/>
      <c r="AJ446" s="221"/>
      <c r="AK446" s="221"/>
    </row>
    <row r="447" spans="4:37" ht="15.75" customHeight="1">
      <c r="D447" s="223"/>
      <c r="E447" s="221"/>
      <c r="F447" s="222"/>
      <c r="G447" s="221"/>
      <c r="H447" s="222"/>
      <c r="I447" s="221"/>
      <c r="J447" s="223"/>
      <c r="K447" s="221"/>
      <c r="L447" s="222"/>
      <c r="M447" s="221"/>
      <c r="N447" s="222"/>
      <c r="O447" s="221"/>
      <c r="P447" s="222"/>
      <c r="Q447" s="222"/>
      <c r="R447" s="222"/>
      <c r="S447" s="222"/>
      <c r="T447" s="222"/>
      <c r="U447" s="221"/>
      <c r="V447" s="222"/>
      <c r="W447" s="221"/>
      <c r="X447" s="222"/>
      <c r="Y447" s="221"/>
      <c r="Z447" s="222"/>
      <c r="AA447" s="221"/>
      <c r="AB447" s="222"/>
      <c r="AC447" s="221"/>
      <c r="AD447" s="222"/>
      <c r="AE447" s="221"/>
      <c r="AF447" s="222"/>
      <c r="AG447" s="221"/>
      <c r="AH447" s="222"/>
      <c r="AI447" s="221"/>
      <c r="AJ447" s="221"/>
      <c r="AK447" s="221"/>
    </row>
    <row r="448" spans="4:37" ht="15.75" customHeight="1">
      <c r="D448" s="223"/>
      <c r="E448" s="221"/>
      <c r="F448" s="222"/>
      <c r="G448" s="221"/>
      <c r="H448" s="222"/>
      <c r="I448" s="221"/>
      <c r="J448" s="223"/>
      <c r="K448" s="221"/>
      <c r="L448" s="222"/>
      <c r="M448" s="221"/>
      <c r="N448" s="222"/>
      <c r="O448" s="221"/>
      <c r="P448" s="222"/>
      <c r="Q448" s="222"/>
      <c r="R448" s="222"/>
      <c r="S448" s="222"/>
      <c r="T448" s="222"/>
      <c r="U448" s="221"/>
      <c r="V448" s="222"/>
      <c r="W448" s="221"/>
      <c r="X448" s="222"/>
      <c r="Y448" s="221"/>
      <c r="Z448" s="222"/>
      <c r="AA448" s="221"/>
      <c r="AB448" s="222"/>
      <c r="AC448" s="221"/>
      <c r="AD448" s="222"/>
      <c r="AE448" s="221"/>
      <c r="AF448" s="222"/>
      <c r="AG448" s="221"/>
      <c r="AH448" s="222"/>
      <c r="AI448" s="221"/>
      <c r="AJ448" s="221"/>
      <c r="AK448" s="221"/>
    </row>
    <row r="449" spans="4:37" ht="15.75" customHeight="1">
      <c r="D449" s="223"/>
      <c r="E449" s="221"/>
      <c r="F449" s="222"/>
      <c r="G449" s="221"/>
      <c r="H449" s="222"/>
      <c r="I449" s="221"/>
      <c r="J449" s="223"/>
      <c r="K449" s="221"/>
      <c r="L449" s="222"/>
      <c r="M449" s="221"/>
      <c r="N449" s="222"/>
      <c r="O449" s="221"/>
      <c r="P449" s="222"/>
      <c r="Q449" s="222"/>
      <c r="R449" s="222"/>
      <c r="S449" s="222"/>
      <c r="T449" s="222"/>
      <c r="U449" s="221"/>
      <c r="V449" s="222"/>
      <c r="W449" s="221"/>
      <c r="X449" s="222"/>
      <c r="Y449" s="221"/>
      <c r="Z449" s="222"/>
      <c r="AA449" s="221"/>
      <c r="AB449" s="222"/>
      <c r="AC449" s="221"/>
      <c r="AD449" s="222"/>
      <c r="AE449" s="221"/>
      <c r="AF449" s="222"/>
      <c r="AG449" s="221"/>
      <c r="AH449" s="222"/>
      <c r="AI449" s="221"/>
      <c r="AJ449" s="221"/>
      <c r="AK449" s="221"/>
    </row>
    <row r="450" spans="4:37" ht="15.75" customHeight="1">
      <c r="D450" s="223"/>
      <c r="E450" s="221"/>
      <c r="F450" s="222"/>
      <c r="G450" s="221"/>
      <c r="H450" s="222"/>
      <c r="I450" s="221"/>
      <c r="J450" s="223"/>
      <c r="K450" s="221"/>
      <c r="L450" s="222"/>
      <c r="M450" s="221"/>
      <c r="N450" s="222"/>
      <c r="O450" s="221"/>
      <c r="P450" s="222"/>
      <c r="Q450" s="222"/>
      <c r="R450" s="222"/>
      <c r="S450" s="222"/>
      <c r="T450" s="222"/>
      <c r="U450" s="221"/>
      <c r="V450" s="222"/>
      <c r="W450" s="221"/>
      <c r="X450" s="222"/>
      <c r="Y450" s="221"/>
      <c r="Z450" s="222"/>
      <c r="AA450" s="221"/>
      <c r="AB450" s="222"/>
      <c r="AC450" s="221"/>
      <c r="AD450" s="222"/>
      <c r="AE450" s="221"/>
      <c r="AF450" s="222"/>
      <c r="AG450" s="221"/>
      <c r="AH450" s="222"/>
      <c r="AI450" s="221"/>
      <c r="AJ450" s="221"/>
      <c r="AK450" s="221"/>
    </row>
    <row r="451" spans="4:37" ht="15.75" customHeight="1">
      <c r="D451" s="223"/>
      <c r="E451" s="221"/>
      <c r="F451" s="222"/>
      <c r="G451" s="221"/>
      <c r="H451" s="222"/>
      <c r="I451" s="221"/>
      <c r="J451" s="223"/>
      <c r="K451" s="221"/>
      <c r="L451" s="222"/>
      <c r="M451" s="221"/>
      <c r="N451" s="222"/>
      <c r="O451" s="221"/>
      <c r="P451" s="222"/>
      <c r="Q451" s="222"/>
      <c r="R451" s="222"/>
      <c r="S451" s="222"/>
      <c r="T451" s="222"/>
      <c r="U451" s="221"/>
      <c r="V451" s="222"/>
      <c r="W451" s="221"/>
      <c r="X451" s="222"/>
      <c r="Y451" s="221"/>
      <c r="Z451" s="222"/>
      <c r="AA451" s="221"/>
      <c r="AB451" s="222"/>
      <c r="AC451" s="221"/>
      <c r="AD451" s="222"/>
      <c r="AE451" s="221"/>
      <c r="AF451" s="222"/>
      <c r="AG451" s="221"/>
      <c r="AH451" s="222"/>
      <c r="AI451" s="221"/>
      <c r="AJ451" s="221"/>
      <c r="AK451" s="221"/>
    </row>
    <row r="452" spans="4:37" ht="15.75" customHeight="1">
      <c r="D452" s="223"/>
      <c r="E452" s="221"/>
      <c r="F452" s="222"/>
      <c r="G452" s="221"/>
      <c r="H452" s="222"/>
      <c r="I452" s="221"/>
      <c r="J452" s="223"/>
      <c r="K452" s="221"/>
      <c r="L452" s="222"/>
      <c r="M452" s="221"/>
      <c r="N452" s="222"/>
      <c r="O452" s="221"/>
      <c r="P452" s="222"/>
      <c r="Q452" s="222"/>
      <c r="R452" s="222"/>
      <c r="S452" s="222"/>
      <c r="T452" s="222"/>
      <c r="U452" s="221"/>
      <c r="V452" s="222"/>
      <c r="W452" s="221"/>
      <c r="X452" s="222"/>
      <c r="Y452" s="221"/>
      <c r="Z452" s="222"/>
      <c r="AA452" s="221"/>
      <c r="AB452" s="222"/>
      <c r="AC452" s="221"/>
      <c r="AD452" s="222"/>
      <c r="AE452" s="221"/>
      <c r="AF452" s="222"/>
      <c r="AG452" s="221"/>
      <c r="AH452" s="222"/>
      <c r="AI452" s="221"/>
      <c r="AJ452" s="221"/>
      <c r="AK452" s="221"/>
    </row>
    <row r="453" spans="4:37" ht="15.75" customHeight="1">
      <c r="D453" s="223"/>
      <c r="E453" s="221"/>
      <c r="F453" s="222"/>
      <c r="G453" s="221"/>
      <c r="H453" s="222"/>
      <c r="I453" s="221"/>
      <c r="J453" s="223"/>
      <c r="K453" s="221"/>
      <c r="L453" s="222"/>
      <c r="M453" s="221"/>
      <c r="N453" s="222"/>
      <c r="O453" s="221"/>
      <c r="P453" s="222"/>
      <c r="Q453" s="222"/>
      <c r="R453" s="222"/>
      <c r="S453" s="222"/>
      <c r="T453" s="222"/>
      <c r="U453" s="221"/>
      <c r="V453" s="222"/>
      <c r="W453" s="221"/>
      <c r="X453" s="222"/>
      <c r="Y453" s="221"/>
      <c r="Z453" s="222"/>
      <c r="AA453" s="221"/>
      <c r="AB453" s="222"/>
      <c r="AC453" s="221"/>
      <c r="AD453" s="222"/>
      <c r="AE453" s="221"/>
      <c r="AF453" s="222"/>
      <c r="AG453" s="221"/>
      <c r="AH453" s="222"/>
      <c r="AI453" s="221"/>
      <c r="AJ453" s="221"/>
      <c r="AK453" s="221"/>
    </row>
    <row r="454" spans="4:37" ht="15.75" customHeight="1">
      <c r="D454" s="223"/>
      <c r="E454" s="221"/>
      <c r="F454" s="222"/>
      <c r="G454" s="221"/>
      <c r="H454" s="222"/>
      <c r="I454" s="221"/>
      <c r="J454" s="223"/>
      <c r="K454" s="221"/>
      <c r="L454" s="222"/>
      <c r="M454" s="221"/>
      <c r="N454" s="222"/>
      <c r="O454" s="221"/>
      <c r="P454" s="222"/>
      <c r="Q454" s="222"/>
      <c r="R454" s="222"/>
      <c r="S454" s="222"/>
      <c r="T454" s="222"/>
      <c r="U454" s="221"/>
      <c r="V454" s="222"/>
      <c r="W454" s="221"/>
      <c r="X454" s="222"/>
      <c r="Y454" s="221"/>
      <c r="Z454" s="222"/>
      <c r="AA454" s="221"/>
      <c r="AB454" s="222"/>
      <c r="AC454" s="221"/>
      <c r="AD454" s="222"/>
      <c r="AE454" s="221"/>
      <c r="AF454" s="222"/>
      <c r="AG454" s="221"/>
      <c r="AH454" s="222"/>
      <c r="AI454" s="221"/>
      <c r="AJ454" s="221"/>
      <c r="AK454" s="221"/>
    </row>
    <row r="455" spans="4:37" ht="15.75" customHeight="1">
      <c r="D455" s="223"/>
      <c r="E455" s="221"/>
      <c r="F455" s="222"/>
      <c r="G455" s="221"/>
      <c r="H455" s="222"/>
      <c r="I455" s="221"/>
      <c r="J455" s="223"/>
      <c r="K455" s="221"/>
      <c r="L455" s="222"/>
      <c r="M455" s="221"/>
      <c r="N455" s="222"/>
      <c r="O455" s="221"/>
      <c r="P455" s="222"/>
      <c r="Q455" s="222"/>
      <c r="R455" s="222"/>
      <c r="S455" s="222"/>
      <c r="T455" s="222"/>
      <c r="U455" s="221"/>
      <c r="V455" s="222"/>
      <c r="W455" s="221"/>
      <c r="X455" s="222"/>
      <c r="Y455" s="221"/>
      <c r="Z455" s="222"/>
      <c r="AA455" s="221"/>
      <c r="AB455" s="222"/>
      <c r="AC455" s="221"/>
      <c r="AD455" s="222"/>
      <c r="AE455" s="221"/>
      <c r="AF455" s="222"/>
      <c r="AG455" s="221"/>
      <c r="AH455" s="222"/>
      <c r="AI455" s="221"/>
      <c r="AJ455" s="221"/>
      <c r="AK455" s="221"/>
    </row>
    <row r="456" spans="4:37" ht="15.75" customHeight="1">
      <c r="D456" s="223"/>
      <c r="E456" s="221"/>
      <c r="F456" s="222"/>
      <c r="G456" s="221"/>
      <c r="H456" s="222"/>
      <c r="I456" s="221"/>
      <c r="J456" s="223"/>
      <c r="K456" s="221"/>
      <c r="L456" s="222"/>
      <c r="M456" s="221"/>
      <c r="N456" s="222"/>
      <c r="O456" s="221"/>
      <c r="P456" s="222"/>
      <c r="Q456" s="222"/>
      <c r="R456" s="222"/>
      <c r="S456" s="222"/>
      <c r="T456" s="222"/>
      <c r="U456" s="221"/>
      <c r="V456" s="222"/>
      <c r="W456" s="221"/>
      <c r="X456" s="222"/>
      <c r="Y456" s="221"/>
      <c r="Z456" s="222"/>
      <c r="AA456" s="221"/>
      <c r="AB456" s="222"/>
      <c r="AC456" s="221"/>
      <c r="AD456" s="222"/>
      <c r="AE456" s="221"/>
      <c r="AF456" s="222"/>
      <c r="AG456" s="221"/>
      <c r="AH456" s="222"/>
      <c r="AI456" s="221"/>
      <c r="AJ456" s="221"/>
      <c r="AK456" s="221"/>
    </row>
    <row r="457" spans="4:37" ht="15.75" customHeight="1">
      <c r="D457" s="223"/>
      <c r="E457" s="221"/>
      <c r="F457" s="222"/>
      <c r="G457" s="221"/>
      <c r="H457" s="222"/>
      <c r="I457" s="221"/>
      <c r="J457" s="223"/>
      <c r="K457" s="221"/>
      <c r="L457" s="222"/>
      <c r="M457" s="221"/>
      <c r="N457" s="222"/>
      <c r="O457" s="221"/>
      <c r="P457" s="222"/>
      <c r="Q457" s="222"/>
      <c r="R457" s="222"/>
      <c r="S457" s="222"/>
      <c r="T457" s="222"/>
      <c r="U457" s="221"/>
      <c r="V457" s="222"/>
      <c r="W457" s="221"/>
      <c r="X457" s="222"/>
      <c r="Y457" s="221"/>
      <c r="Z457" s="222"/>
      <c r="AA457" s="221"/>
      <c r="AB457" s="222"/>
      <c r="AC457" s="221"/>
      <c r="AD457" s="222"/>
      <c r="AE457" s="221"/>
      <c r="AF457" s="222"/>
      <c r="AG457" s="221"/>
      <c r="AH457" s="222"/>
      <c r="AI457" s="221"/>
      <c r="AJ457" s="221"/>
      <c r="AK457" s="221"/>
    </row>
    <row r="458" spans="4:37" ht="15.75" customHeight="1">
      <c r="D458" s="223"/>
      <c r="E458" s="221"/>
      <c r="F458" s="222"/>
      <c r="G458" s="221"/>
      <c r="H458" s="222"/>
      <c r="I458" s="221"/>
      <c r="J458" s="223"/>
      <c r="K458" s="221"/>
      <c r="L458" s="222"/>
      <c r="M458" s="221"/>
      <c r="N458" s="222"/>
      <c r="O458" s="221"/>
      <c r="P458" s="222"/>
      <c r="Q458" s="222"/>
      <c r="R458" s="222"/>
      <c r="S458" s="222"/>
      <c r="T458" s="222"/>
      <c r="U458" s="221"/>
      <c r="V458" s="222"/>
      <c r="W458" s="221"/>
      <c r="X458" s="222"/>
      <c r="Y458" s="221"/>
      <c r="Z458" s="222"/>
      <c r="AA458" s="221"/>
      <c r="AB458" s="222"/>
      <c r="AC458" s="221"/>
      <c r="AD458" s="222"/>
      <c r="AE458" s="221"/>
      <c r="AF458" s="222"/>
      <c r="AG458" s="221"/>
      <c r="AH458" s="222"/>
      <c r="AI458" s="221"/>
      <c r="AJ458" s="221"/>
      <c r="AK458" s="221"/>
    </row>
    <row r="459" spans="4:37" ht="15.75" customHeight="1">
      <c r="D459" s="223"/>
      <c r="E459" s="221"/>
      <c r="F459" s="222"/>
      <c r="G459" s="221"/>
      <c r="H459" s="222"/>
      <c r="I459" s="221"/>
      <c r="J459" s="223"/>
      <c r="K459" s="221"/>
      <c r="L459" s="222"/>
      <c r="M459" s="221"/>
      <c r="N459" s="222"/>
      <c r="O459" s="221"/>
      <c r="P459" s="222"/>
      <c r="Q459" s="222"/>
      <c r="R459" s="222"/>
      <c r="S459" s="222"/>
      <c r="T459" s="222"/>
      <c r="U459" s="221"/>
      <c r="V459" s="222"/>
      <c r="W459" s="221"/>
      <c r="X459" s="222"/>
      <c r="Y459" s="221"/>
      <c r="Z459" s="222"/>
      <c r="AA459" s="221"/>
      <c r="AB459" s="222"/>
      <c r="AC459" s="221"/>
      <c r="AD459" s="222"/>
      <c r="AE459" s="221"/>
      <c r="AF459" s="222"/>
      <c r="AG459" s="221"/>
      <c r="AH459" s="222"/>
      <c r="AI459" s="221"/>
      <c r="AJ459" s="221"/>
      <c r="AK459" s="221"/>
    </row>
    <row r="460" spans="4:37" ht="15.75" customHeight="1">
      <c r="D460" s="223"/>
      <c r="E460" s="221"/>
      <c r="F460" s="222"/>
      <c r="G460" s="221"/>
      <c r="H460" s="222"/>
      <c r="I460" s="221"/>
      <c r="J460" s="223"/>
      <c r="K460" s="221"/>
      <c r="L460" s="222"/>
      <c r="M460" s="221"/>
      <c r="N460" s="222"/>
      <c r="O460" s="221"/>
      <c r="P460" s="222"/>
      <c r="Q460" s="222"/>
      <c r="R460" s="222"/>
      <c r="S460" s="222"/>
      <c r="T460" s="222"/>
      <c r="U460" s="221"/>
      <c r="V460" s="222"/>
      <c r="W460" s="221"/>
      <c r="X460" s="222"/>
      <c r="Y460" s="221"/>
      <c r="Z460" s="222"/>
      <c r="AA460" s="221"/>
      <c r="AB460" s="222"/>
      <c r="AC460" s="221"/>
      <c r="AD460" s="222"/>
      <c r="AE460" s="221"/>
      <c r="AF460" s="222"/>
      <c r="AG460" s="221"/>
      <c r="AH460" s="222"/>
      <c r="AI460" s="221"/>
      <c r="AJ460" s="221"/>
      <c r="AK460" s="221"/>
    </row>
    <row r="461" spans="4:37" ht="15.75" customHeight="1">
      <c r="D461" s="223"/>
      <c r="E461" s="221"/>
      <c r="F461" s="222"/>
      <c r="G461" s="221"/>
      <c r="H461" s="222"/>
      <c r="I461" s="221"/>
      <c r="J461" s="223"/>
      <c r="K461" s="221"/>
      <c r="L461" s="222"/>
      <c r="M461" s="221"/>
      <c r="N461" s="222"/>
      <c r="O461" s="221"/>
      <c r="P461" s="222"/>
      <c r="Q461" s="222"/>
      <c r="R461" s="222"/>
      <c r="S461" s="222"/>
      <c r="T461" s="222"/>
      <c r="U461" s="221"/>
      <c r="V461" s="222"/>
      <c r="W461" s="221"/>
      <c r="X461" s="222"/>
      <c r="Y461" s="221"/>
      <c r="Z461" s="222"/>
      <c r="AA461" s="221"/>
      <c r="AB461" s="222"/>
      <c r="AC461" s="221"/>
      <c r="AD461" s="222"/>
      <c r="AE461" s="221"/>
      <c r="AF461" s="222"/>
      <c r="AG461" s="221"/>
      <c r="AH461" s="222"/>
      <c r="AI461" s="221"/>
      <c r="AJ461" s="221"/>
      <c r="AK461" s="221"/>
    </row>
    <row r="462" spans="4:37" ht="15.75" customHeight="1">
      <c r="D462" s="223"/>
      <c r="E462" s="221"/>
      <c r="F462" s="222"/>
      <c r="G462" s="221"/>
      <c r="H462" s="222"/>
      <c r="I462" s="221"/>
      <c r="J462" s="223"/>
      <c r="K462" s="221"/>
      <c r="L462" s="222"/>
      <c r="M462" s="221"/>
      <c r="N462" s="222"/>
      <c r="O462" s="221"/>
      <c r="P462" s="222"/>
      <c r="Q462" s="222"/>
      <c r="R462" s="222"/>
      <c r="S462" s="222"/>
      <c r="T462" s="222"/>
      <c r="U462" s="221"/>
      <c r="V462" s="222"/>
      <c r="W462" s="221"/>
      <c r="X462" s="222"/>
      <c r="Y462" s="221"/>
      <c r="Z462" s="222"/>
      <c r="AA462" s="221"/>
      <c r="AB462" s="222"/>
      <c r="AC462" s="221"/>
      <c r="AD462" s="222"/>
      <c r="AE462" s="221"/>
      <c r="AF462" s="222"/>
      <c r="AG462" s="221"/>
      <c r="AH462" s="222"/>
      <c r="AI462" s="221"/>
      <c r="AJ462" s="221"/>
      <c r="AK462" s="221"/>
    </row>
    <row r="463" spans="4:37" ht="15.75" customHeight="1">
      <c r="D463" s="223"/>
      <c r="E463" s="221"/>
      <c r="F463" s="222"/>
      <c r="G463" s="221"/>
      <c r="H463" s="222"/>
      <c r="I463" s="221"/>
      <c r="J463" s="223"/>
      <c r="K463" s="221"/>
      <c r="L463" s="222"/>
      <c r="M463" s="221"/>
      <c r="N463" s="222"/>
      <c r="O463" s="221"/>
      <c r="P463" s="222"/>
      <c r="Q463" s="222"/>
      <c r="R463" s="222"/>
      <c r="S463" s="222"/>
      <c r="T463" s="222"/>
      <c r="U463" s="221"/>
      <c r="V463" s="222"/>
      <c r="W463" s="221"/>
      <c r="X463" s="222"/>
      <c r="Y463" s="221"/>
      <c r="Z463" s="222"/>
      <c r="AA463" s="221"/>
      <c r="AB463" s="222"/>
      <c r="AC463" s="221"/>
      <c r="AD463" s="222"/>
      <c r="AE463" s="221"/>
      <c r="AF463" s="222"/>
      <c r="AG463" s="221"/>
      <c r="AH463" s="222"/>
      <c r="AI463" s="221"/>
      <c r="AJ463" s="221"/>
      <c r="AK463" s="221"/>
    </row>
    <row r="464" spans="4:37" ht="15.75" customHeight="1">
      <c r="D464" s="223"/>
      <c r="E464" s="221"/>
      <c r="F464" s="222"/>
      <c r="G464" s="221"/>
      <c r="H464" s="222"/>
      <c r="I464" s="221"/>
      <c r="J464" s="223"/>
      <c r="K464" s="221"/>
      <c r="L464" s="222"/>
      <c r="M464" s="221"/>
      <c r="N464" s="222"/>
      <c r="O464" s="221"/>
      <c r="P464" s="222"/>
      <c r="Q464" s="222"/>
      <c r="R464" s="222"/>
      <c r="S464" s="222"/>
      <c r="T464" s="222"/>
      <c r="U464" s="221"/>
      <c r="V464" s="222"/>
      <c r="W464" s="221"/>
      <c r="X464" s="222"/>
      <c r="Y464" s="221"/>
      <c r="Z464" s="222"/>
      <c r="AA464" s="221"/>
      <c r="AB464" s="222"/>
      <c r="AC464" s="221"/>
      <c r="AD464" s="222"/>
      <c r="AE464" s="221"/>
      <c r="AF464" s="222"/>
      <c r="AG464" s="221"/>
      <c r="AH464" s="222"/>
      <c r="AI464" s="221"/>
      <c r="AJ464" s="221"/>
      <c r="AK464" s="221"/>
    </row>
    <row r="465" spans="4:37" ht="15.75" customHeight="1">
      <c r="D465" s="223"/>
      <c r="E465" s="221"/>
      <c r="F465" s="222"/>
      <c r="G465" s="221"/>
      <c r="H465" s="222"/>
      <c r="I465" s="221"/>
      <c r="J465" s="223"/>
      <c r="K465" s="221"/>
      <c r="L465" s="222"/>
      <c r="M465" s="221"/>
      <c r="N465" s="222"/>
      <c r="O465" s="221"/>
      <c r="P465" s="222"/>
      <c r="Q465" s="222"/>
      <c r="R465" s="222"/>
      <c r="S465" s="222"/>
      <c r="T465" s="222"/>
      <c r="U465" s="221"/>
      <c r="V465" s="222"/>
      <c r="W465" s="221"/>
      <c r="X465" s="222"/>
      <c r="Y465" s="221"/>
      <c r="Z465" s="222"/>
      <c r="AA465" s="221"/>
      <c r="AB465" s="222"/>
      <c r="AC465" s="221"/>
      <c r="AD465" s="222"/>
      <c r="AE465" s="221"/>
      <c r="AF465" s="222"/>
      <c r="AG465" s="221"/>
      <c r="AH465" s="222"/>
      <c r="AI465" s="221"/>
      <c r="AJ465" s="221"/>
      <c r="AK465" s="221"/>
    </row>
    <row r="466" spans="4:37" ht="15.75" customHeight="1">
      <c r="D466" s="223"/>
      <c r="E466" s="221"/>
      <c r="F466" s="222"/>
      <c r="G466" s="221"/>
      <c r="H466" s="222"/>
      <c r="I466" s="221"/>
      <c r="J466" s="223"/>
      <c r="K466" s="221"/>
      <c r="L466" s="222"/>
      <c r="M466" s="221"/>
      <c r="N466" s="222"/>
      <c r="O466" s="221"/>
      <c r="P466" s="222"/>
      <c r="Q466" s="222"/>
      <c r="R466" s="222"/>
      <c r="S466" s="222"/>
      <c r="T466" s="222"/>
      <c r="U466" s="221"/>
      <c r="V466" s="222"/>
      <c r="W466" s="221"/>
      <c r="X466" s="222"/>
      <c r="Y466" s="221"/>
      <c r="Z466" s="222"/>
      <c r="AA466" s="221"/>
      <c r="AB466" s="222"/>
      <c r="AC466" s="221"/>
      <c r="AD466" s="222"/>
      <c r="AE466" s="221"/>
      <c r="AF466" s="222"/>
      <c r="AG466" s="221"/>
      <c r="AH466" s="222"/>
      <c r="AI466" s="221"/>
      <c r="AJ466" s="221"/>
      <c r="AK466" s="221"/>
    </row>
    <row r="467" spans="4:37" ht="15.75" customHeight="1">
      <c r="D467" s="223"/>
      <c r="E467" s="221"/>
      <c r="F467" s="222"/>
      <c r="G467" s="221"/>
      <c r="H467" s="222"/>
      <c r="I467" s="221"/>
      <c r="J467" s="223"/>
      <c r="K467" s="221"/>
      <c r="L467" s="222"/>
      <c r="M467" s="221"/>
      <c r="N467" s="222"/>
      <c r="O467" s="221"/>
      <c r="P467" s="222"/>
      <c r="Q467" s="222"/>
      <c r="R467" s="222"/>
      <c r="S467" s="222"/>
      <c r="T467" s="222"/>
      <c r="U467" s="221"/>
      <c r="V467" s="222"/>
      <c r="W467" s="221"/>
      <c r="X467" s="222"/>
      <c r="Y467" s="221"/>
      <c r="Z467" s="222"/>
      <c r="AA467" s="221"/>
      <c r="AB467" s="222"/>
      <c r="AC467" s="221"/>
      <c r="AD467" s="222"/>
      <c r="AE467" s="221"/>
      <c r="AF467" s="222"/>
      <c r="AG467" s="221"/>
      <c r="AH467" s="222"/>
      <c r="AI467" s="221"/>
      <c r="AJ467" s="221"/>
      <c r="AK467" s="221"/>
    </row>
    <row r="468" spans="4:37" ht="15.75" customHeight="1">
      <c r="D468" s="223"/>
      <c r="E468" s="221"/>
      <c r="F468" s="222"/>
      <c r="G468" s="221"/>
      <c r="H468" s="222"/>
      <c r="I468" s="221"/>
      <c r="J468" s="223"/>
      <c r="K468" s="221"/>
      <c r="L468" s="222"/>
      <c r="M468" s="221"/>
      <c r="N468" s="222"/>
      <c r="O468" s="221"/>
      <c r="P468" s="222"/>
      <c r="Q468" s="222"/>
      <c r="R468" s="222"/>
      <c r="S468" s="222"/>
      <c r="T468" s="222"/>
      <c r="U468" s="221"/>
      <c r="V468" s="222"/>
      <c r="W468" s="221"/>
      <c r="X468" s="222"/>
      <c r="Y468" s="221"/>
      <c r="Z468" s="222"/>
      <c r="AA468" s="221"/>
      <c r="AB468" s="222"/>
      <c r="AC468" s="221"/>
      <c r="AD468" s="222"/>
      <c r="AE468" s="221"/>
      <c r="AF468" s="222"/>
      <c r="AG468" s="221"/>
      <c r="AH468" s="222"/>
      <c r="AI468" s="221"/>
      <c r="AJ468" s="221"/>
      <c r="AK468" s="221"/>
    </row>
    <row r="469" spans="4:37" ht="15.75" customHeight="1">
      <c r="D469" s="223"/>
      <c r="E469" s="221"/>
      <c r="F469" s="222"/>
      <c r="G469" s="221"/>
      <c r="H469" s="222"/>
      <c r="I469" s="221"/>
      <c r="J469" s="223"/>
      <c r="K469" s="221"/>
      <c r="L469" s="222"/>
      <c r="M469" s="221"/>
      <c r="N469" s="222"/>
      <c r="O469" s="221"/>
      <c r="P469" s="222"/>
      <c r="Q469" s="222"/>
      <c r="R469" s="222"/>
      <c r="S469" s="222"/>
      <c r="T469" s="222"/>
      <c r="U469" s="221"/>
      <c r="V469" s="222"/>
      <c r="W469" s="221"/>
      <c r="X469" s="222"/>
      <c r="Y469" s="221"/>
      <c r="Z469" s="222"/>
      <c r="AA469" s="221"/>
      <c r="AB469" s="222"/>
      <c r="AC469" s="221"/>
      <c r="AD469" s="222"/>
      <c r="AE469" s="221"/>
      <c r="AF469" s="222"/>
      <c r="AG469" s="221"/>
      <c r="AH469" s="222"/>
      <c r="AI469" s="221"/>
      <c r="AJ469" s="221"/>
      <c r="AK469" s="221"/>
    </row>
    <row r="470" spans="4:37" ht="15.75" customHeight="1">
      <c r="D470" s="223"/>
      <c r="E470" s="221"/>
      <c r="F470" s="222"/>
      <c r="G470" s="221"/>
      <c r="H470" s="222"/>
      <c r="I470" s="221"/>
      <c r="J470" s="223"/>
      <c r="K470" s="221"/>
      <c r="L470" s="222"/>
      <c r="M470" s="221"/>
      <c r="N470" s="222"/>
      <c r="O470" s="221"/>
      <c r="P470" s="222"/>
      <c r="Q470" s="222"/>
      <c r="R470" s="222"/>
      <c r="S470" s="222"/>
      <c r="T470" s="222"/>
      <c r="U470" s="221"/>
      <c r="V470" s="222"/>
      <c r="W470" s="221"/>
      <c r="X470" s="222"/>
      <c r="Y470" s="221"/>
      <c r="Z470" s="222"/>
      <c r="AA470" s="221"/>
      <c r="AB470" s="222"/>
      <c r="AC470" s="221"/>
      <c r="AD470" s="222"/>
      <c r="AE470" s="221"/>
      <c r="AF470" s="222"/>
      <c r="AG470" s="221"/>
      <c r="AH470" s="222"/>
      <c r="AI470" s="221"/>
      <c r="AJ470" s="221"/>
      <c r="AK470" s="221"/>
    </row>
    <row r="471" spans="4:37" ht="15.75" customHeight="1">
      <c r="D471" s="223"/>
      <c r="E471" s="221"/>
      <c r="F471" s="222"/>
      <c r="G471" s="221"/>
      <c r="H471" s="222"/>
      <c r="I471" s="221"/>
      <c r="J471" s="223"/>
      <c r="K471" s="221"/>
      <c r="L471" s="222"/>
      <c r="M471" s="221"/>
      <c r="N471" s="222"/>
      <c r="O471" s="221"/>
      <c r="P471" s="222"/>
      <c r="Q471" s="222"/>
      <c r="R471" s="222"/>
      <c r="S471" s="222"/>
      <c r="T471" s="222"/>
      <c r="U471" s="221"/>
      <c r="V471" s="222"/>
      <c r="W471" s="221"/>
      <c r="X471" s="222"/>
      <c r="Y471" s="221"/>
      <c r="Z471" s="222"/>
      <c r="AA471" s="221"/>
      <c r="AB471" s="222"/>
      <c r="AC471" s="221"/>
      <c r="AD471" s="222"/>
      <c r="AE471" s="221"/>
      <c r="AF471" s="222"/>
      <c r="AG471" s="221"/>
      <c r="AH471" s="222"/>
      <c r="AI471" s="221"/>
      <c r="AJ471" s="221"/>
      <c r="AK471" s="221"/>
    </row>
    <row r="472" spans="4:37" ht="15.75" customHeight="1">
      <c r="D472" s="223"/>
      <c r="E472" s="221"/>
      <c r="F472" s="222"/>
      <c r="G472" s="221"/>
      <c r="H472" s="222"/>
      <c r="I472" s="221"/>
      <c r="J472" s="223"/>
      <c r="K472" s="221"/>
      <c r="L472" s="222"/>
      <c r="M472" s="221"/>
      <c r="N472" s="222"/>
      <c r="O472" s="221"/>
      <c r="P472" s="222"/>
      <c r="Q472" s="222"/>
      <c r="R472" s="222"/>
      <c r="S472" s="222"/>
      <c r="T472" s="222"/>
      <c r="U472" s="221"/>
      <c r="V472" s="222"/>
      <c r="W472" s="221"/>
      <c r="X472" s="222"/>
      <c r="Y472" s="221"/>
      <c r="Z472" s="222"/>
      <c r="AA472" s="221"/>
      <c r="AB472" s="222"/>
      <c r="AC472" s="221"/>
      <c r="AD472" s="222"/>
      <c r="AE472" s="221"/>
      <c r="AF472" s="222"/>
      <c r="AG472" s="221"/>
      <c r="AH472" s="222"/>
      <c r="AI472" s="221"/>
      <c r="AJ472" s="221"/>
      <c r="AK472" s="221"/>
    </row>
    <row r="473" spans="4:37" ht="15.75" customHeight="1">
      <c r="D473" s="223"/>
      <c r="E473" s="221"/>
      <c r="F473" s="222"/>
      <c r="G473" s="221"/>
      <c r="H473" s="222"/>
      <c r="I473" s="221"/>
      <c r="J473" s="223"/>
      <c r="K473" s="221"/>
      <c r="L473" s="222"/>
      <c r="M473" s="221"/>
      <c r="N473" s="222"/>
      <c r="O473" s="221"/>
      <c r="P473" s="222"/>
      <c r="Q473" s="222"/>
      <c r="R473" s="222"/>
      <c r="S473" s="222"/>
      <c r="T473" s="222"/>
      <c r="U473" s="221"/>
      <c r="V473" s="222"/>
      <c r="W473" s="221"/>
      <c r="X473" s="222"/>
      <c r="Y473" s="221"/>
      <c r="Z473" s="222"/>
      <c r="AA473" s="221"/>
      <c r="AB473" s="222"/>
      <c r="AC473" s="221"/>
      <c r="AD473" s="222"/>
      <c r="AE473" s="221"/>
      <c r="AF473" s="222"/>
      <c r="AG473" s="221"/>
      <c r="AH473" s="222"/>
      <c r="AI473" s="221"/>
      <c r="AJ473" s="221"/>
      <c r="AK473" s="221"/>
    </row>
    <row r="474" spans="4:37" ht="15.75" customHeight="1">
      <c r="D474" s="223"/>
      <c r="E474" s="221"/>
      <c r="F474" s="222"/>
      <c r="G474" s="221"/>
      <c r="H474" s="222"/>
      <c r="I474" s="221"/>
      <c r="J474" s="223"/>
      <c r="K474" s="221"/>
      <c r="L474" s="222"/>
      <c r="M474" s="221"/>
      <c r="N474" s="222"/>
      <c r="O474" s="221"/>
      <c r="P474" s="222"/>
      <c r="Q474" s="222"/>
      <c r="R474" s="222"/>
      <c r="S474" s="222"/>
      <c r="T474" s="222"/>
      <c r="U474" s="221"/>
      <c r="V474" s="222"/>
      <c r="W474" s="221"/>
      <c r="X474" s="222"/>
      <c r="Y474" s="221"/>
      <c r="Z474" s="222"/>
      <c r="AA474" s="221"/>
      <c r="AB474" s="222"/>
      <c r="AC474" s="221"/>
      <c r="AD474" s="222"/>
      <c r="AE474" s="221"/>
      <c r="AF474" s="222"/>
      <c r="AG474" s="221"/>
      <c r="AH474" s="222"/>
      <c r="AI474" s="221"/>
      <c r="AJ474" s="221"/>
      <c r="AK474" s="221"/>
    </row>
    <row r="475" spans="4:37" ht="15.75" customHeight="1">
      <c r="D475" s="223"/>
      <c r="E475" s="221"/>
      <c r="F475" s="222"/>
      <c r="G475" s="221"/>
      <c r="H475" s="222"/>
      <c r="I475" s="221"/>
      <c r="J475" s="223"/>
      <c r="K475" s="221"/>
      <c r="L475" s="222"/>
      <c r="M475" s="221"/>
      <c r="N475" s="222"/>
      <c r="O475" s="221"/>
      <c r="P475" s="222"/>
      <c r="Q475" s="222"/>
      <c r="R475" s="222"/>
      <c r="S475" s="222"/>
      <c r="T475" s="222"/>
      <c r="U475" s="221"/>
      <c r="V475" s="222"/>
      <c r="W475" s="221"/>
      <c r="X475" s="222"/>
      <c r="Y475" s="221"/>
      <c r="Z475" s="222"/>
      <c r="AA475" s="221"/>
      <c r="AB475" s="222"/>
      <c r="AC475" s="221"/>
      <c r="AD475" s="222"/>
      <c r="AE475" s="221"/>
      <c r="AF475" s="222"/>
      <c r="AG475" s="221"/>
      <c r="AH475" s="222"/>
      <c r="AI475" s="221"/>
      <c r="AJ475" s="221"/>
      <c r="AK475" s="221"/>
    </row>
    <row r="476" spans="4:37" ht="15.75" customHeight="1">
      <c r="D476" s="223"/>
      <c r="E476" s="221"/>
      <c r="F476" s="222"/>
      <c r="G476" s="221"/>
      <c r="H476" s="222"/>
      <c r="I476" s="221"/>
      <c r="J476" s="223"/>
      <c r="K476" s="221"/>
      <c r="L476" s="222"/>
      <c r="M476" s="221"/>
      <c r="N476" s="222"/>
      <c r="O476" s="221"/>
      <c r="P476" s="222"/>
      <c r="Q476" s="222"/>
      <c r="R476" s="222"/>
      <c r="S476" s="222"/>
      <c r="T476" s="222"/>
      <c r="U476" s="221"/>
      <c r="V476" s="222"/>
      <c r="W476" s="221"/>
      <c r="X476" s="222"/>
      <c r="Y476" s="221"/>
      <c r="Z476" s="222"/>
      <c r="AA476" s="221"/>
      <c r="AB476" s="222"/>
      <c r="AC476" s="221"/>
      <c r="AD476" s="222"/>
      <c r="AE476" s="221"/>
      <c r="AF476" s="222"/>
      <c r="AG476" s="221"/>
      <c r="AH476" s="222"/>
      <c r="AI476" s="221"/>
      <c r="AJ476" s="221"/>
      <c r="AK476" s="221"/>
    </row>
    <row r="477" spans="4:37" ht="15.75" customHeight="1">
      <c r="D477" s="223"/>
      <c r="E477" s="221"/>
      <c r="F477" s="222"/>
      <c r="G477" s="221"/>
      <c r="H477" s="222"/>
      <c r="I477" s="221"/>
      <c r="J477" s="223"/>
      <c r="K477" s="221"/>
      <c r="L477" s="222"/>
      <c r="M477" s="221"/>
      <c r="N477" s="222"/>
      <c r="O477" s="221"/>
      <c r="P477" s="222"/>
      <c r="Q477" s="222"/>
      <c r="R477" s="222"/>
      <c r="S477" s="222"/>
      <c r="T477" s="222"/>
      <c r="U477" s="221"/>
      <c r="V477" s="222"/>
      <c r="W477" s="221"/>
      <c r="X477" s="222"/>
      <c r="Y477" s="221"/>
      <c r="Z477" s="222"/>
      <c r="AA477" s="221"/>
      <c r="AB477" s="222"/>
      <c r="AC477" s="221"/>
      <c r="AD477" s="222"/>
      <c r="AE477" s="221"/>
      <c r="AF477" s="222"/>
      <c r="AG477" s="221"/>
      <c r="AH477" s="222"/>
      <c r="AI477" s="221"/>
      <c r="AJ477" s="221"/>
      <c r="AK477" s="221"/>
    </row>
    <row r="478" spans="4:37" ht="15.75" customHeight="1">
      <c r="D478" s="223"/>
      <c r="E478" s="221"/>
      <c r="F478" s="222"/>
      <c r="G478" s="221"/>
      <c r="H478" s="222"/>
      <c r="I478" s="221"/>
      <c r="J478" s="223"/>
      <c r="K478" s="221"/>
      <c r="L478" s="222"/>
      <c r="M478" s="221"/>
      <c r="N478" s="222"/>
      <c r="O478" s="221"/>
      <c r="P478" s="222"/>
      <c r="Q478" s="222"/>
      <c r="R478" s="222"/>
      <c r="S478" s="222"/>
      <c r="T478" s="222"/>
      <c r="U478" s="221"/>
      <c r="V478" s="222"/>
      <c r="W478" s="221"/>
      <c r="X478" s="222"/>
      <c r="Y478" s="221"/>
      <c r="Z478" s="222"/>
      <c r="AA478" s="221"/>
      <c r="AB478" s="222"/>
      <c r="AC478" s="221"/>
      <c r="AD478" s="222"/>
      <c r="AE478" s="221"/>
      <c r="AF478" s="222"/>
      <c r="AG478" s="221"/>
      <c r="AH478" s="222"/>
      <c r="AI478" s="221"/>
      <c r="AJ478" s="221"/>
      <c r="AK478" s="221"/>
    </row>
    <row r="479" spans="4:37" ht="15.75" customHeight="1">
      <c r="D479" s="223"/>
      <c r="E479" s="221"/>
      <c r="F479" s="222"/>
      <c r="G479" s="221"/>
      <c r="H479" s="222"/>
      <c r="I479" s="221"/>
      <c r="J479" s="223"/>
      <c r="K479" s="221"/>
      <c r="L479" s="222"/>
      <c r="M479" s="221"/>
      <c r="N479" s="222"/>
      <c r="O479" s="221"/>
      <c r="P479" s="222"/>
      <c r="Q479" s="222"/>
      <c r="R479" s="222"/>
      <c r="S479" s="222"/>
      <c r="T479" s="222"/>
      <c r="U479" s="221"/>
      <c r="V479" s="222"/>
      <c r="W479" s="221"/>
      <c r="X479" s="222"/>
      <c r="Y479" s="221"/>
      <c r="Z479" s="222"/>
      <c r="AA479" s="221"/>
      <c r="AB479" s="222"/>
      <c r="AC479" s="221"/>
      <c r="AD479" s="222"/>
      <c r="AE479" s="221"/>
      <c r="AF479" s="222"/>
      <c r="AG479" s="221"/>
      <c r="AH479" s="222"/>
      <c r="AI479" s="221"/>
      <c r="AJ479" s="221"/>
      <c r="AK479" s="221"/>
    </row>
    <row r="480" spans="4:37" ht="15.75" customHeight="1">
      <c r="D480" s="223"/>
      <c r="E480" s="221"/>
      <c r="F480" s="222"/>
      <c r="G480" s="221"/>
      <c r="H480" s="222"/>
      <c r="I480" s="221"/>
      <c r="J480" s="223"/>
      <c r="K480" s="221"/>
      <c r="L480" s="222"/>
      <c r="M480" s="221"/>
      <c r="N480" s="222"/>
      <c r="O480" s="221"/>
      <c r="P480" s="222"/>
      <c r="Q480" s="222"/>
      <c r="R480" s="222"/>
      <c r="S480" s="222"/>
      <c r="T480" s="222"/>
      <c r="U480" s="221"/>
      <c r="V480" s="222"/>
      <c r="W480" s="221"/>
      <c r="X480" s="222"/>
      <c r="Y480" s="221"/>
      <c r="Z480" s="222"/>
      <c r="AA480" s="221"/>
      <c r="AB480" s="222"/>
      <c r="AC480" s="221"/>
      <c r="AD480" s="222"/>
      <c r="AE480" s="221"/>
      <c r="AF480" s="222"/>
      <c r="AG480" s="221"/>
      <c r="AH480" s="222"/>
      <c r="AI480" s="221"/>
      <c r="AJ480" s="221"/>
      <c r="AK480" s="221"/>
    </row>
    <row r="481" spans="4:37" ht="15.75" customHeight="1">
      <c r="D481" s="223"/>
      <c r="E481" s="221"/>
      <c r="F481" s="222"/>
      <c r="G481" s="221"/>
      <c r="H481" s="222"/>
      <c r="I481" s="221"/>
      <c r="J481" s="223"/>
      <c r="K481" s="221"/>
      <c r="L481" s="222"/>
      <c r="M481" s="221"/>
      <c r="N481" s="222"/>
      <c r="O481" s="221"/>
      <c r="P481" s="222"/>
      <c r="Q481" s="222"/>
      <c r="R481" s="222"/>
      <c r="S481" s="222"/>
      <c r="T481" s="222"/>
      <c r="U481" s="221"/>
      <c r="V481" s="222"/>
      <c r="W481" s="221"/>
      <c r="X481" s="222"/>
      <c r="Y481" s="221"/>
      <c r="Z481" s="222"/>
      <c r="AA481" s="221"/>
      <c r="AB481" s="222"/>
      <c r="AC481" s="221"/>
      <c r="AD481" s="222"/>
      <c r="AE481" s="221"/>
      <c r="AF481" s="222"/>
      <c r="AG481" s="221"/>
      <c r="AH481" s="222"/>
      <c r="AI481" s="221"/>
      <c r="AJ481" s="221"/>
      <c r="AK481" s="221"/>
    </row>
    <row r="482" spans="4:37" ht="15.75" customHeight="1">
      <c r="D482" s="223"/>
      <c r="E482" s="221"/>
      <c r="F482" s="222"/>
      <c r="G482" s="221"/>
      <c r="H482" s="222"/>
      <c r="I482" s="221"/>
      <c r="J482" s="223"/>
      <c r="K482" s="221"/>
      <c r="L482" s="222"/>
      <c r="M482" s="221"/>
      <c r="N482" s="222"/>
      <c r="O482" s="221"/>
      <c r="P482" s="222"/>
      <c r="Q482" s="222"/>
      <c r="R482" s="222"/>
      <c r="S482" s="222"/>
      <c r="T482" s="222"/>
      <c r="U482" s="221"/>
      <c r="V482" s="222"/>
      <c r="W482" s="221"/>
      <c r="X482" s="222"/>
      <c r="Y482" s="221"/>
      <c r="Z482" s="222"/>
      <c r="AA482" s="221"/>
      <c r="AB482" s="222"/>
      <c r="AC482" s="221"/>
      <c r="AD482" s="222"/>
      <c r="AE482" s="221"/>
      <c r="AF482" s="222"/>
      <c r="AG482" s="221"/>
      <c r="AH482" s="222"/>
      <c r="AI482" s="221"/>
      <c r="AJ482" s="221"/>
      <c r="AK482" s="221"/>
    </row>
    <row r="483" spans="4:37" ht="15.75" customHeight="1">
      <c r="D483" s="223"/>
      <c r="E483" s="221"/>
      <c r="F483" s="222"/>
      <c r="G483" s="221"/>
      <c r="H483" s="222"/>
      <c r="I483" s="221"/>
      <c r="J483" s="223"/>
      <c r="K483" s="221"/>
      <c r="L483" s="222"/>
      <c r="M483" s="221"/>
      <c r="N483" s="222"/>
      <c r="O483" s="221"/>
      <c r="P483" s="222"/>
      <c r="Q483" s="222"/>
      <c r="R483" s="222"/>
      <c r="S483" s="222"/>
      <c r="T483" s="222"/>
      <c r="U483" s="221"/>
      <c r="V483" s="222"/>
      <c r="W483" s="221"/>
      <c r="X483" s="222"/>
      <c r="Y483" s="221"/>
      <c r="Z483" s="222"/>
      <c r="AA483" s="221"/>
      <c r="AB483" s="222"/>
      <c r="AC483" s="221"/>
      <c r="AD483" s="222"/>
      <c r="AE483" s="221"/>
      <c r="AF483" s="222"/>
      <c r="AG483" s="221"/>
      <c r="AH483" s="222"/>
      <c r="AI483" s="221"/>
      <c r="AJ483" s="221"/>
      <c r="AK483" s="221"/>
    </row>
    <row r="484" spans="4:37" ht="15.75" customHeight="1">
      <c r="D484" s="223"/>
      <c r="E484" s="221"/>
      <c r="F484" s="222"/>
      <c r="G484" s="221"/>
      <c r="H484" s="222"/>
      <c r="I484" s="221"/>
      <c r="J484" s="223"/>
      <c r="K484" s="221"/>
      <c r="L484" s="222"/>
      <c r="M484" s="221"/>
      <c r="N484" s="222"/>
      <c r="O484" s="221"/>
      <c r="P484" s="222"/>
      <c r="Q484" s="222"/>
      <c r="R484" s="222"/>
      <c r="S484" s="222"/>
      <c r="T484" s="222"/>
      <c r="U484" s="221"/>
      <c r="V484" s="222"/>
      <c r="W484" s="221"/>
      <c r="X484" s="222"/>
      <c r="Y484" s="221"/>
      <c r="Z484" s="222"/>
      <c r="AA484" s="221"/>
      <c r="AB484" s="222"/>
      <c r="AC484" s="221"/>
      <c r="AD484" s="222"/>
      <c r="AE484" s="221"/>
      <c r="AF484" s="222"/>
      <c r="AG484" s="221"/>
      <c r="AH484" s="222"/>
      <c r="AI484" s="221"/>
      <c r="AJ484" s="221"/>
      <c r="AK484" s="221"/>
    </row>
    <row r="485" spans="4:37" ht="15.75" customHeight="1">
      <c r="D485" s="223"/>
      <c r="E485" s="221"/>
      <c r="F485" s="222"/>
      <c r="G485" s="221"/>
      <c r="H485" s="222"/>
      <c r="I485" s="221"/>
      <c r="J485" s="223"/>
      <c r="K485" s="221"/>
      <c r="L485" s="222"/>
      <c r="M485" s="221"/>
      <c r="N485" s="222"/>
      <c r="O485" s="221"/>
      <c r="P485" s="222"/>
      <c r="Q485" s="222"/>
      <c r="R485" s="222"/>
      <c r="S485" s="222"/>
      <c r="T485" s="222"/>
      <c r="U485" s="221"/>
      <c r="V485" s="222"/>
      <c r="W485" s="221"/>
      <c r="X485" s="222"/>
      <c r="Y485" s="221"/>
      <c r="Z485" s="222"/>
      <c r="AA485" s="221"/>
      <c r="AB485" s="222"/>
      <c r="AC485" s="221"/>
      <c r="AD485" s="222"/>
      <c r="AE485" s="221"/>
      <c r="AF485" s="222"/>
      <c r="AG485" s="221"/>
      <c r="AH485" s="222"/>
      <c r="AI485" s="221"/>
      <c r="AJ485" s="221"/>
      <c r="AK485" s="221"/>
    </row>
    <row r="486" spans="4:37" ht="15.75" customHeight="1">
      <c r="D486" s="223"/>
      <c r="E486" s="221"/>
      <c r="F486" s="222"/>
      <c r="G486" s="221"/>
      <c r="H486" s="222"/>
      <c r="I486" s="221"/>
      <c r="J486" s="223"/>
      <c r="K486" s="221"/>
      <c r="L486" s="222"/>
      <c r="M486" s="221"/>
      <c r="N486" s="222"/>
      <c r="O486" s="221"/>
      <c r="P486" s="222"/>
      <c r="Q486" s="222"/>
      <c r="R486" s="222"/>
      <c r="S486" s="222"/>
      <c r="T486" s="222"/>
      <c r="U486" s="221"/>
      <c r="V486" s="222"/>
      <c r="W486" s="221"/>
      <c r="X486" s="222"/>
      <c r="Y486" s="221"/>
      <c r="Z486" s="222"/>
      <c r="AA486" s="221"/>
      <c r="AB486" s="222"/>
      <c r="AC486" s="221"/>
      <c r="AD486" s="222"/>
      <c r="AE486" s="221"/>
      <c r="AF486" s="222"/>
      <c r="AG486" s="221"/>
      <c r="AH486" s="222"/>
      <c r="AI486" s="221"/>
      <c r="AJ486" s="221"/>
      <c r="AK486" s="221"/>
    </row>
    <row r="487" spans="4:37" ht="15.75" customHeight="1">
      <c r="D487" s="223"/>
      <c r="E487" s="221"/>
      <c r="F487" s="222"/>
      <c r="G487" s="221"/>
      <c r="H487" s="222"/>
      <c r="I487" s="221"/>
      <c r="J487" s="223"/>
      <c r="K487" s="221"/>
      <c r="L487" s="222"/>
      <c r="M487" s="221"/>
      <c r="N487" s="222"/>
      <c r="O487" s="221"/>
      <c r="P487" s="222"/>
      <c r="Q487" s="222"/>
      <c r="R487" s="222"/>
      <c r="S487" s="222"/>
      <c r="T487" s="222"/>
      <c r="U487" s="221"/>
      <c r="V487" s="222"/>
      <c r="W487" s="221"/>
      <c r="X487" s="222"/>
      <c r="Y487" s="221"/>
      <c r="Z487" s="222"/>
      <c r="AA487" s="221"/>
      <c r="AB487" s="222"/>
      <c r="AC487" s="221"/>
      <c r="AD487" s="222"/>
      <c r="AE487" s="221"/>
      <c r="AF487" s="222"/>
      <c r="AG487" s="221"/>
      <c r="AH487" s="222"/>
      <c r="AI487" s="221"/>
      <c r="AJ487" s="221"/>
      <c r="AK487" s="221"/>
    </row>
    <row r="488" spans="4:37" ht="15.75" customHeight="1">
      <c r="D488" s="223"/>
      <c r="E488" s="221"/>
      <c r="F488" s="222"/>
      <c r="G488" s="221"/>
      <c r="H488" s="222"/>
      <c r="I488" s="221"/>
      <c r="J488" s="223"/>
      <c r="K488" s="221"/>
      <c r="L488" s="222"/>
      <c r="M488" s="221"/>
      <c r="N488" s="222"/>
      <c r="O488" s="221"/>
      <c r="P488" s="222"/>
      <c r="Q488" s="222"/>
      <c r="R488" s="222"/>
      <c r="S488" s="222"/>
      <c r="T488" s="222"/>
      <c r="U488" s="221"/>
      <c r="V488" s="222"/>
      <c r="W488" s="221"/>
      <c r="X488" s="222"/>
      <c r="Y488" s="221"/>
      <c r="Z488" s="222"/>
      <c r="AA488" s="221"/>
      <c r="AB488" s="222"/>
      <c r="AC488" s="221"/>
      <c r="AD488" s="222"/>
      <c r="AE488" s="221"/>
      <c r="AF488" s="222"/>
      <c r="AG488" s="221"/>
      <c r="AH488" s="222"/>
      <c r="AI488" s="221"/>
      <c r="AJ488" s="221"/>
      <c r="AK488" s="221"/>
    </row>
    <row r="489" spans="4:37" ht="15.75" customHeight="1">
      <c r="D489" s="223"/>
      <c r="E489" s="221"/>
      <c r="F489" s="222"/>
      <c r="G489" s="221"/>
      <c r="H489" s="222"/>
      <c r="I489" s="221"/>
      <c r="J489" s="223"/>
      <c r="K489" s="221"/>
      <c r="L489" s="222"/>
      <c r="M489" s="221"/>
      <c r="N489" s="222"/>
      <c r="O489" s="221"/>
      <c r="P489" s="222"/>
      <c r="Q489" s="222"/>
      <c r="R489" s="222"/>
      <c r="S489" s="222"/>
      <c r="T489" s="222"/>
      <c r="U489" s="221"/>
      <c r="V489" s="222"/>
      <c r="W489" s="221"/>
      <c r="X489" s="222"/>
      <c r="Y489" s="221"/>
      <c r="Z489" s="222"/>
      <c r="AA489" s="221"/>
      <c r="AB489" s="222"/>
      <c r="AC489" s="221"/>
      <c r="AD489" s="222"/>
      <c r="AE489" s="221"/>
      <c r="AF489" s="222"/>
      <c r="AG489" s="221"/>
      <c r="AH489" s="222"/>
      <c r="AI489" s="221"/>
      <c r="AJ489" s="221"/>
      <c r="AK489" s="221"/>
    </row>
    <row r="490" spans="4:37" ht="15.75" customHeight="1">
      <c r="D490" s="223"/>
      <c r="E490" s="221"/>
      <c r="F490" s="222"/>
      <c r="G490" s="221"/>
      <c r="H490" s="222"/>
      <c r="I490" s="221"/>
      <c r="J490" s="223"/>
      <c r="K490" s="221"/>
      <c r="L490" s="222"/>
      <c r="M490" s="221"/>
      <c r="N490" s="222"/>
      <c r="O490" s="221"/>
      <c r="P490" s="222"/>
      <c r="Q490" s="222"/>
      <c r="R490" s="222"/>
      <c r="S490" s="222"/>
      <c r="T490" s="222"/>
      <c r="U490" s="221"/>
      <c r="V490" s="222"/>
      <c r="W490" s="221"/>
      <c r="X490" s="222"/>
      <c r="Y490" s="221"/>
      <c r="Z490" s="222"/>
      <c r="AA490" s="221"/>
      <c r="AB490" s="222"/>
      <c r="AC490" s="221"/>
      <c r="AD490" s="222"/>
      <c r="AE490" s="221"/>
      <c r="AF490" s="222"/>
      <c r="AG490" s="221"/>
      <c r="AH490" s="222"/>
      <c r="AI490" s="221"/>
      <c r="AJ490" s="221"/>
      <c r="AK490" s="221"/>
    </row>
    <row r="491" spans="4:37" ht="15.75" customHeight="1">
      <c r="D491" s="223"/>
      <c r="E491" s="221"/>
      <c r="F491" s="222"/>
      <c r="G491" s="221"/>
      <c r="H491" s="222"/>
      <c r="I491" s="221"/>
      <c r="J491" s="223"/>
      <c r="K491" s="221"/>
      <c r="L491" s="222"/>
      <c r="M491" s="221"/>
      <c r="N491" s="222"/>
      <c r="O491" s="221"/>
      <c r="P491" s="222"/>
      <c r="Q491" s="222"/>
      <c r="R491" s="222"/>
      <c r="S491" s="222"/>
      <c r="T491" s="222"/>
      <c r="U491" s="221"/>
      <c r="V491" s="222"/>
      <c r="W491" s="221"/>
      <c r="X491" s="222"/>
      <c r="Y491" s="221"/>
      <c r="Z491" s="222"/>
      <c r="AA491" s="221"/>
      <c r="AB491" s="222"/>
      <c r="AC491" s="221"/>
      <c r="AD491" s="222"/>
      <c r="AE491" s="221"/>
      <c r="AF491" s="222"/>
      <c r="AG491" s="221"/>
      <c r="AH491" s="222"/>
      <c r="AI491" s="221"/>
      <c r="AJ491" s="221"/>
      <c r="AK491" s="221"/>
    </row>
    <row r="492" spans="4:37" ht="15.75" customHeight="1">
      <c r="D492" s="223"/>
      <c r="E492" s="221"/>
      <c r="F492" s="222"/>
      <c r="G492" s="221"/>
      <c r="H492" s="222"/>
      <c r="I492" s="221"/>
      <c r="J492" s="223"/>
      <c r="K492" s="221"/>
      <c r="L492" s="222"/>
      <c r="M492" s="221"/>
      <c r="N492" s="222"/>
      <c r="O492" s="221"/>
      <c r="P492" s="222"/>
      <c r="Q492" s="222"/>
      <c r="R492" s="222"/>
      <c r="S492" s="222"/>
      <c r="T492" s="222"/>
      <c r="U492" s="221"/>
      <c r="V492" s="222"/>
      <c r="W492" s="221"/>
      <c r="X492" s="222"/>
      <c r="Y492" s="221"/>
      <c r="Z492" s="222"/>
      <c r="AA492" s="221"/>
      <c r="AB492" s="222"/>
      <c r="AC492" s="221"/>
      <c r="AD492" s="222"/>
      <c r="AE492" s="221"/>
      <c r="AF492" s="222"/>
      <c r="AG492" s="221"/>
      <c r="AH492" s="222"/>
      <c r="AI492" s="221"/>
      <c r="AJ492" s="221"/>
      <c r="AK492" s="221"/>
    </row>
    <row r="493" spans="4:37" ht="15.75" customHeight="1">
      <c r="D493" s="223"/>
      <c r="E493" s="221"/>
      <c r="F493" s="222"/>
      <c r="G493" s="221"/>
      <c r="H493" s="222"/>
      <c r="I493" s="221"/>
      <c r="J493" s="223"/>
      <c r="K493" s="221"/>
      <c r="L493" s="222"/>
      <c r="M493" s="221"/>
      <c r="N493" s="222"/>
      <c r="O493" s="221"/>
      <c r="P493" s="222"/>
      <c r="Q493" s="222"/>
      <c r="R493" s="222"/>
      <c r="S493" s="222"/>
      <c r="T493" s="222"/>
      <c r="U493" s="221"/>
      <c r="V493" s="222"/>
      <c r="W493" s="221"/>
      <c r="X493" s="222"/>
      <c r="Y493" s="221"/>
      <c r="Z493" s="222"/>
      <c r="AA493" s="221"/>
      <c r="AB493" s="222"/>
      <c r="AC493" s="221"/>
      <c r="AD493" s="222"/>
      <c r="AE493" s="221"/>
      <c r="AF493" s="222"/>
      <c r="AG493" s="221"/>
      <c r="AH493" s="222"/>
      <c r="AI493" s="221"/>
      <c r="AJ493" s="221"/>
      <c r="AK493" s="221"/>
    </row>
    <row r="494" spans="4:37" ht="15.75" customHeight="1">
      <c r="D494" s="223"/>
      <c r="E494" s="221"/>
      <c r="F494" s="222"/>
      <c r="G494" s="221"/>
      <c r="H494" s="222"/>
      <c r="I494" s="221"/>
      <c r="J494" s="223"/>
      <c r="K494" s="221"/>
      <c r="L494" s="222"/>
      <c r="M494" s="221"/>
      <c r="N494" s="222"/>
      <c r="O494" s="221"/>
      <c r="P494" s="222"/>
      <c r="Q494" s="222"/>
      <c r="R494" s="222"/>
      <c r="S494" s="222"/>
      <c r="T494" s="222"/>
      <c r="U494" s="221"/>
      <c r="V494" s="222"/>
      <c r="W494" s="221"/>
      <c r="X494" s="222"/>
      <c r="Y494" s="221"/>
      <c r="Z494" s="222"/>
      <c r="AA494" s="221"/>
      <c r="AB494" s="222"/>
      <c r="AC494" s="221"/>
      <c r="AD494" s="222"/>
      <c r="AE494" s="221"/>
      <c r="AF494" s="222"/>
      <c r="AG494" s="221"/>
      <c r="AH494" s="222"/>
      <c r="AI494" s="221"/>
      <c r="AJ494" s="221"/>
      <c r="AK494" s="221"/>
    </row>
    <row r="495" spans="4:37" ht="15.75" customHeight="1">
      <c r="D495" s="223"/>
      <c r="E495" s="221"/>
      <c r="F495" s="222"/>
      <c r="G495" s="221"/>
      <c r="H495" s="222"/>
      <c r="I495" s="221"/>
      <c r="J495" s="223"/>
      <c r="K495" s="221"/>
      <c r="L495" s="222"/>
      <c r="M495" s="221"/>
      <c r="N495" s="222"/>
      <c r="O495" s="221"/>
      <c r="P495" s="222"/>
      <c r="Q495" s="222"/>
      <c r="R495" s="222"/>
      <c r="S495" s="222"/>
      <c r="T495" s="222"/>
      <c r="U495" s="221"/>
      <c r="V495" s="222"/>
      <c r="W495" s="221"/>
      <c r="X495" s="222"/>
      <c r="Y495" s="221"/>
      <c r="Z495" s="222"/>
      <c r="AA495" s="221"/>
      <c r="AB495" s="222"/>
      <c r="AC495" s="221"/>
      <c r="AD495" s="222"/>
      <c r="AE495" s="221"/>
      <c r="AF495" s="222"/>
      <c r="AG495" s="221"/>
      <c r="AH495" s="222"/>
      <c r="AI495" s="221"/>
      <c r="AJ495" s="221"/>
      <c r="AK495" s="221"/>
    </row>
    <row r="496" spans="4:37" ht="15.75" customHeight="1">
      <c r="D496" s="223"/>
      <c r="E496" s="221"/>
      <c r="F496" s="222"/>
      <c r="G496" s="221"/>
      <c r="H496" s="222"/>
      <c r="I496" s="221"/>
      <c r="J496" s="223"/>
      <c r="K496" s="221"/>
      <c r="L496" s="222"/>
      <c r="M496" s="221"/>
      <c r="N496" s="222"/>
      <c r="O496" s="221"/>
      <c r="P496" s="222"/>
      <c r="Q496" s="222"/>
      <c r="R496" s="222"/>
      <c r="S496" s="222"/>
      <c r="T496" s="222"/>
      <c r="U496" s="221"/>
      <c r="V496" s="222"/>
      <c r="W496" s="221"/>
      <c r="X496" s="222"/>
      <c r="Y496" s="221"/>
      <c r="Z496" s="222"/>
      <c r="AA496" s="221"/>
      <c r="AB496" s="222"/>
      <c r="AC496" s="221"/>
      <c r="AD496" s="222"/>
      <c r="AE496" s="221"/>
      <c r="AF496" s="222"/>
      <c r="AG496" s="221"/>
      <c r="AH496" s="222"/>
      <c r="AI496" s="221"/>
      <c r="AJ496" s="221"/>
      <c r="AK496" s="221"/>
    </row>
    <row r="497" spans="4:37" ht="15.75" customHeight="1">
      <c r="D497" s="223"/>
      <c r="E497" s="221"/>
      <c r="F497" s="222"/>
      <c r="G497" s="221"/>
      <c r="H497" s="222"/>
      <c r="I497" s="221"/>
      <c r="J497" s="223"/>
      <c r="K497" s="221"/>
      <c r="L497" s="222"/>
      <c r="M497" s="221"/>
      <c r="N497" s="222"/>
      <c r="O497" s="221"/>
      <c r="P497" s="222"/>
      <c r="Q497" s="222"/>
      <c r="R497" s="222"/>
      <c r="S497" s="222"/>
      <c r="T497" s="222"/>
      <c r="U497" s="221"/>
      <c r="V497" s="222"/>
      <c r="W497" s="221"/>
      <c r="X497" s="222"/>
      <c r="Y497" s="221"/>
      <c r="Z497" s="222"/>
      <c r="AA497" s="221"/>
      <c r="AB497" s="222"/>
      <c r="AC497" s="221"/>
      <c r="AD497" s="222"/>
      <c r="AE497" s="221"/>
      <c r="AF497" s="222"/>
      <c r="AG497" s="221"/>
      <c r="AH497" s="222"/>
      <c r="AI497" s="221"/>
      <c r="AJ497" s="221"/>
      <c r="AK497" s="221"/>
    </row>
    <row r="498" spans="4:37" ht="15.75" customHeight="1">
      <c r="D498" s="223"/>
      <c r="E498" s="221"/>
      <c r="F498" s="222"/>
      <c r="G498" s="221"/>
      <c r="H498" s="222"/>
      <c r="I498" s="221"/>
      <c r="J498" s="223"/>
      <c r="K498" s="221"/>
      <c r="L498" s="222"/>
      <c r="M498" s="221"/>
      <c r="N498" s="222"/>
      <c r="O498" s="221"/>
      <c r="P498" s="222"/>
      <c r="Q498" s="222"/>
      <c r="R498" s="222"/>
      <c r="S498" s="222"/>
      <c r="T498" s="222"/>
      <c r="U498" s="221"/>
      <c r="V498" s="222"/>
      <c r="W498" s="221"/>
      <c r="X498" s="222"/>
      <c r="Y498" s="221"/>
      <c r="Z498" s="222"/>
      <c r="AA498" s="221"/>
      <c r="AB498" s="222"/>
      <c r="AC498" s="221"/>
      <c r="AD498" s="222"/>
      <c r="AE498" s="221"/>
      <c r="AF498" s="222"/>
      <c r="AG498" s="221"/>
      <c r="AH498" s="222"/>
      <c r="AI498" s="221"/>
      <c r="AJ498" s="221"/>
      <c r="AK498" s="221"/>
    </row>
    <row r="499" spans="4:37" ht="15.75" customHeight="1">
      <c r="D499" s="223"/>
      <c r="E499" s="221"/>
      <c r="F499" s="222"/>
      <c r="G499" s="221"/>
      <c r="H499" s="222"/>
      <c r="I499" s="221"/>
      <c r="J499" s="223"/>
      <c r="K499" s="221"/>
      <c r="L499" s="222"/>
      <c r="M499" s="221"/>
      <c r="N499" s="222"/>
      <c r="O499" s="221"/>
      <c r="P499" s="222"/>
      <c r="Q499" s="222"/>
      <c r="R499" s="222"/>
      <c r="S499" s="222"/>
      <c r="T499" s="222"/>
      <c r="U499" s="221"/>
      <c r="V499" s="222"/>
      <c r="W499" s="221"/>
      <c r="X499" s="222"/>
      <c r="Y499" s="221"/>
      <c r="Z499" s="222"/>
      <c r="AA499" s="221"/>
      <c r="AB499" s="222"/>
      <c r="AC499" s="221"/>
      <c r="AD499" s="222"/>
      <c r="AE499" s="221"/>
      <c r="AF499" s="222"/>
      <c r="AG499" s="221"/>
      <c r="AH499" s="222"/>
      <c r="AI499" s="221"/>
      <c r="AJ499" s="221"/>
      <c r="AK499" s="221"/>
    </row>
    <row r="500" spans="4:37" ht="15.75" customHeight="1">
      <c r="D500" s="223"/>
      <c r="E500" s="221"/>
      <c r="F500" s="222"/>
      <c r="G500" s="221"/>
      <c r="H500" s="222"/>
      <c r="I500" s="221"/>
      <c r="J500" s="223"/>
      <c r="K500" s="221"/>
      <c r="L500" s="222"/>
      <c r="M500" s="221"/>
      <c r="N500" s="222"/>
      <c r="O500" s="221"/>
      <c r="P500" s="222"/>
      <c r="Q500" s="222"/>
      <c r="R500" s="222"/>
      <c r="S500" s="222"/>
      <c r="T500" s="222"/>
      <c r="U500" s="221"/>
      <c r="V500" s="222"/>
      <c r="W500" s="221"/>
      <c r="X500" s="222"/>
      <c r="Y500" s="221"/>
      <c r="Z500" s="222"/>
      <c r="AA500" s="221"/>
      <c r="AB500" s="222"/>
      <c r="AC500" s="221"/>
      <c r="AD500" s="222"/>
      <c r="AE500" s="221"/>
      <c r="AF500" s="222"/>
      <c r="AG500" s="221"/>
      <c r="AH500" s="222"/>
      <c r="AI500" s="221"/>
      <c r="AJ500" s="221"/>
      <c r="AK500" s="221"/>
    </row>
    <row r="501" spans="4:37" ht="15.75" customHeight="1">
      <c r="D501" s="223"/>
      <c r="E501" s="221"/>
      <c r="F501" s="222"/>
      <c r="G501" s="221"/>
      <c r="H501" s="222"/>
      <c r="I501" s="221"/>
      <c r="J501" s="223"/>
      <c r="K501" s="221"/>
      <c r="L501" s="222"/>
      <c r="M501" s="221"/>
      <c r="N501" s="222"/>
      <c r="O501" s="221"/>
      <c r="P501" s="222"/>
      <c r="Q501" s="222"/>
      <c r="R501" s="222"/>
      <c r="S501" s="222"/>
      <c r="T501" s="222"/>
      <c r="U501" s="221"/>
      <c r="V501" s="222"/>
      <c r="W501" s="221"/>
      <c r="X501" s="222"/>
      <c r="Y501" s="221"/>
      <c r="Z501" s="222"/>
      <c r="AA501" s="221"/>
      <c r="AB501" s="222"/>
      <c r="AC501" s="221"/>
      <c r="AD501" s="222"/>
      <c r="AE501" s="221"/>
      <c r="AF501" s="222"/>
      <c r="AG501" s="221"/>
      <c r="AH501" s="222"/>
      <c r="AI501" s="221"/>
      <c r="AJ501" s="221"/>
      <c r="AK501" s="221"/>
    </row>
    <row r="502" spans="4:37" ht="15.75" customHeight="1">
      <c r="D502" s="223"/>
      <c r="E502" s="221"/>
      <c r="F502" s="222"/>
      <c r="G502" s="221"/>
      <c r="H502" s="222"/>
      <c r="I502" s="221"/>
      <c r="J502" s="223"/>
      <c r="K502" s="221"/>
      <c r="L502" s="222"/>
      <c r="M502" s="221"/>
      <c r="N502" s="222"/>
      <c r="O502" s="221"/>
      <c r="P502" s="222"/>
      <c r="Q502" s="222"/>
      <c r="R502" s="222"/>
      <c r="S502" s="222"/>
      <c r="T502" s="222"/>
      <c r="U502" s="221"/>
      <c r="V502" s="222"/>
      <c r="W502" s="221"/>
      <c r="X502" s="222"/>
      <c r="Y502" s="221"/>
      <c r="Z502" s="222"/>
      <c r="AA502" s="221"/>
      <c r="AB502" s="222"/>
      <c r="AC502" s="221"/>
      <c r="AD502" s="222"/>
      <c r="AE502" s="221"/>
      <c r="AF502" s="222"/>
      <c r="AG502" s="221"/>
      <c r="AH502" s="222"/>
      <c r="AI502" s="221"/>
      <c r="AJ502" s="221"/>
      <c r="AK502" s="221"/>
    </row>
    <row r="503" spans="4:37" ht="15.75" customHeight="1">
      <c r="D503" s="223"/>
      <c r="E503" s="221"/>
      <c r="F503" s="222"/>
      <c r="G503" s="221"/>
      <c r="H503" s="222"/>
      <c r="I503" s="221"/>
      <c r="J503" s="223"/>
      <c r="K503" s="221"/>
      <c r="L503" s="222"/>
      <c r="M503" s="221"/>
      <c r="N503" s="222"/>
      <c r="O503" s="221"/>
      <c r="P503" s="222"/>
      <c r="Q503" s="222"/>
      <c r="R503" s="222"/>
      <c r="S503" s="222"/>
      <c r="T503" s="222"/>
      <c r="U503" s="221"/>
      <c r="V503" s="222"/>
      <c r="W503" s="221"/>
      <c r="X503" s="222"/>
      <c r="Y503" s="221"/>
      <c r="Z503" s="222"/>
      <c r="AA503" s="221"/>
      <c r="AB503" s="222"/>
      <c r="AC503" s="221"/>
      <c r="AD503" s="222"/>
      <c r="AE503" s="221"/>
      <c r="AF503" s="222"/>
      <c r="AG503" s="221"/>
      <c r="AH503" s="222"/>
      <c r="AI503" s="221"/>
      <c r="AJ503" s="221"/>
      <c r="AK503" s="221"/>
    </row>
    <row r="504" spans="4:37" ht="15.75" customHeight="1">
      <c r="D504" s="223"/>
      <c r="E504" s="221"/>
      <c r="F504" s="222"/>
      <c r="G504" s="221"/>
      <c r="H504" s="222"/>
      <c r="I504" s="221"/>
      <c r="J504" s="223"/>
      <c r="K504" s="221"/>
      <c r="L504" s="222"/>
      <c r="M504" s="221"/>
      <c r="N504" s="222"/>
      <c r="O504" s="221"/>
      <c r="P504" s="222"/>
      <c r="Q504" s="222"/>
      <c r="R504" s="222"/>
      <c r="S504" s="222"/>
      <c r="T504" s="222"/>
      <c r="U504" s="221"/>
      <c r="V504" s="222"/>
      <c r="W504" s="221"/>
      <c r="X504" s="222"/>
      <c r="Y504" s="221"/>
      <c r="Z504" s="222"/>
      <c r="AA504" s="221"/>
      <c r="AB504" s="222"/>
      <c r="AC504" s="221"/>
      <c r="AD504" s="222"/>
      <c r="AE504" s="221"/>
      <c r="AF504" s="222"/>
      <c r="AG504" s="221"/>
      <c r="AH504" s="222"/>
      <c r="AI504" s="221"/>
      <c r="AJ504" s="221"/>
      <c r="AK504" s="221"/>
    </row>
    <row r="505" spans="4:37" ht="15.75" customHeight="1">
      <c r="D505" s="223"/>
      <c r="E505" s="221"/>
      <c r="F505" s="222"/>
      <c r="G505" s="221"/>
      <c r="H505" s="222"/>
      <c r="I505" s="221"/>
      <c r="J505" s="223"/>
      <c r="K505" s="221"/>
      <c r="L505" s="222"/>
      <c r="M505" s="221"/>
      <c r="N505" s="222"/>
      <c r="O505" s="221"/>
      <c r="P505" s="222"/>
      <c r="Q505" s="222"/>
      <c r="R505" s="222"/>
      <c r="S505" s="222"/>
      <c r="T505" s="222"/>
      <c r="U505" s="221"/>
      <c r="V505" s="222"/>
      <c r="W505" s="221"/>
      <c r="X505" s="222"/>
      <c r="Y505" s="221"/>
      <c r="Z505" s="222"/>
      <c r="AA505" s="221"/>
      <c r="AB505" s="222"/>
      <c r="AC505" s="221"/>
      <c r="AD505" s="222"/>
      <c r="AE505" s="221"/>
      <c r="AF505" s="222"/>
      <c r="AG505" s="221"/>
      <c r="AH505" s="222"/>
      <c r="AI505" s="221"/>
      <c r="AJ505" s="221"/>
      <c r="AK505" s="221"/>
    </row>
    <row r="506" spans="4:37" ht="15.75" customHeight="1">
      <c r="D506" s="223"/>
      <c r="E506" s="221"/>
      <c r="F506" s="222"/>
      <c r="G506" s="221"/>
      <c r="H506" s="222"/>
      <c r="I506" s="221"/>
      <c r="J506" s="223"/>
      <c r="K506" s="221"/>
      <c r="L506" s="222"/>
      <c r="M506" s="221"/>
      <c r="N506" s="222"/>
      <c r="O506" s="221"/>
      <c r="P506" s="222"/>
      <c r="Q506" s="222"/>
      <c r="R506" s="222"/>
      <c r="S506" s="222"/>
      <c r="T506" s="222"/>
      <c r="U506" s="221"/>
      <c r="V506" s="222"/>
      <c r="W506" s="221"/>
      <c r="X506" s="222"/>
      <c r="Y506" s="221"/>
      <c r="Z506" s="222"/>
      <c r="AA506" s="221"/>
      <c r="AB506" s="222"/>
      <c r="AC506" s="221"/>
      <c r="AD506" s="222"/>
      <c r="AE506" s="221"/>
      <c r="AF506" s="222"/>
      <c r="AG506" s="221"/>
      <c r="AH506" s="222"/>
      <c r="AI506" s="221"/>
      <c r="AJ506" s="221"/>
      <c r="AK506" s="221"/>
    </row>
    <row r="507" spans="4:37" ht="15.75" customHeight="1">
      <c r="D507" s="223"/>
      <c r="E507" s="221"/>
      <c r="F507" s="222"/>
      <c r="G507" s="221"/>
      <c r="H507" s="222"/>
      <c r="I507" s="221"/>
      <c r="J507" s="223"/>
      <c r="K507" s="221"/>
      <c r="L507" s="222"/>
      <c r="M507" s="221"/>
      <c r="N507" s="222"/>
      <c r="O507" s="221"/>
      <c r="P507" s="222"/>
      <c r="Q507" s="222"/>
      <c r="R507" s="222"/>
      <c r="S507" s="222"/>
      <c r="T507" s="222"/>
      <c r="U507" s="221"/>
      <c r="V507" s="222"/>
      <c r="W507" s="221"/>
      <c r="X507" s="222"/>
      <c r="Y507" s="221"/>
      <c r="Z507" s="222"/>
      <c r="AA507" s="221"/>
      <c r="AB507" s="222"/>
      <c r="AC507" s="221"/>
      <c r="AD507" s="222"/>
      <c r="AE507" s="221"/>
      <c r="AF507" s="222"/>
      <c r="AG507" s="221"/>
      <c r="AH507" s="222"/>
      <c r="AI507" s="221"/>
      <c r="AJ507" s="221"/>
      <c r="AK507" s="221"/>
    </row>
    <row r="508" spans="4:37" ht="15.75" customHeight="1">
      <c r="D508" s="223"/>
      <c r="E508" s="221"/>
      <c r="F508" s="222"/>
      <c r="G508" s="221"/>
      <c r="H508" s="222"/>
      <c r="I508" s="221"/>
      <c r="J508" s="223"/>
      <c r="K508" s="221"/>
      <c r="L508" s="222"/>
      <c r="M508" s="221"/>
      <c r="N508" s="222"/>
      <c r="O508" s="221"/>
      <c r="P508" s="222"/>
      <c r="Q508" s="222"/>
      <c r="R508" s="222"/>
      <c r="S508" s="222"/>
      <c r="T508" s="222"/>
      <c r="U508" s="221"/>
      <c r="V508" s="222"/>
      <c r="W508" s="221"/>
      <c r="X508" s="222"/>
      <c r="Y508" s="221"/>
      <c r="Z508" s="222"/>
      <c r="AA508" s="221"/>
      <c r="AB508" s="222"/>
      <c r="AC508" s="221"/>
      <c r="AD508" s="222"/>
      <c r="AE508" s="221"/>
      <c r="AF508" s="222"/>
      <c r="AG508" s="221"/>
      <c r="AH508" s="222"/>
      <c r="AI508" s="221"/>
      <c r="AJ508" s="221"/>
      <c r="AK508" s="221"/>
    </row>
    <row r="509" spans="4:37" ht="15.75" customHeight="1">
      <c r="D509" s="223"/>
      <c r="E509" s="221"/>
      <c r="F509" s="222"/>
      <c r="G509" s="221"/>
      <c r="H509" s="222"/>
      <c r="I509" s="221"/>
      <c r="J509" s="223"/>
      <c r="K509" s="221"/>
      <c r="L509" s="222"/>
      <c r="M509" s="221"/>
      <c r="N509" s="222"/>
      <c r="O509" s="221"/>
      <c r="P509" s="222"/>
      <c r="Q509" s="222"/>
      <c r="R509" s="222"/>
      <c r="S509" s="222"/>
      <c r="T509" s="222"/>
      <c r="U509" s="221"/>
      <c r="V509" s="222"/>
      <c r="W509" s="221"/>
      <c r="X509" s="222"/>
      <c r="Y509" s="221"/>
      <c r="Z509" s="222"/>
      <c r="AA509" s="221"/>
      <c r="AB509" s="222"/>
      <c r="AC509" s="221"/>
      <c r="AD509" s="222"/>
      <c r="AE509" s="221"/>
      <c r="AF509" s="222"/>
      <c r="AG509" s="221"/>
      <c r="AH509" s="222"/>
      <c r="AI509" s="221"/>
      <c r="AJ509" s="221"/>
      <c r="AK509" s="221"/>
    </row>
    <row r="510" spans="4:37" ht="15.75" customHeight="1">
      <c r="D510" s="223"/>
      <c r="E510" s="221"/>
      <c r="F510" s="222"/>
      <c r="G510" s="221"/>
      <c r="H510" s="222"/>
      <c r="I510" s="221"/>
      <c r="J510" s="223"/>
      <c r="K510" s="221"/>
      <c r="L510" s="222"/>
      <c r="M510" s="221"/>
      <c r="N510" s="222"/>
      <c r="O510" s="221"/>
      <c r="P510" s="222"/>
      <c r="Q510" s="222"/>
      <c r="R510" s="222"/>
      <c r="S510" s="222"/>
      <c r="T510" s="222"/>
      <c r="U510" s="221"/>
      <c r="V510" s="222"/>
      <c r="W510" s="221"/>
      <c r="X510" s="222"/>
      <c r="Y510" s="221"/>
      <c r="Z510" s="222"/>
      <c r="AA510" s="221"/>
      <c r="AB510" s="222"/>
      <c r="AC510" s="221"/>
      <c r="AD510" s="222"/>
      <c r="AE510" s="221"/>
      <c r="AF510" s="222"/>
      <c r="AG510" s="221"/>
      <c r="AH510" s="222"/>
      <c r="AI510" s="221"/>
      <c r="AJ510" s="221"/>
      <c r="AK510" s="221"/>
    </row>
    <row r="511" spans="4:37" ht="15.75" customHeight="1">
      <c r="D511" s="223"/>
      <c r="E511" s="221"/>
      <c r="F511" s="222"/>
      <c r="G511" s="221"/>
      <c r="H511" s="222"/>
      <c r="I511" s="221"/>
      <c r="J511" s="223"/>
      <c r="K511" s="221"/>
      <c r="L511" s="222"/>
      <c r="M511" s="221"/>
      <c r="N511" s="222"/>
      <c r="O511" s="221"/>
      <c r="P511" s="222"/>
      <c r="Q511" s="222"/>
      <c r="R511" s="222"/>
      <c r="S511" s="222"/>
      <c r="T511" s="222"/>
      <c r="U511" s="221"/>
      <c r="V511" s="222"/>
      <c r="W511" s="221"/>
      <c r="X511" s="222"/>
      <c r="Y511" s="221"/>
      <c r="Z511" s="222"/>
      <c r="AA511" s="221"/>
      <c r="AB511" s="222"/>
      <c r="AC511" s="221"/>
      <c r="AD511" s="222"/>
      <c r="AE511" s="221"/>
      <c r="AF511" s="222"/>
      <c r="AG511" s="221"/>
      <c r="AH511" s="222"/>
      <c r="AI511" s="221"/>
      <c r="AJ511" s="221"/>
      <c r="AK511" s="221"/>
    </row>
    <row r="512" spans="4:37" ht="15.75" customHeight="1">
      <c r="D512" s="223"/>
      <c r="E512" s="221"/>
      <c r="F512" s="222"/>
      <c r="G512" s="221"/>
      <c r="H512" s="222"/>
      <c r="I512" s="221"/>
      <c r="J512" s="223"/>
      <c r="K512" s="221"/>
      <c r="L512" s="222"/>
      <c r="M512" s="221"/>
      <c r="N512" s="222"/>
      <c r="O512" s="221"/>
      <c r="P512" s="222"/>
      <c r="Q512" s="222"/>
      <c r="R512" s="222"/>
      <c r="S512" s="222"/>
      <c r="T512" s="222"/>
      <c r="U512" s="221"/>
      <c r="V512" s="222"/>
      <c r="W512" s="221"/>
      <c r="X512" s="222"/>
      <c r="Y512" s="221"/>
      <c r="Z512" s="222"/>
      <c r="AA512" s="221"/>
      <c r="AB512" s="222"/>
      <c r="AC512" s="221"/>
      <c r="AD512" s="222"/>
      <c r="AE512" s="221"/>
      <c r="AF512" s="222"/>
      <c r="AG512" s="221"/>
      <c r="AH512" s="222"/>
      <c r="AI512" s="221"/>
      <c r="AJ512" s="221"/>
      <c r="AK512" s="221"/>
    </row>
    <row r="513" spans="4:37" ht="15.75" customHeight="1">
      <c r="D513" s="223"/>
      <c r="E513" s="221"/>
      <c r="F513" s="222"/>
      <c r="G513" s="221"/>
      <c r="H513" s="222"/>
      <c r="I513" s="221"/>
      <c r="J513" s="223"/>
      <c r="K513" s="221"/>
      <c r="L513" s="222"/>
      <c r="M513" s="221"/>
      <c r="N513" s="222"/>
      <c r="O513" s="221"/>
      <c r="P513" s="222"/>
      <c r="Q513" s="222"/>
      <c r="R513" s="222"/>
      <c r="S513" s="222"/>
      <c r="T513" s="222"/>
      <c r="U513" s="221"/>
      <c r="V513" s="222"/>
      <c r="W513" s="221"/>
      <c r="X513" s="222"/>
      <c r="Y513" s="221"/>
      <c r="Z513" s="222"/>
      <c r="AA513" s="221"/>
      <c r="AB513" s="222"/>
      <c r="AC513" s="221"/>
      <c r="AD513" s="222"/>
      <c r="AE513" s="221"/>
      <c r="AF513" s="222"/>
      <c r="AG513" s="221"/>
      <c r="AH513" s="222"/>
      <c r="AI513" s="221"/>
      <c r="AJ513" s="221"/>
      <c r="AK513" s="221"/>
    </row>
    <row r="514" spans="4:37" ht="15.75" customHeight="1">
      <c r="D514" s="223"/>
      <c r="E514" s="221"/>
      <c r="F514" s="222"/>
      <c r="G514" s="221"/>
      <c r="H514" s="222"/>
      <c r="I514" s="221"/>
      <c r="J514" s="223"/>
      <c r="K514" s="221"/>
      <c r="L514" s="222"/>
      <c r="M514" s="221"/>
      <c r="N514" s="222"/>
      <c r="O514" s="221"/>
      <c r="P514" s="222"/>
      <c r="Q514" s="222"/>
      <c r="R514" s="222"/>
      <c r="S514" s="222"/>
      <c r="T514" s="222"/>
      <c r="U514" s="221"/>
      <c r="V514" s="222"/>
      <c r="W514" s="221"/>
      <c r="X514" s="222"/>
      <c r="Y514" s="221"/>
      <c r="Z514" s="222"/>
      <c r="AA514" s="221"/>
      <c r="AB514" s="222"/>
      <c r="AC514" s="221"/>
      <c r="AD514" s="222"/>
      <c r="AE514" s="221"/>
      <c r="AF514" s="222"/>
      <c r="AG514" s="221"/>
      <c r="AH514" s="222"/>
      <c r="AI514" s="221"/>
      <c r="AJ514" s="221"/>
      <c r="AK514" s="221"/>
    </row>
    <row r="515" spans="4:37" ht="15.75" customHeight="1">
      <c r="D515" s="223"/>
      <c r="E515" s="221"/>
      <c r="F515" s="222"/>
      <c r="G515" s="221"/>
      <c r="H515" s="222"/>
      <c r="I515" s="221"/>
      <c r="J515" s="223"/>
      <c r="K515" s="221"/>
      <c r="L515" s="222"/>
      <c r="M515" s="221"/>
      <c r="N515" s="222"/>
      <c r="O515" s="221"/>
      <c r="P515" s="222"/>
      <c r="Q515" s="222"/>
      <c r="R515" s="222"/>
      <c r="S515" s="222"/>
      <c r="T515" s="222"/>
      <c r="U515" s="221"/>
      <c r="V515" s="222"/>
      <c r="W515" s="221"/>
      <c r="X515" s="222"/>
      <c r="Y515" s="221"/>
      <c r="Z515" s="222"/>
      <c r="AA515" s="221"/>
      <c r="AB515" s="222"/>
      <c r="AC515" s="221"/>
      <c r="AD515" s="222"/>
      <c r="AE515" s="221"/>
      <c r="AF515" s="222"/>
      <c r="AG515" s="221"/>
      <c r="AH515" s="222"/>
      <c r="AI515" s="221"/>
      <c r="AJ515" s="221"/>
      <c r="AK515" s="221"/>
    </row>
    <row r="516" spans="4:37" ht="15.75" customHeight="1">
      <c r="D516" s="223"/>
      <c r="E516" s="221"/>
      <c r="F516" s="222"/>
      <c r="G516" s="221"/>
      <c r="H516" s="222"/>
      <c r="I516" s="221"/>
      <c r="J516" s="223"/>
      <c r="K516" s="221"/>
      <c r="L516" s="222"/>
      <c r="M516" s="221"/>
      <c r="N516" s="222"/>
      <c r="O516" s="221"/>
      <c r="P516" s="222"/>
      <c r="Q516" s="222"/>
      <c r="R516" s="222"/>
      <c r="S516" s="222"/>
      <c r="T516" s="222"/>
      <c r="U516" s="221"/>
      <c r="V516" s="222"/>
      <c r="W516" s="221"/>
      <c r="X516" s="222"/>
      <c r="Y516" s="221"/>
      <c r="Z516" s="222"/>
      <c r="AA516" s="221"/>
      <c r="AB516" s="222"/>
      <c r="AC516" s="221"/>
      <c r="AD516" s="222"/>
      <c r="AE516" s="221"/>
      <c r="AF516" s="222"/>
      <c r="AG516" s="221"/>
      <c r="AH516" s="222"/>
      <c r="AI516" s="221"/>
      <c r="AJ516" s="221"/>
      <c r="AK516" s="221"/>
    </row>
    <row r="517" spans="4:37" ht="15.75" customHeight="1">
      <c r="D517" s="223"/>
      <c r="E517" s="221"/>
      <c r="F517" s="222"/>
      <c r="G517" s="221"/>
      <c r="H517" s="222"/>
      <c r="I517" s="221"/>
      <c r="J517" s="223"/>
      <c r="K517" s="221"/>
      <c r="L517" s="222"/>
      <c r="M517" s="221"/>
      <c r="N517" s="222"/>
      <c r="O517" s="221"/>
      <c r="P517" s="222"/>
      <c r="Q517" s="222"/>
      <c r="R517" s="222"/>
      <c r="S517" s="222"/>
      <c r="T517" s="222"/>
      <c r="U517" s="221"/>
      <c r="V517" s="222"/>
      <c r="W517" s="221"/>
      <c r="X517" s="222"/>
      <c r="Y517" s="221"/>
      <c r="Z517" s="222"/>
      <c r="AA517" s="221"/>
      <c r="AB517" s="222"/>
      <c r="AC517" s="221"/>
      <c r="AD517" s="222"/>
      <c r="AE517" s="221"/>
      <c r="AF517" s="222"/>
      <c r="AG517" s="221"/>
      <c r="AH517" s="222"/>
      <c r="AI517" s="221"/>
      <c r="AJ517" s="221"/>
      <c r="AK517" s="221"/>
    </row>
    <row r="518" spans="4:37" ht="15.75" customHeight="1">
      <c r="D518" s="223"/>
      <c r="E518" s="221"/>
      <c r="F518" s="222"/>
      <c r="G518" s="221"/>
      <c r="H518" s="222"/>
      <c r="I518" s="221"/>
      <c r="J518" s="223"/>
      <c r="K518" s="221"/>
      <c r="L518" s="222"/>
      <c r="M518" s="221"/>
      <c r="N518" s="222"/>
      <c r="O518" s="221"/>
      <c r="P518" s="222"/>
      <c r="Q518" s="222"/>
      <c r="R518" s="222"/>
      <c r="S518" s="222"/>
      <c r="T518" s="222"/>
      <c r="U518" s="221"/>
      <c r="V518" s="222"/>
      <c r="W518" s="221"/>
      <c r="X518" s="222"/>
      <c r="Y518" s="221"/>
      <c r="Z518" s="222"/>
      <c r="AA518" s="221"/>
      <c r="AB518" s="222"/>
      <c r="AC518" s="221"/>
      <c r="AD518" s="222"/>
      <c r="AE518" s="221"/>
      <c r="AF518" s="222"/>
      <c r="AG518" s="221"/>
      <c r="AH518" s="222"/>
      <c r="AI518" s="221"/>
      <c r="AJ518" s="221"/>
      <c r="AK518" s="221"/>
    </row>
    <row r="519" spans="4:37" ht="15.75" customHeight="1">
      <c r="D519" s="223"/>
      <c r="E519" s="221"/>
      <c r="F519" s="222"/>
      <c r="G519" s="221"/>
      <c r="H519" s="222"/>
      <c r="I519" s="221"/>
      <c r="J519" s="223"/>
      <c r="K519" s="221"/>
      <c r="L519" s="222"/>
      <c r="M519" s="221"/>
      <c r="N519" s="222"/>
      <c r="O519" s="221"/>
      <c r="P519" s="222"/>
      <c r="Q519" s="222"/>
      <c r="R519" s="222"/>
      <c r="S519" s="222"/>
      <c r="T519" s="222"/>
      <c r="U519" s="221"/>
      <c r="V519" s="222"/>
      <c r="W519" s="221"/>
      <c r="X519" s="222"/>
      <c r="Y519" s="221"/>
      <c r="Z519" s="222"/>
      <c r="AA519" s="221"/>
      <c r="AB519" s="222"/>
      <c r="AC519" s="221"/>
      <c r="AD519" s="222"/>
      <c r="AE519" s="221"/>
      <c r="AF519" s="222"/>
      <c r="AG519" s="221"/>
      <c r="AH519" s="222"/>
      <c r="AI519" s="221"/>
      <c r="AJ519" s="221"/>
      <c r="AK519" s="221"/>
    </row>
    <row r="520" spans="4:37" ht="15.75" customHeight="1">
      <c r="D520" s="223"/>
      <c r="E520" s="221"/>
      <c r="F520" s="222"/>
      <c r="G520" s="221"/>
      <c r="H520" s="222"/>
      <c r="I520" s="221"/>
      <c r="J520" s="223"/>
      <c r="K520" s="221"/>
      <c r="L520" s="222"/>
      <c r="M520" s="221"/>
      <c r="N520" s="222"/>
      <c r="O520" s="221"/>
      <c r="P520" s="222"/>
      <c r="Q520" s="222"/>
      <c r="R520" s="222"/>
      <c r="S520" s="222"/>
      <c r="T520" s="222"/>
      <c r="U520" s="221"/>
      <c r="V520" s="222"/>
      <c r="W520" s="221"/>
      <c r="X520" s="222"/>
      <c r="Y520" s="221"/>
      <c r="Z520" s="222"/>
      <c r="AA520" s="221"/>
      <c r="AB520" s="222"/>
      <c r="AC520" s="221"/>
      <c r="AD520" s="222"/>
      <c r="AE520" s="221"/>
      <c r="AF520" s="222"/>
      <c r="AG520" s="221"/>
      <c r="AH520" s="222"/>
      <c r="AI520" s="221"/>
      <c r="AJ520" s="221"/>
      <c r="AK520" s="221"/>
    </row>
    <row r="521" spans="4:37" ht="15.75" customHeight="1">
      <c r="D521" s="223"/>
      <c r="E521" s="221"/>
      <c r="F521" s="222"/>
      <c r="G521" s="221"/>
      <c r="H521" s="222"/>
      <c r="I521" s="221"/>
      <c r="J521" s="223"/>
      <c r="K521" s="221"/>
      <c r="L521" s="222"/>
      <c r="M521" s="221"/>
      <c r="N521" s="222"/>
      <c r="O521" s="221"/>
      <c r="P521" s="222"/>
      <c r="Q521" s="222"/>
      <c r="R521" s="222"/>
      <c r="S521" s="222"/>
      <c r="T521" s="222"/>
      <c r="U521" s="221"/>
      <c r="V521" s="222"/>
      <c r="W521" s="221"/>
      <c r="X521" s="222"/>
      <c r="Y521" s="221"/>
      <c r="Z521" s="222"/>
      <c r="AA521" s="221"/>
      <c r="AB521" s="222"/>
      <c r="AC521" s="221"/>
      <c r="AD521" s="222"/>
      <c r="AE521" s="221"/>
      <c r="AF521" s="222"/>
      <c r="AG521" s="221"/>
      <c r="AH521" s="222"/>
      <c r="AI521" s="221"/>
      <c r="AJ521" s="221"/>
      <c r="AK521" s="221"/>
    </row>
    <row r="522" spans="4:37" ht="15.75" customHeight="1">
      <c r="D522" s="223"/>
      <c r="E522" s="221"/>
      <c r="F522" s="222"/>
      <c r="G522" s="221"/>
      <c r="H522" s="222"/>
      <c r="I522" s="221"/>
      <c r="J522" s="223"/>
      <c r="K522" s="221"/>
      <c r="L522" s="222"/>
      <c r="M522" s="221"/>
      <c r="N522" s="222"/>
      <c r="O522" s="221"/>
      <c r="P522" s="222"/>
      <c r="Q522" s="222"/>
      <c r="R522" s="222"/>
      <c r="S522" s="222"/>
      <c r="T522" s="222"/>
      <c r="U522" s="221"/>
      <c r="V522" s="222"/>
      <c r="W522" s="221"/>
      <c r="X522" s="222"/>
      <c r="Y522" s="221"/>
      <c r="Z522" s="222"/>
      <c r="AA522" s="221"/>
      <c r="AB522" s="222"/>
      <c r="AC522" s="221"/>
      <c r="AD522" s="222"/>
      <c r="AE522" s="221"/>
      <c r="AF522" s="222"/>
      <c r="AG522" s="221"/>
      <c r="AH522" s="222"/>
      <c r="AI522" s="221"/>
      <c r="AJ522" s="221"/>
      <c r="AK522" s="221"/>
    </row>
    <row r="523" spans="4:37" ht="15.75" customHeight="1">
      <c r="D523" s="223"/>
      <c r="E523" s="221"/>
      <c r="F523" s="222"/>
      <c r="G523" s="221"/>
      <c r="H523" s="222"/>
      <c r="I523" s="221"/>
      <c r="J523" s="223"/>
      <c r="K523" s="221"/>
      <c r="L523" s="222"/>
      <c r="M523" s="221"/>
      <c r="N523" s="222"/>
      <c r="O523" s="221"/>
      <c r="P523" s="222"/>
      <c r="Q523" s="222"/>
      <c r="R523" s="222"/>
      <c r="S523" s="222"/>
      <c r="T523" s="222"/>
      <c r="U523" s="221"/>
      <c r="V523" s="222"/>
      <c r="W523" s="221"/>
      <c r="X523" s="222"/>
      <c r="Y523" s="221"/>
      <c r="Z523" s="222"/>
      <c r="AA523" s="221"/>
      <c r="AB523" s="222"/>
      <c r="AC523" s="221"/>
      <c r="AD523" s="222"/>
      <c r="AE523" s="221"/>
      <c r="AF523" s="222"/>
      <c r="AG523" s="221"/>
      <c r="AH523" s="222"/>
      <c r="AI523" s="221"/>
      <c r="AJ523" s="221"/>
      <c r="AK523" s="221"/>
    </row>
    <row r="524" spans="4:37" ht="15.75" customHeight="1">
      <c r="D524" s="223"/>
      <c r="E524" s="221"/>
      <c r="F524" s="222"/>
      <c r="G524" s="221"/>
      <c r="H524" s="222"/>
      <c r="I524" s="221"/>
      <c r="J524" s="223"/>
      <c r="K524" s="221"/>
      <c r="L524" s="222"/>
      <c r="M524" s="221"/>
      <c r="N524" s="222"/>
      <c r="O524" s="221"/>
      <c r="P524" s="222"/>
      <c r="Q524" s="222"/>
      <c r="R524" s="222"/>
      <c r="S524" s="222"/>
      <c r="T524" s="222"/>
      <c r="U524" s="221"/>
      <c r="V524" s="222"/>
      <c r="W524" s="221"/>
      <c r="X524" s="222"/>
      <c r="Y524" s="221"/>
      <c r="Z524" s="222"/>
      <c r="AA524" s="221"/>
      <c r="AB524" s="222"/>
      <c r="AC524" s="221"/>
      <c r="AD524" s="222"/>
      <c r="AE524" s="221"/>
      <c r="AF524" s="222"/>
      <c r="AG524" s="221"/>
      <c r="AH524" s="222"/>
      <c r="AI524" s="221"/>
      <c r="AJ524" s="221"/>
      <c r="AK524" s="221"/>
    </row>
    <row r="525" spans="4:37" ht="15.75" customHeight="1">
      <c r="D525" s="223"/>
      <c r="E525" s="221"/>
      <c r="F525" s="222"/>
      <c r="G525" s="221"/>
      <c r="H525" s="222"/>
      <c r="I525" s="221"/>
      <c r="J525" s="223"/>
      <c r="K525" s="221"/>
      <c r="L525" s="222"/>
      <c r="M525" s="221"/>
      <c r="N525" s="222"/>
      <c r="O525" s="221"/>
      <c r="P525" s="222"/>
      <c r="Q525" s="222"/>
      <c r="R525" s="222"/>
      <c r="S525" s="222"/>
      <c r="T525" s="222"/>
      <c r="U525" s="221"/>
      <c r="V525" s="222"/>
      <c r="W525" s="221"/>
      <c r="X525" s="222"/>
      <c r="Y525" s="221"/>
      <c r="Z525" s="222"/>
      <c r="AA525" s="221"/>
      <c r="AB525" s="222"/>
      <c r="AC525" s="221"/>
      <c r="AD525" s="222"/>
      <c r="AE525" s="221"/>
      <c r="AF525" s="222"/>
      <c r="AG525" s="221"/>
      <c r="AH525" s="222"/>
      <c r="AI525" s="221"/>
      <c r="AJ525" s="221"/>
      <c r="AK525" s="221"/>
    </row>
    <row r="526" spans="4:37" ht="15.75" customHeight="1">
      <c r="D526" s="223"/>
      <c r="E526" s="221"/>
      <c r="F526" s="222"/>
      <c r="G526" s="221"/>
      <c r="H526" s="222"/>
      <c r="I526" s="221"/>
      <c r="J526" s="223"/>
      <c r="K526" s="221"/>
      <c r="L526" s="222"/>
      <c r="M526" s="221"/>
      <c r="N526" s="222"/>
      <c r="O526" s="221"/>
      <c r="P526" s="222"/>
      <c r="Q526" s="222"/>
      <c r="R526" s="222"/>
      <c r="S526" s="222"/>
      <c r="T526" s="222"/>
      <c r="U526" s="221"/>
      <c r="V526" s="222"/>
      <c r="W526" s="221"/>
      <c r="X526" s="222"/>
      <c r="Y526" s="221"/>
      <c r="Z526" s="222"/>
      <c r="AA526" s="221"/>
      <c r="AB526" s="222"/>
      <c r="AC526" s="221"/>
      <c r="AD526" s="222"/>
      <c r="AE526" s="221"/>
      <c r="AF526" s="222"/>
      <c r="AG526" s="221"/>
      <c r="AH526" s="222"/>
      <c r="AI526" s="221"/>
      <c r="AJ526" s="221"/>
      <c r="AK526" s="221"/>
    </row>
    <row r="527" spans="4:37" ht="15.75" customHeight="1">
      <c r="D527" s="223"/>
      <c r="E527" s="221"/>
      <c r="F527" s="222"/>
      <c r="G527" s="221"/>
      <c r="H527" s="222"/>
      <c r="I527" s="221"/>
      <c r="J527" s="223"/>
      <c r="K527" s="221"/>
      <c r="L527" s="222"/>
      <c r="M527" s="221"/>
      <c r="N527" s="222"/>
      <c r="O527" s="221"/>
      <c r="P527" s="222"/>
      <c r="Q527" s="222"/>
      <c r="R527" s="222"/>
      <c r="S527" s="222"/>
      <c r="T527" s="222"/>
      <c r="U527" s="221"/>
      <c r="V527" s="222"/>
      <c r="W527" s="221"/>
      <c r="X527" s="222"/>
      <c r="Y527" s="221"/>
      <c r="Z527" s="222"/>
      <c r="AA527" s="221"/>
      <c r="AB527" s="222"/>
      <c r="AC527" s="221"/>
      <c r="AD527" s="222"/>
      <c r="AE527" s="221"/>
      <c r="AF527" s="222"/>
      <c r="AG527" s="221"/>
      <c r="AH527" s="222"/>
      <c r="AI527" s="221"/>
      <c r="AJ527" s="221"/>
      <c r="AK527" s="221"/>
    </row>
    <row r="528" spans="4:37" ht="15.75" customHeight="1">
      <c r="D528" s="223"/>
      <c r="E528" s="221"/>
      <c r="F528" s="222"/>
      <c r="G528" s="221"/>
      <c r="H528" s="222"/>
      <c r="I528" s="221"/>
      <c r="J528" s="223"/>
      <c r="K528" s="221"/>
      <c r="L528" s="222"/>
      <c r="M528" s="221"/>
      <c r="N528" s="222"/>
      <c r="O528" s="221"/>
      <c r="P528" s="222"/>
      <c r="Q528" s="222"/>
      <c r="R528" s="222"/>
      <c r="S528" s="222"/>
      <c r="T528" s="222"/>
      <c r="U528" s="221"/>
      <c r="V528" s="222"/>
      <c r="W528" s="221"/>
      <c r="X528" s="222"/>
      <c r="Y528" s="221"/>
      <c r="Z528" s="222"/>
      <c r="AA528" s="221"/>
      <c r="AB528" s="222"/>
      <c r="AC528" s="221"/>
      <c r="AD528" s="222"/>
      <c r="AE528" s="221"/>
      <c r="AF528" s="222"/>
      <c r="AG528" s="221"/>
      <c r="AH528" s="222"/>
      <c r="AI528" s="221"/>
      <c r="AJ528" s="221"/>
      <c r="AK528" s="221"/>
    </row>
    <row r="529" spans="4:37" ht="15.75" customHeight="1">
      <c r="D529" s="223"/>
      <c r="E529" s="221"/>
      <c r="F529" s="222"/>
      <c r="G529" s="221"/>
      <c r="H529" s="222"/>
      <c r="I529" s="221"/>
      <c r="J529" s="223"/>
      <c r="K529" s="221"/>
      <c r="L529" s="222"/>
      <c r="M529" s="221"/>
      <c r="N529" s="222"/>
      <c r="O529" s="221"/>
      <c r="P529" s="222"/>
      <c r="Q529" s="222"/>
      <c r="R529" s="222"/>
      <c r="S529" s="222"/>
      <c r="T529" s="222"/>
      <c r="U529" s="221"/>
      <c r="V529" s="222"/>
      <c r="W529" s="221"/>
      <c r="X529" s="222"/>
      <c r="Y529" s="221"/>
      <c r="Z529" s="222"/>
      <c r="AA529" s="221"/>
      <c r="AB529" s="222"/>
      <c r="AC529" s="221"/>
      <c r="AD529" s="222"/>
      <c r="AE529" s="221"/>
      <c r="AF529" s="222"/>
      <c r="AG529" s="221"/>
      <c r="AH529" s="222"/>
      <c r="AI529" s="221"/>
      <c r="AJ529" s="221"/>
      <c r="AK529" s="221"/>
    </row>
    <row r="530" spans="4:37" ht="15.75" customHeight="1">
      <c r="D530" s="223"/>
      <c r="E530" s="221"/>
      <c r="F530" s="222"/>
      <c r="G530" s="221"/>
      <c r="H530" s="222"/>
      <c r="I530" s="221"/>
      <c r="J530" s="223"/>
      <c r="K530" s="221"/>
      <c r="L530" s="222"/>
      <c r="M530" s="221"/>
      <c r="N530" s="222"/>
      <c r="O530" s="221"/>
      <c r="P530" s="222"/>
      <c r="Q530" s="222"/>
      <c r="R530" s="222"/>
      <c r="S530" s="222"/>
      <c r="T530" s="222"/>
      <c r="U530" s="221"/>
      <c r="V530" s="222"/>
      <c r="W530" s="221"/>
      <c r="X530" s="222"/>
      <c r="Y530" s="221"/>
      <c r="Z530" s="222"/>
      <c r="AA530" s="221"/>
      <c r="AB530" s="222"/>
      <c r="AC530" s="221"/>
      <c r="AD530" s="222"/>
      <c r="AE530" s="221"/>
      <c r="AF530" s="222"/>
      <c r="AG530" s="221"/>
      <c r="AH530" s="222"/>
      <c r="AI530" s="221"/>
      <c r="AJ530" s="221"/>
      <c r="AK530" s="221"/>
    </row>
    <row r="531" spans="4:37" ht="15.75" customHeight="1">
      <c r="D531" s="223"/>
      <c r="E531" s="221"/>
      <c r="F531" s="222"/>
      <c r="G531" s="221"/>
      <c r="H531" s="222"/>
      <c r="I531" s="221"/>
      <c r="J531" s="223"/>
      <c r="K531" s="221"/>
      <c r="L531" s="222"/>
      <c r="M531" s="221"/>
      <c r="N531" s="222"/>
      <c r="O531" s="221"/>
      <c r="P531" s="222"/>
      <c r="Q531" s="222"/>
      <c r="R531" s="222"/>
      <c r="S531" s="222"/>
      <c r="T531" s="222"/>
      <c r="U531" s="221"/>
      <c r="V531" s="222"/>
      <c r="W531" s="221"/>
      <c r="X531" s="222"/>
      <c r="Y531" s="221"/>
      <c r="Z531" s="222"/>
      <c r="AA531" s="221"/>
      <c r="AB531" s="222"/>
      <c r="AC531" s="221"/>
      <c r="AD531" s="222"/>
      <c r="AE531" s="221"/>
      <c r="AF531" s="222"/>
      <c r="AG531" s="221"/>
      <c r="AH531" s="222"/>
      <c r="AI531" s="221"/>
      <c r="AJ531" s="221"/>
      <c r="AK531" s="221"/>
    </row>
    <row r="532" spans="4:37" ht="15.75" customHeight="1">
      <c r="D532" s="223"/>
      <c r="E532" s="221"/>
      <c r="F532" s="222"/>
      <c r="G532" s="221"/>
      <c r="H532" s="222"/>
      <c r="I532" s="221"/>
      <c r="J532" s="223"/>
      <c r="K532" s="221"/>
      <c r="L532" s="222"/>
      <c r="M532" s="221"/>
      <c r="N532" s="222"/>
      <c r="O532" s="221"/>
      <c r="P532" s="222"/>
      <c r="Q532" s="222"/>
      <c r="R532" s="222"/>
      <c r="S532" s="222"/>
      <c r="T532" s="222"/>
      <c r="U532" s="221"/>
      <c r="V532" s="222"/>
      <c r="W532" s="221"/>
      <c r="X532" s="222"/>
      <c r="Y532" s="221"/>
      <c r="Z532" s="222"/>
      <c r="AA532" s="221"/>
      <c r="AB532" s="222"/>
      <c r="AC532" s="221"/>
      <c r="AD532" s="222"/>
      <c r="AE532" s="221"/>
      <c r="AF532" s="222"/>
      <c r="AG532" s="221"/>
      <c r="AH532" s="222"/>
      <c r="AI532" s="221"/>
      <c r="AJ532" s="221"/>
      <c r="AK532" s="221"/>
    </row>
    <row r="533" spans="4:37" ht="15.75" customHeight="1">
      <c r="D533" s="223"/>
      <c r="E533" s="221"/>
      <c r="F533" s="222"/>
      <c r="G533" s="221"/>
      <c r="H533" s="222"/>
      <c r="I533" s="221"/>
      <c r="J533" s="223"/>
      <c r="K533" s="221"/>
      <c r="L533" s="222"/>
      <c r="M533" s="221"/>
      <c r="N533" s="222"/>
      <c r="O533" s="221"/>
      <c r="P533" s="222"/>
      <c r="Q533" s="222"/>
      <c r="R533" s="222"/>
      <c r="S533" s="222"/>
      <c r="T533" s="222"/>
      <c r="U533" s="221"/>
      <c r="V533" s="222"/>
      <c r="W533" s="221"/>
      <c r="X533" s="222"/>
      <c r="Y533" s="221"/>
      <c r="Z533" s="222"/>
      <c r="AA533" s="221"/>
      <c r="AB533" s="222"/>
      <c r="AC533" s="221"/>
      <c r="AD533" s="222"/>
      <c r="AE533" s="221"/>
      <c r="AF533" s="222"/>
      <c r="AG533" s="221"/>
      <c r="AH533" s="222"/>
      <c r="AI533" s="221"/>
      <c r="AJ533" s="221"/>
      <c r="AK533" s="221"/>
    </row>
    <row r="534" spans="4:37" ht="15.75" customHeight="1">
      <c r="D534" s="223"/>
      <c r="E534" s="221"/>
      <c r="F534" s="222"/>
      <c r="G534" s="221"/>
      <c r="H534" s="222"/>
      <c r="I534" s="221"/>
      <c r="J534" s="223"/>
      <c r="K534" s="221"/>
      <c r="L534" s="222"/>
      <c r="M534" s="221"/>
      <c r="N534" s="222"/>
      <c r="O534" s="221"/>
      <c r="P534" s="222"/>
      <c r="Q534" s="222"/>
      <c r="R534" s="222"/>
      <c r="S534" s="222"/>
      <c r="T534" s="222"/>
      <c r="U534" s="221"/>
      <c r="V534" s="222"/>
      <c r="W534" s="221"/>
      <c r="X534" s="222"/>
      <c r="Y534" s="221"/>
      <c r="Z534" s="222"/>
      <c r="AA534" s="221"/>
      <c r="AB534" s="222"/>
      <c r="AC534" s="221"/>
      <c r="AD534" s="222"/>
      <c r="AE534" s="221"/>
      <c r="AF534" s="222"/>
      <c r="AG534" s="221"/>
      <c r="AH534" s="222"/>
      <c r="AI534" s="221"/>
      <c r="AJ534" s="221"/>
      <c r="AK534" s="221"/>
    </row>
    <row r="535" spans="4:37" ht="15.75" customHeight="1">
      <c r="D535" s="223"/>
      <c r="E535" s="221"/>
      <c r="F535" s="222"/>
      <c r="G535" s="221"/>
      <c r="H535" s="222"/>
      <c r="I535" s="221"/>
      <c r="J535" s="223"/>
      <c r="K535" s="221"/>
      <c r="L535" s="222"/>
      <c r="M535" s="221"/>
      <c r="N535" s="222"/>
      <c r="O535" s="221"/>
      <c r="P535" s="222"/>
      <c r="Q535" s="222"/>
      <c r="R535" s="222"/>
      <c r="S535" s="222"/>
      <c r="T535" s="222"/>
      <c r="U535" s="221"/>
      <c r="V535" s="222"/>
      <c r="W535" s="221"/>
      <c r="X535" s="222"/>
      <c r="Y535" s="221"/>
      <c r="Z535" s="222"/>
      <c r="AA535" s="221"/>
      <c r="AB535" s="222"/>
      <c r="AC535" s="221"/>
      <c r="AD535" s="222"/>
      <c r="AE535" s="221"/>
      <c r="AF535" s="222"/>
      <c r="AG535" s="221"/>
      <c r="AH535" s="222"/>
      <c r="AI535" s="221"/>
      <c r="AJ535" s="221"/>
      <c r="AK535" s="221"/>
    </row>
    <row r="536" spans="4:37" ht="15.75" customHeight="1">
      <c r="D536" s="223"/>
      <c r="E536" s="221"/>
      <c r="F536" s="222"/>
      <c r="G536" s="221"/>
      <c r="H536" s="222"/>
      <c r="I536" s="221"/>
      <c r="J536" s="223"/>
      <c r="K536" s="221"/>
      <c r="L536" s="222"/>
      <c r="M536" s="221"/>
      <c r="N536" s="222"/>
      <c r="O536" s="221"/>
      <c r="P536" s="222"/>
      <c r="Q536" s="222"/>
      <c r="R536" s="222"/>
      <c r="S536" s="222"/>
      <c r="T536" s="222"/>
      <c r="U536" s="221"/>
      <c r="V536" s="222"/>
      <c r="W536" s="221"/>
      <c r="X536" s="222"/>
      <c r="Y536" s="221"/>
      <c r="Z536" s="222"/>
      <c r="AA536" s="221"/>
      <c r="AB536" s="222"/>
      <c r="AC536" s="221"/>
      <c r="AD536" s="222"/>
      <c r="AE536" s="221"/>
      <c r="AF536" s="222"/>
      <c r="AG536" s="221"/>
      <c r="AH536" s="222"/>
      <c r="AI536" s="221"/>
      <c r="AJ536" s="221"/>
      <c r="AK536" s="221"/>
    </row>
    <row r="537" spans="4:37" ht="15.75" customHeight="1">
      <c r="D537" s="223"/>
      <c r="E537" s="221"/>
      <c r="F537" s="222"/>
      <c r="G537" s="221"/>
      <c r="H537" s="222"/>
      <c r="I537" s="221"/>
      <c r="J537" s="223"/>
      <c r="K537" s="221"/>
      <c r="L537" s="222"/>
      <c r="M537" s="221"/>
      <c r="N537" s="222"/>
      <c r="O537" s="221"/>
      <c r="P537" s="222"/>
      <c r="Q537" s="222"/>
      <c r="R537" s="222"/>
      <c r="S537" s="222"/>
      <c r="T537" s="222"/>
      <c r="U537" s="221"/>
      <c r="V537" s="222"/>
      <c r="W537" s="221"/>
      <c r="X537" s="222"/>
      <c r="Y537" s="221"/>
      <c r="Z537" s="222"/>
      <c r="AA537" s="221"/>
      <c r="AB537" s="222"/>
      <c r="AC537" s="221"/>
      <c r="AD537" s="222"/>
      <c r="AE537" s="221"/>
      <c r="AF537" s="222"/>
      <c r="AG537" s="221"/>
      <c r="AH537" s="222"/>
      <c r="AI537" s="221"/>
      <c r="AJ537" s="221"/>
      <c r="AK537" s="221"/>
    </row>
    <row r="538" spans="4:37" ht="15.75" customHeight="1">
      <c r="D538" s="223"/>
      <c r="E538" s="221"/>
      <c r="F538" s="222"/>
      <c r="G538" s="221"/>
      <c r="H538" s="222"/>
      <c r="I538" s="221"/>
      <c r="J538" s="223"/>
      <c r="K538" s="221"/>
      <c r="L538" s="222"/>
      <c r="M538" s="221"/>
      <c r="N538" s="222"/>
      <c r="O538" s="221"/>
      <c r="P538" s="222"/>
      <c r="Q538" s="222"/>
      <c r="R538" s="222"/>
      <c r="S538" s="222"/>
      <c r="T538" s="222"/>
      <c r="U538" s="221"/>
      <c r="V538" s="222"/>
      <c r="W538" s="221"/>
      <c r="X538" s="222"/>
      <c r="Y538" s="221"/>
      <c r="Z538" s="222"/>
      <c r="AA538" s="221"/>
      <c r="AB538" s="222"/>
      <c r="AC538" s="221"/>
      <c r="AD538" s="222"/>
      <c r="AE538" s="221"/>
      <c r="AF538" s="222"/>
      <c r="AG538" s="221"/>
      <c r="AH538" s="222"/>
      <c r="AI538" s="221"/>
      <c r="AJ538" s="221"/>
      <c r="AK538" s="221"/>
    </row>
    <row r="539" spans="4:37" ht="15.75" customHeight="1">
      <c r="D539" s="223"/>
      <c r="E539" s="221"/>
      <c r="F539" s="222"/>
      <c r="G539" s="221"/>
      <c r="H539" s="222"/>
      <c r="I539" s="221"/>
      <c r="J539" s="223"/>
      <c r="K539" s="221"/>
      <c r="L539" s="222"/>
      <c r="M539" s="221"/>
      <c r="N539" s="222"/>
      <c r="O539" s="221"/>
      <c r="P539" s="222"/>
      <c r="Q539" s="222"/>
      <c r="R539" s="222"/>
      <c r="S539" s="222"/>
      <c r="T539" s="222"/>
      <c r="U539" s="221"/>
      <c r="V539" s="222"/>
      <c r="W539" s="221"/>
      <c r="X539" s="222"/>
      <c r="Y539" s="221"/>
      <c r="Z539" s="222"/>
      <c r="AA539" s="221"/>
      <c r="AB539" s="222"/>
      <c r="AC539" s="221"/>
      <c r="AD539" s="222"/>
      <c r="AE539" s="221"/>
      <c r="AF539" s="222"/>
      <c r="AG539" s="221"/>
      <c r="AH539" s="222"/>
      <c r="AI539" s="221"/>
      <c r="AJ539" s="221"/>
      <c r="AK539" s="221"/>
    </row>
    <row r="540" spans="4:37" ht="15.75" customHeight="1">
      <c r="D540" s="223"/>
      <c r="E540" s="221"/>
      <c r="F540" s="222"/>
      <c r="G540" s="221"/>
      <c r="H540" s="222"/>
      <c r="I540" s="221"/>
      <c r="J540" s="223"/>
      <c r="K540" s="221"/>
      <c r="L540" s="222"/>
      <c r="M540" s="221"/>
      <c r="N540" s="222"/>
      <c r="O540" s="221"/>
      <c r="P540" s="222"/>
      <c r="Q540" s="222"/>
      <c r="R540" s="222"/>
      <c r="S540" s="222"/>
      <c r="T540" s="222"/>
      <c r="U540" s="221"/>
      <c r="V540" s="222"/>
      <c r="W540" s="221"/>
      <c r="X540" s="222"/>
      <c r="Y540" s="221"/>
      <c r="Z540" s="222"/>
      <c r="AA540" s="221"/>
      <c r="AB540" s="222"/>
      <c r="AC540" s="221"/>
      <c r="AD540" s="222"/>
      <c r="AE540" s="221"/>
      <c r="AF540" s="222"/>
      <c r="AG540" s="221"/>
      <c r="AH540" s="222"/>
      <c r="AI540" s="221"/>
      <c r="AJ540" s="221"/>
      <c r="AK540" s="221"/>
    </row>
    <row r="541" spans="4:37" ht="15.75" customHeight="1">
      <c r="D541" s="223"/>
      <c r="E541" s="221"/>
      <c r="F541" s="222"/>
      <c r="G541" s="221"/>
      <c r="H541" s="222"/>
      <c r="I541" s="221"/>
      <c r="J541" s="223"/>
      <c r="K541" s="221"/>
      <c r="L541" s="222"/>
      <c r="M541" s="221"/>
      <c r="N541" s="222"/>
      <c r="O541" s="221"/>
      <c r="P541" s="222"/>
      <c r="Q541" s="222"/>
      <c r="R541" s="222"/>
      <c r="S541" s="222"/>
      <c r="T541" s="222"/>
      <c r="U541" s="221"/>
      <c r="V541" s="222"/>
      <c r="W541" s="221"/>
      <c r="X541" s="222"/>
      <c r="Y541" s="221"/>
      <c r="Z541" s="222"/>
      <c r="AA541" s="221"/>
      <c r="AB541" s="222"/>
      <c r="AC541" s="221"/>
      <c r="AD541" s="222"/>
      <c r="AE541" s="221"/>
      <c r="AF541" s="222"/>
      <c r="AG541" s="221"/>
      <c r="AH541" s="222"/>
      <c r="AI541" s="221"/>
      <c r="AJ541" s="221"/>
      <c r="AK541" s="221"/>
    </row>
    <row r="542" spans="4:37" ht="15.75" customHeight="1">
      <c r="D542" s="223"/>
      <c r="E542" s="221"/>
      <c r="F542" s="222"/>
      <c r="G542" s="221"/>
      <c r="H542" s="222"/>
      <c r="I542" s="221"/>
      <c r="J542" s="223"/>
      <c r="K542" s="221"/>
      <c r="L542" s="222"/>
      <c r="M542" s="221"/>
      <c r="N542" s="222"/>
      <c r="O542" s="221"/>
      <c r="P542" s="222"/>
      <c r="Q542" s="222"/>
      <c r="R542" s="222"/>
      <c r="S542" s="222"/>
      <c r="T542" s="222"/>
      <c r="U542" s="221"/>
      <c r="V542" s="222"/>
      <c r="W542" s="221"/>
      <c r="X542" s="222"/>
      <c r="Y542" s="221"/>
      <c r="Z542" s="222"/>
      <c r="AA542" s="221"/>
      <c r="AB542" s="222"/>
      <c r="AC542" s="221"/>
      <c r="AD542" s="222"/>
      <c r="AE542" s="221"/>
      <c r="AF542" s="222"/>
      <c r="AG542" s="221"/>
      <c r="AH542" s="222"/>
      <c r="AI542" s="221"/>
      <c r="AJ542" s="221"/>
      <c r="AK542" s="221"/>
    </row>
    <row r="543" spans="4:37" ht="15.75" customHeight="1">
      <c r="D543" s="223"/>
      <c r="E543" s="221"/>
      <c r="F543" s="222"/>
      <c r="G543" s="221"/>
      <c r="H543" s="222"/>
      <c r="I543" s="221"/>
      <c r="J543" s="223"/>
      <c r="K543" s="221"/>
      <c r="L543" s="222"/>
      <c r="M543" s="221"/>
      <c r="N543" s="222"/>
      <c r="O543" s="221"/>
      <c r="P543" s="222"/>
      <c r="Q543" s="222"/>
      <c r="R543" s="222"/>
      <c r="S543" s="222"/>
      <c r="T543" s="222"/>
      <c r="U543" s="221"/>
      <c r="V543" s="222"/>
      <c r="W543" s="221"/>
      <c r="X543" s="222"/>
      <c r="Y543" s="221"/>
      <c r="Z543" s="222"/>
      <c r="AA543" s="221"/>
      <c r="AB543" s="222"/>
      <c r="AC543" s="221"/>
      <c r="AD543" s="222"/>
      <c r="AE543" s="221"/>
      <c r="AF543" s="222"/>
      <c r="AG543" s="221"/>
      <c r="AH543" s="222"/>
      <c r="AI543" s="221"/>
      <c r="AJ543" s="221"/>
      <c r="AK543" s="221"/>
    </row>
    <row r="544" spans="4:37" ht="15.75" customHeight="1">
      <c r="D544" s="223"/>
      <c r="E544" s="221"/>
      <c r="F544" s="222"/>
      <c r="G544" s="221"/>
      <c r="H544" s="222"/>
      <c r="I544" s="221"/>
      <c r="J544" s="223"/>
      <c r="K544" s="221"/>
      <c r="L544" s="222"/>
      <c r="M544" s="221"/>
      <c r="N544" s="222"/>
      <c r="O544" s="221"/>
      <c r="P544" s="222"/>
      <c r="Q544" s="222"/>
      <c r="R544" s="222"/>
      <c r="S544" s="222"/>
      <c r="T544" s="222"/>
      <c r="U544" s="221"/>
      <c r="V544" s="222"/>
      <c r="W544" s="221"/>
      <c r="X544" s="222"/>
      <c r="Y544" s="221"/>
      <c r="Z544" s="222"/>
      <c r="AA544" s="221"/>
      <c r="AB544" s="222"/>
      <c r="AC544" s="221"/>
      <c r="AD544" s="222"/>
      <c r="AE544" s="221"/>
      <c r="AF544" s="222"/>
      <c r="AG544" s="221"/>
      <c r="AH544" s="222"/>
      <c r="AI544" s="221"/>
      <c r="AJ544" s="221"/>
      <c r="AK544" s="221"/>
    </row>
    <row r="545" spans="4:37" ht="15.75" customHeight="1">
      <c r="D545" s="223"/>
      <c r="E545" s="221"/>
      <c r="F545" s="222"/>
      <c r="G545" s="221"/>
      <c r="H545" s="222"/>
      <c r="I545" s="221"/>
      <c r="J545" s="223"/>
      <c r="K545" s="221"/>
      <c r="L545" s="222"/>
      <c r="M545" s="221"/>
      <c r="N545" s="222"/>
      <c r="O545" s="221"/>
      <c r="P545" s="222"/>
      <c r="Q545" s="222"/>
      <c r="R545" s="222"/>
      <c r="S545" s="222"/>
      <c r="T545" s="222"/>
      <c r="U545" s="221"/>
      <c r="V545" s="222"/>
      <c r="W545" s="221"/>
      <c r="X545" s="222"/>
      <c r="Y545" s="221"/>
      <c r="Z545" s="222"/>
      <c r="AA545" s="221"/>
      <c r="AB545" s="222"/>
      <c r="AC545" s="221"/>
      <c r="AD545" s="222"/>
      <c r="AE545" s="221"/>
      <c r="AF545" s="222"/>
      <c r="AG545" s="221"/>
      <c r="AH545" s="222"/>
      <c r="AI545" s="221"/>
      <c r="AJ545" s="221"/>
      <c r="AK545" s="221"/>
    </row>
    <row r="546" spans="4:37" ht="15.75" customHeight="1">
      <c r="D546" s="223"/>
      <c r="E546" s="221"/>
      <c r="F546" s="222"/>
      <c r="G546" s="221"/>
      <c r="H546" s="222"/>
      <c r="I546" s="221"/>
      <c r="J546" s="223"/>
      <c r="K546" s="221"/>
      <c r="L546" s="222"/>
      <c r="M546" s="221"/>
      <c r="N546" s="222"/>
      <c r="O546" s="221"/>
      <c r="P546" s="222"/>
      <c r="Q546" s="222"/>
      <c r="R546" s="222"/>
      <c r="S546" s="222"/>
      <c r="T546" s="222"/>
      <c r="U546" s="221"/>
      <c r="V546" s="222"/>
      <c r="W546" s="221"/>
      <c r="X546" s="222"/>
      <c r="Y546" s="221"/>
      <c r="Z546" s="222"/>
      <c r="AA546" s="221"/>
      <c r="AB546" s="222"/>
      <c r="AC546" s="221"/>
      <c r="AD546" s="222"/>
      <c r="AE546" s="221"/>
      <c r="AF546" s="222"/>
      <c r="AG546" s="221"/>
      <c r="AH546" s="222"/>
      <c r="AI546" s="221"/>
      <c r="AJ546" s="221"/>
      <c r="AK546" s="221"/>
    </row>
    <row r="547" spans="4:37" ht="15.75" customHeight="1">
      <c r="D547" s="223"/>
      <c r="E547" s="221"/>
      <c r="F547" s="222"/>
      <c r="G547" s="221"/>
      <c r="H547" s="222"/>
      <c r="I547" s="221"/>
      <c r="J547" s="223"/>
      <c r="K547" s="221"/>
      <c r="L547" s="222"/>
      <c r="M547" s="221"/>
      <c r="N547" s="222"/>
      <c r="O547" s="221"/>
      <c r="P547" s="222"/>
      <c r="Q547" s="222"/>
      <c r="R547" s="222"/>
      <c r="S547" s="222"/>
      <c r="T547" s="222"/>
      <c r="U547" s="221"/>
      <c r="V547" s="222"/>
      <c r="W547" s="221"/>
      <c r="X547" s="222"/>
      <c r="Y547" s="221"/>
      <c r="Z547" s="222"/>
      <c r="AA547" s="221"/>
      <c r="AB547" s="222"/>
      <c r="AC547" s="221"/>
      <c r="AD547" s="222"/>
      <c r="AE547" s="221"/>
      <c r="AF547" s="222"/>
      <c r="AG547" s="221"/>
      <c r="AH547" s="222"/>
      <c r="AI547" s="221"/>
      <c r="AJ547" s="221"/>
      <c r="AK547" s="221"/>
    </row>
    <row r="548" spans="4:37" ht="15.75" customHeight="1">
      <c r="D548" s="223"/>
      <c r="E548" s="221"/>
      <c r="F548" s="222"/>
      <c r="G548" s="221"/>
      <c r="H548" s="222"/>
      <c r="I548" s="221"/>
      <c r="J548" s="223"/>
      <c r="K548" s="221"/>
      <c r="L548" s="222"/>
      <c r="M548" s="221"/>
      <c r="N548" s="222"/>
      <c r="O548" s="221"/>
      <c r="P548" s="222"/>
      <c r="Q548" s="222"/>
      <c r="R548" s="222"/>
      <c r="S548" s="222"/>
      <c r="T548" s="222"/>
      <c r="U548" s="221"/>
      <c r="V548" s="222"/>
      <c r="W548" s="221"/>
      <c r="X548" s="222"/>
      <c r="Y548" s="221"/>
      <c r="Z548" s="222"/>
      <c r="AA548" s="221"/>
      <c r="AB548" s="222"/>
      <c r="AC548" s="221"/>
      <c r="AD548" s="222"/>
      <c r="AE548" s="221"/>
      <c r="AF548" s="222"/>
      <c r="AG548" s="221"/>
      <c r="AH548" s="222"/>
      <c r="AI548" s="221"/>
      <c r="AJ548" s="221"/>
      <c r="AK548" s="221"/>
    </row>
    <row r="549" spans="4:37" ht="15.75" customHeight="1">
      <c r="D549" s="223"/>
      <c r="E549" s="221"/>
      <c r="F549" s="222"/>
      <c r="G549" s="221"/>
      <c r="H549" s="222"/>
      <c r="I549" s="221"/>
      <c r="J549" s="223"/>
      <c r="K549" s="221"/>
      <c r="L549" s="222"/>
      <c r="M549" s="221"/>
      <c r="N549" s="222"/>
      <c r="O549" s="221"/>
      <c r="P549" s="222"/>
      <c r="Q549" s="222"/>
      <c r="R549" s="222"/>
      <c r="S549" s="222"/>
      <c r="T549" s="222"/>
      <c r="U549" s="221"/>
      <c r="V549" s="222"/>
      <c r="W549" s="221"/>
      <c r="X549" s="222"/>
      <c r="Y549" s="221"/>
      <c r="Z549" s="222"/>
      <c r="AA549" s="221"/>
      <c r="AB549" s="222"/>
      <c r="AC549" s="221"/>
      <c r="AD549" s="222"/>
      <c r="AE549" s="221"/>
      <c r="AF549" s="222"/>
      <c r="AG549" s="221"/>
      <c r="AH549" s="222"/>
      <c r="AI549" s="221"/>
      <c r="AJ549" s="221"/>
      <c r="AK549" s="221"/>
    </row>
    <row r="550" spans="4:37" ht="15.75" customHeight="1">
      <c r="D550" s="223"/>
      <c r="E550" s="221"/>
      <c r="F550" s="222"/>
      <c r="G550" s="221"/>
      <c r="H550" s="222"/>
      <c r="I550" s="221"/>
      <c r="J550" s="223"/>
      <c r="K550" s="221"/>
      <c r="L550" s="222"/>
      <c r="M550" s="221"/>
      <c r="N550" s="222"/>
      <c r="O550" s="221"/>
      <c r="P550" s="222"/>
      <c r="Q550" s="222"/>
      <c r="R550" s="222"/>
      <c r="S550" s="222"/>
      <c r="T550" s="222"/>
      <c r="U550" s="221"/>
      <c r="V550" s="222"/>
      <c r="W550" s="221"/>
      <c r="X550" s="222"/>
      <c r="Y550" s="221"/>
      <c r="Z550" s="222"/>
      <c r="AA550" s="221"/>
      <c r="AB550" s="222"/>
      <c r="AC550" s="221"/>
      <c r="AD550" s="222"/>
      <c r="AE550" s="221"/>
      <c r="AF550" s="222"/>
      <c r="AG550" s="221"/>
      <c r="AH550" s="222"/>
      <c r="AI550" s="221"/>
      <c r="AJ550" s="221"/>
      <c r="AK550" s="221"/>
    </row>
    <row r="551" spans="4:37" ht="15.75" customHeight="1">
      <c r="D551" s="223"/>
      <c r="E551" s="221"/>
      <c r="F551" s="222"/>
      <c r="G551" s="221"/>
      <c r="H551" s="222"/>
      <c r="I551" s="221"/>
      <c r="J551" s="223"/>
      <c r="K551" s="221"/>
      <c r="L551" s="222"/>
      <c r="M551" s="221"/>
      <c r="N551" s="222"/>
      <c r="O551" s="221"/>
      <c r="P551" s="222"/>
      <c r="Q551" s="222"/>
      <c r="R551" s="222"/>
      <c r="S551" s="222"/>
      <c r="T551" s="222"/>
      <c r="U551" s="221"/>
      <c r="V551" s="222"/>
      <c r="W551" s="221"/>
      <c r="X551" s="222"/>
      <c r="Y551" s="221"/>
      <c r="Z551" s="222"/>
      <c r="AA551" s="221"/>
      <c r="AB551" s="222"/>
      <c r="AC551" s="221"/>
      <c r="AD551" s="222"/>
      <c r="AE551" s="221"/>
      <c r="AF551" s="222"/>
      <c r="AG551" s="221"/>
      <c r="AH551" s="222"/>
      <c r="AI551" s="221"/>
      <c r="AJ551" s="221"/>
      <c r="AK551" s="221"/>
    </row>
    <row r="552" spans="4:37" ht="15.75" customHeight="1">
      <c r="D552" s="223"/>
      <c r="E552" s="221"/>
      <c r="F552" s="222"/>
      <c r="G552" s="221"/>
      <c r="H552" s="222"/>
      <c r="I552" s="221"/>
      <c r="J552" s="223"/>
      <c r="K552" s="221"/>
      <c r="L552" s="222"/>
      <c r="M552" s="221"/>
      <c r="N552" s="222"/>
      <c r="O552" s="221"/>
      <c r="P552" s="222"/>
      <c r="Q552" s="222"/>
      <c r="R552" s="222"/>
      <c r="S552" s="222"/>
      <c r="T552" s="222"/>
      <c r="U552" s="221"/>
      <c r="V552" s="222"/>
      <c r="W552" s="221"/>
      <c r="X552" s="222"/>
      <c r="Y552" s="221"/>
      <c r="Z552" s="222"/>
      <c r="AA552" s="221"/>
      <c r="AB552" s="222"/>
      <c r="AC552" s="221"/>
      <c r="AD552" s="222"/>
      <c r="AE552" s="221"/>
      <c r="AF552" s="222"/>
      <c r="AG552" s="221"/>
      <c r="AH552" s="222"/>
      <c r="AI552" s="221"/>
      <c r="AJ552" s="221"/>
      <c r="AK552" s="221"/>
    </row>
    <row r="553" spans="4:37" ht="15.75" customHeight="1">
      <c r="D553" s="223"/>
      <c r="E553" s="221"/>
      <c r="F553" s="222"/>
      <c r="G553" s="221"/>
      <c r="H553" s="222"/>
      <c r="I553" s="221"/>
      <c r="J553" s="223"/>
      <c r="K553" s="221"/>
      <c r="L553" s="222"/>
      <c r="M553" s="221"/>
      <c r="N553" s="222"/>
      <c r="O553" s="221"/>
      <c r="P553" s="222"/>
      <c r="Q553" s="222"/>
      <c r="R553" s="222"/>
      <c r="S553" s="222"/>
      <c r="T553" s="222"/>
      <c r="U553" s="221"/>
      <c r="V553" s="222"/>
      <c r="W553" s="221"/>
      <c r="X553" s="222"/>
      <c r="Y553" s="221"/>
      <c r="Z553" s="222"/>
      <c r="AA553" s="221"/>
      <c r="AB553" s="222"/>
      <c r="AC553" s="221"/>
      <c r="AD553" s="222"/>
      <c r="AE553" s="221"/>
      <c r="AF553" s="222"/>
      <c r="AG553" s="221"/>
      <c r="AH553" s="222"/>
      <c r="AI553" s="221"/>
      <c r="AJ553" s="221"/>
      <c r="AK553" s="221"/>
    </row>
    <row r="554" spans="4:37" ht="15.75" customHeight="1">
      <c r="D554" s="223"/>
      <c r="E554" s="221"/>
      <c r="F554" s="222"/>
      <c r="G554" s="221"/>
      <c r="H554" s="222"/>
      <c r="I554" s="221"/>
      <c r="J554" s="223"/>
      <c r="K554" s="221"/>
      <c r="L554" s="222"/>
      <c r="M554" s="221"/>
      <c r="N554" s="222"/>
      <c r="O554" s="221"/>
      <c r="P554" s="222"/>
      <c r="Q554" s="222"/>
      <c r="R554" s="222"/>
      <c r="S554" s="222"/>
      <c r="T554" s="222"/>
      <c r="U554" s="221"/>
      <c r="V554" s="222"/>
      <c r="W554" s="221"/>
      <c r="X554" s="222"/>
      <c r="Y554" s="221"/>
      <c r="Z554" s="222"/>
      <c r="AA554" s="221"/>
      <c r="AB554" s="222"/>
      <c r="AC554" s="221"/>
      <c r="AD554" s="222"/>
      <c r="AE554" s="221"/>
      <c r="AF554" s="222"/>
      <c r="AG554" s="221"/>
      <c r="AH554" s="222"/>
      <c r="AI554" s="221"/>
      <c r="AJ554" s="221"/>
      <c r="AK554" s="221"/>
    </row>
    <row r="555" spans="4:37" ht="15.75" customHeight="1">
      <c r="D555" s="223"/>
      <c r="E555" s="221"/>
      <c r="F555" s="222"/>
      <c r="G555" s="221"/>
      <c r="H555" s="222"/>
      <c r="I555" s="221"/>
      <c r="J555" s="223"/>
      <c r="K555" s="221"/>
      <c r="L555" s="222"/>
      <c r="M555" s="221"/>
      <c r="N555" s="222"/>
      <c r="O555" s="221"/>
      <c r="P555" s="222"/>
      <c r="Q555" s="222"/>
      <c r="R555" s="222"/>
      <c r="S555" s="222"/>
      <c r="T555" s="222"/>
      <c r="U555" s="221"/>
      <c r="V555" s="222"/>
      <c r="W555" s="221"/>
      <c r="X555" s="222"/>
      <c r="Y555" s="221"/>
      <c r="Z555" s="222"/>
      <c r="AA555" s="221"/>
      <c r="AB555" s="222"/>
      <c r="AC555" s="221"/>
      <c r="AD555" s="222"/>
      <c r="AE555" s="221"/>
      <c r="AF555" s="222"/>
      <c r="AG555" s="221"/>
      <c r="AH555" s="222"/>
      <c r="AI555" s="221"/>
      <c r="AJ555" s="221"/>
      <c r="AK555" s="221"/>
    </row>
    <row r="556" spans="4:37" ht="15.75" customHeight="1">
      <c r="D556" s="223"/>
      <c r="E556" s="221"/>
      <c r="F556" s="222"/>
      <c r="G556" s="221"/>
      <c r="H556" s="222"/>
      <c r="I556" s="221"/>
      <c r="J556" s="223"/>
      <c r="K556" s="221"/>
      <c r="L556" s="222"/>
      <c r="M556" s="221"/>
      <c r="N556" s="222"/>
      <c r="O556" s="221"/>
      <c r="P556" s="222"/>
      <c r="Q556" s="222"/>
      <c r="R556" s="222"/>
      <c r="S556" s="222"/>
      <c r="T556" s="222"/>
      <c r="U556" s="221"/>
      <c r="V556" s="222"/>
      <c r="W556" s="221"/>
      <c r="X556" s="222"/>
      <c r="Y556" s="221"/>
      <c r="Z556" s="222"/>
      <c r="AA556" s="221"/>
      <c r="AB556" s="222"/>
      <c r="AC556" s="221"/>
      <c r="AD556" s="222"/>
      <c r="AE556" s="221"/>
      <c r="AF556" s="222"/>
      <c r="AG556" s="221"/>
      <c r="AH556" s="222"/>
      <c r="AI556" s="221"/>
      <c r="AJ556" s="221"/>
      <c r="AK556" s="221"/>
    </row>
    <row r="557" spans="4:37" ht="15.75" customHeight="1">
      <c r="D557" s="223"/>
      <c r="E557" s="221"/>
      <c r="F557" s="222"/>
      <c r="G557" s="221"/>
      <c r="H557" s="222"/>
      <c r="I557" s="221"/>
      <c r="J557" s="223"/>
      <c r="K557" s="221"/>
      <c r="L557" s="222"/>
      <c r="M557" s="221"/>
      <c r="N557" s="222"/>
      <c r="O557" s="221"/>
      <c r="P557" s="222"/>
      <c r="Q557" s="222"/>
      <c r="R557" s="222"/>
      <c r="S557" s="222"/>
      <c r="T557" s="222"/>
      <c r="U557" s="221"/>
      <c r="V557" s="222"/>
      <c r="W557" s="221"/>
      <c r="X557" s="222"/>
      <c r="Y557" s="221"/>
      <c r="Z557" s="222"/>
      <c r="AA557" s="221"/>
      <c r="AB557" s="222"/>
      <c r="AC557" s="221"/>
      <c r="AD557" s="222"/>
      <c r="AE557" s="221"/>
      <c r="AF557" s="222"/>
      <c r="AG557" s="221"/>
      <c r="AH557" s="222"/>
      <c r="AI557" s="221"/>
      <c r="AJ557" s="221"/>
      <c r="AK557" s="221"/>
    </row>
    <row r="558" spans="4:37" ht="15.75" customHeight="1">
      <c r="D558" s="223"/>
      <c r="E558" s="221"/>
      <c r="F558" s="222"/>
      <c r="G558" s="221"/>
      <c r="H558" s="222"/>
      <c r="I558" s="221"/>
      <c r="J558" s="223"/>
      <c r="K558" s="221"/>
      <c r="L558" s="222"/>
      <c r="M558" s="221"/>
      <c r="N558" s="222"/>
      <c r="O558" s="221"/>
      <c r="P558" s="222"/>
      <c r="Q558" s="222"/>
      <c r="R558" s="222"/>
      <c r="S558" s="222"/>
      <c r="T558" s="222"/>
      <c r="U558" s="221"/>
      <c r="V558" s="222"/>
      <c r="W558" s="221"/>
      <c r="X558" s="222"/>
      <c r="Y558" s="221"/>
      <c r="Z558" s="222"/>
      <c r="AA558" s="221"/>
      <c r="AB558" s="222"/>
      <c r="AC558" s="221"/>
      <c r="AD558" s="222"/>
      <c r="AE558" s="221"/>
      <c r="AF558" s="222"/>
      <c r="AG558" s="221"/>
      <c r="AH558" s="222"/>
      <c r="AI558" s="221"/>
      <c r="AJ558" s="221"/>
      <c r="AK558" s="221"/>
    </row>
    <row r="559" spans="4:37" ht="15.75" customHeight="1">
      <c r="D559" s="223"/>
      <c r="E559" s="221"/>
      <c r="F559" s="222"/>
      <c r="G559" s="221"/>
      <c r="H559" s="222"/>
      <c r="I559" s="221"/>
      <c r="J559" s="223"/>
      <c r="K559" s="221"/>
      <c r="L559" s="222"/>
      <c r="M559" s="221"/>
      <c r="N559" s="222"/>
      <c r="O559" s="221"/>
      <c r="P559" s="222"/>
      <c r="Q559" s="222"/>
      <c r="R559" s="222"/>
      <c r="S559" s="222"/>
      <c r="T559" s="222"/>
      <c r="U559" s="221"/>
      <c r="V559" s="222"/>
      <c r="W559" s="221"/>
      <c r="X559" s="222"/>
      <c r="Y559" s="221"/>
      <c r="Z559" s="222"/>
      <c r="AA559" s="221"/>
      <c r="AB559" s="222"/>
      <c r="AC559" s="221"/>
      <c r="AD559" s="222"/>
      <c r="AE559" s="221"/>
      <c r="AF559" s="222"/>
      <c r="AG559" s="221"/>
      <c r="AH559" s="222"/>
      <c r="AI559" s="221"/>
      <c r="AJ559" s="221"/>
      <c r="AK559" s="221"/>
    </row>
    <row r="560" spans="4:37" ht="15.75" customHeight="1">
      <c r="D560" s="223"/>
      <c r="E560" s="221"/>
      <c r="F560" s="222"/>
      <c r="G560" s="221"/>
      <c r="H560" s="222"/>
      <c r="I560" s="221"/>
      <c r="J560" s="223"/>
      <c r="K560" s="221"/>
      <c r="L560" s="222"/>
      <c r="M560" s="221"/>
      <c r="N560" s="222"/>
      <c r="O560" s="221"/>
      <c r="P560" s="222"/>
      <c r="Q560" s="222"/>
      <c r="R560" s="222"/>
      <c r="S560" s="222"/>
      <c r="T560" s="222"/>
      <c r="U560" s="221"/>
      <c r="V560" s="222"/>
      <c r="W560" s="221"/>
      <c r="X560" s="222"/>
      <c r="Y560" s="221"/>
      <c r="Z560" s="222"/>
      <c r="AA560" s="221"/>
      <c r="AB560" s="222"/>
      <c r="AC560" s="221"/>
      <c r="AD560" s="222"/>
      <c r="AE560" s="221"/>
      <c r="AF560" s="222"/>
      <c r="AG560" s="221"/>
      <c r="AH560" s="222"/>
      <c r="AI560" s="221"/>
      <c r="AJ560" s="221"/>
      <c r="AK560" s="221"/>
    </row>
    <row r="561" spans="4:37" ht="15.75" customHeight="1">
      <c r="D561" s="223"/>
      <c r="E561" s="221"/>
      <c r="F561" s="222"/>
      <c r="G561" s="221"/>
      <c r="H561" s="222"/>
      <c r="I561" s="221"/>
      <c r="J561" s="223"/>
      <c r="K561" s="221"/>
      <c r="L561" s="222"/>
      <c r="M561" s="221"/>
      <c r="N561" s="222"/>
      <c r="O561" s="221"/>
      <c r="P561" s="222"/>
      <c r="Q561" s="222"/>
      <c r="R561" s="222"/>
      <c r="S561" s="222"/>
      <c r="T561" s="222"/>
      <c r="U561" s="221"/>
      <c r="V561" s="222"/>
      <c r="W561" s="221"/>
      <c r="X561" s="222"/>
      <c r="Y561" s="221"/>
      <c r="Z561" s="222"/>
      <c r="AA561" s="221"/>
      <c r="AB561" s="222"/>
      <c r="AC561" s="221"/>
      <c r="AD561" s="222"/>
      <c r="AE561" s="221"/>
      <c r="AF561" s="222"/>
      <c r="AG561" s="221"/>
      <c r="AH561" s="222"/>
      <c r="AI561" s="221"/>
      <c r="AJ561" s="221"/>
      <c r="AK561" s="221"/>
    </row>
    <row r="562" spans="4:37" ht="15.75" customHeight="1">
      <c r="D562" s="223"/>
      <c r="E562" s="221"/>
      <c r="F562" s="222"/>
      <c r="G562" s="221"/>
      <c r="H562" s="222"/>
      <c r="I562" s="221"/>
      <c r="J562" s="223"/>
      <c r="K562" s="221"/>
      <c r="L562" s="222"/>
      <c r="M562" s="221"/>
      <c r="N562" s="222"/>
      <c r="O562" s="221"/>
      <c r="P562" s="222"/>
      <c r="Q562" s="222"/>
      <c r="R562" s="222"/>
      <c r="S562" s="222"/>
      <c r="T562" s="222"/>
      <c r="U562" s="221"/>
      <c r="V562" s="222"/>
      <c r="W562" s="221"/>
      <c r="X562" s="222"/>
      <c r="Y562" s="221"/>
      <c r="Z562" s="222"/>
      <c r="AA562" s="221"/>
      <c r="AB562" s="222"/>
      <c r="AC562" s="221"/>
      <c r="AD562" s="222"/>
      <c r="AE562" s="221"/>
      <c r="AF562" s="222"/>
      <c r="AG562" s="221"/>
      <c r="AH562" s="222"/>
      <c r="AI562" s="221"/>
      <c r="AJ562" s="221"/>
      <c r="AK562" s="221"/>
    </row>
    <row r="563" spans="4:37" ht="15.75" customHeight="1">
      <c r="D563" s="223"/>
      <c r="E563" s="221"/>
      <c r="F563" s="222"/>
      <c r="G563" s="221"/>
      <c r="H563" s="222"/>
      <c r="I563" s="221"/>
      <c r="J563" s="223"/>
      <c r="K563" s="221"/>
      <c r="L563" s="222"/>
      <c r="M563" s="221"/>
      <c r="N563" s="222"/>
      <c r="O563" s="221"/>
      <c r="P563" s="222"/>
      <c r="Q563" s="222"/>
      <c r="R563" s="222"/>
      <c r="S563" s="222"/>
      <c r="T563" s="222"/>
      <c r="U563" s="221"/>
      <c r="V563" s="222"/>
      <c r="W563" s="221"/>
      <c r="X563" s="222"/>
      <c r="Y563" s="221"/>
      <c r="Z563" s="222"/>
      <c r="AA563" s="221"/>
      <c r="AB563" s="222"/>
      <c r="AC563" s="221"/>
      <c r="AD563" s="222"/>
      <c r="AE563" s="221"/>
      <c r="AF563" s="222"/>
      <c r="AG563" s="221"/>
      <c r="AH563" s="222"/>
      <c r="AI563" s="221"/>
      <c r="AJ563" s="221"/>
      <c r="AK563" s="221"/>
    </row>
    <row r="564" spans="4:37" ht="15.75" customHeight="1">
      <c r="D564" s="223"/>
      <c r="E564" s="221"/>
      <c r="F564" s="222"/>
      <c r="G564" s="221"/>
      <c r="H564" s="222"/>
      <c r="I564" s="221"/>
      <c r="J564" s="223"/>
      <c r="K564" s="221"/>
      <c r="L564" s="222"/>
      <c r="M564" s="221"/>
      <c r="N564" s="222"/>
      <c r="O564" s="221"/>
      <c r="P564" s="222"/>
      <c r="Q564" s="222"/>
      <c r="R564" s="222"/>
      <c r="S564" s="222"/>
      <c r="T564" s="222"/>
      <c r="U564" s="221"/>
      <c r="V564" s="222"/>
      <c r="W564" s="221"/>
      <c r="X564" s="222"/>
      <c r="Y564" s="221"/>
      <c r="Z564" s="222"/>
      <c r="AA564" s="221"/>
      <c r="AB564" s="222"/>
      <c r="AC564" s="221"/>
      <c r="AD564" s="222"/>
      <c r="AE564" s="221"/>
      <c r="AF564" s="222"/>
      <c r="AG564" s="221"/>
      <c r="AH564" s="222"/>
      <c r="AI564" s="221"/>
      <c r="AJ564" s="221"/>
      <c r="AK564" s="221"/>
    </row>
    <row r="565" spans="4:37" ht="15.75" customHeight="1">
      <c r="D565" s="223"/>
      <c r="E565" s="221"/>
      <c r="F565" s="222"/>
      <c r="G565" s="221"/>
      <c r="H565" s="222"/>
      <c r="I565" s="221"/>
      <c r="J565" s="223"/>
      <c r="K565" s="221"/>
      <c r="L565" s="222"/>
      <c r="M565" s="221"/>
      <c r="N565" s="222"/>
      <c r="O565" s="221"/>
      <c r="P565" s="222"/>
      <c r="Q565" s="222"/>
      <c r="R565" s="222"/>
      <c r="S565" s="222"/>
      <c r="T565" s="222"/>
      <c r="U565" s="221"/>
      <c r="V565" s="222"/>
      <c r="W565" s="221"/>
      <c r="X565" s="222"/>
      <c r="Y565" s="221"/>
      <c r="Z565" s="222"/>
      <c r="AA565" s="221"/>
      <c r="AB565" s="222"/>
      <c r="AC565" s="221"/>
      <c r="AD565" s="222"/>
      <c r="AE565" s="221"/>
      <c r="AF565" s="222"/>
      <c r="AG565" s="221"/>
      <c r="AH565" s="222"/>
      <c r="AI565" s="221"/>
      <c r="AJ565" s="221"/>
      <c r="AK565" s="221"/>
    </row>
    <row r="566" spans="4:37" ht="15.75" customHeight="1">
      <c r="D566" s="223"/>
      <c r="E566" s="221"/>
      <c r="F566" s="222"/>
      <c r="G566" s="221"/>
      <c r="H566" s="222"/>
      <c r="I566" s="221"/>
      <c r="J566" s="223"/>
      <c r="K566" s="221"/>
      <c r="L566" s="222"/>
      <c r="M566" s="221"/>
      <c r="N566" s="222"/>
      <c r="O566" s="221"/>
      <c r="P566" s="222"/>
      <c r="Q566" s="222"/>
      <c r="R566" s="222"/>
      <c r="S566" s="222"/>
      <c r="T566" s="222"/>
      <c r="U566" s="221"/>
      <c r="V566" s="222"/>
      <c r="W566" s="221"/>
      <c r="X566" s="222"/>
      <c r="Y566" s="221"/>
      <c r="Z566" s="222"/>
      <c r="AA566" s="221"/>
      <c r="AB566" s="222"/>
      <c r="AC566" s="221"/>
      <c r="AD566" s="222"/>
      <c r="AE566" s="221"/>
      <c r="AF566" s="222"/>
      <c r="AG566" s="221"/>
      <c r="AH566" s="222"/>
      <c r="AI566" s="221"/>
      <c r="AJ566" s="221"/>
      <c r="AK566" s="221"/>
    </row>
    <row r="567" spans="4:37" ht="15.75" customHeight="1">
      <c r="D567" s="223"/>
      <c r="E567" s="221"/>
      <c r="F567" s="222"/>
      <c r="G567" s="221"/>
      <c r="H567" s="222"/>
      <c r="I567" s="221"/>
      <c r="J567" s="223"/>
      <c r="K567" s="221"/>
      <c r="L567" s="222"/>
      <c r="M567" s="221"/>
      <c r="N567" s="222"/>
      <c r="O567" s="221"/>
      <c r="P567" s="222"/>
      <c r="Q567" s="222"/>
      <c r="R567" s="222"/>
      <c r="S567" s="222"/>
      <c r="T567" s="222"/>
      <c r="U567" s="221"/>
      <c r="V567" s="222"/>
      <c r="W567" s="221"/>
      <c r="X567" s="222"/>
      <c r="Y567" s="221"/>
      <c r="Z567" s="222"/>
      <c r="AA567" s="221"/>
      <c r="AB567" s="222"/>
      <c r="AC567" s="221"/>
      <c r="AD567" s="222"/>
      <c r="AE567" s="221"/>
      <c r="AF567" s="222"/>
      <c r="AG567" s="221"/>
      <c r="AH567" s="222"/>
      <c r="AI567" s="221"/>
      <c r="AJ567" s="221"/>
      <c r="AK567" s="221"/>
    </row>
    <row r="568" spans="4:37" ht="15.75" customHeight="1">
      <c r="D568" s="223"/>
      <c r="E568" s="221"/>
      <c r="F568" s="222"/>
      <c r="G568" s="221"/>
      <c r="H568" s="222"/>
      <c r="I568" s="221"/>
      <c r="J568" s="223"/>
      <c r="K568" s="221"/>
      <c r="L568" s="222"/>
      <c r="M568" s="221"/>
      <c r="N568" s="222"/>
      <c r="O568" s="221"/>
      <c r="P568" s="222"/>
      <c r="Q568" s="222"/>
      <c r="R568" s="222"/>
      <c r="S568" s="222"/>
      <c r="T568" s="222"/>
      <c r="U568" s="221"/>
      <c r="V568" s="222"/>
      <c r="W568" s="221"/>
      <c r="X568" s="222"/>
      <c r="Y568" s="221"/>
      <c r="Z568" s="222"/>
      <c r="AA568" s="221"/>
      <c r="AB568" s="222"/>
      <c r="AC568" s="221"/>
      <c r="AD568" s="222"/>
      <c r="AE568" s="221"/>
      <c r="AF568" s="222"/>
      <c r="AG568" s="221"/>
      <c r="AH568" s="222"/>
      <c r="AI568" s="221"/>
      <c r="AJ568" s="221"/>
      <c r="AK568" s="221"/>
    </row>
    <row r="569" spans="4:37" ht="15.75" customHeight="1">
      <c r="D569" s="223"/>
      <c r="E569" s="221"/>
      <c r="F569" s="222"/>
      <c r="G569" s="221"/>
      <c r="H569" s="222"/>
      <c r="I569" s="221"/>
      <c r="J569" s="223"/>
      <c r="K569" s="221"/>
      <c r="L569" s="222"/>
      <c r="M569" s="221"/>
      <c r="N569" s="222"/>
      <c r="O569" s="221"/>
      <c r="P569" s="222"/>
      <c r="Q569" s="222"/>
      <c r="R569" s="222"/>
      <c r="S569" s="222"/>
      <c r="T569" s="222"/>
      <c r="U569" s="221"/>
      <c r="V569" s="222"/>
      <c r="W569" s="221"/>
      <c r="X569" s="222"/>
      <c r="Y569" s="221"/>
      <c r="Z569" s="222"/>
      <c r="AA569" s="221"/>
      <c r="AB569" s="222"/>
      <c r="AC569" s="221"/>
      <c r="AD569" s="222"/>
      <c r="AE569" s="221"/>
      <c r="AF569" s="222"/>
      <c r="AG569" s="221"/>
      <c r="AH569" s="222"/>
      <c r="AI569" s="221"/>
      <c r="AJ569" s="221"/>
      <c r="AK569" s="221"/>
    </row>
    <row r="570" spans="4:37" ht="15.75" customHeight="1">
      <c r="D570" s="223"/>
      <c r="E570" s="221"/>
      <c r="F570" s="222"/>
      <c r="G570" s="221"/>
      <c r="H570" s="222"/>
      <c r="I570" s="221"/>
      <c r="J570" s="223"/>
      <c r="K570" s="221"/>
      <c r="L570" s="222"/>
      <c r="M570" s="221"/>
      <c r="N570" s="222"/>
      <c r="O570" s="221"/>
      <c r="P570" s="222"/>
      <c r="Q570" s="222"/>
      <c r="R570" s="222"/>
      <c r="S570" s="222"/>
      <c r="T570" s="222"/>
      <c r="U570" s="221"/>
      <c r="V570" s="222"/>
      <c r="W570" s="221"/>
      <c r="X570" s="222"/>
      <c r="Y570" s="221"/>
      <c r="Z570" s="222"/>
      <c r="AA570" s="221"/>
      <c r="AB570" s="222"/>
      <c r="AC570" s="221"/>
      <c r="AD570" s="222"/>
      <c r="AE570" s="221"/>
      <c r="AF570" s="222"/>
      <c r="AG570" s="221"/>
      <c r="AH570" s="222"/>
      <c r="AI570" s="221"/>
      <c r="AJ570" s="221"/>
      <c r="AK570" s="221"/>
    </row>
    <row r="571" spans="4:37" ht="15.75" customHeight="1">
      <c r="D571" s="223"/>
      <c r="E571" s="221"/>
      <c r="F571" s="222"/>
      <c r="G571" s="221"/>
      <c r="H571" s="222"/>
      <c r="I571" s="221"/>
      <c r="J571" s="223"/>
      <c r="K571" s="221"/>
      <c r="L571" s="222"/>
      <c r="M571" s="221"/>
      <c r="N571" s="222"/>
      <c r="O571" s="221"/>
      <c r="P571" s="222"/>
      <c r="Q571" s="222"/>
      <c r="R571" s="222"/>
      <c r="S571" s="222"/>
      <c r="T571" s="222"/>
      <c r="U571" s="221"/>
      <c r="V571" s="222"/>
      <c r="W571" s="221"/>
      <c r="X571" s="222"/>
      <c r="Y571" s="221"/>
      <c r="Z571" s="222"/>
      <c r="AA571" s="221"/>
      <c r="AB571" s="222"/>
      <c r="AC571" s="221"/>
      <c r="AD571" s="222"/>
      <c r="AE571" s="221"/>
      <c r="AF571" s="222"/>
      <c r="AG571" s="221"/>
      <c r="AH571" s="222"/>
      <c r="AI571" s="221"/>
      <c r="AJ571" s="221"/>
      <c r="AK571" s="221"/>
    </row>
    <row r="572" spans="4:37" ht="15.75" customHeight="1">
      <c r="D572" s="223"/>
      <c r="E572" s="221"/>
      <c r="F572" s="222"/>
      <c r="G572" s="221"/>
      <c r="H572" s="222"/>
      <c r="I572" s="221"/>
      <c r="J572" s="223"/>
      <c r="K572" s="221"/>
      <c r="L572" s="222"/>
      <c r="M572" s="221"/>
      <c r="N572" s="222"/>
      <c r="O572" s="221"/>
      <c r="P572" s="222"/>
      <c r="Q572" s="222"/>
      <c r="R572" s="222"/>
      <c r="S572" s="222"/>
      <c r="T572" s="222"/>
      <c r="U572" s="221"/>
      <c r="V572" s="222"/>
      <c r="W572" s="221"/>
      <c r="X572" s="222"/>
      <c r="Y572" s="221"/>
      <c r="Z572" s="222"/>
      <c r="AA572" s="221"/>
      <c r="AB572" s="222"/>
      <c r="AC572" s="221"/>
      <c r="AD572" s="222"/>
      <c r="AE572" s="221"/>
      <c r="AF572" s="222"/>
      <c r="AG572" s="221"/>
      <c r="AH572" s="222"/>
      <c r="AI572" s="221"/>
      <c r="AJ572" s="221"/>
      <c r="AK572" s="221"/>
    </row>
    <row r="573" spans="4:37" ht="15.75" customHeight="1">
      <c r="D573" s="223"/>
      <c r="E573" s="221"/>
      <c r="F573" s="222"/>
      <c r="G573" s="221"/>
      <c r="H573" s="222"/>
      <c r="I573" s="221"/>
      <c r="J573" s="223"/>
      <c r="K573" s="221"/>
      <c r="L573" s="222"/>
      <c r="M573" s="221"/>
      <c r="N573" s="222"/>
      <c r="O573" s="221"/>
      <c r="P573" s="222"/>
      <c r="Q573" s="222"/>
      <c r="R573" s="222"/>
      <c r="S573" s="222"/>
      <c r="T573" s="222"/>
      <c r="U573" s="221"/>
      <c r="V573" s="222"/>
      <c r="W573" s="221"/>
      <c r="X573" s="222"/>
      <c r="Y573" s="221"/>
      <c r="Z573" s="222"/>
      <c r="AA573" s="221"/>
      <c r="AB573" s="222"/>
      <c r="AC573" s="221"/>
      <c r="AD573" s="222"/>
      <c r="AE573" s="221"/>
      <c r="AF573" s="222"/>
      <c r="AG573" s="221"/>
      <c r="AH573" s="222"/>
      <c r="AI573" s="221"/>
      <c r="AJ573" s="221"/>
      <c r="AK573" s="221"/>
    </row>
    <row r="574" spans="4:37" ht="15.75" customHeight="1">
      <c r="D574" s="223"/>
      <c r="E574" s="221"/>
      <c r="F574" s="222"/>
      <c r="G574" s="221"/>
      <c r="H574" s="222"/>
      <c r="I574" s="221"/>
      <c r="J574" s="223"/>
      <c r="K574" s="221"/>
      <c r="L574" s="222"/>
      <c r="M574" s="221"/>
      <c r="N574" s="222"/>
      <c r="O574" s="221"/>
      <c r="P574" s="222"/>
      <c r="Q574" s="222"/>
      <c r="R574" s="222"/>
      <c r="S574" s="222"/>
      <c r="T574" s="222"/>
      <c r="U574" s="221"/>
      <c r="V574" s="222"/>
      <c r="W574" s="221"/>
      <c r="X574" s="222"/>
      <c r="Y574" s="221"/>
      <c r="Z574" s="222"/>
      <c r="AA574" s="221"/>
      <c r="AB574" s="222"/>
      <c r="AC574" s="221"/>
      <c r="AD574" s="222"/>
      <c r="AE574" s="221"/>
      <c r="AF574" s="222"/>
      <c r="AG574" s="221"/>
      <c r="AH574" s="222"/>
      <c r="AI574" s="221"/>
      <c r="AJ574" s="221"/>
      <c r="AK574" s="221"/>
    </row>
    <row r="575" spans="4:37" ht="15.75" customHeight="1">
      <c r="D575" s="223"/>
      <c r="E575" s="221"/>
      <c r="F575" s="222"/>
      <c r="G575" s="221"/>
      <c r="H575" s="222"/>
      <c r="I575" s="221"/>
      <c r="J575" s="223"/>
      <c r="K575" s="221"/>
      <c r="L575" s="222"/>
      <c r="M575" s="221"/>
      <c r="N575" s="222"/>
      <c r="O575" s="221"/>
      <c r="P575" s="222"/>
      <c r="Q575" s="222"/>
      <c r="R575" s="222"/>
      <c r="S575" s="222"/>
      <c r="T575" s="222"/>
      <c r="U575" s="221"/>
      <c r="V575" s="222"/>
      <c r="W575" s="221"/>
      <c r="X575" s="222"/>
      <c r="Y575" s="221"/>
      <c r="Z575" s="222"/>
      <c r="AA575" s="221"/>
      <c r="AB575" s="222"/>
      <c r="AC575" s="221"/>
      <c r="AD575" s="222"/>
      <c r="AE575" s="221"/>
      <c r="AF575" s="222"/>
      <c r="AG575" s="221"/>
      <c r="AH575" s="222"/>
      <c r="AI575" s="221"/>
      <c r="AJ575" s="221"/>
      <c r="AK575" s="221"/>
    </row>
    <row r="576" spans="4:37" ht="15.75" customHeight="1">
      <c r="D576" s="223"/>
      <c r="E576" s="221"/>
      <c r="F576" s="222"/>
      <c r="G576" s="221"/>
      <c r="H576" s="222"/>
      <c r="I576" s="221"/>
      <c r="J576" s="223"/>
      <c r="K576" s="221"/>
      <c r="L576" s="222"/>
      <c r="M576" s="221"/>
      <c r="N576" s="222"/>
      <c r="O576" s="221"/>
      <c r="P576" s="222"/>
      <c r="Q576" s="222"/>
      <c r="R576" s="222"/>
      <c r="S576" s="222"/>
      <c r="T576" s="222"/>
      <c r="U576" s="221"/>
      <c r="V576" s="222"/>
      <c r="W576" s="221"/>
      <c r="X576" s="222"/>
      <c r="Y576" s="221"/>
      <c r="Z576" s="222"/>
      <c r="AA576" s="221"/>
      <c r="AB576" s="222"/>
      <c r="AC576" s="221"/>
      <c r="AD576" s="222"/>
      <c r="AE576" s="221"/>
      <c r="AF576" s="222"/>
      <c r="AG576" s="221"/>
      <c r="AH576" s="222"/>
      <c r="AI576" s="221"/>
      <c r="AJ576" s="221"/>
      <c r="AK576" s="221"/>
    </row>
    <row r="577" spans="4:37" ht="15.75" customHeight="1">
      <c r="D577" s="223"/>
      <c r="E577" s="221"/>
      <c r="F577" s="222"/>
      <c r="G577" s="221"/>
      <c r="H577" s="222"/>
      <c r="I577" s="221"/>
      <c r="J577" s="223"/>
      <c r="K577" s="221"/>
      <c r="L577" s="222"/>
      <c r="M577" s="221"/>
      <c r="N577" s="222"/>
      <c r="O577" s="221"/>
      <c r="P577" s="222"/>
      <c r="Q577" s="222"/>
      <c r="R577" s="222"/>
      <c r="S577" s="222"/>
      <c r="T577" s="222"/>
      <c r="U577" s="221"/>
      <c r="V577" s="222"/>
      <c r="W577" s="221"/>
      <c r="X577" s="222"/>
      <c r="Y577" s="221"/>
      <c r="Z577" s="222"/>
      <c r="AA577" s="221"/>
      <c r="AB577" s="222"/>
      <c r="AC577" s="221"/>
      <c r="AD577" s="222"/>
      <c r="AE577" s="221"/>
      <c r="AF577" s="222"/>
      <c r="AG577" s="221"/>
      <c r="AH577" s="222"/>
      <c r="AI577" s="221"/>
      <c r="AJ577" s="221"/>
      <c r="AK577" s="221"/>
    </row>
    <row r="578" spans="4:37" ht="15.75" customHeight="1">
      <c r="D578" s="223"/>
      <c r="E578" s="221"/>
      <c r="F578" s="222"/>
      <c r="G578" s="221"/>
      <c r="H578" s="222"/>
      <c r="I578" s="221"/>
      <c r="J578" s="223"/>
      <c r="K578" s="221"/>
      <c r="L578" s="222"/>
      <c r="M578" s="221"/>
      <c r="N578" s="222"/>
      <c r="O578" s="221"/>
      <c r="P578" s="222"/>
      <c r="Q578" s="222"/>
      <c r="R578" s="222"/>
      <c r="S578" s="222"/>
      <c r="T578" s="222"/>
      <c r="U578" s="221"/>
      <c r="V578" s="222"/>
      <c r="W578" s="221"/>
      <c r="X578" s="222"/>
      <c r="Y578" s="221"/>
      <c r="Z578" s="222"/>
      <c r="AA578" s="221"/>
      <c r="AB578" s="222"/>
      <c r="AC578" s="221"/>
      <c r="AD578" s="222"/>
      <c r="AE578" s="221"/>
      <c r="AF578" s="222"/>
      <c r="AG578" s="221"/>
      <c r="AH578" s="222"/>
      <c r="AI578" s="221"/>
      <c r="AJ578" s="221"/>
      <c r="AK578" s="221"/>
    </row>
    <row r="579" spans="4:37" ht="15.75" customHeight="1">
      <c r="D579" s="223"/>
      <c r="E579" s="221"/>
      <c r="F579" s="222"/>
      <c r="G579" s="221"/>
      <c r="H579" s="222"/>
      <c r="I579" s="221"/>
      <c r="J579" s="223"/>
      <c r="K579" s="221"/>
      <c r="L579" s="222"/>
      <c r="M579" s="221"/>
      <c r="N579" s="222"/>
      <c r="O579" s="221"/>
      <c r="P579" s="222"/>
      <c r="Q579" s="222"/>
      <c r="R579" s="222"/>
      <c r="S579" s="222"/>
      <c r="T579" s="222"/>
      <c r="U579" s="221"/>
      <c r="V579" s="222"/>
      <c r="W579" s="221"/>
      <c r="X579" s="222"/>
      <c r="Y579" s="221"/>
      <c r="Z579" s="222"/>
      <c r="AA579" s="221"/>
      <c r="AB579" s="222"/>
      <c r="AC579" s="221"/>
      <c r="AD579" s="222"/>
      <c r="AE579" s="221"/>
      <c r="AF579" s="222"/>
      <c r="AG579" s="221"/>
      <c r="AH579" s="222"/>
      <c r="AI579" s="221"/>
      <c r="AJ579" s="221"/>
      <c r="AK579" s="221"/>
    </row>
    <row r="580" spans="4:37" ht="15.75" customHeight="1">
      <c r="D580" s="223"/>
      <c r="E580" s="221"/>
      <c r="F580" s="222"/>
      <c r="G580" s="221"/>
      <c r="H580" s="222"/>
      <c r="I580" s="221"/>
      <c r="J580" s="223"/>
      <c r="K580" s="221"/>
      <c r="L580" s="222"/>
      <c r="M580" s="221"/>
      <c r="N580" s="222"/>
      <c r="O580" s="221"/>
      <c r="P580" s="222"/>
      <c r="Q580" s="222"/>
      <c r="R580" s="222"/>
      <c r="S580" s="222"/>
      <c r="T580" s="222"/>
      <c r="U580" s="221"/>
      <c r="V580" s="222"/>
      <c r="W580" s="221"/>
      <c r="X580" s="222"/>
      <c r="Y580" s="221"/>
      <c r="Z580" s="222"/>
      <c r="AA580" s="221"/>
      <c r="AB580" s="222"/>
      <c r="AC580" s="221"/>
      <c r="AD580" s="222"/>
      <c r="AE580" s="221"/>
      <c r="AF580" s="222"/>
      <c r="AG580" s="221"/>
      <c r="AH580" s="222"/>
      <c r="AI580" s="221"/>
      <c r="AJ580" s="221"/>
      <c r="AK580" s="221"/>
    </row>
    <row r="581" spans="4:37" ht="15.75" customHeight="1">
      <c r="D581" s="223"/>
      <c r="E581" s="221"/>
      <c r="F581" s="222"/>
      <c r="G581" s="221"/>
      <c r="H581" s="222"/>
      <c r="I581" s="221"/>
      <c r="J581" s="223"/>
      <c r="K581" s="221"/>
      <c r="L581" s="222"/>
      <c r="M581" s="221"/>
      <c r="N581" s="222"/>
      <c r="O581" s="221"/>
      <c r="P581" s="222"/>
      <c r="Q581" s="222"/>
      <c r="R581" s="222"/>
      <c r="S581" s="222"/>
      <c r="T581" s="222"/>
      <c r="U581" s="221"/>
      <c r="V581" s="222"/>
      <c r="W581" s="221"/>
      <c r="X581" s="222"/>
      <c r="Y581" s="221"/>
      <c r="Z581" s="222"/>
      <c r="AA581" s="221"/>
      <c r="AB581" s="222"/>
      <c r="AC581" s="221"/>
      <c r="AD581" s="222"/>
      <c r="AE581" s="221"/>
      <c r="AF581" s="222"/>
      <c r="AG581" s="221"/>
      <c r="AH581" s="222"/>
      <c r="AI581" s="221"/>
      <c r="AJ581" s="221"/>
      <c r="AK581" s="221"/>
    </row>
    <row r="582" spans="4:37" ht="15.75" customHeight="1">
      <c r="D582" s="223"/>
      <c r="E582" s="221"/>
      <c r="F582" s="222"/>
      <c r="G582" s="221"/>
      <c r="H582" s="222"/>
      <c r="I582" s="221"/>
      <c r="J582" s="223"/>
      <c r="K582" s="221"/>
      <c r="L582" s="222"/>
      <c r="M582" s="221"/>
      <c r="N582" s="222"/>
      <c r="O582" s="221"/>
      <c r="P582" s="222"/>
      <c r="Q582" s="222"/>
      <c r="R582" s="222"/>
      <c r="S582" s="222"/>
      <c r="T582" s="222"/>
      <c r="U582" s="221"/>
      <c r="V582" s="222"/>
      <c r="W582" s="221"/>
      <c r="X582" s="222"/>
      <c r="Y582" s="221"/>
      <c r="Z582" s="222"/>
      <c r="AA582" s="221"/>
      <c r="AB582" s="222"/>
      <c r="AC582" s="221"/>
      <c r="AD582" s="222"/>
      <c r="AE582" s="221"/>
      <c r="AF582" s="222"/>
      <c r="AG582" s="221"/>
      <c r="AH582" s="222"/>
      <c r="AI582" s="221"/>
      <c r="AJ582" s="221"/>
      <c r="AK582" s="221"/>
    </row>
    <row r="583" spans="4:37" ht="15.75" customHeight="1">
      <c r="D583" s="223"/>
      <c r="E583" s="221"/>
      <c r="F583" s="222"/>
      <c r="G583" s="221"/>
      <c r="H583" s="222"/>
      <c r="I583" s="221"/>
      <c r="J583" s="223"/>
      <c r="K583" s="221"/>
      <c r="L583" s="222"/>
      <c r="M583" s="221"/>
      <c r="N583" s="222"/>
      <c r="O583" s="221"/>
      <c r="P583" s="222"/>
      <c r="Q583" s="222"/>
      <c r="R583" s="222"/>
      <c r="S583" s="222"/>
      <c r="T583" s="222"/>
      <c r="U583" s="221"/>
      <c r="V583" s="222"/>
      <c r="W583" s="221"/>
      <c r="X583" s="222"/>
      <c r="Y583" s="221"/>
      <c r="Z583" s="222"/>
      <c r="AA583" s="221"/>
      <c r="AB583" s="222"/>
      <c r="AC583" s="221"/>
      <c r="AD583" s="222"/>
      <c r="AE583" s="221"/>
      <c r="AF583" s="222"/>
      <c r="AG583" s="221"/>
      <c r="AH583" s="222"/>
      <c r="AI583" s="221"/>
      <c r="AJ583" s="221"/>
      <c r="AK583" s="221"/>
    </row>
    <row r="584" spans="4:37" ht="15.75" customHeight="1">
      <c r="D584" s="223"/>
      <c r="E584" s="221"/>
      <c r="F584" s="222"/>
      <c r="G584" s="221"/>
      <c r="H584" s="222"/>
      <c r="I584" s="221"/>
      <c r="J584" s="223"/>
      <c r="K584" s="221"/>
      <c r="L584" s="222"/>
      <c r="M584" s="221"/>
      <c r="N584" s="222"/>
      <c r="O584" s="221"/>
      <c r="P584" s="222"/>
      <c r="Q584" s="222"/>
      <c r="R584" s="222"/>
      <c r="S584" s="222"/>
      <c r="T584" s="222"/>
      <c r="U584" s="221"/>
      <c r="V584" s="222"/>
      <c r="W584" s="221"/>
      <c r="X584" s="222"/>
      <c r="Y584" s="221"/>
      <c r="Z584" s="222"/>
      <c r="AA584" s="221"/>
      <c r="AB584" s="222"/>
      <c r="AC584" s="221"/>
      <c r="AD584" s="222"/>
      <c r="AE584" s="221"/>
      <c r="AF584" s="222"/>
      <c r="AG584" s="221"/>
      <c r="AH584" s="222"/>
      <c r="AI584" s="221"/>
      <c r="AJ584" s="221"/>
      <c r="AK584" s="221"/>
    </row>
    <row r="585" spans="4:37" ht="15.75" customHeight="1">
      <c r="D585" s="223"/>
      <c r="E585" s="221"/>
      <c r="F585" s="222"/>
      <c r="G585" s="221"/>
      <c r="H585" s="222"/>
      <c r="I585" s="221"/>
      <c r="J585" s="223"/>
      <c r="K585" s="221"/>
      <c r="L585" s="222"/>
      <c r="M585" s="221"/>
      <c r="N585" s="222"/>
      <c r="O585" s="221"/>
      <c r="P585" s="222"/>
      <c r="Q585" s="222"/>
      <c r="R585" s="222"/>
      <c r="S585" s="222"/>
      <c r="T585" s="222"/>
      <c r="U585" s="221"/>
      <c r="V585" s="222"/>
      <c r="W585" s="221"/>
      <c r="X585" s="222"/>
      <c r="Y585" s="221"/>
      <c r="Z585" s="222"/>
      <c r="AA585" s="221"/>
      <c r="AB585" s="222"/>
      <c r="AC585" s="221"/>
      <c r="AD585" s="222"/>
      <c r="AE585" s="221"/>
      <c r="AF585" s="222"/>
      <c r="AG585" s="221"/>
      <c r="AH585" s="222"/>
      <c r="AI585" s="221"/>
      <c r="AJ585" s="221"/>
      <c r="AK585" s="221"/>
    </row>
    <row r="586" spans="4:37" ht="15.75" customHeight="1">
      <c r="D586" s="223"/>
      <c r="E586" s="221"/>
      <c r="F586" s="222"/>
      <c r="G586" s="221"/>
      <c r="H586" s="222"/>
      <c r="I586" s="221"/>
      <c r="J586" s="223"/>
      <c r="K586" s="221"/>
      <c r="L586" s="222"/>
      <c r="M586" s="221"/>
      <c r="N586" s="222"/>
      <c r="O586" s="221"/>
      <c r="P586" s="222"/>
      <c r="Q586" s="222"/>
      <c r="R586" s="222"/>
      <c r="S586" s="222"/>
      <c r="T586" s="222"/>
      <c r="U586" s="221"/>
      <c r="V586" s="222"/>
      <c r="W586" s="221"/>
      <c r="X586" s="222"/>
      <c r="Y586" s="221"/>
      <c r="Z586" s="222"/>
      <c r="AA586" s="221"/>
      <c r="AB586" s="222"/>
      <c r="AC586" s="221"/>
      <c r="AD586" s="222"/>
      <c r="AE586" s="221"/>
      <c r="AF586" s="222"/>
      <c r="AG586" s="221"/>
      <c r="AH586" s="222"/>
      <c r="AI586" s="221"/>
      <c r="AJ586" s="221"/>
      <c r="AK586" s="221"/>
    </row>
    <row r="587" spans="4:37" ht="15.75" customHeight="1">
      <c r="D587" s="223"/>
      <c r="E587" s="221"/>
      <c r="F587" s="222"/>
      <c r="G587" s="221"/>
      <c r="H587" s="222"/>
      <c r="I587" s="221"/>
      <c r="J587" s="223"/>
      <c r="K587" s="221"/>
      <c r="L587" s="222"/>
      <c r="M587" s="221"/>
      <c r="N587" s="222"/>
      <c r="O587" s="221"/>
      <c r="P587" s="222"/>
      <c r="Q587" s="222"/>
      <c r="R587" s="222"/>
      <c r="S587" s="222"/>
      <c r="T587" s="222"/>
      <c r="U587" s="221"/>
      <c r="V587" s="222"/>
      <c r="W587" s="221"/>
      <c r="X587" s="222"/>
      <c r="Y587" s="221"/>
      <c r="Z587" s="222"/>
      <c r="AA587" s="221"/>
      <c r="AB587" s="222"/>
      <c r="AC587" s="221"/>
      <c r="AD587" s="222"/>
      <c r="AE587" s="221"/>
      <c r="AF587" s="222"/>
      <c r="AG587" s="221"/>
      <c r="AH587" s="222"/>
      <c r="AI587" s="221"/>
      <c r="AJ587" s="221"/>
      <c r="AK587" s="221"/>
    </row>
    <row r="588" spans="4:37" ht="15.75" customHeight="1">
      <c r="D588" s="223"/>
      <c r="E588" s="221"/>
      <c r="F588" s="222"/>
      <c r="G588" s="221"/>
      <c r="H588" s="222"/>
      <c r="I588" s="221"/>
      <c r="J588" s="223"/>
      <c r="K588" s="221"/>
      <c r="L588" s="222"/>
      <c r="M588" s="221"/>
      <c r="N588" s="222"/>
      <c r="O588" s="221"/>
      <c r="P588" s="222"/>
      <c r="Q588" s="222"/>
      <c r="R588" s="222"/>
      <c r="S588" s="222"/>
      <c r="T588" s="222"/>
      <c r="U588" s="221"/>
      <c r="V588" s="222"/>
      <c r="W588" s="221"/>
      <c r="X588" s="222"/>
      <c r="Y588" s="221"/>
      <c r="Z588" s="222"/>
      <c r="AA588" s="221"/>
      <c r="AB588" s="222"/>
      <c r="AC588" s="221"/>
      <c r="AD588" s="222"/>
      <c r="AE588" s="221"/>
      <c r="AF588" s="222"/>
      <c r="AG588" s="221"/>
      <c r="AH588" s="222"/>
      <c r="AI588" s="221"/>
      <c r="AJ588" s="221"/>
      <c r="AK588" s="221"/>
    </row>
    <row r="589" spans="4:37" ht="15.75" customHeight="1">
      <c r="D589" s="223"/>
      <c r="E589" s="221"/>
      <c r="F589" s="222"/>
      <c r="G589" s="221"/>
      <c r="H589" s="222"/>
      <c r="I589" s="221"/>
      <c r="J589" s="223"/>
      <c r="K589" s="221"/>
      <c r="L589" s="222"/>
      <c r="M589" s="221"/>
      <c r="N589" s="222"/>
      <c r="O589" s="221"/>
      <c r="P589" s="222"/>
      <c r="Q589" s="222"/>
      <c r="R589" s="222"/>
      <c r="S589" s="222"/>
      <c r="T589" s="222"/>
      <c r="U589" s="221"/>
      <c r="V589" s="222"/>
      <c r="W589" s="221"/>
      <c r="X589" s="222"/>
      <c r="Y589" s="221"/>
      <c r="Z589" s="222"/>
      <c r="AA589" s="221"/>
      <c r="AB589" s="222"/>
      <c r="AC589" s="221"/>
      <c r="AD589" s="222"/>
      <c r="AE589" s="221"/>
      <c r="AF589" s="222"/>
      <c r="AG589" s="221"/>
      <c r="AH589" s="222"/>
      <c r="AI589" s="221"/>
      <c r="AJ589" s="221"/>
      <c r="AK589" s="221"/>
    </row>
    <row r="590" spans="4:37" ht="15.75" customHeight="1">
      <c r="D590" s="223"/>
      <c r="E590" s="221"/>
      <c r="F590" s="222"/>
      <c r="G590" s="221"/>
      <c r="H590" s="222"/>
      <c r="I590" s="221"/>
      <c r="J590" s="223"/>
      <c r="K590" s="221"/>
      <c r="L590" s="222"/>
      <c r="M590" s="221"/>
      <c r="N590" s="222"/>
      <c r="O590" s="221"/>
      <c r="P590" s="222"/>
      <c r="Q590" s="222"/>
      <c r="R590" s="222"/>
      <c r="S590" s="222"/>
      <c r="T590" s="222"/>
      <c r="U590" s="221"/>
      <c r="V590" s="222"/>
      <c r="W590" s="221"/>
      <c r="X590" s="222"/>
      <c r="Y590" s="221"/>
      <c r="Z590" s="222"/>
      <c r="AA590" s="221"/>
      <c r="AB590" s="222"/>
      <c r="AC590" s="221"/>
      <c r="AD590" s="222"/>
      <c r="AE590" s="221"/>
      <c r="AF590" s="222"/>
      <c r="AG590" s="221"/>
      <c r="AH590" s="222"/>
      <c r="AI590" s="221"/>
      <c r="AJ590" s="221"/>
      <c r="AK590" s="221"/>
    </row>
    <row r="591" spans="4:37" ht="15.75" customHeight="1">
      <c r="D591" s="223"/>
      <c r="E591" s="221"/>
      <c r="F591" s="222"/>
      <c r="G591" s="221"/>
      <c r="H591" s="222"/>
      <c r="I591" s="221"/>
      <c r="J591" s="223"/>
      <c r="K591" s="221"/>
      <c r="L591" s="222"/>
      <c r="M591" s="221"/>
      <c r="N591" s="222"/>
      <c r="O591" s="221"/>
      <c r="P591" s="222"/>
      <c r="Q591" s="222"/>
      <c r="R591" s="222"/>
      <c r="S591" s="222"/>
      <c r="T591" s="222"/>
      <c r="U591" s="221"/>
      <c r="V591" s="222"/>
      <c r="W591" s="221"/>
      <c r="X591" s="222"/>
      <c r="Y591" s="221"/>
      <c r="Z591" s="222"/>
      <c r="AA591" s="221"/>
      <c r="AB591" s="222"/>
      <c r="AC591" s="221"/>
      <c r="AD591" s="222"/>
      <c r="AE591" s="221"/>
      <c r="AF591" s="222"/>
      <c r="AG591" s="221"/>
      <c r="AH591" s="222"/>
      <c r="AI591" s="221"/>
      <c r="AJ591" s="221"/>
      <c r="AK591" s="221"/>
    </row>
    <row r="592" spans="4:37" ht="15.75" customHeight="1">
      <c r="D592" s="223"/>
      <c r="E592" s="221"/>
      <c r="F592" s="222"/>
      <c r="G592" s="221"/>
      <c r="H592" s="222"/>
      <c r="I592" s="221"/>
      <c r="J592" s="223"/>
      <c r="K592" s="221"/>
      <c r="L592" s="222"/>
      <c r="M592" s="221"/>
      <c r="N592" s="222"/>
      <c r="O592" s="221"/>
      <c r="P592" s="222"/>
      <c r="Q592" s="222"/>
      <c r="R592" s="222"/>
      <c r="S592" s="222"/>
      <c r="T592" s="222"/>
      <c r="U592" s="221"/>
      <c r="V592" s="222"/>
      <c r="W592" s="221"/>
      <c r="X592" s="222"/>
      <c r="Y592" s="221"/>
      <c r="Z592" s="222"/>
      <c r="AA592" s="221"/>
      <c r="AB592" s="222"/>
      <c r="AC592" s="221"/>
      <c r="AD592" s="222"/>
      <c r="AE592" s="221"/>
      <c r="AF592" s="222"/>
      <c r="AG592" s="221"/>
      <c r="AH592" s="222"/>
      <c r="AI592" s="221"/>
      <c r="AJ592" s="221"/>
      <c r="AK592" s="221"/>
    </row>
    <row r="593" spans="4:37" ht="15.75" customHeight="1">
      <c r="D593" s="223"/>
      <c r="E593" s="221"/>
      <c r="F593" s="222"/>
      <c r="G593" s="221"/>
      <c r="H593" s="222"/>
      <c r="I593" s="221"/>
      <c r="J593" s="223"/>
      <c r="K593" s="221"/>
      <c r="L593" s="222"/>
      <c r="M593" s="221"/>
      <c r="N593" s="222"/>
      <c r="O593" s="221"/>
      <c r="P593" s="222"/>
      <c r="Q593" s="222"/>
      <c r="R593" s="222"/>
      <c r="S593" s="222"/>
      <c r="T593" s="222"/>
      <c r="U593" s="221"/>
      <c r="V593" s="222"/>
      <c r="W593" s="221"/>
      <c r="X593" s="222"/>
      <c r="Y593" s="221"/>
      <c r="Z593" s="222"/>
      <c r="AA593" s="221"/>
      <c r="AB593" s="222"/>
      <c r="AC593" s="221"/>
      <c r="AD593" s="222"/>
      <c r="AE593" s="221"/>
      <c r="AF593" s="222"/>
      <c r="AG593" s="221"/>
      <c r="AH593" s="222"/>
      <c r="AI593" s="221"/>
      <c r="AJ593" s="221"/>
      <c r="AK593" s="221"/>
    </row>
    <row r="594" spans="4:37" ht="15.75" customHeight="1">
      <c r="D594" s="223"/>
      <c r="E594" s="221"/>
      <c r="F594" s="222"/>
      <c r="G594" s="221"/>
      <c r="H594" s="222"/>
      <c r="I594" s="221"/>
      <c r="J594" s="223"/>
      <c r="K594" s="221"/>
      <c r="L594" s="222"/>
      <c r="M594" s="221"/>
      <c r="N594" s="222"/>
      <c r="O594" s="221"/>
      <c r="P594" s="222"/>
      <c r="Q594" s="222"/>
      <c r="R594" s="222"/>
      <c r="S594" s="222"/>
      <c r="T594" s="222"/>
      <c r="U594" s="221"/>
      <c r="V594" s="222"/>
      <c r="W594" s="221"/>
      <c r="X594" s="222"/>
      <c r="Y594" s="221"/>
      <c r="Z594" s="222"/>
      <c r="AA594" s="221"/>
      <c r="AB594" s="222"/>
      <c r="AC594" s="221"/>
      <c r="AD594" s="222"/>
      <c r="AE594" s="221"/>
      <c r="AF594" s="222"/>
      <c r="AG594" s="221"/>
      <c r="AH594" s="222"/>
      <c r="AI594" s="221"/>
      <c r="AJ594" s="221"/>
      <c r="AK594" s="221"/>
    </row>
    <row r="595" spans="4:37" ht="15.75" customHeight="1">
      <c r="D595" s="223"/>
      <c r="E595" s="221"/>
      <c r="F595" s="222"/>
      <c r="G595" s="221"/>
      <c r="H595" s="222"/>
      <c r="I595" s="221"/>
      <c r="J595" s="223"/>
      <c r="K595" s="221"/>
      <c r="L595" s="222"/>
      <c r="M595" s="221"/>
      <c r="N595" s="222"/>
      <c r="O595" s="221"/>
      <c r="P595" s="222"/>
      <c r="Q595" s="222"/>
      <c r="R595" s="222"/>
      <c r="S595" s="222"/>
      <c r="T595" s="222"/>
      <c r="U595" s="221"/>
      <c r="V595" s="222"/>
      <c r="W595" s="221"/>
      <c r="X595" s="222"/>
      <c r="Y595" s="221"/>
      <c r="Z595" s="222"/>
      <c r="AA595" s="221"/>
      <c r="AB595" s="222"/>
      <c r="AC595" s="221"/>
      <c r="AD595" s="222"/>
      <c r="AE595" s="221"/>
      <c r="AF595" s="222"/>
      <c r="AG595" s="221"/>
      <c r="AH595" s="222"/>
      <c r="AI595" s="221"/>
      <c r="AJ595" s="221"/>
      <c r="AK595" s="221"/>
    </row>
    <row r="596" spans="4:37" ht="15.75" customHeight="1">
      <c r="D596" s="223"/>
      <c r="E596" s="221"/>
      <c r="F596" s="222"/>
      <c r="G596" s="221"/>
      <c r="H596" s="222"/>
      <c r="I596" s="221"/>
      <c r="J596" s="223"/>
      <c r="K596" s="221"/>
      <c r="L596" s="222"/>
      <c r="M596" s="221"/>
      <c r="N596" s="222"/>
      <c r="O596" s="221"/>
      <c r="P596" s="222"/>
      <c r="Q596" s="222"/>
      <c r="R596" s="222"/>
      <c r="S596" s="222"/>
      <c r="T596" s="222"/>
      <c r="U596" s="221"/>
      <c r="V596" s="222"/>
      <c r="W596" s="221"/>
      <c r="X596" s="222"/>
      <c r="Y596" s="221"/>
      <c r="Z596" s="222"/>
      <c r="AA596" s="221"/>
      <c r="AB596" s="222"/>
      <c r="AC596" s="221"/>
      <c r="AD596" s="222"/>
      <c r="AE596" s="221"/>
      <c r="AF596" s="222"/>
      <c r="AG596" s="221"/>
      <c r="AH596" s="222"/>
      <c r="AI596" s="221"/>
      <c r="AJ596" s="221"/>
      <c r="AK596" s="221"/>
    </row>
    <row r="597" spans="4:37" ht="15.75" customHeight="1">
      <c r="D597" s="223"/>
      <c r="E597" s="221"/>
      <c r="F597" s="222"/>
      <c r="G597" s="221"/>
      <c r="H597" s="222"/>
      <c r="I597" s="221"/>
      <c r="J597" s="223"/>
      <c r="K597" s="221"/>
      <c r="L597" s="222"/>
      <c r="M597" s="221"/>
      <c r="N597" s="222"/>
      <c r="O597" s="221"/>
      <c r="P597" s="222"/>
      <c r="Q597" s="222"/>
      <c r="R597" s="222"/>
      <c r="S597" s="222"/>
      <c r="T597" s="222"/>
      <c r="U597" s="221"/>
      <c r="V597" s="222"/>
      <c r="W597" s="221"/>
      <c r="X597" s="222"/>
      <c r="Y597" s="221"/>
      <c r="Z597" s="222"/>
      <c r="AA597" s="221"/>
      <c r="AB597" s="222"/>
      <c r="AC597" s="221"/>
      <c r="AD597" s="222"/>
      <c r="AE597" s="221"/>
      <c r="AF597" s="222"/>
      <c r="AG597" s="221"/>
      <c r="AH597" s="222"/>
      <c r="AI597" s="221"/>
      <c r="AJ597" s="221"/>
      <c r="AK597" s="221"/>
    </row>
    <row r="598" spans="4:37" ht="15.75" customHeight="1">
      <c r="D598" s="223"/>
      <c r="E598" s="221"/>
      <c r="F598" s="222"/>
      <c r="G598" s="221"/>
      <c r="H598" s="222"/>
      <c r="I598" s="221"/>
      <c r="J598" s="223"/>
      <c r="K598" s="221"/>
      <c r="L598" s="222"/>
      <c r="M598" s="221"/>
      <c r="N598" s="222"/>
      <c r="O598" s="221"/>
      <c r="P598" s="222"/>
      <c r="Q598" s="222"/>
      <c r="R598" s="222"/>
      <c r="S598" s="222"/>
      <c r="T598" s="222"/>
      <c r="U598" s="221"/>
      <c r="V598" s="222"/>
      <c r="W598" s="221"/>
      <c r="X598" s="222"/>
      <c r="Y598" s="221"/>
      <c r="Z598" s="222"/>
      <c r="AA598" s="221"/>
      <c r="AB598" s="222"/>
      <c r="AC598" s="221"/>
      <c r="AD598" s="222"/>
      <c r="AE598" s="221"/>
      <c r="AF598" s="222"/>
      <c r="AG598" s="221"/>
      <c r="AH598" s="222"/>
      <c r="AI598" s="221"/>
      <c r="AJ598" s="221"/>
      <c r="AK598" s="221"/>
    </row>
    <row r="599" spans="4:37" ht="15.75" customHeight="1">
      <c r="D599" s="223"/>
      <c r="E599" s="221"/>
      <c r="F599" s="222"/>
      <c r="G599" s="221"/>
      <c r="H599" s="222"/>
      <c r="I599" s="221"/>
      <c r="J599" s="223"/>
      <c r="K599" s="221"/>
      <c r="L599" s="222"/>
      <c r="M599" s="221"/>
      <c r="N599" s="222"/>
      <c r="O599" s="221"/>
      <c r="P599" s="222"/>
      <c r="Q599" s="222"/>
      <c r="R599" s="222"/>
      <c r="S599" s="222"/>
      <c r="T599" s="222"/>
      <c r="U599" s="221"/>
      <c r="V599" s="222"/>
      <c r="W599" s="221"/>
      <c r="X599" s="222"/>
      <c r="Y599" s="221"/>
      <c r="Z599" s="222"/>
      <c r="AA599" s="221"/>
      <c r="AB599" s="222"/>
      <c r="AC599" s="221"/>
      <c r="AD599" s="222"/>
      <c r="AE599" s="221"/>
      <c r="AF599" s="222"/>
      <c r="AG599" s="221"/>
      <c r="AH599" s="222"/>
      <c r="AI599" s="221"/>
      <c r="AJ599" s="221"/>
      <c r="AK599" s="221"/>
    </row>
    <row r="600" spans="4:37" ht="15.75" customHeight="1">
      <c r="D600" s="223"/>
      <c r="E600" s="221"/>
      <c r="F600" s="222"/>
      <c r="G600" s="221"/>
      <c r="H600" s="222"/>
      <c r="I600" s="221"/>
      <c r="J600" s="223"/>
      <c r="K600" s="221"/>
      <c r="L600" s="222"/>
      <c r="M600" s="221"/>
      <c r="N600" s="222"/>
      <c r="O600" s="221"/>
      <c r="P600" s="222"/>
      <c r="Q600" s="222"/>
      <c r="R600" s="222"/>
      <c r="S600" s="222"/>
      <c r="T600" s="222"/>
      <c r="U600" s="221"/>
      <c r="V600" s="222"/>
      <c r="W600" s="221"/>
      <c r="X600" s="222"/>
      <c r="Y600" s="221"/>
      <c r="Z600" s="222"/>
      <c r="AA600" s="221"/>
      <c r="AB600" s="222"/>
      <c r="AC600" s="221"/>
      <c r="AD600" s="222"/>
      <c r="AE600" s="221"/>
      <c r="AF600" s="222"/>
      <c r="AG600" s="221"/>
      <c r="AH600" s="222"/>
      <c r="AI600" s="221"/>
      <c r="AJ600" s="221"/>
      <c r="AK600" s="221"/>
    </row>
    <row r="601" spans="4:37" ht="15.75" customHeight="1">
      <c r="D601" s="223"/>
      <c r="E601" s="221"/>
      <c r="F601" s="222"/>
      <c r="G601" s="221"/>
      <c r="H601" s="222"/>
      <c r="I601" s="221"/>
      <c r="J601" s="223"/>
      <c r="K601" s="221"/>
      <c r="L601" s="222"/>
      <c r="M601" s="221"/>
      <c r="N601" s="222"/>
      <c r="O601" s="221"/>
      <c r="P601" s="222"/>
      <c r="Q601" s="222"/>
      <c r="R601" s="222"/>
      <c r="S601" s="222"/>
      <c r="T601" s="222"/>
      <c r="U601" s="221"/>
      <c r="V601" s="222"/>
      <c r="W601" s="221"/>
      <c r="X601" s="222"/>
      <c r="Y601" s="221"/>
      <c r="Z601" s="222"/>
      <c r="AA601" s="221"/>
      <c r="AB601" s="222"/>
      <c r="AC601" s="221"/>
      <c r="AD601" s="222"/>
      <c r="AE601" s="221"/>
      <c r="AF601" s="222"/>
      <c r="AG601" s="221"/>
      <c r="AH601" s="222"/>
      <c r="AI601" s="221"/>
      <c r="AJ601" s="221"/>
      <c r="AK601" s="221"/>
    </row>
    <row r="602" spans="4:37" ht="15.75" customHeight="1">
      <c r="D602" s="223"/>
      <c r="E602" s="221"/>
      <c r="F602" s="222"/>
      <c r="G602" s="221"/>
      <c r="H602" s="222"/>
      <c r="I602" s="221"/>
      <c r="J602" s="223"/>
      <c r="K602" s="221"/>
      <c r="L602" s="222"/>
      <c r="M602" s="221"/>
      <c r="N602" s="222"/>
      <c r="O602" s="221"/>
      <c r="P602" s="222"/>
      <c r="Q602" s="222"/>
      <c r="R602" s="222"/>
      <c r="S602" s="222"/>
      <c r="T602" s="222"/>
      <c r="U602" s="221"/>
      <c r="V602" s="222"/>
      <c r="W602" s="221"/>
      <c r="X602" s="222"/>
      <c r="Y602" s="221"/>
      <c r="Z602" s="222"/>
      <c r="AA602" s="221"/>
      <c r="AB602" s="222"/>
      <c r="AC602" s="221"/>
      <c r="AD602" s="222"/>
      <c r="AE602" s="221"/>
      <c r="AF602" s="222"/>
      <c r="AG602" s="221"/>
      <c r="AH602" s="222"/>
      <c r="AI602" s="221"/>
      <c r="AJ602" s="221"/>
      <c r="AK602" s="221"/>
    </row>
    <row r="603" spans="4:37" ht="15.75" customHeight="1">
      <c r="D603" s="223"/>
      <c r="E603" s="221"/>
      <c r="F603" s="222"/>
      <c r="G603" s="221"/>
      <c r="H603" s="222"/>
      <c r="I603" s="221"/>
      <c r="J603" s="223"/>
      <c r="K603" s="221"/>
      <c r="L603" s="222"/>
      <c r="M603" s="221"/>
      <c r="N603" s="222"/>
      <c r="O603" s="221"/>
      <c r="P603" s="222"/>
      <c r="Q603" s="222"/>
      <c r="R603" s="222"/>
      <c r="S603" s="222"/>
      <c r="T603" s="222"/>
      <c r="U603" s="221"/>
      <c r="V603" s="222"/>
      <c r="W603" s="221"/>
      <c r="X603" s="222"/>
      <c r="Y603" s="221"/>
      <c r="Z603" s="222"/>
      <c r="AA603" s="221"/>
      <c r="AB603" s="222"/>
      <c r="AC603" s="221"/>
      <c r="AD603" s="222"/>
      <c r="AE603" s="221"/>
      <c r="AF603" s="222"/>
      <c r="AG603" s="221"/>
      <c r="AH603" s="222"/>
      <c r="AI603" s="221"/>
      <c r="AJ603" s="221"/>
      <c r="AK603" s="221"/>
    </row>
    <row r="604" spans="4:37" ht="15.75" customHeight="1">
      <c r="D604" s="223"/>
      <c r="E604" s="221"/>
      <c r="F604" s="222"/>
      <c r="G604" s="221"/>
      <c r="H604" s="222"/>
      <c r="I604" s="221"/>
      <c r="J604" s="223"/>
      <c r="K604" s="221"/>
      <c r="L604" s="222"/>
      <c r="M604" s="221"/>
      <c r="N604" s="222"/>
      <c r="O604" s="221"/>
      <c r="P604" s="222"/>
      <c r="Q604" s="222"/>
      <c r="R604" s="222"/>
      <c r="S604" s="222"/>
      <c r="T604" s="222"/>
      <c r="U604" s="221"/>
      <c r="V604" s="222"/>
      <c r="W604" s="221"/>
      <c r="X604" s="222"/>
      <c r="Y604" s="221"/>
      <c r="Z604" s="222"/>
      <c r="AA604" s="221"/>
      <c r="AB604" s="222"/>
      <c r="AC604" s="221"/>
      <c r="AD604" s="222"/>
      <c r="AE604" s="221"/>
      <c r="AF604" s="222"/>
      <c r="AG604" s="221"/>
      <c r="AH604" s="222"/>
      <c r="AI604" s="221"/>
      <c r="AJ604" s="221"/>
      <c r="AK604" s="221"/>
    </row>
    <row r="605" spans="4:37" ht="15.75" customHeight="1">
      <c r="D605" s="223"/>
      <c r="E605" s="221"/>
      <c r="F605" s="222"/>
      <c r="G605" s="221"/>
      <c r="H605" s="222"/>
      <c r="I605" s="221"/>
      <c r="J605" s="223"/>
      <c r="K605" s="221"/>
      <c r="L605" s="222"/>
      <c r="M605" s="221"/>
      <c r="N605" s="222"/>
      <c r="O605" s="221"/>
      <c r="P605" s="222"/>
      <c r="Q605" s="222"/>
      <c r="R605" s="222"/>
      <c r="S605" s="222"/>
      <c r="T605" s="222"/>
      <c r="U605" s="221"/>
      <c r="V605" s="222"/>
      <c r="W605" s="221"/>
      <c r="X605" s="222"/>
      <c r="Y605" s="221"/>
      <c r="Z605" s="222"/>
      <c r="AA605" s="221"/>
      <c r="AB605" s="222"/>
      <c r="AC605" s="221"/>
      <c r="AD605" s="222"/>
      <c r="AE605" s="221"/>
      <c r="AF605" s="222"/>
      <c r="AG605" s="221"/>
      <c r="AH605" s="222"/>
      <c r="AI605" s="221"/>
      <c r="AJ605" s="221"/>
      <c r="AK605" s="221"/>
    </row>
    <row r="606" spans="4:37" ht="15.75" customHeight="1">
      <c r="D606" s="223"/>
      <c r="E606" s="221"/>
      <c r="F606" s="222"/>
      <c r="G606" s="221"/>
      <c r="H606" s="222"/>
      <c r="I606" s="221"/>
      <c r="J606" s="223"/>
      <c r="K606" s="221"/>
      <c r="L606" s="222"/>
      <c r="M606" s="221"/>
      <c r="N606" s="222"/>
      <c r="O606" s="221"/>
      <c r="P606" s="222"/>
      <c r="Q606" s="222"/>
      <c r="R606" s="222"/>
      <c r="S606" s="222"/>
      <c r="T606" s="222"/>
      <c r="U606" s="221"/>
      <c r="V606" s="222"/>
      <c r="W606" s="221"/>
      <c r="X606" s="222"/>
      <c r="Y606" s="221"/>
      <c r="Z606" s="222"/>
      <c r="AA606" s="221"/>
      <c r="AB606" s="222"/>
      <c r="AC606" s="221"/>
      <c r="AD606" s="222"/>
      <c r="AE606" s="221"/>
      <c r="AF606" s="222"/>
      <c r="AG606" s="221"/>
      <c r="AH606" s="222"/>
      <c r="AI606" s="221"/>
      <c r="AJ606" s="221"/>
      <c r="AK606" s="221"/>
    </row>
    <row r="607" spans="4:37" ht="15.75" customHeight="1">
      <c r="D607" s="223"/>
      <c r="E607" s="221"/>
      <c r="F607" s="222"/>
      <c r="G607" s="221"/>
      <c r="H607" s="222"/>
      <c r="I607" s="221"/>
      <c r="J607" s="223"/>
      <c r="K607" s="221"/>
      <c r="L607" s="222"/>
      <c r="M607" s="221"/>
      <c r="N607" s="222"/>
      <c r="O607" s="221"/>
      <c r="P607" s="222"/>
      <c r="Q607" s="222"/>
      <c r="R607" s="222"/>
      <c r="S607" s="222"/>
      <c r="T607" s="222"/>
      <c r="U607" s="221"/>
      <c r="V607" s="222"/>
      <c r="W607" s="221"/>
      <c r="X607" s="222"/>
      <c r="Y607" s="221"/>
      <c r="Z607" s="222"/>
      <c r="AA607" s="221"/>
      <c r="AB607" s="222"/>
      <c r="AC607" s="221"/>
      <c r="AD607" s="222"/>
      <c r="AE607" s="221"/>
      <c r="AF607" s="222"/>
      <c r="AG607" s="221"/>
      <c r="AH607" s="222"/>
      <c r="AI607" s="221"/>
      <c r="AJ607" s="221"/>
      <c r="AK607" s="221"/>
    </row>
    <row r="608" spans="4:37" ht="15.75" customHeight="1">
      <c r="D608" s="223"/>
      <c r="E608" s="221"/>
      <c r="F608" s="222"/>
      <c r="G608" s="221"/>
      <c r="H608" s="222"/>
      <c r="I608" s="221"/>
      <c r="J608" s="223"/>
      <c r="K608" s="221"/>
      <c r="L608" s="222"/>
      <c r="M608" s="221"/>
      <c r="N608" s="222"/>
      <c r="O608" s="221"/>
      <c r="P608" s="222"/>
      <c r="Q608" s="222"/>
      <c r="R608" s="222"/>
      <c r="S608" s="222"/>
      <c r="T608" s="222"/>
      <c r="U608" s="221"/>
      <c r="V608" s="222"/>
      <c r="W608" s="221"/>
      <c r="X608" s="222"/>
      <c r="Y608" s="221"/>
      <c r="Z608" s="222"/>
      <c r="AA608" s="221"/>
      <c r="AB608" s="222"/>
      <c r="AC608" s="221"/>
      <c r="AD608" s="222"/>
      <c r="AE608" s="221"/>
      <c r="AF608" s="222"/>
      <c r="AG608" s="221"/>
      <c r="AH608" s="222"/>
      <c r="AI608" s="221"/>
      <c r="AJ608" s="221"/>
      <c r="AK608" s="221"/>
    </row>
    <row r="609" spans="4:37" ht="15.75" customHeight="1">
      <c r="D609" s="223"/>
      <c r="E609" s="221"/>
      <c r="F609" s="222"/>
      <c r="G609" s="221"/>
      <c r="H609" s="222"/>
      <c r="I609" s="221"/>
      <c r="J609" s="223"/>
      <c r="K609" s="221"/>
      <c r="L609" s="222"/>
      <c r="M609" s="221"/>
      <c r="N609" s="222"/>
      <c r="O609" s="221"/>
      <c r="P609" s="222"/>
      <c r="Q609" s="222"/>
      <c r="R609" s="222"/>
      <c r="S609" s="222"/>
      <c r="T609" s="222"/>
      <c r="U609" s="221"/>
      <c r="V609" s="222"/>
      <c r="W609" s="221"/>
      <c r="X609" s="222"/>
      <c r="Y609" s="221"/>
      <c r="Z609" s="222"/>
      <c r="AA609" s="221"/>
      <c r="AB609" s="222"/>
      <c r="AC609" s="221"/>
      <c r="AD609" s="222"/>
      <c r="AE609" s="221"/>
      <c r="AF609" s="222"/>
      <c r="AG609" s="221"/>
      <c r="AH609" s="222"/>
      <c r="AI609" s="221"/>
      <c r="AJ609" s="221"/>
      <c r="AK609" s="221"/>
    </row>
    <row r="610" spans="4:37" ht="15.75" customHeight="1">
      <c r="D610" s="223"/>
      <c r="E610" s="221"/>
      <c r="F610" s="222"/>
      <c r="G610" s="221"/>
      <c r="H610" s="222"/>
      <c r="I610" s="221"/>
      <c r="J610" s="223"/>
      <c r="K610" s="221"/>
      <c r="L610" s="222"/>
      <c r="M610" s="221"/>
      <c r="N610" s="222"/>
      <c r="O610" s="221"/>
      <c r="P610" s="222"/>
      <c r="Q610" s="222"/>
      <c r="R610" s="222"/>
      <c r="S610" s="222"/>
      <c r="T610" s="222"/>
      <c r="U610" s="221"/>
      <c r="V610" s="222"/>
      <c r="W610" s="221"/>
      <c r="X610" s="222"/>
      <c r="Y610" s="221"/>
      <c r="Z610" s="222"/>
      <c r="AA610" s="221"/>
      <c r="AB610" s="222"/>
      <c r="AC610" s="221"/>
      <c r="AD610" s="222"/>
      <c r="AE610" s="221"/>
      <c r="AF610" s="222"/>
      <c r="AG610" s="221"/>
      <c r="AH610" s="222"/>
      <c r="AI610" s="221"/>
      <c r="AJ610" s="221"/>
      <c r="AK610" s="221"/>
    </row>
    <row r="611" spans="4:37" ht="15.75" customHeight="1">
      <c r="D611" s="223"/>
      <c r="E611" s="221"/>
      <c r="F611" s="222"/>
      <c r="G611" s="221"/>
      <c r="H611" s="222"/>
      <c r="I611" s="221"/>
      <c r="J611" s="223"/>
      <c r="K611" s="221"/>
      <c r="L611" s="222"/>
      <c r="M611" s="221"/>
      <c r="N611" s="222"/>
      <c r="O611" s="221"/>
      <c r="P611" s="222"/>
      <c r="Q611" s="222"/>
      <c r="R611" s="222"/>
      <c r="S611" s="222"/>
      <c r="T611" s="222"/>
      <c r="U611" s="221"/>
      <c r="V611" s="222"/>
      <c r="W611" s="221"/>
      <c r="X611" s="222"/>
      <c r="Y611" s="221"/>
      <c r="Z611" s="222"/>
      <c r="AA611" s="221"/>
      <c r="AB611" s="222"/>
      <c r="AC611" s="221"/>
      <c r="AD611" s="222"/>
      <c r="AE611" s="221"/>
      <c r="AF611" s="222"/>
      <c r="AG611" s="221"/>
      <c r="AH611" s="222"/>
      <c r="AI611" s="221"/>
      <c r="AJ611" s="221"/>
      <c r="AK611" s="221"/>
    </row>
    <row r="612" spans="4:37" ht="15.75" customHeight="1">
      <c r="D612" s="223"/>
      <c r="E612" s="221"/>
      <c r="F612" s="222"/>
      <c r="G612" s="221"/>
      <c r="H612" s="222"/>
      <c r="I612" s="221"/>
      <c r="J612" s="223"/>
      <c r="K612" s="221"/>
      <c r="L612" s="222"/>
      <c r="M612" s="221"/>
      <c r="N612" s="222"/>
      <c r="O612" s="221"/>
      <c r="P612" s="222"/>
      <c r="Q612" s="222"/>
      <c r="R612" s="222"/>
      <c r="S612" s="222"/>
      <c r="T612" s="222"/>
      <c r="U612" s="221"/>
      <c r="V612" s="222"/>
      <c r="W612" s="221"/>
      <c r="X612" s="222"/>
      <c r="Y612" s="221"/>
      <c r="Z612" s="222"/>
      <c r="AA612" s="221"/>
      <c r="AB612" s="222"/>
      <c r="AC612" s="221"/>
      <c r="AD612" s="222"/>
      <c r="AE612" s="221"/>
      <c r="AF612" s="222"/>
      <c r="AG612" s="221"/>
      <c r="AH612" s="222"/>
      <c r="AI612" s="221"/>
      <c r="AJ612" s="221"/>
      <c r="AK612" s="221"/>
    </row>
    <row r="613" spans="4:37" ht="15.75" customHeight="1">
      <c r="D613" s="223"/>
      <c r="E613" s="221"/>
      <c r="F613" s="222"/>
      <c r="G613" s="221"/>
      <c r="H613" s="222"/>
      <c r="I613" s="221"/>
      <c r="J613" s="223"/>
      <c r="K613" s="221"/>
      <c r="L613" s="222"/>
      <c r="M613" s="221"/>
      <c r="N613" s="222"/>
      <c r="O613" s="221"/>
      <c r="P613" s="222"/>
      <c r="Q613" s="222"/>
      <c r="R613" s="222"/>
      <c r="S613" s="222"/>
      <c r="T613" s="222"/>
      <c r="U613" s="221"/>
      <c r="V613" s="222"/>
      <c r="W613" s="221"/>
      <c r="X613" s="222"/>
      <c r="Y613" s="221"/>
      <c r="Z613" s="222"/>
      <c r="AA613" s="221"/>
      <c r="AB613" s="222"/>
      <c r="AC613" s="221"/>
      <c r="AD613" s="222"/>
      <c r="AE613" s="221"/>
      <c r="AF613" s="222"/>
      <c r="AG613" s="221"/>
      <c r="AH613" s="222"/>
      <c r="AI613" s="221"/>
      <c r="AJ613" s="221"/>
      <c r="AK613" s="221"/>
    </row>
    <row r="614" spans="4:37" ht="15.75" customHeight="1">
      <c r="D614" s="223"/>
      <c r="E614" s="221"/>
      <c r="F614" s="222"/>
      <c r="G614" s="221"/>
      <c r="H614" s="222"/>
      <c r="I614" s="221"/>
      <c r="J614" s="223"/>
      <c r="K614" s="221"/>
      <c r="L614" s="222"/>
      <c r="M614" s="221"/>
      <c r="N614" s="222"/>
      <c r="O614" s="221"/>
      <c r="P614" s="222"/>
      <c r="Q614" s="222"/>
      <c r="R614" s="222"/>
      <c r="S614" s="222"/>
      <c r="T614" s="222"/>
      <c r="U614" s="221"/>
      <c r="V614" s="222"/>
      <c r="W614" s="221"/>
      <c r="X614" s="222"/>
      <c r="Y614" s="221"/>
      <c r="Z614" s="222"/>
      <c r="AA614" s="221"/>
      <c r="AB614" s="222"/>
      <c r="AC614" s="221"/>
      <c r="AD614" s="222"/>
      <c r="AE614" s="221"/>
      <c r="AF614" s="222"/>
      <c r="AG614" s="221"/>
      <c r="AH614" s="222"/>
      <c r="AI614" s="221"/>
      <c r="AJ614" s="221"/>
      <c r="AK614" s="221"/>
    </row>
    <row r="615" spans="4:37" ht="15.75" customHeight="1">
      <c r="D615" s="223"/>
      <c r="E615" s="221"/>
      <c r="F615" s="222"/>
      <c r="G615" s="221"/>
      <c r="H615" s="222"/>
      <c r="I615" s="221"/>
      <c r="J615" s="223"/>
      <c r="K615" s="221"/>
      <c r="L615" s="222"/>
      <c r="M615" s="221"/>
      <c r="N615" s="222"/>
      <c r="O615" s="221"/>
      <c r="P615" s="222"/>
      <c r="Q615" s="222"/>
      <c r="R615" s="222"/>
      <c r="S615" s="222"/>
      <c r="T615" s="222"/>
      <c r="U615" s="221"/>
      <c r="V615" s="222"/>
      <c r="W615" s="221"/>
      <c r="X615" s="222"/>
      <c r="Y615" s="221"/>
      <c r="Z615" s="222"/>
      <c r="AA615" s="221"/>
      <c r="AB615" s="222"/>
      <c r="AC615" s="221"/>
      <c r="AD615" s="222"/>
      <c r="AE615" s="221"/>
      <c r="AF615" s="222"/>
      <c r="AG615" s="221"/>
      <c r="AH615" s="222"/>
      <c r="AI615" s="221"/>
      <c r="AJ615" s="221"/>
      <c r="AK615" s="221"/>
    </row>
    <row r="616" spans="4:37" ht="15.75" customHeight="1">
      <c r="D616" s="223"/>
      <c r="E616" s="221"/>
      <c r="F616" s="222"/>
      <c r="G616" s="221"/>
      <c r="H616" s="222"/>
      <c r="I616" s="221"/>
      <c r="J616" s="223"/>
      <c r="K616" s="221"/>
      <c r="L616" s="222"/>
      <c r="M616" s="221"/>
      <c r="N616" s="222"/>
      <c r="O616" s="221"/>
      <c r="P616" s="222"/>
      <c r="Q616" s="222"/>
      <c r="R616" s="222"/>
      <c r="S616" s="222"/>
      <c r="T616" s="222"/>
      <c r="U616" s="221"/>
      <c r="V616" s="222"/>
      <c r="W616" s="221"/>
      <c r="X616" s="222"/>
      <c r="Y616" s="221"/>
      <c r="Z616" s="222"/>
      <c r="AA616" s="221"/>
      <c r="AB616" s="222"/>
      <c r="AC616" s="221"/>
      <c r="AD616" s="222"/>
      <c r="AE616" s="221"/>
      <c r="AF616" s="222"/>
      <c r="AG616" s="221"/>
      <c r="AH616" s="222"/>
      <c r="AI616" s="221"/>
      <c r="AJ616" s="221"/>
      <c r="AK616" s="221"/>
    </row>
    <row r="617" spans="4:37" ht="15.75" customHeight="1">
      <c r="D617" s="223"/>
      <c r="E617" s="221"/>
      <c r="F617" s="222"/>
      <c r="G617" s="221"/>
      <c r="H617" s="222"/>
      <c r="I617" s="221"/>
      <c r="J617" s="223"/>
      <c r="K617" s="221"/>
      <c r="L617" s="222"/>
      <c r="M617" s="221"/>
      <c r="N617" s="222"/>
      <c r="O617" s="221"/>
      <c r="P617" s="222"/>
      <c r="Q617" s="222"/>
      <c r="R617" s="222"/>
      <c r="S617" s="222"/>
      <c r="T617" s="222"/>
      <c r="U617" s="221"/>
      <c r="V617" s="222"/>
      <c r="W617" s="221"/>
      <c r="X617" s="222"/>
      <c r="Y617" s="221"/>
      <c r="Z617" s="222"/>
      <c r="AA617" s="221"/>
      <c r="AB617" s="222"/>
      <c r="AC617" s="221"/>
      <c r="AD617" s="222"/>
      <c r="AE617" s="221"/>
      <c r="AF617" s="222"/>
      <c r="AG617" s="221"/>
      <c r="AH617" s="222"/>
      <c r="AI617" s="221"/>
      <c r="AJ617" s="221"/>
      <c r="AK617" s="221"/>
    </row>
    <row r="618" spans="4:37" ht="15.75" customHeight="1">
      <c r="D618" s="223"/>
      <c r="E618" s="221"/>
      <c r="F618" s="222"/>
      <c r="G618" s="221"/>
      <c r="H618" s="222"/>
      <c r="I618" s="221"/>
      <c r="J618" s="223"/>
      <c r="K618" s="221"/>
      <c r="L618" s="222"/>
      <c r="M618" s="221"/>
      <c r="N618" s="222"/>
      <c r="O618" s="221"/>
      <c r="P618" s="222"/>
      <c r="Q618" s="222"/>
      <c r="R618" s="222"/>
      <c r="S618" s="222"/>
      <c r="T618" s="222"/>
      <c r="U618" s="221"/>
      <c r="V618" s="222"/>
      <c r="W618" s="221"/>
      <c r="X618" s="222"/>
      <c r="Y618" s="221"/>
      <c r="Z618" s="222"/>
      <c r="AA618" s="221"/>
      <c r="AB618" s="222"/>
      <c r="AC618" s="221"/>
      <c r="AD618" s="222"/>
      <c r="AE618" s="221"/>
      <c r="AF618" s="222"/>
      <c r="AG618" s="221"/>
      <c r="AH618" s="222"/>
      <c r="AI618" s="221"/>
      <c r="AJ618" s="221"/>
      <c r="AK618" s="221"/>
    </row>
    <row r="619" spans="4:37" ht="15.75" customHeight="1">
      <c r="D619" s="223"/>
      <c r="E619" s="221"/>
      <c r="F619" s="222"/>
      <c r="G619" s="221"/>
      <c r="H619" s="222"/>
      <c r="I619" s="221"/>
      <c r="J619" s="223"/>
      <c r="K619" s="221"/>
      <c r="L619" s="222"/>
      <c r="M619" s="221"/>
      <c r="N619" s="222"/>
      <c r="O619" s="221"/>
      <c r="P619" s="222"/>
      <c r="Q619" s="222"/>
      <c r="R619" s="222"/>
      <c r="S619" s="222"/>
      <c r="T619" s="222"/>
      <c r="U619" s="221"/>
      <c r="V619" s="222"/>
      <c r="W619" s="221"/>
      <c r="X619" s="222"/>
      <c r="Y619" s="221"/>
      <c r="Z619" s="222"/>
      <c r="AA619" s="221"/>
      <c r="AB619" s="222"/>
      <c r="AC619" s="221"/>
      <c r="AD619" s="222"/>
      <c r="AE619" s="221"/>
      <c r="AF619" s="222"/>
      <c r="AG619" s="221"/>
      <c r="AH619" s="222"/>
      <c r="AI619" s="221"/>
      <c r="AJ619" s="221"/>
      <c r="AK619" s="221"/>
    </row>
    <row r="620" spans="4:37" ht="15.75" customHeight="1">
      <c r="D620" s="223"/>
      <c r="E620" s="221"/>
      <c r="F620" s="222"/>
      <c r="G620" s="221"/>
      <c r="H620" s="222"/>
      <c r="I620" s="221"/>
      <c r="J620" s="223"/>
      <c r="K620" s="221"/>
      <c r="L620" s="222"/>
      <c r="M620" s="221"/>
      <c r="N620" s="222"/>
      <c r="O620" s="221"/>
      <c r="P620" s="222"/>
      <c r="Q620" s="222"/>
      <c r="R620" s="222"/>
      <c r="S620" s="222"/>
      <c r="T620" s="222"/>
      <c r="U620" s="221"/>
      <c r="V620" s="222"/>
      <c r="W620" s="221"/>
      <c r="X620" s="222"/>
      <c r="Y620" s="221"/>
      <c r="Z620" s="222"/>
      <c r="AA620" s="221"/>
      <c r="AB620" s="222"/>
      <c r="AC620" s="221"/>
      <c r="AD620" s="222"/>
      <c r="AE620" s="221"/>
      <c r="AF620" s="222"/>
      <c r="AG620" s="221"/>
      <c r="AH620" s="222"/>
      <c r="AI620" s="221"/>
      <c r="AJ620" s="221"/>
      <c r="AK620" s="221"/>
    </row>
    <row r="621" spans="4:37" ht="15.75" customHeight="1">
      <c r="D621" s="223"/>
      <c r="E621" s="221"/>
      <c r="F621" s="222"/>
      <c r="G621" s="221"/>
      <c r="H621" s="222"/>
      <c r="I621" s="221"/>
      <c r="J621" s="223"/>
      <c r="K621" s="221"/>
      <c r="L621" s="222"/>
      <c r="M621" s="221"/>
      <c r="N621" s="222"/>
      <c r="O621" s="221"/>
      <c r="P621" s="222"/>
      <c r="Q621" s="222"/>
      <c r="R621" s="222"/>
      <c r="S621" s="222"/>
      <c r="T621" s="222"/>
      <c r="U621" s="221"/>
      <c r="V621" s="222"/>
      <c r="W621" s="221"/>
      <c r="X621" s="222"/>
      <c r="Y621" s="221"/>
      <c r="Z621" s="222"/>
      <c r="AA621" s="221"/>
      <c r="AB621" s="222"/>
      <c r="AC621" s="221"/>
      <c r="AD621" s="222"/>
      <c r="AE621" s="221"/>
      <c r="AF621" s="222"/>
      <c r="AG621" s="221"/>
      <c r="AH621" s="222"/>
      <c r="AI621" s="221"/>
      <c r="AJ621" s="221"/>
      <c r="AK621" s="221"/>
    </row>
    <row r="622" spans="4:37" ht="15.75" customHeight="1">
      <c r="D622" s="223"/>
      <c r="E622" s="221"/>
      <c r="F622" s="222"/>
      <c r="G622" s="221"/>
      <c r="H622" s="222"/>
      <c r="I622" s="221"/>
      <c r="J622" s="223"/>
      <c r="K622" s="221"/>
      <c r="L622" s="222"/>
      <c r="M622" s="221"/>
      <c r="N622" s="222"/>
      <c r="O622" s="221"/>
      <c r="P622" s="222"/>
      <c r="Q622" s="222"/>
      <c r="R622" s="222"/>
      <c r="S622" s="222"/>
      <c r="T622" s="222"/>
      <c r="U622" s="221"/>
      <c r="V622" s="222"/>
      <c r="W622" s="221"/>
      <c r="X622" s="222"/>
      <c r="Y622" s="221"/>
      <c r="Z622" s="222"/>
      <c r="AA622" s="221"/>
      <c r="AB622" s="222"/>
      <c r="AC622" s="221"/>
      <c r="AD622" s="222"/>
      <c r="AE622" s="221"/>
      <c r="AF622" s="222"/>
      <c r="AG622" s="221"/>
      <c r="AH622" s="222"/>
      <c r="AI622" s="221"/>
      <c r="AJ622" s="221"/>
      <c r="AK622" s="221"/>
    </row>
    <row r="623" spans="4:37" ht="15.75" customHeight="1">
      <c r="D623" s="223"/>
      <c r="E623" s="221"/>
      <c r="F623" s="222"/>
      <c r="G623" s="221"/>
      <c r="H623" s="222"/>
      <c r="I623" s="221"/>
      <c r="J623" s="223"/>
      <c r="K623" s="221"/>
      <c r="L623" s="222"/>
      <c r="M623" s="221"/>
      <c r="N623" s="222"/>
      <c r="O623" s="221"/>
      <c r="P623" s="222"/>
      <c r="Q623" s="222"/>
      <c r="R623" s="222"/>
      <c r="S623" s="222"/>
      <c r="T623" s="222"/>
      <c r="U623" s="221"/>
      <c r="V623" s="222"/>
      <c r="W623" s="221"/>
      <c r="X623" s="222"/>
      <c r="Y623" s="221"/>
      <c r="Z623" s="222"/>
      <c r="AA623" s="221"/>
      <c r="AB623" s="222"/>
      <c r="AC623" s="221"/>
      <c r="AD623" s="222"/>
      <c r="AE623" s="221"/>
      <c r="AF623" s="222"/>
      <c r="AG623" s="221"/>
      <c r="AH623" s="222"/>
      <c r="AI623" s="221"/>
      <c r="AJ623" s="221"/>
      <c r="AK623" s="221"/>
    </row>
    <row r="624" spans="4:37" ht="15.75" customHeight="1">
      <c r="D624" s="223"/>
      <c r="E624" s="221"/>
      <c r="F624" s="222"/>
      <c r="G624" s="221"/>
      <c r="H624" s="222"/>
      <c r="I624" s="221"/>
      <c r="J624" s="223"/>
      <c r="K624" s="221"/>
      <c r="L624" s="222"/>
      <c r="M624" s="221"/>
      <c r="N624" s="222"/>
      <c r="O624" s="221"/>
      <c r="P624" s="222"/>
      <c r="Q624" s="222"/>
      <c r="R624" s="222"/>
      <c r="S624" s="222"/>
      <c r="T624" s="222"/>
      <c r="U624" s="221"/>
      <c r="V624" s="222"/>
      <c r="W624" s="221"/>
      <c r="X624" s="222"/>
      <c r="Y624" s="221"/>
      <c r="Z624" s="222"/>
      <c r="AA624" s="221"/>
      <c r="AB624" s="222"/>
      <c r="AC624" s="221"/>
      <c r="AD624" s="222"/>
      <c r="AE624" s="221"/>
      <c r="AF624" s="222"/>
      <c r="AG624" s="221"/>
      <c r="AH624" s="222"/>
      <c r="AI624" s="221"/>
      <c r="AJ624" s="221"/>
      <c r="AK624" s="221"/>
    </row>
    <row r="625" spans="4:37" ht="15.75" customHeight="1">
      <c r="D625" s="223"/>
      <c r="E625" s="221"/>
      <c r="F625" s="222"/>
      <c r="G625" s="221"/>
      <c r="H625" s="222"/>
      <c r="I625" s="221"/>
      <c r="J625" s="223"/>
      <c r="K625" s="221"/>
      <c r="L625" s="222"/>
      <c r="M625" s="221"/>
      <c r="N625" s="222"/>
      <c r="O625" s="221"/>
      <c r="P625" s="222"/>
      <c r="Q625" s="222"/>
      <c r="R625" s="222"/>
      <c r="S625" s="222"/>
      <c r="T625" s="222"/>
      <c r="U625" s="221"/>
      <c r="V625" s="222"/>
      <c r="W625" s="221"/>
      <c r="X625" s="222"/>
      <c r="Y625" s="221"/>
      <c r="Z625" s="222"/>
      <c r="AA625" s="221"/>
      <c r="AB625" s="222"/>
      <c r="AC625" s="221"/>
      <c r="AD625" s="222"/>
      <c r="AE625" s="221"/>
      <c r="AF625" s="222"/>
      <c r="AG625" s="221"/>
      <c r="AH625" s="222"/>
      <c r="AI625" s="221"/>
      <c r="AJ625" s="221"/>
      <c r="AK625" s="221"/>
    </row>
    <row r="626" spans="4:37" ht="15.75" customHeight="1">
      <c r="D626" s="223"/>
      <c r="E626" s="221"/>
      <c r="F626" s="222"/>
      <c r="G626" s="221"/>
      <c r="H626" s="222"/>
      <c r="I626" s="221"/>
      <c r="J626" s="223"/>
      <c r="K626" s="221"/>
      <c r="L626" s="222"/>
      <c r="M626" s="221"/>
      <c r="N626" s="222"/>
      <c r="O626" s="221"/>
      <c r="P626" s="222"/>
      <c r="Q626" s="222"/>
      <c r="R626" s="222"/>
      <c r="S626" s="222"/>
      <c r="T626" s="222"/>
      <c r="U626" s="221"/>
      <c r="V626" s="222"/>
      <c r="W626" s="221"/>
      <c r="X626" s="222"/>
      <c r="Y626" s="221"/>
      <c r="Z626" s="222"/>
      <c r="AA626" s="221"/>
      <c r="AB626" s="222"/>
      <c r="AC626" s="221"/>
      <c r="AD626" s="222"/>
      <c r="AE626" s="221"/>
      <c r="AF626" s="222"/>
      <c r="AG626" s="221"/>
      <c r="AH626" s="222"/>
      <c r="AI626" s="221"/>
      <c r="AJ626" s="221"/>
      <c r="AK626" s="221"/>
    </row>
    <row r="627" spans="4:37" ht="15.75" customHeight="1">
      <c r="D627" s="223"/>
      <c r="E627" s="221"/>
      <c r="F627" s="222"/>
      <c r="G627" s="221"/>
      <c r="H627" s="222"/>
      <c r="I627" s="221"/>
      <c r="J627" s="223"/>
      <c r="K627" s="221"/>
      <c r="L627" s="222"/>
      <c r="M627" s="221"/>
      <c r="N627" s="222"/>
      <c r="O627" s="221"/>
      <c r="P627" s="222"/>
      <c r="Q627" s="222"/>
      <c r="R627" s="222"/>
      <c r="S627" s="222"/>
      <c r="T627" s="222"/>
      <c r="U627" s="221"/>
      <c r="V627" s="222"/>
      <c r="W627" s="221"/>
      <c r="X627" s="222"/>
      <c r="Y627" s="221"/>
      <c r="Z627" s="222"/>
      <c r="AA627" s="221"/>
      <c r="AB627" s="222"/>
      <c r="AC627" s="221"/>
      <c r="AD627" s="222"/>
      <c r="AE627" s="221"/>
      <c r="AF627" s="222"/>
      <c r="AG627" s="221"/>
      <c r="AH627" s="222"/>
      <c r="AI627" s="221"/>
      <c r="AJ627" s="221"/>
      <c r="AK627" s="221"/>
    </row>
    <row r="628" spans="4:37" ht="15.75" customHeight="1">
      <c r="D628" s="223"/>
      <c r="E628" s="221"/>
      <c r="F628" s="222"/>
      <c r="G628" s="221"/>
      <c r="H628" s="222"/>
      <c r="I628" s="221"/>
      <c r="J628" s="223"/>
      <c r="K628" s="221"/>
      <c r="L628" s="222"/>
      <c r="M628" s="221"/>
      <c r="N628" s="222"/>
      <c r="O628" s="221"/>
      <c r="P628" s="222"/>
      <c r="Q628" s="222"/>
      <c r="R628" s="222"/>
      <c r="S628" s="222"/>
      <c r="T628" s="222"/>
      <c r="U628" s="221"/>
      <c r="V628" s="222"/>
      <c r="W628" s="221"/>
      <c r="X628" s="222"/>
      <c r="Y628" s="221"/>
      <c r="Z628" s="222"/>
      <c r="AA628" s="221"/>
      <c r="AB628" s="222"/>
      <c r="AC628" s="221"/>
      <c r="AD628" s="222"/>
      <c r="AE628" s="221"/>
      <c r="AF628" s="222"/>
      <c r="AG628" s="221"/>
      <c r="AH628" s="222"/>
      <c r="AI628" s="221"/>
      <c r="AJ628" s="221"/>
      <c r="AK628" s="221"/>
    </row>
    <row r="629" spans="4:37" ht="15.75" customHeight="1">
      <c r="D629" s="223"/>
      <c r="E629" s="221"/>
      <c r="F629" s="222"/>
      <c r="G629" s="221"/>
      <c r="H629" s="222"/>
      <c r="I629" s="221"/>
      <c r="J629" s="223"/>
      <c r="K629" s="221"/>
      <c r="L629" s="222"/>
      <c r="M629" s="221"/>
      <c r="N629" s="222"/>
      <c r="O629" s="221"/>
      <c r="P629" s="222"/>
      <c r="Q629" s="222"/>
      <c r="R629" s="222"/>
      <c r="S629" s="222"/>
      <c r="T629" s="222"/>
      <c r="U629" s="221"/>
      <c r="V629" s="222"/>
      <c r="W629" s="221"/>
      <c r="X629" s="222"/>
      <c r="Y629" s="221"/>
      <c r="Z629" s="222"/>
      <c r="AA629" s="221"/>
      <c r="AB629" s="222"/>
      <c r="AC629" s="221"/>
      <c r="AD629" s="222"/>
      <c r="AE629" s="221"/>
      <c r="AF629" s="222"/>
      <c r="AG629" s="221"/>
      <c r="AH629" s="222"/>
      <c r="AI629" s="221"/>
      <c r="AJ629" s="221"/>
      <c r="AK629" s="221"/>
    </row>
    <row r="630" spans="4:37" ht="15.75" customHeight="1">
      <c r="D630" s="223"/>
      <c r="E630" s="221"/>
      <c r="F630" s="222"/>
      <c r="G630" s="221"/>
      <c r="H630" s="222"/>
      <c r="I630" s="221"/>
      <c r="J630" s="223"/>
      <c r="K630" s="221"/>
      <c r="L630" s="222"/>
      <c r="M630" s="221"/>
      <c r="N630" s="222"/>
      <c r="O630" s="221"/>
      <c r="P630" s="222"/>
      <c r="Q630" s="222"/>
      <c r="R630" s="222"/>
      <c r="S630" s="222"/>
      <c r="T630" s="222"/>
      <c r="U630" s="221"/>
      <c r="V630" s="222"/>
      <c r="W630" s="221"/>
      <c r="X630" s="222"/>
      <c r="Y630" s="221"/>
      <c r="Z630" s="222"/>
      <c r="AA630" s="221"/>
      <c r="AB630" s="222"/>
      <c r="AC630" s="221"/>
      <c r="AD630" s="222"/>
      <c r="AE630" s="221"/>
      <c r="AF630" s="222"/>
      <c r="AG630" s="221"/>
      <c r="AH630" s="222"/>
      <c r="AI630" s="221"/>
      <c r="AJ630" s="221"/>
      <c r="AK630" s="221"/>
    </row>
    <row r="631" spans="4:37" ht="15.75" customHeight="1">
      <c r="D631" s="223"/>
      <c r="E631" s="221"/>
      <c r="F631" s="222"/>
      <c r="G631" s="221"/>
      <c r="H631" s="222"/>
      <c r="I631" s="221"/>
      <c r="J631" s="223"/>
      <c r="K631" s="221"/>
      <c r="L631" s="222"/>
      <c r="M631" s="221"/>
      <c r="N631" s="222"/>
      <c r="O631" s="221"/>
      <c r="P631" s="222"/>
      <c r="Q631" s="222"/>
      <c r="R631" s="222"/>
      <c r="S631" s="222"/>
      <c r="T631" s="222"/>
      <c r="U631" s="221"/>
      <c r="V631" s="222"/>
      <c r="W631" s="221"/>
      <c r="X631" s="222"/>
      <c r="Y631" s="221"/>
      <c r="Z631" s="222"/>
      <c r="AA631" s="221"/>
      <c r="AB631" s="222"/>
      <c r="AC631" s="221"/>
      <c r="AD631" s="222"/>
      <c r="AE631" s="221"/>
      <c r="AF631" s="222"/>
      <c r="AG631" s="221"/>
      <c r="AH631" s="222"/>
      <c r="AI631" s="221"/>
      <c r="AJ631" s="221"/>
      <c r="AK631" s="221"/>
    </row>
    <row r="632" spans="4:37" ht="15.75" customHeight="1">
      <c r="D632" s="223"/>
      <c r="E632" s="221"/>
      <c r="F632" s="222"/>
      <c r="G632" s="221"/>
      <c r="H632" s="222"/>
      <c r="I632" s="221"/>
      <c r="J632" s="223"/>
      <c r="K632" s="221"/>
      <c r="L632" s="222"/>
      <c r="M632" s="221"/>
      <c r="N632" s="222"/>
      <c r="O632" s="221"/>
      <c r="P632" s="222"/>
      <c r="Q632" s="222"/>
      <c r="R632" s="222"/>
      <c r="S632" s="222"/>
      <c r="T632" s="222"/>
      <c r="U632" s="221"/>
      <c r="V632" s="222"/>
      <c r="W632" s="221"/>
      <c r="X632" s="222"/>
      <c r="Y632" s="221"/>
      <c r="Z632" s="222"/>
      <c r="AA632" s="221"/>
      <c r="AB632" s="222"/>
      <c r="AC632" s="221"/>
      <c r="AD632" s="222"/>
      <c r="AE632" s="221"/>
      <c r="AF632" s="222"/>
      <c r="AG632" s="221"/>
      <c r="AH632" s="222"/>
      <c r="AI632" s="221"/>
      <c r="AJ632" s="221"/>
      <c r="AK632" s="221"/>
    </row>
    <row r="633" spans="4:37" ht="15.75" customHeight="1">
      <c r="D633" s="223"/>
      <c r="E633" s="221"/>
      <c r="F633" s="222"/>
      <c r="G633" s="221"/>
      <c r="H633" s="222"/>
      <c r="I633" s="221"/>
      <c r="J633" s="223"/>
      <c r="K633" s="221"/>
      <c r="L633" s="222"/>
      <c r="M633" s="221"/>
      <c r="N633" s="222"/>
      <c r="O633" s="221"/>
      <c r="P633" s="222"/>
      <c r="Q633" s="222"/>
      <c r="R633" s="222"/>
      <c r="S633" s="222"/>
      <c r="T633" s="222"/>
      <c r="U633" s="221"/>
      <c r="V633" s="222"/>
      <c r="W633" s="221"/>
      <c r="X633" s="222"/>
      <c r="Y633" s="221"/>
      <c r="Z633" s="222"/>
      <c r="AA633" s="221"/>
      <c r="AB633" s="222"/>
      <c r="AC633" s="221"/>
      <c r="AD633" s="222"/>
      <c r="AE633" s="221"/>
      <c r="AF633" s="222"/>
      <c r="AG633" s="221"/>
      <c r="AH633" s="222"/>
      <c r="AI633" s="221"/>
      <c r="AJ633" s="221"/>
      <c r="AK633" s="221"/>
    </row>
    <row r="634" spans="4:37" ht="15.75" customHeight="1">
      <c r="D634" s="223"/>
      <c r="E634" s="221"/>
      <c r="F634" s="222"/>
      <c r="G634" s="221"/>
      <c r="H634" s="222"/>
      <c r="I634" s="221"/>
      <c r="J634" s="223"/>
      <c r="K634" s="221"/>
      <c r="L634" s="222"/>
      <c r="M634" s="221"/>
      <c r="N634" s="222"/>
      <c r="O634" s="221"/>
      <c r="P634" s="222"/>
      <c r="Q634" s="222"/>
      <c r="R634" s="222"/>
      <c r="S634" s="222"/>
      <c r="T634" s="222"/>
      <c r="U634" s="221"/>
      <c r="V634" s="222"/>
      <c r="W634" s="221"/>
      <c r="X634" s="222"/>
      <c r="Y634" s="221"/>
      <c r="Z634" s="222"/>
      <c r="AA634" s="221"/>
      <c r="AB634" s="222"/>
      <c r="AC634" s="221"/>
      <c r="AD634" s="222"/>
      <c r="AE634" s="221"/>
      <c r="AF634" s="222"/>
      <c r="AG634" s="221"/>
      <c r="AH634" s="222"/>
      <c r="AI634" s="221"/>
      <c r="AJ634" s="221"/>
      <c r="AK634" s="221"/>
    </row>
    <row r="635" spans="4:37" ht="15.75" customHeight="1">
      <c r="D635" s="223"/>
      <c r="E635" s="221"/>
      <c r="F635" s="222"/>
      <c r="G635" s="221"/>
      <c r="H635" s="222"/>
      <c r="I635" s="221"/>
      <c r="J635" s="223"/>
      <c r="K635" s="221"/>
      <c r="L635" s="222"/>
      <c r="M635" s="221"/>
      <c r="N635" s="222"/>
      <c r="O635" s="221"/>
      <c r="P635" s="222"/>
      <c r="Q635" s="222"/>
      <c r="R635" s="222"/>
      <c r="S635" s="222"/>
      <c r="T635" s="222"/>
      <c r="U635" s="221"/>
      <c r="V635" s="222"/>
      <c r="W635" s="221"/>
      <c r="X635" s="222"/>
      <c r="Y635" s="221"/>
      <c r="Z635" s="222"/>
      <c r="AA635" s="221"/>
      <c r="AB635" s="222"/>
      <c r="AC635" s="221"/>
      <c r="AD635" s="222"/>
      <c r="AE635" s="221"/>
      <c r="AF635" s="222"/>
      <c r="AG635" s="221"/>
      <c r="AH635" s="222"/>
      <c r="AI635" s="221"/>
      <c r="AJ635" s="221"/>
      <c r="AK635" s="221"/>
    </row>
    <row r="636" spans="4:37" ht="15.75" customHeight="1">
      <c r="D636" s="223"/>
      <c r="E636" s="221"/>
      <c r="F636" s="222"/>
      <c r="G636" s="221"/>
      <c r="H636" s="222"/>
      <c r="I636" s="221"/>
      <c r="J636" s="223"/>
      <c r="K636" s="221"/>
      <c r="L636" s="222"/>
      <c r="M636" s="221"/>
      <c r="N636" s="222"/>
      <c r="O636" s="221"/>
      <c r="P636" s="222"/>
      <c r="Q636" s="222"/>
      <c r="R636" s="222"/>
      <c r="S636" s="222"/>
      <c r="T636" s="222"/>
      <c r="U636" s="221"/>
      <c r="V636" s="222"/>
      <c r="W636" s="221"/>
      <c r="X636" s="222"/>
      <c r="Y636" s="221"/>
      <c r="Z636" s="222"/>
      <c r="AA636" s="221"/>
      <c r="AB636" s="222"/>
      <c r="AC636" s="221"/>
      <c r="AD636" s="222"/>
      <c r="AE636" s="221"/>
      <c r="AF636" s="222"/>
      <c r="AG636" s="221"/>
      <c r="AH636" s="222"/>
      <c r="AI636" s="221"/>
      <c r="AJ636" s="221"/>
      <c r="AK636" s="221"/>
    </row>
    <row r="637" spans="4:37" ht="15.75" customHeight="1">
      <c r="D637" s="223"/>
      <c r="E637" s="221"/>
      <c r="F637" s="222"/>
      <c r="G637" s="221"/>
      <c r="H637" s="222"/>
      <c r="I637" s="221"/>
      <c r="J637" s="223"/>
      <c r="K637" s="221"/>
      <c r="L637" s="222"/>
      <c r="M637" s="221"/>
      <c r="N637" s="222"/>
      <c r="O637" s="221"/>
      <c r="P637" s="222"/>
      <c r="Q637" s="222"/>
      <c r="R637" s="222"/>
      <c r="S637" s="222"/>
      <c r="T637" s="222"/>
      <c r="U637" s="221"/>
      <c r="V637" s="222"/>
      <c r="W637" s="221"/>
      <c r="X637" s="222"/>
      <c r="Y637" s="221"/>
      <c r="Z637" s="222"/>
      <c r="AA637" s="221"/>
      <c r="AB637" s="222"/>
      <c r="AC637" s="221"/>
      <c r="AD637" s="222"/>
      <c r="AE637" s="221"/>
      <c r="AF637" s="222"/>
      <c r="AG637" s="221"/>
      <c r="AH637" s="222"/>
      <c r="AI637" s="221"/>
      <c r="AJ637" s="221"/>
      <c r="AK637" s="221"/>
    </row>
    <row r="638" spans="4:37" ht="15.75" customHeight="1">
      <c r="D638" s="223"/>
      <c r="E638" s="221"/>
      <c r="F638" s="222"/>
      <c r="G638" s="221"/>
      <c r="H638" s="222"/>
      <c r="I638" s="221"/>
      <c r="J638" s="223"/>
      <c r="K638" s="221"/>
      <c r="L638" s="222"/>
      <c r="M638" s="221"/>
      <c r="N638" s="222"/>
      <c r="O638" s="221"/>
      <c r="P638" s="222"/>
      <c r="Q638" s="222"/>
      <c r="R638" s="222"/>
      <c r="S638" s="222"/>
      <c r="T638" s="222"/>
      <c r="U638" s="221"/>
      <c r="V638" s="222"/>
      <c r="W638" s="221"/>
      <c r="X638" s="222"/>
      <c r="Y638" s="221"/>
      <c r="Z638" s="222"/>
      <c r="AA638" s="221"/>
      <c r="AB638" s="222"/>
      <c r="AC638" s="221"/>
      <c r="AD638" s="222"/>
      <c r="AE638" s="221"/>
      <c r="AF638" s="222"/>
      <c r="AG638" s="221"/>
      <c r="AH638" s="222"/>
      <c r="AI638" s="221"/>
      <c r="AJ638" s="221"/>
      <c r="AK638" s="221"/>
    </row>
    <row r="639" spans="4:37" ht="15.75" customHeight="1">
      <c r="D639" s="223"/>
      <c r="E639" s="221"/>
      <c r="F639" s="222"/>
      <c r="G639" s="221"/>
      <c r="H639" s="222"/>
      <c r="I639" s="221"/>
      <c r="J639" s="223"/>
      <c r="K639" s="221"/>
      <c r="L639" s="222"/>
      <c r="M639" s="221"/>
      <c r="N639" s="222"/>
      <c r="O639" s="221"/>
      <c r="P639" s="222"/>
      <c r="Q639" s="222"/>
      <c r="R639" s="222"/>
      <c r="S639" s="222"/>
      <c r="T639" s="222"/>
      <c r="U639" s="221"/>
      <c r="V639" s="222"/>
      <c r="W639" s="221"/>
      <c r="X639" s="222"/>
      <c r="Y639" s="221"/>
      <c r="Z639" s="222"/>
      <c r="AA639" s="221"/>
      <c r="AB639" s="222"/>
      <c r="AC639" s="221"/>
      <c r="AD639" s="222"/>
      <c r="AE639" s="221"/>
      <c r="AF639" s="222"/>
      <c r="AG639" s="221"/>
      <c r="AH639" s="222"/>
      <c r="AI639" s="221"/>
      <c r="AJ639" s="221"/>
      <c r="AK639" s="221"/>
    </row>
    <row r="640" spans="4:37" ht="15.75" customHeight="1">
      <c r="D640" s="223"/>
      <c r="E640" s="221"/>
      <c r="F640" s="222"/>
      <c r="G640" s="221"/>
      <c r="H640" s="222"/>
      <c r="I640" s="221"/>
      <c r="J640" s="223"/>
      <c r="K640" s="221"/>
      <c r="L640" s="222"/>
      <c r="M640" s="221"/>
      <c r="N640" s="222"/>
      <c r="O640" s="221"/>
      <c r="P640" s="222"/>
      <c r="Q640" s="222"/>
      <c r="R640" s="222"/>
      <c r="S640" s="222"/>
      <c r="T640" s="222"/>
      <c r="U640" s="221"/>
      <c r="V640" s="222"/>
      <c r="W640" s="221"/>
      <c r="X640" s="222"/>
      <c r="Y640" s="221"/>
      <c r="Z640" s="222"/>
      <c r="AA640" s="221"/>
      <c r="AB640" s="222"/>
      <c r="AC640" s="221"/>
      <c r="AD640" s="222"/>
      <c r="AE640" s="221"/>
      <c r="AF640" s="222"/>
      <c r="AG640" s="221"/>
      <c r="AH640" s="222"/>
      <c r="AI640" s="221"/>
      <c r="AJ640" s="221"/>
      <c r="AK640" s="221"/>
    </row>
    <row r="641" spans="4:37" ht="15.75" customHeight="1">
      <c r="D641" s="223"/>
      <c r="E641" s="221"/>
      <c r="F641" s="222"/>
      <c r="G641" s="221"/>
      <c r="H641" s="222"/>
      <c r="I641" s="221"/>
      <c r="J641" s="223"/>
      <c r="K641" s="221"/>
      <c r="L641" s="222"/>
      <c r="M641" s="221"/>
      <c r="N641" s="222"/>
      <c r="O641" s="221"/>
      <c r="P641" s="222"/>
      <c r="Q641" s="222"/>
      <c r="R641" s="222"/>
      <c r="S641" s="222"/>
      <c r="T641" s="222"/>
      <c r="U641" s="221"/>
      <c r="V641" s="222"/>
      <c r="W641" s="221"/>
      <c r="X641" s="222"/>
      <c r="Y641" s="221"/>
      <c r="Z641" s="222"/>
      <c r="AA641" s="221"/>
      <c r="AB641" s="222"/>
      <c r="AC641" s="221"/>
      <c r="AD641" s="222"/>
      <c r="AE641" s="221"/>
      <c r="AF641" s="222"/>
      <c r="AG641" s="221"/>
      <c r="AH641" s="222"/>
      <c r="AI641" s="221"/>
      <c r="AJ641" s="221"/>
      <c r="AK641" s="221"/>
    </row>
    <row r="642" spans="4:37" ht="15.75" customHeight="1">
      <c r="D642" s="223"/>
      <c r="E642" s="221"/>
      <c r="F642" s="222"/>
      <c r="G642" s="221"/>
      <c r="H642" s="222"/>
      <c r="I642" s="221"/>
      <c r="J642" s="223"/>
      <c r="K642" s="221"/>
      <c r="L642" s="222"/>
      <c r="M642" s="221"/>
      <c r="N642" s="222"/>
      <c r="O642" s="221"/>
      <c r="P642" s="222"/>
      <c r="Q642" s="222"/>
      <c r="R642" s="222"/>
      <c r="S642" s="222"/>
      <c r="T642" s="222"/>
      <c r="U642" s="221"/>
      <c r="V642" s="222"/>
      <c r="W642" s="221"/>
      <c r="X642" s="222"/>
      <c r="Y642" s="221"/>
      <c r="Z642" s="222"/>
      <c r="AA642" s="221"/>
      <c r="AB642" s="222"/>
      <c r="AC642" s="221"/>
      <c r="AD642" s="222"/>
      <c r="AE642" s="221"/>
      <c r="AF642" s="222"/>
      <c r="AG642" s="221"/>
      <c r="AH642" s="222"/>
      <c r="AI642" s="221"/>
      <c r="AJ642" s="221"/>
      <c r="AK642" s="221"/>
    </row>
    <row r="643" spans="4:37" ht="15.75" customHeight="1">
      <c r="D643" s="223"/>
      <c r="E643" s="221"/>
      <c r="F643" s="222"/>
      <c r="G643" s="221"/>
      <c r="H643" s="222"/>
      <c r="I643" s="221"/>
      <c r="J643" s="223"/>
      <c r="K643" s="221"/>
      <c r="L643" s="222"/>
      <c r="M643" s="221"/>
      <c r="N643" s="222"/>
      <c r="O643" s="221"/>
      <c r="P643" s="222"/>
      <c r="Q643" s="222"/>
      <c r="R643" s="222"/>
      <c r="S643" s="222"/>
      <c r="T643" s="222"/>
      <c r="U643" s="221"/>
      <c r="V643" s="222"/>
      <c r="W643" s="221"/>
      <c r="X643" s="222"/>
      <c r="Y643" s="221"/>
      <c r="Z643" s="222"/>
      <c r="AA643" s="221"/>
      <c r="AB643" s="222"/>
      <c r="AC643" s="221"/>
      <c r="AD643" s="222"/>
      <c r="AE643" s="221"/>
      <c r="AF643" s="222"/>
      <c r="AG643" s="221"/>
      <c r="AH643" s="222"/>
      <c r="AI643" s="221"/>
      <c r="AJ643" s="221"/>
      <c r="AK643" s="221"/>
    </row>
    <row r="644" spans="4:37" ht="15.75" customHeight="1">
      <c r="D644" s="223"/>
      <c r="E644" s="221"/>
      <c r="F644" s="222"/>
      <c r="G644" s="221"/>
      <c r="H644" s="222"/>
      <c r="I644" s="221"/>
      <c r="J644" s="223"/>
      <c r="K644" s="221"/>
      <c r="L644" s="222"/>
      <c r="M644" s="221"/>
      <c r="N644" s="222"/>
      <c r="O644" s="221"/>
      <c r="P644" s="222"/>
      <c r="Q644" s="222"/>
      <c r="R644" s="222"/>
      <c r="S644" s="222"/>
      <c r="T644" s="222"/>
      <c r="U644" s="221"/>
      <c r="V644" s="222"/>
      <c r="W644" s="221"/>
      <c r="X644" s="222"/>
      <c r="Y644" s="221"/>
      <c r="Z644" s="222"/>
      <c r="AA644" s="221"/>
      <c r="AB644" s="222"/>
      <c r="AC644" s="221"/>
      <c r="AD644" s="222"/>
      <c r="AE644" s="221"/>
      <c r="AF644" s="222"/>
      <c r="AG644" s="221"/>
      <c r="AH644" s="222"/>
      <c r="AI644" s="221"/>
      <c r="AJ644" s="221"/>
      <c r="AK644" s="221"/>
    </row>
    <row r="645" spans="4:37" ht="15.75" customHeight="1">
      <c r="D645" s="223"/>
      <c r="E645" s="221"/>
      <c r="F645" s="222"/>
      <c r="G645" s="221"/>
      <c r="H645" s="222"/>
      <c r="I645" s="221"/>
      <c r="J645" s="223"/>
      <c r="K645" s="221"/>
      <c r="L645" s="222"/>
      <c r="M645" s="221"/>
      <c r="N645" s="222"/>
      <c r="O645" s="221"/>
      <c r="P645" s="222"/>
      <c r="Q645" s="222"/>
      <c r="R645" s="222"/>
      <c r="S645" s="222"/>
      <c r="T645" s="222"/>
      <c r="U645" s="221"/>
      <c r="V645" s="222"/>
      <c r="W645" s="221"/>
      <c r="X645" s="222"/>
      <c r="Y645" s="221"/>
      <c r="Z645" s="222"/>
      <c r="AA645" s="221"/>
      <c r="AB645" s="222"/>
      <c r="AC645" s="221"/>
      <c r="AD645" s="222"/>
      <c r="AE645" s="221"/>
      <c r="AF645" s="222"/>
      <c r="AG645" s="221"/>
      <c r="AH645" s="222"/>
      <c r="AI645" s="221"/>
      <c r="AJ645" s="221"/>
      <c r="AK645" s="221"/>
    </row>
    <row r="646" spans="4:37" ht="15.75" customHeight="1">
      <c r="D646" s="223"/>
      <c r="E646" s="221"/>
      <c r="F646" s="222"/>
      <c r="G646" s="221"/>
      <c r="H646" s="222"/>
      <c r="I646" s="221"/>
      <c r="J646" s="223"/>
      <c r="K646" s="221"/>
      <c r="L646" s="222"/>
      <c r="M646" s="221"/>
      <c r="N646" s="222"/>
      <c r="O646" s="221"/>
      <c r="P646" s="222"/>
      <c r="Q646" s="222"/>
      <c r="R646" s="222"/>
      <c r="S646" s="222"/>
      <c r="T646" s="222"/>
      <c r="U646" s="221"/>
      <c r="V646" s="222"/>
      <c r="W646" s="221"/>
      <c r="X646" s="222"/>
      <c r="Y646" s="221"/>
      <c r="Z646" s="222"/>
      <c r="AA646" s="221"/>
      <c r="AB646" s="222"/>
      <c r="AC646" s="221"/>
      <c r="AD646" s="222"/>
      <c r="AE646" s="221"/>
      <c r="AF646" s="222"/>
      <c r="AG646" s="221"/>
      <c r="AH646" s="222"/>
      <c r="AI646" s="221"/>
      <c r="AJ646" s="221"/>
      <c r="AK646" s="221"/>
    </row>
    <row r="647" spans="4:37" ht="15.75" customHeight="1">
      <c r="D647" s="223"/>
      <c r="E647" s="221"/>
      <c r="F647" s="222"/>
      <c r="G647" s="221"/>
      <c r="H647" s="222"/>
      <c r="I647" s="221"/>
      <c r="J647" s="223"/>
      <c r="K647" s="221"/>
      <c r="L647" s="222"/>
      <c r="M647" s="221"/>
      <c r="N647" s="222"/>
      <c r="O647" s="221"/>
      <c r="P647" s="222"/>
      <c r="Q647" s="222"/>
      <c r="R647" s="222"/>
      <c r="S647" s="222"/>
      <c r="T647" s="222"/>
      <c r="U647" s="221"/>
      <c r="V647" s="222"/>
      <c r="W647" s="221"/>
      <c r="X647" s="222"/>
      <c r="Y647" s="221"/>
      <c r="Z647" s="222"/>
      <c r="AA647" s="221"/>
      <c r="AB647" s="222"/>
      <c r="AC647" s="221"/>
      <c r="AD647" s="222"/>
      <c r="AE647" s="221"/>
      <c r="AF647" s="222"/>
      <c r="AG647" s="221"/>
      <c r="AH647" s="222"/>
      <c r="AI647" s="221"/>
      <c r="AJ647" s="221"/>
      <c r="AK647" s="221"/>
    </row>
    <row r="648" spans="4:37" ht="15.75" customHeight="1">
      <c r="D648" s="223"/>
      <c r="E648" s="221"/>
      <c r="F648" s="222"/>
      <c r="G648" s="221"/>
      <c r="H648" s="222"/>
      <c r="I648" s="221"/>
      <c r="J648" s="223"/>
      <c r="K648" s="221"/>
      <c r="L648" s="222"/>
      <c r="M648" s="221"/>
      <c r="N648" s="222"/>
      <c r="O648" s="221"/>
      <c r="P648" s="222"/>
      <c r="Q648" s="222"/>
      <c r="R648" s="222"/>
      <c r="S648" s="222"/>
      <c r="T648" s="222"/>
      <c r="U648" s="221"/>
      <c r="V648" s="222"/>
      <c r="W648" s="221"/>
      <c r="X648" s="222"/>
      <c r="Y648" s="221"/>
      <c r="Z648" s="222"/>
      <c r="AA648" s="221"/>
      <c r="AB648" s="222"/>
      <c r="AC648" s="221"/>
      <c r="AD648" s="222"/>
      <c r="AE648" s="221"/>
      <c r="AF648" s="222"/>
      <c r="AG648" s="221"/>
      <c r="AH648" s="222"/>
      <c r="AI648" s="221"/>
      <c r="AJ648" s="221"/>
      <c r="AK648" s="221"/>
    </row>
    <row r="649" spans="4:37" ht="15.75" customHeight="1">
      <c r="D649" s="223"/>
      <c r="E649" s="221"/>
      <c r="F649" s="222"/>
      <c r="G649" s="221"/>
      <c r="H649" s="222"/>
      <c r="I649" s="221"/>
      <c r="J649" s="223"/>
      <c r="K649" s="221"/>
      <c r="L649" s="222"/>
      <c r="M649" s="221"/>
      <c r="N649" s="222"/>
      <c r="O649" s="221"/>
      <c r="P649" s="222"/>
      <c r="Q649" s="222"/>
      <c r="R649" s="222"/>
      <c r="S649" s="222"/>
      <c r="T649" s="222"/>
      <c r="U649" s="221"/>
      <c r="V649" s="222"/>
      <c r="W649" s="221"/>
      <c r="X649" s="222"/>
      <c r="Y649" s="221"/>
      <c r="Z649" s="222"/>
      <c r="AA649" s="221"/>
      <c r="AB649" s="222"/>
      <c r="AC649" s="221"/>
      <c r="AD649" s="222"/>
      <c r="AE649" s="221"/>
      <c r="AF649" s="222"/>
      <c r="AG649" s="221"/>
      <c r="AH649" s="222"/>
      <c r="AI649" s="221"/>
      <c r="AJ649" s="221"/>
      <c r="AK649" s="221"/>
    </row>
    <row r="650" spans="4:37" ht="15.75" customHeight="1">
      <c r="D650" s="223"/>
      <c r="E650" s="221"/>
      <c r="F650" s="222"/>
      <c r="G650" s="221"/>
      <c r="H650" s="222"/>
      <c r="I650" s="221"/>
      <c r="J650" s="223"/>
      <c r="K650" s="221"/>
      <c r="L650" s="222"/>
      <c r="M650" s="221"/>
      <c r="N650" s="222"/>
      <c r="O650" s="221"/>
      <c r="P650" s="222"/>
      <c r="Q650" s="222"/>
      <c r="R650" s="222"/>
      <c r="S650" s="222"/>
      <c r="T650" s="222"/>
      <c r="U650" s="221"/>
      <c r="V650" s="222"/>
      <c r="W650" s="221"/>
      <c r="X650" s="222"/>
      <c r="Y650" s="221"/>
      <c r="Z650" s="222"/>
      <c r="AA650" s="221"/>
      <c r="AB650" s="222"/>
      <c r="AC650" s="221"/>
      <c r="AD650" s="222"/>
      <c r="AE650" s="221"/>
      <c r="AF650" s="222"/>
      <c r="AG650" s="221"/>
      <c r="AH650" s="222"/>
      <c r="AI650" s="221"/>
      <c r="AJ650" s="221"/>
      <c r="AK650" s="221"/>
    </row>
    <row r="651" spans="4:37" ht="15.75" customHeight="1">
      <c r="D651" s="223"/>
      <c r="E651" s="221"/>
      <c r="F651" s="222"/>
      <c r="G651" s="221"/>
      <c r="H651" s="222"/>
      <c r="I651" s="221"/>
      <c r="J651" s="223"/>
      <c r="K651" s="221"/>
      <c r="L651" s="222"/>
      <c r="M651" s="221"/>
      <c r="N651" s="222"/>
      <c r="O651" s="221"/>
      <c r="P651" s="222"/>
      <c r="Q651" s="222"/>
      <c r="R651" s="222"/>
      <c r="S651" s="222"/>
      <c r="T651" s="222"/>
      <c r="U651" s="221"/>
      <c r="V651" s="222"/>
      <c r="W651" s="221"/>
      <c r="X651" s="222"/>
      <c r="Y651" s="221"/>
      <c r="Z651" s="222"/>
      <c r="AA651" s="221"/>
      <c r="AB651" s="222"/>
      <c r="AC651" s="221"/>
      <c r="AD651" s="222"/>
      <c r="AE651" s="221"/>
      <c r="AF651" s="222"/>
      <c r="AG651" s="221"/>
      <c r="AH651" s="222"/>
      <c r="AI651" s="221"/>
      <c r="AJ651" s="221"/>
      <c r="AK651" s="221"/>
    </row>
    <row r="652" spans="4:37" ht="15.75" customHeight="1">
      <c r="D652" s="223"/>
      <c r="E652" s="221"/>
      <c r="F652" s="222"/>
      <c r="G652" s="221"/>
      <c r="H652" s="222"/>
      <c r="I652" s="221"/>
      <c r="J652" s="223"/>
      <c r="K652" s="221"/>
      <c r="L652" s="222"/>
      <c r="M652" s="221"/>
      <c r="N652" s="222"/>
      <c r="O652" s="221"/>
      <c r="P652" s="222"/>
      <c r="Q652" s="222"/>
      <c r="R652" s="222"/>
      <c r="S652" s="222"/>
      <c r="T652" s="222"/>
      <c r="U652" s="221"/>
      <c r="V652" s="222"/>
      <c r="W652" s="221"/>
      <c r="X652" s="222"/>
      <c r="Y652" s="221"/>
      <c r="Z652" s="222"/>
      <c r="AA652" s="221"/>
      <c r="AB652" s="222"/>
      <c r="AC652" s="221"/>
      <c r="AD652" s="222"/>
      <c r="AE652" s="221"/>
      <c r="AF652" s="222"/>
      <c r="AG652" s="221"/>
      <c r="AH652" s="222"/>
      <c r="AI652" s="221"/>
      <c r="AJ652" s="221"/>
      <c r="AK652" s="221"/>
    </row>
    <row r="653" spans="4:37" ht="15.75" customHeight="1">
      <c r="D653" s="223"/>
      <c r="E653" s="221"/>
      <c r="F653" s="222"/>
      <c r="G653" s="221"/>
      <c r="H653" s="222"/>
      <c r="I653" s="221"/>
      <c r="J653" s="223"/>
      <c r="K653" s="221"/>
      <c r="L653" s="222"/>
      <c r="M653" s="221"/>
      <c r="N653" s="222"/>
      <c r="O653" s="221"/>
      <c r="P653" s="222"/>
      <c r="Q653" s="222"/>
      <c r="R653" s="222"/>
      <c r="S653" s="222"/>
      <c r="T653" s="222"/>
      <c r="U653" s="221"/>
      <c r="V653" s="222"/>
      <c r="W653" s="221"/>
      <c r="X653" s="222"/>
      <c r="Y653" s="221"/>
      <c r="Z653" s="222"/>
      <c r="AA653" s="221"/>
      <c r="AB653" s="222"/>
      <c r="AC653" s="221"/>
      <c r="AD653" s="222"/>
      <c r="AE653" s="221"/>
      <c r="AF653" s="222"/>
      <c r="AG653" s="221"/>
      <c r="AH653" s="222"/>
      <c r="AI653" s="221"/>
      <c r="AJ653" s="221"/>
      <c r="AK653" s="221"/>
    </row>
    <row r="654" spans="4:37" ht="15.75" customHeight="1">
      <c r="D654" s="223"/>
      <c r="E654" s="221"/>
      <c r="F654" s="222"/>
      <c r="G654" s="221"/>
      <c r="H654" s="222"/>
      <c r="I654" s="221"/>
      <c r="J654" s="223"/>
      <c r="K654" s="221"/>
      <c r="L654" s="222"/>
      <c r="M654" s="221"/>
      <c r="N654" s="222"/>
      <c r="O654" s="221"/>
      <c r="P654" s="222"/>
      <c r="Q654" s="222"/>
      <c r="R654" s="222"/>
      <c r="S654" s="222"/>
      <c r="T654" s="222"/>
      <c r="U654" s="221"/>
      <c r="V654" s="222"/>
      <c r="W654" s="221"/>
      <c r="X654" s="222"/>
      <c r="Y654" s="221"/>
      <c r="Z654" s="222"/>
      <c r="AA654" s="221"/>
      <c r="AB654" s="222"/>
      <c r="AC654" s="221"/>
      <c r="AD654" s="222"/>
      <c r="AE654" s="221"/>
      <c r="AF654" s="222"/>
      <c r="AG654" s="221"/>
      <c r="AH654" s="222"/>
      <c r="AI654" s="221"/>
      <c r="AJ654" s="221"/>
      <c r="AK654" s="221"/>
    </row>
    <row r="655" spans="4:37" ht="15.75" customHeight="1">
      <c r="D655" s="223"/>
      <c r="E655" s="221"/>
      <c r="F655" s="222"/>
      <c r="G655" s="221"/>
      <c r="H655" s="222"/>
      <c r="I655" s="221"/>
      <c r="J655" s="223"/>
      <c r="K655" s="221"/>
      <c r="L655" s="222"/>
      <c r="M655" s="221"/>
      <c r="N655" s="222"/>
      <c r="O655" s="221"/>
      <c r="P655" s="222"/>
      <c r="Q655" s="222"/>
      <c r="R655" s="222"/>
      <c r="S655" s="222"/>
      <c r="T655" s="222"/>
      <c r="U655" s="221"/>
      <c r="V655" s="222"/>
      <c r="W655" s="221"/>
      <c r="X655" s="222"/>
      <c r="Y655" s="221"/>
      <c r="Z655" s="222"/>
      <c r="AA655" s="221"/>
      <c r="AB655" s="222"/>
      <c r="AC655" s="221"/>
      <c r="AD655" s="222"/>
      <c r="AE655" s="221"/>
      <c r="AF655" s="222"/>
      <c r="AG655" s="221"/>
      <c r="AH655" s="222"/>
      <c r="AI655" s="221"/>
      <c r="AJ655" s="221"/>
      <c r="AK655" s="221"/>
    </row>
    <row r="656" spans="4:37" ht="15.75" customHeight="1">
      <c r="D656" s="223"/>
      <c r="E656" s="221"/>
      <c r="F656" s="222"/>
      <c r="G656" s="221"/>
      <c r="H656" s="222"/>
      <c r="I656" s="221"/>
      <c r="J656" s="223"/>
      <c r="K656" s="221"/>
      <c r="L656" s="222"/>
      <c r="M656" s="221"/>
      <c r="N656" s="222"/>
      <c r="O656" s="221"/>
      <c r="P656" s="222"/>
      <c r="Q656" s="222"/>
      <c r="R656" s="222"/>
      <c r="S656" s="222"/>
      <c r="T656" s="222"/>
      <c r="U656" s="221"/>
      <c r="V656" s="222"/>
      <c r="W656" s="221"/>
      <c r="X656" s="222"/>
      <c r="Y656" s="221"/>
      <c r="Z656" s="222"/>
      <c r="AA656" s="221"/>
      <c r="AB656" s="222"/>
      <c r="AC656" s="221"/>
      <c r="AD656" s="222"/>
      <c r="AE656" s="221"/>
      <c r="AF656" s="222"/>
      <c r="AG656" s="221"/>
      <c r="AH656" s="222"/>
      <c r="AI656" s="221"/>
      <c r="AJ656" s="221"/>
      <c r="AK656" s="221"/>
    </row>
    <row r="657" spans="4:37" ht="15.75" customHeight="1">
      <c r="D657" s="223"/>
      <c r="E657" s="221"/>
      <c r="F657" s="222"/>
      <c r="G657" s="221"/>
      <c r="H657" s="222"/>
      <c r="I657" s="221"/>
      <c r="J657" s="223"/>
      <c r="K657" s="221"/>
      <c r="L657" s="222"/>
      <c r="M657" s="221"/>
      <c r="N657" s="222"/>
      <c r="O657" s="221"/>
      <c r="P657" s="222"/>
      <c r="Q657" s="222"/>
      <c r="R657" s="222"/>
      <c r="S657" s="222"/>
      <c r="T657" s="222"/>
      <c r="U657" s="221"/>
      <c r="V657" s="222"/>
      <c r="W657" s="221"/>
      <c r="X657" s="222"/>
      <c r="Y657" s="221"/>
      <c r="Z657" s="222"/>
      <c r="AA657" s="221"/>
      <c r="AB657" s="222"/>
      <c r="AC657" s="221"/>
      <c r="AD657" s="222"/>
      <c r="AE657" s="221"/>
      <c r="AF657" s="222"/>
      <c r="AG657" s="221"/>
      <c r="AH657" s="222"/>
      <c r="AI657" s="221"/>
      <c r="AJ657" s="221"/>
      <c r="AK657" s="221"/>
    </row>
    <row r="658" spans="4:37" ht="15.75" customHeight="1">
      <c r="D658" s="223"/>
      <c r="E658" s="221"/>
      <c r="F658" s="222"/>
      <c r="G658" s="221"/>
      <c r="H658" s="222"/>
      <c r="I658" s="221"/>
      <c r="J658" s="223"/>
      <c r="K658" s="221"/>
      <c r="L658" s="222"/>
      <c r="M658" s="221"/>
      <c r="N658" s="222"/>
      <c r="O658" s="221"/>
      <c r="P658" s="222"/>
      <c r="Q658" s="222"/>
      <c r="R658" s="222"/>
      <c r="S658" s="222"/>
      <c r="T658" s="222"/>
      <c r="U658" s="221"/>
      <c r="V658" s="222"/>
      <c r="W658" s="221"/>
      <c r="X658" s="222"/>
      <c r="Y658" s="221"/>
      <c r="Z658" s="222"/>
      <c r="AA658" s="221"/>
      <c r="AB658" s="222"/>
      <c r="AC658" s="221"/>
      <c r="AD658" s="222"/>
      <c r="AE658" s="221"/>
      <c r="AF658" s="222"/>
      <c r="AG658" s="221"/>
      <c r="AH658" s="222"/>
      <c r="AI658" s="221"/>
      <c r="AJ658" s="221"/>
      <c r="AK658" s="221"/>
    </row>
    <row r="659" spans="4:37" ht="15.75" customHeight="1">
      <c r="D659" s="223"/>
      <c r="E659" s="221"/>
      <c r="F659" s="222"/>
      <c r="G659" s="221"/>
      <c r="H659" s="222"/>
      <c r="I659" s="221"/>
      <c r="J659" s="223"/>
      <c r="K659" s="221"/>
      <c r="L659" s="222"/>
      <c r="M659" s="221"/>
      <c r="N659" s="222"/>
      <c r="O659" s="221"/>
      <c r="P659" s="222"/>
      <c r="Q659" s="222"/>
      <c r="R659" s="222"/>
      <c r="S659" s="222"/>
      <c r="T659" s="222"/>
      <c r="U659" s="221"/>
      <c r="V659" s="222"/>
      <c r="W659" s="221"/>
      <c r="X659" s="222"/>
      <c r="Y659" s="221"/>
      <c r="Z659" s="222"/>
      <c r="AA659" s="221"/>
      <c r="AB659" s="222"/>
      <c r="AC659" s="221"/>
      <c r="AD659" s="222"/>
      <c r="AE659" s="221"/>
      <c r="AF659" s="222"/>
      <c r="AG659" s="221"/>
      <c r="AH659" s="222"/>
      <c r="AI659" s="221"/>
      <c r="AJ659" s="221"/>
      <c r="AK659" s="221"/>
    </row>
    <row r="660" spans="4:37" ht="15.75" customHeight="1">
      <c r="D660" s="223"/>
      <c r="E660" s="221"/>
      <c r="F660" s="222"/>
      <c r="G660" s="221"/>
      <c r="H660" s="222"/>
      <c r="I660" s="221"/>
      <c r="J660" s="223"/>
      <c r="K660" s="221"/>
      <c r="L660" s="222"/>
      <c r="M660" s="221"/>
      <c r="N660" s="222"/>
      <c r="O660" s="221"/>
      <c r="P660" s="222"/>
      <c r="Q660" s="222"/>
      <c r="R660" s="222"/>
      <c r="S660" s="222"/>
      <c r="T660" s="222"/>
      <c r="U660" s="221"/>
      <c r="V660" s="222"/>
      <c r="W660" s="221"/>
      <c r="X660" s="222"/>
      <c r="Y660" s="221"/>
      <c r="Z660" s="222"/>
      <c r="AA660" s="221"/>
      <c r="AB660" s="222"/>
      <c r="AC660" s="221"/>
      <c r="AD660" s="222"/>
      <c r="AE660" s="221"/>
      <c r="AF660" s="222"/>
      <c r="AG660" s="221"/>
      <c r="AH660" s="222"/>
      <c r="AI660" s="221"/>
      <c r="AJ660" s="221"/>
      <c r="AK660" s="221"/>
    </row>
    <row r="661" spans="4:37" ht="15.75" customHeight="1">
      <c r="D661" s="223"/>
      <c r="E661" s="221"/>
      <c r="F661" s="222"/>
      <c r="G661" s="221"/>
      <c r="H661" s="222"/>
      <c r="I661" s="221"/>
      <c r="J661" s="223"/>
      <c r="K661" s="221"/>
      <c r="L661" s="222"/>
      <c r="M661" s="221"/>
      <c r="N661" s="222"/>
      <c r="O661" s="221"/>
      <c r="P661" s="222"/>
      <c r="Q661" s="222"/>
      <c r="R661" s="222"/>
      <c r="S661" s="222"/>
      <c r="T661" s="222"/>
      <c r="U661" s="221"/>
      <c r="V661" s="222"/>
      <c r="W661" s="221"/>
      <c r="X661" s="222"/>
      <c r="Y661" s="221"/>
      <c r="Z661" s="222"/>
      <c r="AA661" s="221"/>
      <c r="AB661" s="222"/>
      <c r="AC661" s="221"/>
      <c r="AD661" s="222"/>
      <c r="AE661" s="221"/>
      <c r="AF661" s="222"/>
      <c r="AG661" s="221"/>
      <c r="AH661" s="222"/>
      <c r="AI661" s="221"/>
      <c r="AJ661" s="221"/>
      <c r="AK661" s="221"/>
    </row>
    <row r="662" spans="4:37" ht="15.75" customHeight="1">
      <c r="D662" s="223"/>
      <c r="E662" s="221"/>
      <c r="F662" s="222"/>
      <c r="G662" s="221"/>
      <c r="H662" s="222"/>
      <c r="I662" s="221"/>
      <c r="J662" s="223"/>
      <c r="K662" s="221"/>
      <c r="L662" s="222"/>
      <c r="M662" s="221"/>
      <c r="N662" s="222"/>
      <c r="O662" s="221"/>
      <c r="P662" s="222"/>
      <c r="Q662" s="222"/>
      <c r="R662" s="222"/>
      <c r="S662" s="222"/>
      <c r="T662" s="222"/>
      <c r="U662" s="221"/>
      <c r="V662" s="222"/>
      <c r="W662" s="221"/>
      <c r="X662" s="222"/>
      <c r="Y662" s="221"/>
      <c r="Z662" s="222"/>
      <c r="AA662" s="221"/>
      <c r="AB662" s="222"/>
      <c r="AC662" s="221"/>
      <c r="AD662" s="222"/>
      <c r="AE662" s="221"/>
      <c r="AF662" s="222"/>
      <c r="AG662" s="221"/>
      <c r="AH662" s="222"/>
      <c r="AI662" s="221"/>
      <c r="AJ662" s="221"/>
      <c r="AK662" s="221"/>
    </row>
    <row r="663" spans="4:37" ht="15.75" customHeight="1">
      <c r="D663" s="223"/>
      <c r="E663" s="221"/>
      <c r="F663" s="222"/>
      <c r="G663" s="221"/>
      <c r="H663" s="222"/>
      <c r="I663" s="221"/>
      <c r="J663" s="223"/>
      <c r="K663" s="221"/>
      <c r="L663" s="222"/>
      <c r="M663" s="221"/>
      <c r="N663" s="222"/>
      <c r="O663" s="221"/>
      <c r="P663" s="222"/>
      <c r="Q663" s="222"/>
      <c r="R663" s="222"/>
      <c r="S663" s="222"/>
      <c r="T663" s="222"/>
      <c r="U663" s="221"/>
      <c r="V663" s="222"/>
      <c r="W663" s="221"/>
      <c r="X663" s="222"/>
      <c r="Y663" s="221"/>
      <c r="Z663" s="222"/>
      <c r="AA663" s="221"/>
      <c r="AB663" s="222"/>
      <c r="AC663" s="221"/>
      <c r="AD663" s="222"/>
      <c r="AE663" s="221"/>
      <c r="AF663" s="222"/>
      <c r="AG663" s="221"/>
      <c r="AH663" s="222"/>
      <c r="AI663" s="221"/>
      <c r="AJ663" s="221"/>
      <c r="AK663" s="221"/>
    </row>
    <row r="664" spans="4:37" ht="15.75" customHeight="1">
      <c r="D664" s="223"/>
      <c r="E664" s="221"/>
      <c r="F664" s="222"/>
      <c r="G664" s="221"/>
      <c r="H664" s="222"/>
      <c r="I664" s="221"/>
      <c r="J664" s="223"/>
      <c r="K664" s="221"/>
      <c r="L664" s="222"/>
      <c r="M664" s="221"/>
      <c r="N664" s="222"/>
      <c r="O664" s="221"/>
      <c r="P664" s="222"/>
      <c r="Q664" s="222"/>
      <c r="R664" s="222"/>
      <c r="S664" s="222"/>
      <c r="T664" s="222"/>
      <c r="U664" s="221"/>
      <c r="V664" s="222"/>
      <c r="W664" s="221"/>
      <c r="X664" s="222"/>
      <c r="Y664" s="221"/>
      <c r="Z664" s="222"/>
      <c r="AA664" s="221"/>
      <c r="AB664" s="222"/>
      <c r="AC664" s="221"/>
      <c r="AD664" s="222"/>
      <c r="AE664" s="221"/>
      <c r="AF664" s="222"/>
      <c r="AG664" s="221"/>
      <c r="AH664" s="222"/>
      <c r="AI664" s="221"/>
      <c r="AJ664" s="221"/>
      <c r="AK664" s="221"/>
    </row>
    <row r="665" spans="4:37" ht="15.75" customHeight="1">
      <c r="D665" s="223"/>
      <c r="E665" s="221"/>
      <c r="F665" s="222"/>
      <c r="G665" s="221"/>
      <c r="H665" s="222"/>
      <c r="I665" s="221"/>
      <c r="J665" s="223"/>
      <c r="K665" s="221"/>
      <c r="L665" s="222"/>
      <c r="M665" s="221"/>
      <c r="N665" s="222"/>
      <c r="O665" s="221"/>
      <c r="P665" s="222"/>
      <c r="Q665" s="222"/>
      <c r="R665" s="222"/>
      <c r="S665" s="222"/>
      <c r="T665" s="222"/>
      <c r="U665" s="221"/>
      <c r="V665" s="222"/>
      <c r="W665" s="221"/>
      <c r="X665" s="222"/>
      <c r="Y665" s="221"/>
      <c r="Z665" s="222"/>
      <c r="AA665" s="221"/>
      <c r="AB665" s="222"/>
      <c r="AC665" s="221"/>
      <c r="AD665" s="222"/>
      <c r="AE665" s="221"/>
      <c r="AF665" s="222"/>
      <c r="AG665" s="221"/>
      <c r="AH665" s="222"/>
      <c r="AI665" s="221"/>
      <c r="AJ665" s="221"/>
      <c r="AK665" s="221"/>
    </row>
    <row r="666" spans="4:37" ht="15.75" customHeight="1">
      <c r="D666" s="223"/>
      <c r="E666" s="221"/>
      <c r="F666" s="222"/>
      <c r="G666" s="221"/>
      <c r="H666" s="222"/>
      <c r="I666" s="221"/>
      <c r="J666" s="223"/>
      <c r="K666" s="221"/>
      <c r="L666" s="222"/>
      <c r="M666" s="221"/>
      <c r="N666" s="222"/>
      <c r="O666" s="221"/>
      <c r="P666" s="222"/>
      <c r="Q666" s="222"/>
      <c r="R666" s="222"/>
      <c r="S666" s="222"/>
      <c r="T666" s="222"/>
      <c r="U666" s="221"/>
      <c r="V666" s="222"/>
      <c r="W666" s="221"/>
      <c r="X666" s="222"/>
      <c r="Y666" s="221"/>
      <c r="Z666" s="222"/>
      <c r="AA666" s="221"/>
      <c r="AB666" s="222"/>
      <c r="AC666" s="221"/>
      <c r="AD666" s="222"/>
      <c r="AE666" s="221"/>
      <c r="AF666" s="222"/>
      <c r="AG666" s="221"/>
      <c r="AH666" s="222"/>
      <c r="AI666" s="221"/>
      <c r="AJ666" s="221"/>
      <c r="AK666" s="221"/>
    </row>
    <row r="667" spans="4:37" ht="15.75" customHeight="1">
      <c r="D667" s="223"/>
      <c r="E667" s="221"/>
      <c r="F667" s="222"/>
      <c r="G667" s="221"/>
      <c r="H667" s="222"/>
      <c r="I667" s="221"/>
      <c r="J667" s="223"/>
      <c r="K667" s="221"/>
      <c r="L667" s="222"/>
      <c r="M667" s="221"/>
      <c r="N667" s="222"/>
      <c r="O667" s="221"/>
      <c r="P667" s="222"/>
      <c r="Q667" s="222"/>
      <c r="R667" s="222"/>
      <c r="S667" s="222"/>
      <c r="T667" s="222"/>
      <c r="U667" s="221"/>
      <c r="V667" s="222"/>
      <c r="W667" s="221"/>
      <c r="X667" s="222"/>
      <c r="Y667" s="221"/>
      <c r="Z667" s="222"/>
      <c r="AA667" s="221"/>
      <c r="AB667" s="222"/>
      <c r="AC667" s="221"/>
      <c r="AD667" s="222"/>
      <c r="AE667" s="221"/>
      <c r="AF667" s="222"/>
      <c r="AG667" s="221"/>
      <c r="AH667" s="222"/>
      <c r="AI667" s="221"/>
      <c r="AJ667" s="221"/>
      <c r="AK667" s="221"/>
    </row>
    <row r="668" spans="4:37" ht="15.75" customHeight="1">
      <c r="D668" s="223"/>
      <c r="E668" s="221"/>
      <c r="F668" s="222"/>
      <c r="G668" s="221"/>
      <c r="H668" s="222"/>
      <c r="I668" s="221"/>
      <c r="J668" s="223"/>
      <c r="K668" s="221"/>
      <c r="L668" s="222"/>
      <c r="M668" s="221"/>
      <c r="N668" s="222"/>
      <c r="O668" s="221"/>
      <c r="P668" s="222"/>
      <c r="Q668" s="222"/>
      <c r="R668" s="222"/>
      <c r="S668" s="222"/>
      <c r="T668" s="222"/>
      <c r="U668" s="221"/>
      <c r="V668" s="222"/>
      <c r="W668" s="221"/>
      <c r="X668" s="222"/>
      <c r="Y668" s="221"/>
      <c r="Z668" s="222"/>
      <c r="AA668" s="221"/>
      <c r="AB668" s="222"/>
      <c r="AC668" s="221"/>
      <c r="AD668" s="222"/>
      <c r="AE668" s="221"/>
      <c r="AF668" s="222"/>
      <c r="AG668" s="221"/>
      <c r="AH668" s="222"/>
      <c r="AI668" s="221"/>
      <c r="AJ668" s="221"/>
      <c r="AK668" s="221"/>
    </row>
    <row r="669" spans="4:37" ht="15.75" customHeight="1">
      <c r="D669" s="223"/>
      <c r="E669" s="221"/>
      <c r="F669" s="222"/>
      <c r="G669" s="221"/>
      <c r="H669" s="222"/>
      <c r="I669" s="221"/>
      <c r="J669" s="223"/>
      <c r="K669" s="221"/>
      <c r="L669" s="222"/>
      <c r="M669" s="221"/>
      <c r="N669" s="222"/>
      <c r="O669" s="221"/>
      <c r="P669" s="222"/>
      <c r="Q669" s="222"/>
      <c r="R669" s="222"/>
      <c r="S669" s="222"/>
      <c r="T669" s="222"/>
      <c r="U669" s="221"/>
      <c r="V669" s="222"/>
      <c r="W669" s="221"/>
      <c r="X669" s="222"/>
      <c r="Y669" s="221"/>
      <c r="Z669" s="222"/>
      <c r="AA669" s="221"/>
      <c r="AB669" s="222"/>
      <c r="AC669" s="221"/>
      <c r="AD669" s="222"/>
      <c r="AE669" s="221"/>
      <c r="AF669" s="222"/>
      <c r="AG669" s="221"/>
      <c r="AH669" s="222"/>
      <c r="AI669" s="221"/>
      <c r="AJ669" s="221"/>
      <c r="AK669" s="221"/>
    </row>
    <row r="670" spans="4:37" ht="15.75" customHeight="1">
      <c r="D670" s="223"/>
      <c r="E670" s="221"/>
      <c r="F670" s="222"/>
      <c r="G670" s="221"/>
      <c r="H670" s="222"/>
      <c r="I670" s="221"/>
      <c r="J670" s="223"/>
      <c r="K670" s="221"/>
      <c r="L670" s="222"/>
      <c r="M670" s="221"/>
      <c r="N670" s="222"/>
      <c r="O670" s="221"/>
      <c r="P670" s="222"/>
      <c r="Q670" s="222"/>
      <c r="R670" s="222"/>
      <c r="S670" s="222"/>
      <c r="T670" s="222"/>
      <c r="U670" s="221"/>
      <c r="V670" s="222"/>
      <c r="W670" s="221"/>
      <c r="X670" s="222"/>
      <c r="Y670" s="221"/>
      <c r="Z670" s="222"/>
      <c r="AA670" s="221"/>
      <c r="AB670" s="222"/>
      <c r="AC670" s="221"/>
      <c r="AD670" s="222"/>
      <c r="AE670" s="221"/>
      <c r="AF670" s="222"/>
      <c r="AG670" s="221"/>
      <c r="AH670" s="222"/>
      <c r="AI670" s="221"/>
      <c r="AJ670" s="221"/>
      <c r="AK670" s="221"/>
    </row>
    <row r="671" spans="4:37" ht="15.75" customHeight="1">
      <c r="D671" s="223"/>
      <c r="E671" s="221"/>
      <c r="F671" s="222"/>
      <c r="G671" s="221"/>
      <c r="H671" s="222"/>
      <c r="I671" s="221"/>
      <c r="J671" s="223"/>
      <c r="K671" s="221"/>
      <c r="L671" s="222"/>
      <c r="M671" s="221"/>
      <c r="N671" s="222"/>
      <c r="O671" s="221"/>
      <c r="P671" s="222"/>
      <c r="Q671" s="222"/>
      <c r="R671" s="222"/>
      <c r="S671" s="222"/>
      <c r="T671" s="222"/>
      <c r="U671" s="221"/>
      <c r="V671" s="222"/>
      <c r="W671" s="221"/>
      <c r="X671" s="222"/>
      <c r="Y671" s="221"/>
      <c r="Z671" s="222"/>
      <c r="AA671" s="221"/>
      <c r="AB671" s="222"/>
      <c r="AC671" s="221"/>
      <c r="AD671" s="222"/>
      <c r="AE671" s="221"/>
      <c r="AF671" s="222"/>
      <c r="AG671" s="221"/>
      <c r="AH671" s="222"/>
      <c r="AI671" s="221"/>
      <c r="AJ671" s="221"/>
      <c r="AK671" s="221"/>
    </row>
    <row r="672" spans="4:37" ht="15.75" customHeight="1">
      <c r="D672" s="223"/>
      <c r="E672" s="221"/>
      <c r="F672" s="222"/>
      <c r="G672" s="221"/>
      <c r="H672" s="222"/>
      <c r="I672" s="221"/>
      <c r="J672" s="223"/>
      <c r="K672" s="221"/>
      <c r="L672" s="222"/>
      <c r="M672" s="221"/>
      <c r="N672" s="222"/>
      <c r="O672" s="221"/>
      <c r="P672" s="222"/>
      <c r="Q672" s="222"/>
      <c r="R672" s="222"/>
      <c r="S672" s="222"/>
      <c r="T672" s="222"/>
      <c r="U672" s="221"/>
      <c r="V672" s="222"/>
      <c r="W672" s="221"/>
      <c r="X672" s="222"/>
      <c r="Y672" s="221"/>
      <c r="Z672" s="222"/>
      <c r="AA672" s="221"/>
      <c r="AB672" s="222"/>
      <c r="AC672" s="221"/>
      <c r="AD672" s="222"/>
      <c r="AE672" s="221"/>
      <c r="AF672" s="222"/>
      <c r="AG672" s="221"/>
      <c r="AH672" s="222"/>
      <c r="AI672" s="221"/>
      <c r="AJ672" s="221"/>
      <c r="AK672" s="221"/>
    </row>
    <row r="673" spans="4:37" ht="15.75" customHeight="1">
      <c r="D673" s="223"/>
      <c r="E673" s="221"/>
      <c r="F673" s="222"/>
      <c r="G673" s="221"/>
      <c r="H673" s="222"/>
      <c r="I673" s="221"/>
      <c r="J673" s="223"/>
      <c r="K673" s="221"/>
      <c r="L673" s="222"/>
      <c r="M673" s="221"/>
      <c r="N673" s="222"/>
      <c r="O673" s="221"/>
      <c r="P673" s="222"/>
      <c r="Q673" s="222"/>
      <c r="R673" s="222"/>
      <c r="S673" s="222"/>
      <c r="T673" s="222"/>
      <c r="U673" s="221"/>
      <c r="V673" s="222"/>
      <c r="W673" s="221"/>
      <c r="X673" s="222"/>
      <c r="Y673" s="221"/>
      <c r="Z673" s="222"/>
      <c r="AA673" s="221"/>
      <c r="AB673" s="222"/>
      <c r="AC673" s="221"/>
      <c r="AD673" s="222"/>
      <c r="AE673" s="221"/>
      <c r="AF673" s="222"/>
      <c r="AG673" s="221"/>
      <c r="AH673" s="222"/>
      <c r="AI673" s="221"/>
      <c r="AJ673" s="221"/>
      <c r="AK673" s="221"/>
    </row>
    <row r="674" spans="4:37" ht="15.75" customHeight="1">
      <c r="D674" s="223"/>
      <c r="E674" s="221"/>
      <c r="F674" s="222"/>
      <c r="G674" s="221"/>
      <c r="H674" s="222"/>
      <c r="I674" s="221"/>
      <c r="J674" s="223"/>
      <c r="K674" s="221"/>
      <c r="L674" s="222"/>
      <c r="M674" s="221"/>
      <c r="N674" s="222"/>
      <c r="O674" s="221"/>
      <c r="P674" s="222"/>
      <c r="Q674" s="222"/>
      <c r="R674" s="222"/>
      <c r="S674" s="222"/>
      <c r="T674" s="222"/>
      <c r="U674" s="221"/>
      <c r="V674" s="222"/>
      <c r="W674" s="221"/>
      <c r="X674" s="222"/>
      <c r="Y674" s="221"/>
      <c r="Z674" s="222"/>
      <c r="AA674" s="221"/>
      <c r="AB674" s="222"/>
      <c r="AC674" s="221"/>
      <c r="AD674" s="222"/>
      <c r="AE674" s="221"/>
      <c r="AF674" s="222"/>
      <c r="AG674" s="221"/>
      <c r="AH674" s="222"/>
      <c r="AI674" s="221"/>
      <c r="AJ674" s="221"/>
      <c r="AK674" s="221"/>
    </row>
    <row r="675" spans="4:37" ht="15.75" customHeight="1">
      <c r="D675" s="223"/>
      <c r="E675" s="221"/>
      <c r="F675" s="222"/>
      <c r="G675" s="221"/>
      <c r="H675" s="222"/>
      <c r="I675" s="221"/>
      <c r="J675" s="223"/>
      <c r="K675" s="221"/>
      <c r="L675" s="222"/>
      <c r="M675" s="221"/>
      <c r="N675" s="222"/>
      <c r="O675" s="221"/>
      <c r="P675" s="222"/>
      <c r="Q675" s="222"/>
      <c r="R675" s="222"/>
      <c r="S675" s="222"/>
      <c r="T675" s="222"/>
      <c r="U675" s="221"/>
      <c r="V675" s="222"/>
      <c r="W675" s="221"/>
      <c r="X675" s="222"/>
      <c r="Y675" s="221"/>
      <c r="Z675" s="222"/>
      <c r="AA675" s="221"/>
      <c r="AB675" s="222"/>
      <c r="AC675" s="221"/>
      <c r="AD675" s="222"/>
      <c r="AE675" s="221"/>
      <c r="AF675" s="222"/>
      <c r="AG675" s="221"/>
      <c r="AH675" s="222"/>
      <c r="AI675" s="221"/>
      <c r="AJ675" s="221"/>
      <c r="AK675" s="221"/>
    </row>
    <row r="676" spans="4:37" ht="15.75" customHeight="1">
      <c r="D676" s="223"/>
      <c r="E676" s="221"/>
      <c r="F676" s="222"/>
      <c r="G676" s="221"/>
      <c r="H676" s="222"/>
      <c r="I676" s="221"/>
      <c r="J676" s="223"/>
      <c r="K676" s="221"/>
      <c r="L676" s="222"/>
      <c r="M676" s="221"/>
      <c r="N676" s="222"/>
      <c r="O676" s="221"/>
      <c r="P676" s="222"/>
      <c r="Q676" s="222"/>
      <c r="R676" s="222"/>
      <c r="S676" s="222"/>
      <c r="T676" s="222"/>
      <c r="U676" s="221"/>
      <c r="V676" s="222"/>
      <c r="W676" s="221"/>
      <c r="X676" s="222"/>
      <c r="Y676" s="221"/>
      <c r="Z676" s="222"/>
      <c r="AA676" s="221"/>
      <c r="AB676" s="222"/>
      <c r="AC676" s="221"/>
      <c r="AD676" s="222"/>
      <c r="AE676" s="221"/>
      <c r="AF676" s="222"/>
      <c r="AG676" s="221"/>
      <c r="AH676" s="222"/>
      <c r="AI676" s="221"/>
      <c r="AJ676" s="221"/>
      <c r="AK676" s="221"/>
    </row>
    <row r="677" spans="4:37" ht="15.75" customHeight="1">
      <c r="D677" s="223"/>
      <c r="E677" s="221"/>
      <c r="F677" s="222"/>
      <c r="G677" s="221"/>
      <c r="H677" s="222"/>
      <c r="I677" s="221"/>
      <c r="J677" s="223"/>
      <c r="K677" s="221"/>
      <c r="L677" s="222"/>
      <c r="M677" s="221"/>
      <c r="N677" s="222"/>
      <c r="O677" s="221"/>
      <c r="P677" s="222"/>
      <c r="Q677" s="222"/>
      <c r="R677" s="222"/>
      <c r="S677" s="222"/>
      <c r="T677" s="222"/>
      <c r="U677" s="221"/>
      <c r="V677" s="222"/>
      <c r="W677" s="221"/>
      <c r="X677" s="222"/>
      <c r="Y677" s="221"/>
      <c r="Z677" s="222"/>
      <c r="AA677" s="221"/>
      <c r="AB677" s="222"/>
      <c r="AC677" s="221"/>
      <c r="AD677" s="222"/>
      <c r="AE677" s="221"/>
      <c r="AF677" s="222"/>
      <c r="AG677" s="221"/>
      <c r="AH677" s="222"/>
      <c r="AI677" s="221"/>
      <c r="AJ677" s="221"/>
      <c r="AK677" s="221"/>
    </row>
    <row r="678" spans="4:37" ht="15.75" customHeight="1">
      <c r="D678" s="223"/>
      <c r="E678" s="221"/>
      <c r="F678" s="222"/>
      <c r="G678" s="221"/>
      <c r="H678" s="222"/>
      <c r="I678" s="221"/>
      <c r="J678" s="223"/>
      <c r="K678" s="221"/>
      <c r="L678" s="222"/>
      <c r="M678" s="221"/>
      <c r="N678" s="222"/>
      <c r="O678" s="221"/>
      <c r="P678" s="222"/>
      <c r="Q678" s="222"/>
      <c r="R678" s="222"/>
      <c r="S678" s="222"/>
      <c r="T678" s="222"/>
      <c r="U678" s="221"/>
      <c r="V678" s="222"/>
      <c r="W678" s="221"/>
      <c r="X678" s="222"/>
      <c r="Y678" s="221"/>
      <c r="Z678" s="222"/>
      <c r="AA678" s="221"/>
      <c r="AB678" s="222"/>
      <c r="AC678" s="221"/>
      <c r="AD678" s="222"/>
      <c r="AE678" s="221"/>
      <c r="AF678" s="222"/>
      <c r="AG678" s="221"/>
      <c r="AH678" s="222"/>
      <c r="AI678" s="221"/>
      <c r="AJ678" s="221"/>
      <c r="AK678" s="221"/>
    </row>
    <row r="679" spans="4:37" ht="15.75" customHeight="1">
      <c r="D679" s="223"/>
      <c r="E679" s="221"/>
      <c r="F679" s="222"/>
      <c r="G679" s="221"/>
      <c r="H679" s="222"/>
      <c r="I679" s="221"/>
      <c r="J679" s="223"/>
      <c r="K679" s="221"/>
      <c r="L679" s="222"/>
      <c r="M679" s="221"/>
      <c r="N679" s="222"/>
      <c r="O679" s="221"/>
      <c r="P679" s="222"/>
      <c r="Q679" s="222"/>
      <c r="R679" s="222"/>
      <c r="S679" s="222"/>
      <c r="T679" s="222"/>
      <c r="U679" s="221"/>
      <c r="V679" s="222"/>
      <c r="W679" s="221"/>
      <c r="X679" s="222"/>
      <c r="Y679" s="221"/>
      <c r="Z679" s="222"/>
      <c r="AA679" s="221"/>
      <c r="AB679" s="222"/>
      <c r="AC679" s="221"/>
      <c r="AD679" s="222"/>
      <c r="AE679" s="221"/>
      <c r="AF679" s="222"/>
      <c r="AG679" s="221"/>
      <c r="AH679" s="222"/>
      <c r="AI679" s="221"/>
      <c r="AJ679" s="221"/>
      <c r="AK679" s="221"/>
    </row>
    <row r="680" spans="4:37" ht="15.75" customHeight="1">
      <c r="D680" s="223"/>
      <c r="E680" s="221"/>
      <c r="F680" s="222"/>
      <c r="G680" s="221"/>
      <c r="H680" s="222"/>
      <c r="I680" s="221"/>
      <c r="J680" s="223"/>
      <c r="K680" s="221"/>
      <c r="L680" s="222"/>
      <c r="M680" s="221"/>
      <c r="N680" s="222"/>
      <c r="O680" s="221"/>
      <c r="P680" s="222"/>
      <c r="Q680" s="222"/>
      <c r="R680" s="222"/>
      <c r="S680" s="222"/>
      <c r="T680" s="222"/>
      <c r="U680" s="221"/>
      <c r="V680" s="222"/>
      <c r="W680" s="221"/>
      <c r="X680" s="222"/>
      <c r="Y680" s="221"/>
      <c r="Z680" s="222"/>
      <c r="AA680" s="221"/>
      <c r="AB680" s="222"/>
      <c r="AC680" s="221"/>
      <c r="AD680" s="222"/>
      <c r="AE680" s="221"/>
      <c r="AF680" s="222"/>
      <c r="AG680" s="221"/>
      <c r="AH680" s="222"/>
      <c r="AI680" s="221"/>
      <c r="AJ680" s="221"/>
      <c r="AK680" s="221"/>
    </row>
    <row r="681" spans="4:37" ht="15.75" customHeight="1">
      <c r="D681" s="223"/>
      <c r="E681" s="221"/>
      <c r="F681" s="222"/>
      <c r="G681" s="221"/>
      <c r="H681" s="222"/>
      <c r="I681" s="221"/>
      <c r="J681" s="223"/>
      <c r="K681" s="221"/>
      <c r="L681" s="222"/>
      <c r="M681" s="221"/>
      <c r="N681" s="222"/>
      <c r="O681" s="221"/>
      <c r="P681" s="222"/>
      <c r="Q681" s="222"/>
      <c r="R681" s="222"/>
      <c r="S681" s="222"/>
      <c r="T681" s="222"/>
      <c r="U681" s="221"/>
      <c r="V681" s="222"/>
      <c r="W681" s="221"/>
      <c r="X681" s="222"/>
      <c r="Y681" s="221"/>
      <c r="Z681" s="222"/>
      <c r="AA681" s="221"/>
      <c r="AB681" s="222"/>
      <c r="AC681" s="221"/>
      <c r="AD681" s="222"/>
      <c r="AE681" s="221"/>
      <c r="AF681" s="222"/>
      <c r="AG681" s="221"/>
      <c r="AH681" s="222"/>
      <c r="AI681" s="221"/>
      <c r="AJ681" s="221"/>
      <c r="AK681" s="221"/>
    </row>
    <row r="682" spans="4:37" ht="15.75" customHeight="1">
      <c r="D682" s="223"/>
      <c r="E682" s="221"/>
      <c r="F682" s="222"/>
      <c r="G682" s="221"/>
      <c r="H682" s="222"/>
      <c r="I682" s="221"/>
      <c r="J682" s="223"/>
      <c r="K682" s="221"/>
      <c r="L682" s="222"/>
      <c r="M682" s="221"/>
      <c r="N682" s="222"/>
      <c r="O682" s="221"/>
      <c r="P682" s="222"/>
      <c r="Q682" s="222"/>
      <c r="R682" s="222"/>
      <c r="S682" s="222"/>
      <c r="T682" s="222"/>
      <c r="U682" s="221"/>
      <c r="V682" s="222"/>
      <c r="W682" s="221"/>
      <c r="X682" s="222"/>
      <c r="Y682" s="221"/>
      <c r="Z682" s="222"/>
      <c r="AA682" s="221"/>
      <c r="AB682" s="222"/>
      <c r="AC682" s="221"/>
      <c r="AD682" s="222"/>
      <c r="AE682" s="221"/>
      <c r="AF682" s="222"/>
      <c r="AG682" s="221"/>
      <c r="AH682" s="222"/>
      <c r="AI682" s="221"/>
      <c r="AJ682" s="221"/>
      <c r="AK682" s="221"/>
    </row>
    <row r="683" spans="4:37" ht="15.75" customHeight="1">
      <c r="D683" s="223"/>
      <c r="E683" s="221"/>
      <c r="F683" s="222"/>
      <c r="G683" s="221"/>
      <c r="H683" s="222"/>
      <c r="I683" s="221"/>
      <c r="J683" s="223"/>
      <c r="K683" s="221"/>
      <c r="L683" s="222"/>
      <c r="M683" s="221"/>
      <c r="N683" s="222"/>
      <c r="O683" s="221"/>
      <c r="P683" s="222"/>
      <c r="Q683" s="222"/>
      <c r="R683" s="222"/>
      <c r="S683" s="222"/>
      <c r="T683" s="222"/>
      <c r="U683" s="221"/>
      <c r="V683" s="222"/>
      <c r="W683" s="221"/>
      <c r="X683" s="222"/>
      <c r="Y683" s="221"/>
      <c r="Z683" s="222"/>
      <c r="AA683" s="221"/>
      <c r="AB683" s="222"/>
      <c r="AC683" s="221"/>
      <c r="AD683" s="222"/>
      <c r="AE683" s="221"/>
      <c r="AF683" s="222"/>
      <c r="AG683" s="221"/>
      <c r="AH683" s="222"/>
      <c r="AI683" s="221"/>
      <c r="AJ683" s="221"/>
      <c r="AK683" s="221"/>
    </row>
    <row r="684" spans="4:37" ht="15.75" customHeight="1">
      <c r="D684" s="223"/>
      <c r="E684" s="221"/>
      <c r="F684" s="222"/>
      <c r="G684" s="221"/>
      <c r="H684" s="222"/>
      <c r="I684" s="221"/>
      <c r="J684" s="223"/>
      <c r="K684" s="221"/>
      <c r="L684" s="222"/>
      <c r="M684" s="221"/>
      <c r="N684" s="222"/>
      <c r="O684" s="221"/>
      <c r="P684" s="222"/>
      <c r="Q684" s="222"/>
      <c r="R684" s="222"/>
      <c r="S684" s="222"/>
      <c r="T684" s="222"/>
      <c r="U684" s="221"/>
      <c r="V684" s="222"/>
      <c r="W684" s="221"/>
      <c r="X684" s="222"/>
      <c r="Y684" s="221"/>
      <c r="Z684" s="222"/>
      <c r="AA684" s="221"/>
      <c r="AB684" s="222"/>
      <c r="AC684" s="221"/>
      <c r="AD684" s="222"/>
      <c r="AE684" s="221"/>
      <c r="AF684" s="222"/>
      <c r="AG684" s="221"/>
      <c r="AH684" s="222"/>
      <c r="AI684" s="221"/>
      <c r="AJ684" s="221"/>
      <c r="AK684" s="221"/>
    </row>
    <row r="685" spans="4:37" ht="15.75" customHeight="1">
      <c r="D685" s="223"/>
      <c r="E685" s="221"/>
      <c r="F685" s="222"/>
      <c r="G685" s="221"/>
      <c r="H685" s="222"/>
      <c r="I685" s="221"/>
      <c r="J685" s="223"/>
      <c r="K685" s="221"/>
      <c r="L685" s="222"/>
      <c r="M685" s="221"/>
      <c r="N685" s="222"/>
      <c r="O685" s="221"/>
      <c r="P685" s="222"/>
      <c r="Q685" s="222"/>
      <c r="R685" s="222"/>
      <c r="S685" s="222"/>
      <c r="T685" s="222"/>
      <c r="U685" s="221"/>
      <c r="V685" s="222"/>
      <c r="W685" s="221"/>
      <c r="X685" s="222"/>
      <c r="Y685" s="221"/>
      <c r="Z685" s="222"/>
      <c r="AA685" s="221"/>
      <c r="AB685" s="222"/>
      <c r="AC685" s="221"/>
      <c r="AD685" s="222"/>
      <c r="AE685" s="221"/>
      <c r="AF685" s="222"/>
      <c r="AG685" s="221"/>
      <c r="AH685" s="222"/>
      <c r="AI685" s="221"/>
      <c r="AJ685" s="221"/>
      <c r="AK685" s="221"/>
    </row>
    <row r="686" spans="4:37" ht="15.75" customHeight="1">
      <c r="D686" s="223"/>
      <c r="E686" s="221"/>
      <c r="F686" s="222"/>
      <c r="G686" s="221"/>
      <c r="H686" s="222"/>
      <c r="I686" s="221"/>
      <c r="J686" s="223"/>
      <c r="K686" s="221"/>
      <c r="L686" s="222"/>
      <c r="M686" s="221"/>
      <c r="N686" s="222"/>
      <c r="O686" s="221"/>
      <c r="P686" s="222"/>
      <c r="Q686" s="222"/>
      <c r="R686" s="222"/>
      <c r="S686" s="222"/>
      <c r="T686" s="222"/>
      <c r="U686" s="221"/>
      <c r="V686" s="222"/>
      <c r="W686" s="221"/>
      <c r="X686" s="222"/>
      <c r="Y686" s="221"/>
      <c r="Z686" s="222"/>
      <c r="AA686" s="221"/>
      <c r="AB686" s="222"/>
      <c r="AC686" s="221"/>
      <c r="AD686" s="222"/>
      <c r="AE686" s="221"/>
      <c r="AF686" s="222"/>
      <c r="AG686" s="221"/>
      <c r="AH686" s="222"/>
      <c r="AI686" s="221"/>
      <c r="AJ686" s="221"/>
      <c r="AK686" s="221"/>
    </row>
    <row r="687" spans="4:37" ht="15.75" customHeight="1">
      <c r="D687" s="223"/>
      <c r="E687" s="221"/>
      <c r="F687" s="222"/>
      <c r="G687" s="221"/>
      <c r="H687" s="222"/>
      <c r="I687" s="221"/>
      <c r="J687" s="223"/>
      <c r="K687" s="221"/>
      <c r="L687" s="222"/>
      <c r="M687" s="221"/>
      <c r="N687" s="222"/>
      <c r="O687" s="221"/>
      <c r="P687" s="222"/>
      <c r="Q687" s="222"/>
      <c r="R687" s="222"/>
      <c r="S687" s="222"/>
      <c r="T687" s="222"/>
      <c r="U687" s="221"/>
      <c r="V687" s="222"/>
      <c r="W687" s="221"/>
      <c r="X687" s="222"/>
      <c r="Y687" s="221"/>
      <c r="Z687" s="222"/>
      <c r="AA687" s="221"/>
      <c r="AB687" s="222"/>
      <c r="AC687" s="221"/>
      <c r="AD687" s="222"/>
      <c r="AE687" s="221"/>
      <c r="AF687" s="222"/>
      <c r="AG687" s="221"/>
      <c r="AH687" s="222"/>
      <c r="AI687" s="221"/>
      <c r="AJ687" s="221"/>
      <c r="AK687" s="221"/>
    </row>
    <row r="688" spans="4:37" ht="15.75" customHeight="1">
      <c r="D688" s="223"/>
      <c r="E688" s="221"/>
      <c r="F688" s="222"/>
      <c r="G688" s="221"/>
      <c r="H688" s="222"/>
      <c r="I688" s="221"/>
      <c r="J688" s="223"/>
      <c r="K688" s="221"/>
      <c r="L688" s="222"/>
      <c r="M688" s="221"/>
      <c r="N688" s="222"/>
      <c r="O688" s="221"/>
      <c r="P688" s="222"/>
      <c r="Q688" s="222"/>
      <c r="R688" s="222"/>
      <c r="S688" s="222"/>
      <c r="T688" s="222"/>
      <c r="U688" s="221"/>
      <c r="V688" s="222"/>
      <c r="W688" s="221"/>
      <c r="X688" s="222"/>
      <c r="Y688" s="221"/>
      <c r="Z688" s="222"/>
      <c r="AA688" s="221"/>
      <c r="AB688" s="222"/>
      <c r="AC688" s="221"/>
      <c r="AD688" s="222"/>
      <c r="AE688" s="221"/>
      <c r="AF688" s="222"/>
      <c r="AG688" s="221"/>
      <c r="AH688" s="222"/>
      <c r="AI688" s="221"/>
      <c r="AJ688" s="221"/>
      <c r="AK688" s="221"/>
    </row>
    <row r="689" spans="4:37" ht="15.75" customHeight="1">
      <c r="D689" s="223"/>
      <c r="E689" s="221"/>
      <c r="F689" s="222"/>
      <c r="G689" s="221"/>
      <c r="H689" s="222"/>
      <c r="I689" s="221"/>
      <c r="J689" s="223"/>
      <c r="K689" s="221"/>
      <c r="L689" s="222"/>
      <c r="M689" s="221"/>
      <c r="N689" s="222"/>
      <c r="O689" s="221"/>
      <c r="P689" s="222"/>
      <c r="Q689" s="222"/>
      <c r="R689" s="222"/>
      <c r="S689" s="222"/>
      <c r="T689" s="222"/>
      <c r="U689" s="221"/>
      <c r="V689" s="222"/>
      <c r="W689" s="221"/>
      <c r="X689" s="222"/>
      <c r="Y689" s="221"/>
      <c r="Z689" s="222"/>
      <c r="AA689" s="221"/>
      <c r="AB689" s="222"/>
      <c r="AC689" s="221"/>
      <c r="AD689" s="222"/>
      <c r="AE689" s="221"/>
      <c r="AF689" s="222"/>
      <c r="AG689" s="221"/>
      <c r="AH689" s="222"/>
      <c r="AI689" s="221"/>
      <c r="AJ689" s="221"/>
      <c r="AK689" s="221"/>
    </row>
    <row r="690" spans="4:37" ht="15.75" customHeight="1">
      <c r="D690" s="223"/>
      <c r="E690" s="221"/>
      <c r="F690" s="222"/>
      <c r="G690" s="221"/>
      <c r="H690" s="222"/>
      <c r="I690" s="221"/>
      <c r="J690" s="223"/>
      <c r="K690" s="221"/>
      <c r="L690" s="222"/>
      <c r="M690" s="221"/>
      <c r="N690" s="222"/>
      <c r="O690" s="221"/>
      <c r="P690" s="222"/>
      <c r="Q690" s="222"/>
      <c r="R690" s="222"/>
      <c r="S690" s="222"/>
      <c r="T690" s="222"/>
      <c r="U690" s="221"/>
      <c r="V690" s="222"/>
      <c r="W690" s="221"/>
      <c r="X690" s="222"/>
      <c r="Y690" s="221"/>
      <c r="Z690" s="222"/>
      <c r="AA690" s="221"/>
      <c r="AB690" s="222"/>
      <c r="AC690" s="221"/>
      <c r="AD690" s="222"/>
      <c r="AE690" s="221"/>
      <c r="AF690" s="222"/>
      <c r="AG690" s="221"/>
      <c r="AH690" s="222"/>
      <c r="AI690" s="221"/>
      <c r="AJ690" s="221"/>
      <c r="AK690" s="221"/>
    </row>
    <row r="691" spans="4:37" ht="15.75" customHeight="1">
      <c r="D691" s="223"/>
      <c r="E691" s="221"/>
      <c r="F691" s="222"/>
      <c r="G691" s="221"/>
      <c r="H691" s="222"/>
      <c r="I691" s="221"/>
      <c r="J691" s="223"/>
      <c r="K691" s="221"/>
      <c r="L691" s="222"/>
      <c r="M691" s="221"/>
      <c r="N691" s="222"/>
      <c r="O691" s="221"/>
      <c r="P691" s="222"/>
      <c r="Q691" s="222"/>
      <c r="R691" s="222"/>
      <c r="S691" s="222"/>
      <c r="T691" s="222"/>
      <c r="U691" s="221"/>
      <c r="V691" s="222"/>
      <c r="W691" s="221"/>
      <c r="X691" s="222"/>
      <c r="Y691" s="221"/>
      <c r="Z691" s="222"/>
      <c r="AA691" s="221"/>
      <c r="AB691" s="222"/>
      <c r="AC691" s="221"/>
      <c r="AD691" s="222"/>
      <c r="AE691" s="221"/>
      <c r="AF691" s="222"/>
      <c r="AG691" s="221"/>
      <c r="AH691" s="222"/>
      <c r="AI691" s="221"/>
      <c r="AJ691" s="221"/>
      <c r="AK691" s="221"/>
    </row>
    <row r="692" spans="4:37" ht="15.75" customHeight="1">
      <c r="D692" s="223"/>
      <c r="E692" s="221"/>
      <c r="F692" s="222"/>
      <c r="G692" s="221"/>
      <c r="H692" s="222"/>
      <c r="I692" s="221"/>
      <c r="J692" s="223"/>
      <c r="K692" s="221"/>
      <c r="L692" s="222"/>
      <c r="M692" s="221"/>
      <c r="N692" s="222"/>
      <c r="O692" s="221"/>
      <c r="P692" s="222"/>
      <c r="Q692" s="222"/>
      <c r="R692" s="222"/>
      <c r="S692" s="222"/>
      <c r="T692" s="222"/>
      <c r="U692" s="221"/>
      <c r="V692" s="222"/>
      <c r="W692" s="221"/>
      <c r="X692" s="222"/>
      <c r="Y692" s="221"/>
      <c r="Z692" s="222"/>
      <c r="AA692" s="221"/>
      <c r="AB692" s="222"/>
      <c r="AC692" s="221"/>
      <c r="AD692" s="222"/>
      <c r="AE692" s="221"/>
      <c r="AF692" s="222"/>
      <c r="AG692" s="221"/>
      <c r="AH692" s="222"/>
      <c r="AI692" s="221"/>
      <c r="AJ692" s="221"/>
      <c r="AK692" s="221"/>
    </row>
    <row r="693" spans="4:37" ht="15.75" customHeight="1">
      <c r="D693" s="223"/>
      <c r="E693" s="221"/>
      <c r="F693" s="222"/>
      <c r="G693" s="221"/>
      <c r="H693" s="222"/>
      <c r="I693" s="221"/>
      <c r="J693" s="223"/>
      <c r="K693" s="221"/>
      <c r="L693" s="222"/>
      <c r="M693" s="221"/>
      <c r="N693" s="222"/>
      <c r="O693" s="221"/>
      <c r="P693" s="222"/>
      <c r="Q693" s="222"/>
      <c r="R693" s="222"/>
      <c r="S693" s="222"/>
      <c r="T693" s="222"/>
      <c r="U693" s="221"/>
      <c r="V693" s="222"/>
      <c r="W693" s="221"/>
      <c r="X693" s="222"/>
      <c r="Y693" s="221"/>
      <c r="Z693" s="222"/>
      <c r="AA693" s="221"/>
      <c r="AB693" s="222"/>
      <c r="AC693" s="221"/>
      <c r="AD693" s="222"/>
      <c r="AE693" s="221"/>
      <c r="AF693" s="222"/>
      <c r="AG693" s="221"/>
      <c r="AH693" s="222"/>
      <c r="AI693" s="221"/>
      <c r="AJ693" s="221"/>
      <c r="AK693" s="221"/>
    </row>
    <row r="694" spans="4:37" ht="15.75" customHeight="1">
      <c r="D694" s="223"/>
      <c r="E694" s="221"/>
      <c r="F694" s="222"/>
      <c r="G694" s="221"/>
      <c r="H694" s="222"/>
      <c r="I694" s="221"/>
      <c r="J694" s="223"/>
      <c r="K694" s="221"/>
      <c r="L694" s="222"/>
      <c r="M694" s="221"/>
      <c r="N694" s="222"/>
      <c r="O694" s="221"/>
      <c r="P694" s="222"/>
      <c r="Q694" s="222"/>
      <c r="R694" s="222"/>
      <c r="S694" s="222"/>
      <c r="T694" s="222"/>
      <c r="U694" s="221"/>
      <c r="V694" s="222"/>
      <c r="W694" s="221"/>
      <c r="X694" s="222"/>
      <c r="Y694" s="221"/>
      <c r="Z694" s="222"/>
      <c r="AA694" s="221"/>
      <c r="AB694" s="222"/>
      <c r="AC694" s="221"/>
      <c r="AD694" s="222"/>
      <c r="AE694" s="221"/>
      <c r="AF694" s="222"/>
      <c r="AG694" s="221"/>
      <c r="AH694" s="222"/>
      <c r="AI694" s="221"/>
      <c r="AJ694" s="221"/>
      <c r="AK694" s="221"/>
    </row>
    <row r="695" spans="4:37" ht="15.75" customHeight="1">
      <c r="D695" s="223"/>
      <c r="E695" s="221"/>
      <c r="F695" s="222"/>
      <c r="G695" s="221"/>
      <c r="H695" s="222"/>
      <c r="I695" s="221"/>
      <c r="J695" s="223"/>
      <c r="K695" s="221"/>
      <c r="L695" s="222"/>
      <c r="M695" s="221"/>
      <c r="N695" s="222"/>
      <c r="O695" s="221"/>
      <c r="P695" s="222"/>
      <c r="Q695" s="222"/>
      <c r="R695" s="222"/>
      <c r="S695" s="222"/>
      <c r="T695" s="222"/>
      <c r="U695" s="221"/>
      <c r="V695" s="222"/>
      <c r="W695" s="221"/>
      <c r="X695" s="222"/>
      <c r="Y695" s="221"/>
      <c r="Z695" s="222"/>
      <c r="AA695" s="221"/>
      <c r="AB695" s="222"/>
      <c r="AC695" s="221"/>
      <c r="AD695" s="222"/>
      <c r="AE695" s="221"/>
      <c r="AF695" s="222"/>
      <c r="AG695" s="221"/>
      <c r="AH695" s="222"/>
      <c r="AI695" s="221"/>
      <c r="AJ695" s="221"/>
      <c r="AK695" s="221"/>
    </row>
    <row r="696" spans="4:37" ht="15.75" customHeight="1">
      <c r="D696" s="223"/>
      <c r="E696" s="221"/>
      <c r="F696" s="222"/>
      <c r="G696" s="221"/>
      <c r="H696" s="222"/>
      <c r="I696" s="221"/>
      <c r="J696" s="223"/>
      <c r="K696" s="221"/>
      <c r="L696" s="222"/>
      <c r="M696" s="221"/>
      <c r="N696" s="222"/>
      <c r="O696" s="221"/>
      <c r="P696" s="222"/>
      <c r="Q696" s="222"/>
      <c r="R696" s="222"/>
      <c r="S696" s="222"/>
      <c r="T696" s="222"/>
      <c r="U696" s="221"/>
      <c r="V696" s="222"/>
      <c r="W696" s="221"/>
      <c r="X696" s="222"/>
      <c r="Y696" s="221"/>
      <c r="Z696" s="222"/>
      <c r="AA696" s="221"/>
      <c r="AB696" s="222"/>
      <c r="AC696" s="221"/>
      <c r="AD696" s="222"/>
      <c r="AE696" s="221"/>
      <c r="AF696" s="222"/>
      <c r="AG696" s="221"/>
      <c r="AH696" s="222"/>
      <c r="AI696" s="221"/>
      <c r="AJ696" s="221"/>
      <c r="AK696" s="221"/>
    </row>
    <row r="697" spans="4:37" ht="15.75" customHeight="1">
      <c r="D697" s="223"/>
      <c r="E697" s="221"/>
      <c r="F697" s="222"/>
      <c r="G697" s="221"/>
      <c r="H697" s="222"/>
      <c r="I697" s="221"/>
      <c r="J697" s="223"/>
      <c r="K697" s="221"/>
      <c r="L697" s="222"/>
      <c r="M697" s="221"/>
      <c r="N697" s="222"/>
      <c r="O697" s="221"/>
      <c r="P697" s="222"/>
      <c r="Q697" s="222"/>
      <c r="R697" s="222"/>
      <c r="S697" s="222"/>
      <c r="T697" s="222"/>
      <c r="U697" s="221"/>
      <c r="V697" s="222"/>
      <c r="W697" s="221"/>
      <c r="X697" s="222"/>
      <c r="Y697" s="221"/>
      <c r="Z697" s="222"/>
      <c r="AA697" s="221"/>
      <c r="AB697" s="222"/>
      <c r="AC697" s="221"/>
      <c r="AD697" s="222"/>
      <c r="AE697" s="221"/>
      <c r="AF697" s="222"/>
      <c r="AG697" s="221"/>
      <c r="AH697" s="222"/>
      <c r="AI697" s="221"/>
      <c r="AJ697" s="221"/>
      <c r="AK697" s="221"/>
    </row>
    <row r="698" spans="4:37" ht="15.75" customHeight="1">
      <c r="D698" s="223"/>
      <c r="E698" s="221"/>
      <c r="F698" s="222"/>
      <c r="G698" s="221"/>
      <c r="H698" s="222"/>
      <c r="I698" s="221"/>
      <c r="J698" s="223"/>
      <c r="K698" s="221"/>
      <c r="L698" s="222"/>
      <c r="M698" s="221"/>
      <c r="N698" s="222"/>
      <c r="O698" s="221"/>
      <c r="P698" s="222"/>
      <c r="Q698" s="222"/>
      <c r="R698" s="222"/>
      <c r="S698" s="222"/>
      <c r="T698" s="222"/>
      <c r="U698" s="221"/>
      <c r="V698" s="222"/>
      <c r="W698" s="221"/>
      <c r="X698" s="222"/>
      <c r="Y698" s="221"/>
      <c r="Z698" s="222"/>
      <c r="AA698" s="221"/>
      <c r="AB698" s="222"/>
      <c r="AC698" s="221"/>
      <c r="AD698" s="222"/>
      <c r="AE698" s="221"/>
      <c r="AF698" s="222"/>
      <c r="AG698" s="221"/>
      <c r="AH698" s="222"/>
      <c r="AI698" s="221"/>
      <c r="AJ698" s="221"/>
      <c r="AK698" s="221"/>
    </row>
    <row r="699" spans="4:37" ht="15.75" customHeight="1">
      <c r="D699" s="223"/>
      <c r="E699" s="221"/>
      <c r="F699" s="222"/>
      <c r="G699" s="221"/>
      <c r="H699" s="222"/>
      <c r="I699" s="221"/>
      <c r="J699" s="223"/>
      <c r="K699" s="221"/>
      <c r="L699" s="222"/>
      <c r="M699" s="221"/>
      <c r="N699" s="222"/>
      <c r="O699" s="221"/>
      <c r="P699" s="222"/>
      <c r="Q699" s="222"/>
      <c r="R699" s="222"/>
      <c r="S699" s="222"/>
      <c r="T699" s="222"/>
      <c r="U699" s="221"/>
      <c r="V699" s="222"/>
      <c r="W699" s="221"/>
      <c r="X699" s="222"/>
      <c r="Y699" s="221"/>
      <c r="Z699" s="222"/>
      <c r="AA699" s="221"/>
      <c r="AB699" s="222"/>
      <c r="AC699" s="221"/>
      <c r="AD699" s="222"/>
      <c r="AE699" s="221"/>
      <c r="AF699" s="222"/>
      <c r="AG699" s="221"/>
      <c r="AH699" s="222"/>
      <c r="AI699" s="221"/>
      <c r="AJ699" s="221"/>
      <c r="AK699" s="221"/>
    </row>
    <row r="700" spans="4:37" ht="15.75" customHeight="1">
      <c r="D700" s="223"/>
      <c r="E700" s="221"/>
      <c r="F700" s="222"/>
      <c r="G700" s="221"/>
      <c r="H700" s="222"/>
      <c r="I700" s="221"/>
      <c r="J700" s="223"/>
      <c r="K700" s="221"/>
      <c r="L700" s="222"/>
      <c r="M700" s="221"/>
      <c r="N700" s="222"/>
      <c r="O700" s="221"/>
      <c r="P700" s="222"/>
      <c r="Q700" s="222"/>
      <c r="R700" s="222"/>
      <c r="S700" s="222"/>
      <c r="T700" s="222"/>
      <c r="U700" s="221"/>
      <c r="V700" s="222"/>
      <c r="W700" s="221"/>
      <c r="X700" s="222"/>
      <c r="Y700" s="221"/>
      <c r="Z700" s="222"/>
      <c r="AA700" s="221"/>
      <c r="AB700" s="222"/>
      <c r="AC700" s="221"/>
      <c r="AD700" s="222"/>
      <c r="AE700" s="221"/>
      <c r="AF700" s="222"/>
      <c r="AG700" s="221"/>
      <c r="AH700" s="222"/>
      <c r="AI700" s="221"/>
      <c r="AJ700" s="221"/>
      <c r="AK700" s="221"/>
    </row>
    <row r="701" spans="4:37" ht="15.75" customHeight="1">
      <c r="D701" s="223"/>
      <c r="E701" s="221"/>
      <c r="F701" s="222"/>
      <c r="G701" s="221"/>
      <c r="H701" s="222"/>
      <c r="I701" s="221"/>
      <c r="J701" s="223"/>
      <c r="K701" s="221"/>
      <c r="L701" s="222"/>
      <c r="M701" s="221"/>
      <c r="N701" s="222"/>
      <c r="O701" s="221"/>
      <c r="P701" s="222"/>
      <c r="Q701" s="222"/>
      <c r="R701" s="222"/>
      <c r="S701" s="222"/>
      <c r="T701" s="222"/>
      <c r="U701" s="221"/>
      <c r="V701" s="222"/>
      <c r="W701" s="221"/>
      <c r="X701" s="222"/>
      <c r="Y701" s="221"/>
      <c r="Z701" s="222"/>
      <c r="AA701" s="221"/>
      <c r="AB701" s="222"/>
      <c r="AC701" s="221"/>
      <c r="AD701" s="222"/>
      <c r="AE701" s="221"/>
      <c r="AF701" s="222"/>
      <c r="AG701" s="221"/>
      <c r="AH701" s="222"/>
      <c r="AI701" s="221"/>
      <c r="AJ701" s="221"/>
      <c r="AK701" s="221"/>
    </row>
    <row r="702" spans="4:37" ht="15.75" customHeight="1">
      <c r="D702" s="223"/>
      <c r="E702" s="221"/>
      <c r="F702" s="222"/>
      <c r="G702" s="221"/>
      <c r="H702" s="222"/>
      <c r="I702" s="221"/>
      <c r="J702" s="223"/>
      <c r="K702" s="221"/>
      <c r="L702" s="222"/>
      <c r="M702" s="221"/>
      <c r="N702" s="222"/>
      <c r="O702" s="221"/>
      <c r="P702" s="222"/>
      <c r="Q702" s="222"/>
      <c r="R702" s="222"/>
      <c r="S702" s="222"/>
      <c r="T702" s="222"/>
      <c r="U702" s="221"/>
      <c r="V702" s="222"/>
      <c r="W702" s="221"/>
      <c r="X702" s="222"/>
      <c r="Y702" s="221"/>
      <c r="Z702" s="222"/>
      <c r="AA702" s="221"/>
      <c r="AB702" s="222"/>
      <c r="AC702" s="221"/>
      <c r="AD702" s="222"/>
      <c r="AE702" s="221"/>
      <c r="AF702" s="222"/>
      <c r="AG702" s="221"/>
      <c r="AH702" s="222"/>
      <c r="AI702" s="221"/>
      <c r="AJ702" s="221"/>
      <c r="AK702" s="221"/>
    </row>
    <row r="703" spans="4:37" ht="15.75" customHeight="1">
      <c r="D703" s="223"/>
      <c r="E703" s="221"/>
      <c r="F703" s="222"/>
      <c r="G703" s="221"/>
      <c r="H703" s="222"/>
      <c r="I703" s="221"/>
      <c r="J703" s="223"/>
      <c r="K703" s="221"/>
      <c r="L703" s="222"/>
      <c r="M703" s="221"/>
      <c r="N703" s="222"/>
      <c r="O703" s="221"/>
      <c r="P703" s="222"/>
      <c r="Q703" s="222"/>
      <c r="R703" s="222"/>
      <c r="S703" s="222"/>
      <c r="T703" s="222"/>
      <c r="U703" s="221"/>
      <c r="V703" s="222"/>
      <c r="W703" s="221"/>
      <c r="X703" s="222"/>
      <c r="Y703" s="221"/>
      <c r="Z703" s="222"/>
      <c r="AA703" s="221"/>
      <c r="AB703" s="222"/>
      <c r="AC703" s="221"/>
      <c r="AD703" s="222"/>
      <c r="AE703" s="221"/>
      <c r="AF703" s="222"/>
      <c r="AG703" s="221"/>
      <c r="AH703" s="222"/>
      <c r="AI703" s="221"/>
      <c r="AJ703" s="221"/>
      <c r="AK703" s="221"/>
    </row>
    <row r="704" spans="4:37" ht="15.75" customHeight="1">
      <c r="D704" s="223"/>
      <c r="E704" s="221"/>
      <c r="F704" s="222"/>
      <c r="G704" s="221"/>
      <c r="H704" s="222"/>
      <c r="I704" s="221"/>
      <c r="J704" s="223"/>
      <c r="K704" s="221"/>
      <c r="L704" s="222"/>
      <c r="M704" s="221"/>
      <c r="N704" s="222"/>
      <c r="O704" s="221"/>
      <c r="P704" s="222"/>
      <c r="Q704" s="222"/>
      <c r="R704" s="222"/>
      <c r="S704" s="222"/>
      <c r="T704" s="222"/>
      <c r="U704" s="221"/>
      <c r="V704" s="222"/>
      <c r="W704" s="221"/>
      <c r="X704" s="222"/>
      <c r="Y704" s="221"/>
      <c r="Z704" s="222"/>
      <c r="AA704" s="221"/>
      <c r="AB704" s="222"/>
      <c r="AC704" s="221"/>
      <c r="AD704" s="222"/>
      <c r="AE704" s="221"/>
      <c r="AF704" s="222"/>
      <c r="AG704" s="221"/>
      <c r="AH704" s="222"/>
      <c r="AI704" s="221"/>
      <c r="AJ704" s="221"/>
      <c r="AK704" s="221"/>
    </row>
    <row r="705" spans="4:37" ht="15.75" customHeight="1">
      <c r="D705" s="223"/>
      <c r="E705" s="221"/>
      <c r="F705" s="222"/>
      <c r="G705" s="221"/>
      <c r="H705" s="222"/>
      <c r="I705" s="221"/>
      <c r="J705" s="223"/>
      <c r="K705" s="221"/>
      <c r="L705" s="222"/>
      <c r="M705" s="221"/>
      <c r="N705" s="222"/>
      <c r="O705" s="221"/>
      <c r="P705" s="222"/>
      <c r="Q705" s="222"/>
      <c r="R705" s="222"/>
      <c r="S705" s="222"/>
      <c r="T705" s="222"/>
      <c r="U705" s="221"/>
      <c r="V705" s="222"/>
      <c r="W705" s="221"/>
      <c r="X705" s="222"/>
      <c r="Y705" s="221"/>
      <c r="Z705" s="222"/>
      <c r="AA705" s="221"/>
      <c r="AB705" s="222"/>
      <c r="AC705" s="221"/>
      <c r="AD705" s="222"/>
      <c r="AE705" s="221"/>
      <c r="AF705" s="222"/>
      <c r="AG705" s="221"/>
      <c r="AH705" s="222"/>
      <c r="AI705" s="221"/>
      <c r="AJ705" s="221"/>
      <c r="AK705" s="221"/>
    </row>
    <row r="706" spans="4:37" ht="15.75" customHeight="1">
      <c r="D706" s="223"/>
      <c r="E706" s="221"/>
      <c r="F706" s="222"/>
      <c r="G706" s="221"/>
      <c r="H706" s="222"/>
      <c r="I706" s="221"/>
      <c r="J706" s="223"/>
      <c r="K706" s="221"/>
      <c r="L706" s="222"/>
      <c r="M706" s="221"/>
      <c r="N706" s="222"/>
      <c r="O706" s="221"/>
      <c r="P706" s="222"/>
      <c r="Q706" s="222"/>
      <c r="R706" s="222"/>
      <c r="S706" s="222"/>
      <c r="T706" s="222"/>
      <c r="U706" s="221"/>
      <c r="V706" s="222"/>
      <c r="W706" s="221"/>
      <c r="X706" s="222"/>
      <c r="Y706" s="221"/>
      <c r="Z706" s="222"/>
      <c r="AA706" s="221"/>
      <c r="AB706" s="222"/>
      <c r="AC706" s="221"/>
      <c r="AD706" s="222"/>
      <c r="AE706" s="221"/>
      <c r="AF706" s="222"/>
      <c r="AG706" s="221"/>
      <c r="AH706" s="222"/>
      <c r="AI706" s="221"/>
      <c r="AJ706" s="221"/>
      <c r="AK706" s="221"/>
    </row>
    <row r="707" spans="4:37" ht="15.75" customHeight="1">
      <c r="D707" s="223"/>
      <c r="E707" s="221"/>
      <c r="F707" s="222"/>
      <c r="G707" s="221"/>
      <c r="H707" s="222"/>
      <c r="I707" s="221"/>
      <c r="J707" s="223"/>
      <c r="K707" s="221"/>
      <c r="L707" s="222"/>
      <c r="M707" s="221"/>
      <c r="N707" s="222"/>
      <c r="O707" s="221"/>
      <c r="P707" s="222"/>
      <c r="Q707" s="222"/>
      <c r="R707" s="222"/>
      <c r="S707" s="222"/>
      <c r="T707" s="222"/>
      <c r="U707" s="221"/>
      <c r="V707" s="222"/>
      <c r="W707" s="221"/>
      <c r="X707" s="222"/>
      <c r="Y707" s="221"/>
      <c r="Z707" s="222"/>
      <c r="AA707" s="221"/>
      <c r="AB707" s="222"/>
      <c r="AC707" s="221"/>
      <c r="AD707" s="222"/>
      <c r="AE707" s="221"/>
      <c r="AF707" s="222"/>
      <c r="AG707" s="221"/>
      <c r="AH707" s="222"/>
      <c r="AI707" s="221"/>
      <c r="AJ707" s="221"/>
      <c r="AK707" s="221"/>
    </row>
    <row r="708" spans="4:37" ht="15.75" customHeight="1">
      <c r="D708" s="223"/>
      <c r="E708" s="221"/>
      <c r="F708" s="222"/>
      <c r="G708" s="221"/>
      <c r="H708" s="222"/>
      <c r="I708" s="221"/>
      <c r="J708" s="223"/>
      <c r="K708" s="221"/>
      <c r="L708" s="222"/>
      <c r="M708" s="221"/>
      <c r="N708" s="222"/>
      <c r="O708" s="221"/>
      <c r="P708" s="222"/>
      <c r="Q708" s="222"/>
      <c r="R708" s="222"/>
      <c r="S708" s="222"/>
      <c r="T708" s="222"/>
      <c r="U708" s="221"/>
      <c r="V708" s="222"/>
      <c r="W708" s="221"/>
      <c r="X708" s="222"/>
      <c r="Y708" s="221"/>
      <c r="Z708" s="222"/>
      <c r="AA708" s="221"/>
      <c r="AB708" s="222"/>
      <c r="AC708" s="221"/>
      <c r="AD708" s="222"/>
      <c r="AE708" s="221"/>
      <c r="AF708" s="222"/>
      <c r="AG708" s="221"/>
      <c r="AH708" s="222"/>
      <c r="AI708" s="221"/>
      <c r="AJ708" s="221"/>
      <c r="AK708" s="221"/>
    </row>
    <row r="709" spans="4:37" ht="15.75" customHeight="1">
      <c r="D709" s="223"/>
      <c r="E709" s="221"/>
      <c r="F709" s="222"/>
      <c r="G709" s="221"/>
      <c r="H709" s="222"/>
      <c r="I709" s="221"/>
      <c r="J709" s="223"/>
      <c r="K709" s="221"/>
      <c r="L709" s="222"/>
      <c r="M709" s="221"/>
      <c r="N709" s="222"/>
      <c r="O709" s="221"/>
      <c r="P709" s="222"/>
      <c r="Q709" s="222"/>
      <c r="R709" s="222"/>
      <c r="S709" s="222"/>
      <c r="T709" s="222"/>
      <c r="U709" s="221"/>
      <c r="V709" s="222"/>
      <c r="W709" s="221"/>
      <c r="X709" s="222"/>
      <c r="Y709" s="221"/>
      <c r="Z709" s="222"/>
      <c r="AA709" s="221"/>
      <c r="AB709" s="222"/>
      <c r="AC709" s="221"/>
      <c r="AD709" s="222"/>
      <c r="AE709" s="221"/>
      <c r="AF709" s="222"/>
      <c r="AG709" s="221"/>
      <c r="AH709" s="222"/>
      <c r="AI709" s="221"/>
      <c r="AJ709" s="221"/>
      <c r="AK709" s="221"/>
    </row>
    <row r="710" spans="4:37" ht="15.75" customHeight="1">
      <c r="D710" s="223"/>
      <c r="E710" s="221"/>
      <c r="F710" s="222"/>
      <c r="G710" s="221"/>
      <c r="H710" s="222"/>
      <c r="I710" s="221"/>
      <c r="J710" s="223"/>
      <c r="K710" s="221"/>
      <c r="L710" s="222"/>
      <c r="M710" s="221"/>
      <c r="N710" s="222"/>
      <c r="O710" s="221"/>
      <c r="P710" s="222"/>
      <c r="Q710" s="222"/>
      <c r="R710" s="222"/>
      <c r="S710" s="222"/>
      <c r="T710" s="222"/>
      <c r="U710" s="221"/>
      <c r="V710" s="222"/>
      <c r="W710" s="221"/>
      <c r="X710" s="222"/>
      <c r="Y710" s="221"/>
      <c r="Z710" s="222"/>
      <c r="AA710" s="221"/>
      <c r="AB710" s="222"/>
      <c r="AC710" s="221"/>
      <c r="AD710" s="222"/>
      <c r="AE710" s="221"/>
      <c r="AF710" s="222"/>
      <c r="AG710" s="221"/>
      <c r="AH710" s="222"/>
      <c r="AI710" s="221"/>
      <c r="AJ710" s="221"/>
      <c r="AK710" s="221"/>
    </row>
    <row r="711" spans="4:37" ht="15.75" customHeight="1">
      <c r="D711" s="223"/>
      <c r="E711" s="221"/>
      <c r="F711" s="222"/>
      <c r="G711" s="221"/>
      <c r="H711" s="222"/>
      <c r="I711" s="221"/>
      <c r="J711" s="223"/>
      <c r="K711" s="221"/>
      <c r="L711" s="222"/>
      <c r="M711" s="221"/>
      <c r="N711" s="222"/>
      <c r="O711" s="221"/>
      <c r="P711" s="222"/>
      <c r="Q711" s="222"/>
      <c r="R711" s="222"/>
      <c r="S711" s="222"/>
      <c r="T711" s="222"/>
      <c r="U711" s="221"/>
      <c r="V711" s="222"/>
      <c r="W711" s="221"/>
      <c r="X711" s="222"/>
      <c r="Y711" s="221"/>
      <c r="Z711" s="222"/>
      <c r="AA711" s="221"/>
      <c r="AB711" s="222"/>
      <c r="AC711" s="221"/>
      <c r="AD711" s="222"/>
      <c r="AE711" s="221"/>
      <c r="AF711" s="222"/>
      <c r="AG711" s="221"/>
      <c r="AH711" s="222"/>
      <c r="AI711" s="221"/>
      <c r="AJ711" s="221"/>
      <c r="AK711" s="221"/>
    </row>
    <row r="712" spans="4:37" ht="15.75" customHeight="1">
      <c r="D712" s="223"/>
      <c r="E712" s="221"/>
      <c r="F712" s="222"/>
      <c r="G712" s="221"/>
      <c r="H712" s="222"/>
      <c r="I712" s="221"/>
      <c r="J712" s="223"/>
      <c r="K712" s="221"/>
      <c r="L712" s="222"/>
      <c r="M712" s="221"/>
      <c r="N712" s="222"/>
      <c r="O712" s="221"/>
      <c r="P712" s="222"/>
      <c r="Q712" s="222"/>
      <c r="R712" s="222"/>
      <c r="S712" s="222"/>
      <c r="T712" s="222"/>
      <c r="U712" s="221"/>
      <c r="V712" s="222"/>
      <c r="W712" s="221"/>
      <c r="X712" s="222"/>
      <c r="Y712" s="221"/>
      <c r="Z712" s="222"/>
      <c r="AA712" s="221"/>
      <c r="AB712" s="222"/>
      <c r="AC712" s="221"/>
      <c r="AD712" s="222"/>
      <c r="AE712" s="221"/>
      <c r="AF712" s="222"/>
      <c r="AG712" s="221"/>
      <c r="AH712" s="222"/>
      <c r="AI712" s="221"/>
      <c r="AJ712" s="221"/>
      <c r="AK712" s="221"/>
    </row>
    <row r="713" spans="4:37" ht="15.75" customHeight="1">
      <c r="D713" s="223"/>
      <c r="E713" s="221"/>
      <c r="F713" s="222"/>
      <c r="G713" s="221"/>
      <c r="H713" s="222"/>
      <c r="I713" s="221"/>
      <c r="J713" s="223"/>
      <c r="K713" s="221"/>
      <c r="L713" s="222"/>
      <c r="M713" s="221"/>
      <c r="N713" s="222"/>
      <c r="O713" s="221"/>
      <c r="P713" s="222"/>
      <c r="Q713" s="222"/>
      <c r="R713" s="222"/>
      <c r="S713" s="222"/>
      <c r="T713" s="222"/>
      <c r="U713" s="221"/>
      <c r="V713" s="222"/>
      <c r="W713" s="221"/>
      <c r="X713" s="222"/>
      <c r="Y713" s="221"/>
      <c r="Z713" s="222"/>
      <c r="AA713" s="221"/>
      <c r="AB713" s="222"/>
      <c r="AC713" s="221"/>
      <c r="AD713" s="222"/>
      <c r="AE713" s="221"/>
      <c r="AF713" s="222"/>
      <c r="AG713" s="221"/>
      <c r="AH713" s="222"/>
      <c r="AI713" s="221"/>
      <c r="AJ713" s="221"/>
      <c r="AK713" s="221"/>
    </row>
    <row r="714" spans="4:37" ht="15.75" customHeight="1">
      <c r="D714" s="223"/>
      <c r="E714" s="221"/>
      <c r="F714" s="222"/>
      <c r="G714" s="221"/>
      <c r="H714" s="222"/>
      <c r="I714" s="221"/>
      <c r="J714" s="223"/>
      <c r="K714" s="221"/>
      <c r="L714" s="222"/>
      <c r="M714" s="221"/>
      <c r="N714" s="222"/>
      <c r="O714" s="221"/>
      <c r="P714" s="222"/>
      <c r="Q714" s="222"/>
      <c r="R714" s="222"/>
      <c r="S714" s="222"/>
      <c r="T714" s="222"/>
      <c r="U714" s="221"/>
      <c r="V714" s="222"/>
      <c r="W714" s="221"/>
      <c r="X714" s="222"/>
      <c r="Y714" s="221"/>
      <c r="Z714" s="222"/>
      <c r="AA714" s="221"/>
      <c r="AB714" s="222"/>
      <c r="AC714" s="221"/>
      <c r="AD714" s="222"/>
      <c r="AE714" s="221"/>
      <c r="AF714" s="222"/>
      <c r="AG714" s="221"/>
      <c r="AH714" s="222"/>
      <c r="AI714" s="221"/>
      <c r="AJ714" s="221"/>
      <c r="AK714" s="221"/>
    </row>
    <row r="715" spans="4:37" ht="15.75" customHeight="1">
      <c r="D715" s="223"/>
      <c r="E715" s="221"/>
      <c r="F715" s="222"/>
      <c r="G715" s="221"/>
      <c r="H715" s="222"/>
      <c r="I715" s="221"/>
      <c r="J715" s="223"/>
      <c r="K715" s="221"/>
      <c r="L715" s="222"/>
      <c r="M715" s="221"/>
      <c r="N715" s="222"/>
      <c r="O715" s="221"/>
      <c r="P715" s="222"/>
      <c r="Q715" s="222"/>
      <c r="R715" s="222"/>
      <c r="S715" s="222"/>
      <c r="T715" s="222"/>
      <c r="U715" s="221"/>
      <c r="V715" s="222"/>
      <c r="W715" s="221"/>
      <c r="X715" s="222"/>
      <c r="Y715" s="221"/>
      <c r="Z715" s="222"/>
      <c r="AA715" s="221"/>
      <c r="AB715" s="222"/>
      <c r="AC715" s="221"/>
      <c r="AD715" s="222"/>
      <c r="AE715" s="221"/>
      <c r="AF715" s="222"/>
      <c r="AG715" s="221"/>
      <c r="AH715" s="222"/>
      <c r="AI715" s="221"/>
      <c r="AJ715" s="221"/>
      <c r="AK715" s="221"/>
    </row>
    <row r="716" spans="4:37" ht="15.75" customHeight="1">
      <c r="D716" s="223"/>
      <c r="E716" s="221"/>
      <c r="F716" s="222"/>
      <c r="G716" s="221"/>
      <c r="H716" s="222"/>
      <c r="I716" s="221"/>
      <c r="J716" s="223"/>
      <c r="K716" s="221"/>
      <c r="L716" s="222"/>
      <c r="M716" s="221"/>
      <c r="N716" s="222"/>
      <c r="O716" s="221"/>
      <c r="P716" s="222"/>
      <c r="Q716" s="222"/>
      <c r="R716" s="222"/>
      <c r="S716" s="222"/>
      <c r="T716" s="222"/>
      <c r="U716" s="221"/>
      <c r="V716" s="222"/>
      <c r="W716" s="221"/>
      <c r="X716" s="222"/>
      <c r="Y716" s="221"/>
      <c r="Z716" s="222"/>
      <c r="AA716" s="221"/>
      <c r="AB716" s="222"/>
      <c r="AC716" s="221"/>
      <c r="AD716" s="222"/>
      <c r="AE716" s="221"/>
      <c r="AF716" s="222"/>
      <c r="AG716" s="221"/>
      <c r="AH716" s="222"/>
      <c r="AI716" s="221"/>
      <c r="AJ716" s="221"/>
      <c r="AK716" s="221"/>
    </row>
    <row r="717" spans="4:37" ht="15.75" customHeight="1">
      <c r="D717" s="223"/>
      <c r="E717" s="221"/>
      <c r="F717" s="222"/>
      <c r="G717" s="221"/>
      <c r="H717" s="222"/>
      <c r="I717" s="221"/>
      <c r="J717" s="223"/>
      <c r="K717" s="221"/>
      <c r="L717" s="222"/>
      <c r="M717" s="221"/>
      <c r="N717" s="222"/>
      <c r="O717" s="221"/>
      <c r="P717" s="222"/>
      <c r="Q717" s="222"/>
      <c r="R717" s="222"/>
      <c r="S717" s="222"/>
      <c r="T717" s="222"/>
      <c r="U717" s="221"/>
      <c r="V717" s="222"/>
      <c r="W717" s="221"/>
      <c r="X717" s="222"/>
      <c r="Y717" s="221"/>
      <c r="Z717" s="222"/>
      <c r="AA717" s="221"/>
      <c r="AB717" s="222"/>
      <c r="AC717" s="221"/>
      <c r="AD717" s="222"/>
      <c r="AE717" s="221"/>
      <c r="AF717" s="222"/>
      <c r="AG717" s="221"/>
      <c r="AH717" s="222"/>
      <c r="AI717" s="221"/>
      <c r="AJ717" s="221"/>
      <c r="AK717" s="221"/>
    </row>
    <row r="718" spans="4:37" ht="15.75" customHeight="1">
      <c r="D718" s="223"/>
      <c r="E718" s="221"/>
      <c r="F718" s="222"/>
      <c r="G718" s="221"/>
      <c r="H718" s="222"/>
      <c r="I718" s="221"/>
      <c r="J718" s="223"/>
      <c r="K718" s="221"/>
      <c r="L718" s="222"/>
      <c r="M718" s="221"/>
      <c r="N718" s="222"/>
      <c r="O718" s="221"/>
      <c r="P718" s="222"/>
      <c r="Q718" s="222"/>
      <c r="R718" s="222"/>
      <c r="S718" s="222"/>
      <c r="T718" s="222"/>
      <c r="U718" s="221"/>
      <c r="V718" s="222"/>
      <c r="W718" s="221"/>
      <c r="X718" s="222"/>
      <c r="Y718" s="221"/>
      <c r="Z718" s="222"/>
      <c r="AA718" s="221"/>
      <c r="AB718" s="222"/>
      <c r="AC718" s="221"/>
      <c r="AD718" s="222"/>
      <c r="AE718" s="221"/>
      <c r="AF718" s="222"/>
      <c r="AG718" s="221"/>
      <c r="AH718" s="222"/>
      <c r="AI718" s="221"/>
      <c r="AJ718" s="221"/>
      <c r="AK718" s="221"/>
    </row>
    <row r="719" spans="4:37" ht="15.75" customHeight="1">
      <c r="D719" s="223"/>
      <c r="E719" s="221"/>
      <c r="F719" s="222"/>
      <c r="G719" s="221"/>
      <c r="H719" s="222"/>
      <c r="I719" s="221"/>
      <c r="J719" s="223"/>
      <c r="K719" s="221"/>
      <c r="L719" s="222"/>
      <c r="M719" s="221"/>
      <c r="N719" s="222"/>
      <c r="O719" s="221"/>
      <c r="P719" s="222"/>
      <c r="Q719" s="222"/>
      <c r="R719" s="222"/>
      <c r="S719" s="222"/>
      <c r="T719" s="222"/>
      <c r="U719" s="221"/>
      <c r="V719" s="222"/>
      <c r="W719" s="221"/>
      <c r="X719" s="222"/>
      <c r="Y719" s="221"/>
      <c r="Z719" s="222"/>
      <c r="AA719" s="221"/>
      <c r="AB719" s="222"/>
      <c r="AC719" s="221"/>
      <c r="AD719" s="222"/>
      <c r="AE719" s="221"/>
      <c r="AF719" s="222"/>
      <c r="AG719" s="221"/>
      <c r="AH719" s="222"/>
      <c r="AI719" s="221"/>
      <c r="AJ719" s="221"/>
      <c r="AK719" s="221"/>
    </row>
    <row r="720" spans="4:37" ht="15.75" customHeight="1">
      <c r="D720" s="223"/>
      <c r="E720" s="221"/>
      <c r="F720" s="222"/>
      <c r="G720" s="221"/>
      <c r="H720" s="222"/>
      <c r="I720" s="221"/>
      <c r="J720" s="223"/>
      <c r="K720" s="221"/>
      <c r="L720" s="222"/>
      <c r="M720" s="221"/>
      <c r="N720" s="222"/>
      <c r="O720" s="221"/>
      <c r="P720" s="222"/>
      <c r="Q720" s="222"/>
      <c r="R720" s="222"/>
      <c r="S720" s="222"/>
      <c r="T720" s="222"/>
      <c r="U720" s="221"/>
      <c r="V720" s="222"/>
      <c r="W720" s="221"/>
      <c r="X720" s="222"/>
      <c r="Y720" s="221"/>
      <c r="Z720" s="222"/>
      <c r="AA720" s="221"/>
      <c r="AB720" s="222"/>
      <c r="AC720" s="221"/>
      <c r="AD720" s="222"/>
      <c r="AE720" s="221"/>
      <c r="AF720" s="222"/>
      <c r="AG720" s="221"/>
      <c r="AH720" s="222"/>
      <c r="AI720" s="221"/>
      <c r="AJ720" s="221"/>
      <c r="AK720" s="221"/>
    </row>
    <row r="721" spans="4:37" ht="15.75" customHeight="1">
      <c r="D721" s="223"/>
      <c r="E721" s="221"/>
      <c r="F721" s="222"/>
      <c r="G721" s="221"/>
      <c r="H721" s="222"/>
      <c r="I721" s="221"/>
      <c r="J721" s="223"/>
      <c r="K721" s="221"/>
      <c r="L721" s="222"/>
      <c r="M721" s="221"/>
      <c r="N721" s="222"/>
      <c r="O721" s="221"/>
      <c r="P721" s="222"/>
      <c r="Q721" s="222"/>
      <c r="R721" s="222"/>
      <c r="S721" s="222"/>
      <c r="T721" s="222"/>
      <c r="U721" s="221"/>
      <c r="V721" s="222"/>
      <c r="W721" s="221"/>
      <c r="X721" s="222"/>
      <c r="Y721" s="221"/>
      <c r="Z721" s="222"/>
      <c r="AA721" s="221"/>
      <c r="AB721" s="222"/>
      <c r="AC721" s="221"/>
      <c r="AD721" s="222"/>
      <c r="AE721" s="221"/>
      <c r="AF721" s="222"/>
      <c r="AG721" s="221"/>
      <c r="AH721" s="222"/>
      <c r="AI721" s="221"/>
      <c r="AJ721" s="221"/>
      <c r="AK721" s="221"/>
    </row>
    <row r="722" spans="4:37" ht="15.75" customHeight="1">
      <c r="D722" s="223"/>
      <c r="E722" s="221"/>
      <c r="F722" s="222"/>
      <c r="G722" s="221"/>
      <c r="H722" s="222"/>
      <c r="I722" s="221"/>
      <c r="J722" s="223"/>
      <c r="K722" s="221"/>
      <c r="L722" s="222"/>
      <c r="M722" s="221"/>
      <c r="N722" s="222"/>
      <c r="O722" s="221"/>
      <c r="P722" s="222"/>
      <c r="Q722" s="222"/>
      <c r="R722" s="222"/>
      <c r="S722" s="222"/>
      <c r="T722" s="222"/>
      <c r="U722" s="221"/>
      <c r="V722" s="222"/>
      <c r="W722" s="221"/>
      <c r="X722" s="222"/>
      <c r="Y722" s="221"/>
      <c r="Z722" s="222"/>
      <c r="AA722" s="221"/>
      <c r="AB722" s="222"/>
      <c r="AC722" s="221"/>
      <c r="AD722" s="222"/>
      <c r="AE722" s="221"/>
      <c r="AF722" s="222"/>
      <c r="AG722" s="221"/>
      <c r="AH722" s="222"/>
      <c r="AI722" s="221"/>
      <c r="AJ722" s="221"/>
      <c r="AK722" s="221"/>
    </row>
    <row r="723" spans="4:37" ht="15.75" customHeight="1">
      <c r="D723" s="223"/>
      <c r="E723" s="221"/>
      <c r="F723" s="222"/>
      <c r="G723" s="221"/>
      <c r="H723" s="222"/>
      <c r="I723" s="221"/>
      <c r="J723" s="223"/>
      <c r="K723" s="221"/>
      <c r="L723" s="222"/>
      <c r="M723" s="221"/>
      <c r="N723" s="222"/>
      <c r="O723" s="221"/>
      <c r="P723" s="222"/>
      <c r="Q723" s="222"/>
      <c r="R723" s="222"/>
      <c r="S723" s="222"/>
      <c r="T723" s="222"/>
      <c r="U723" s="221"/>
      <c r="V723" s="222"/>
      <c r="W723" s="221"/>
      <c r="X723" s="222"/>
      <c r="Y723" s="221"/>
      <c r="Z723" s="222"/>
      <c r="AA723" s="221"/>
      <c r="AB723" s="222"/>
      <c r="AC723" s="221"/>
      <c r="AD723" s="222"/>
      <c r="AE723" s="221"/>
      <c r="AF723" s="222"/>
      <c r="AG723" s="221"/>
      <c r="AH723" s="222"/>
      <c r="AI723" s="221"/>
      <c r="AJ723" s="221"/>
      <c r="AK723" s="221"/>
    </row>
    <row r="724" spans="4:37" ht="15.75" customHeight="1">
      <c r="D724" s="223"/>
      <c r="E724" s="221"/>
      <c r="F724" s="222"/>
      <c r="G724" s="221"/>
      <c r="H724" s="222"/>
      <c r="I724" s="221"/>
      <c r="J724" s="223"/>
      <c r="K724" s="221"/>
      <c r="L724" s="222"/>
      <c r="M724" s="221"/>
      <c r="N724" s="222"/>
      <c r="O724" s="221"/>
      <c r="P724" s="222"/>
      <c r="Q724" s="222"/>
      <c r="R724" s="222"/>
      <c r="S724" s="222"/>
      <c r="T724" s="222"/>
      <c r="U724" s="221"/>
      <c r="V724" s="222"/>
      <c r="W724" s="221"/>
      <c r="X724" s="222"/>
      <c r="Y724" s="221"/>
      <c r="Z724" s="222"/>
      <c r="AA724" s="221"/>
      <c r="AB724" s="222"/>
      <c r="AC724" s="221"/>
      <c r="AD724" s="222"/>
      <c r="AE724" s="221"/>
      <c r="AF724" s="222"/>
      <c r="AG724" s="221"/>
      <c r="AH724" s="222"/>
      <c r="AI724" s="221"/>
      <c r="AJ724" s="221"/>
      <c r="AK724" s="221"/>
    </row>
    <row r="725" spans="4:37" ht="15.75" customHeight="1">
      <c r="D725" s="223"/>
      <c r="E725" s="221"/>
      <c r="F725" s="222"/>
      <c r="G725" s="221"/>
      <c r="H725" s="222"/>
      <c r="I725" s="221"/>
      <c r="J725" s="223"/>
      <c r="K725" s="221"/>
      <c r="L725" s="222"/>
      <c r="M725" s="221"/>
      <c r="N725" s="222"/>
      <c r="O725" s="221"/>
      <c r="P725" s="222"/>
      <c r="Q725" s="222"/>
      <c r="R725" s="222"/>
      <c r="S725" s="222"/>
      <c r="T725" s="222"/>
      <c r="U725" s="221"/>
      <c r="V725" s="222"/>
      <c r="W725" s="221"/>
      <c r="X725" s="222"/>
      <c r="Y725" s="221"/>
      <c r="Z725" s="222"/>
      <c r="AA725" s="221"/>
      <c r="AB725" s="222"/>
      <c r="AC725" s="221"/>
      <c r="AD725" s="222"/>
      <c r="AE725" s="221"/>
      <c r="AF725" s="222"/>
      <c r="AG725" s="221"/>
      <c r="AH725" s="222"/>
      <c r="AI725" s="221"/>
      <c r="AJ725" s="221"/>
      <c r="AK725" s="221"/>
    </row>
    <row r="726" spans="4:37" ht="15.75" customHeight="1">
      <c r="D726" s="223"/>
      <c r="E726" s="221"/>
      <c r="F726" s="222"/>
      <c r="G726" s="221"/>
      <c r="H726" s="222"/>
      <c r="I726" s="221"/>
      <c r="J726" s="223"/>
      <c r="K726" s="221"/>
      <c r="L726" s="222"/>
      <c r="M726" s="221"/>
      <c r="N726" s="222"/>
      <c r="O726" s="221"/>
      <c r="P726" s="222"/>
      <c r="Q726" s="222"/>
      <c r="R726" s="222"/>
      <c r="S726" s="222"/>
      <c r="T726" s="222"/>
      <c r="U726" s="221"/>
      <c r="V726" s="222"/>
      <c r="W726" s="221"/>
      <c r="X726" s="222"/>
      <c r="Y726" s="221"/>
      <c r="Z726" s="222"/>
      <c r="AA726" s="221"/>
      <c r="AB726" s="222"/>
      <c r="AC726" s="221"/>
      <c r="AD726" s="222"/>
      <c r="AE726" s="221"/>
      <c r="AF726" s="222"/>
      <c r="AG726" s="221"/>
      <c r="AH726" s="222"/>
      <c r="AI726" s="221"/>
      <c r="AJ726" s="221"/>
      <c r="AK726" s="221"/>
    </row>
    <row r="727" spans="4:37" ht="15.75" customHeight="1">
      <c r="D727" s="223"/>
      <c r="E727" s="221"/>
      <c r="F727" s="222"/>
      <c r="G727" s="221"/>
      <c r="H727" s="222"/>
      <c r="I727" s="221"/>
      <c r="J727" s="223"/>
      <c r="K727" s="221"/>
      <c r="L727" s="222"/>
      <c r="M727" s="221"/>
      <c r="N727" s="222"/>
      <c r="O727" s="221"/>
      <c r="P727" s="222"/>
      <c r="Q727" s="222"/>
      <c r="R727" s="222"/>
      <c r="S727" s="222"/>
      <c r="T727" s="222"/>
      <c r="U727" s="221"/>
      <c r="V727" s="222"/>
      <c r="W727" s="221"/>
      <c r="X727" s="222"/>
      <c r="Y727" s="221"/>
      <c r="Z727" s="222"/>
      <c r="AA727" s="221"/>
      <c r="AB727" s="222"/>
      <c r="AC727" s="221"/>
      <c r="AD727" s="222"/>
      <c r="AE727" s="221"/>
      <c r="AF727" s="222"/>
      <c r="AG727" s="221"/>
      <c r="AH727" s="222"/>
      <c r="AI727" s="221"/>
      <c r="AJ727" s="221"/>
      <c r="AK727" s="221"/>
    </row>
    <row r="728" spans="4:37" ht="15.75" customHeight="1">
      <c r="D728" s="223"/>
      <c r="E728" s="221"/>
      <c r="F728" s="222"/>
      <c r="G728" s="221"/>
      <c r="H728" s="222"/>
      <c r="I728" s="221"/>
      <c r="J728" s="223"/>
      <c r="K728" s="221"/>
      <c r="L728" s="222"/>
      <c r="M728" s="221"/>
      <c r="N728" s="222"/>
      <c r="O728" s="221"/>
      <c r="P728" s="222"/>
      <c r="Q728" s="222"/>
      <c r="R728" s="222"/>
      <c r="S728" s="222"/>
      <c r="T728" s="222"/>
      <c r="U728" s="221"/>
      <c r="V728" s="222"/>
      <c r="W728" s="221"/>
      <c r="X728" s="222"/>
      <c r="Y728" s="221"/>
      <c r="Z728" s="222"/>
      <c r="AA728" s="221"/>
      <c r="AB728" s="222"/>
      <c r="AC728" s="221"/>
      <c r="AD728" s="222"/>
      <c r="AE728" s="221"/>
      <c r="AF728" s="222"/>
      <c r="AG728" s="221"/>
      <c r="AH728" s="222"/>
      <c r="AI728" s="221"/>
      <c r="AJ728" s="221"/>
      <c r="AK728" s="221"/>
    </row>
    <row r="729" spans="4:37" ht="15.75" customHeight="1">
      <c r="D729" s="223"/>
      <c r="E729" s="221"/>
      <c r="F729" s="222"/>
      <c r="G729" s="221"/>
      <c r="H729" s="222"/>
      <c r="I729" s="221"/>
      <c r="J729" s="223"/>
      <c r="K729" s="221"/>
      <c r="L729" s="222"/>
      <c r="M729" s="221"/>
      <c r="N729" s="222"/>
      <c r="O729" s="221"/>
      <c r="P729" s="222"/>
      <c r="Q729" s="222"/>
      <c r="R729" s="222"/>
      <c r="S729" s="222"/>
      <c r="T729" s="222"/>
      <c r="U729" s="221"/>
      <c r="V729" s="222"/>
      <c r="W729" s="221"/>
      <c r="X729" s="222"/>
      <c r="Y729" s="221"/>
      <c r="Z729" s="222"/>
      <c r="AA729" s="221"/>
      <c r="AB729" s="222"/>
      <c r="AC729" s="221"/>
      <c r="AD729" s="222"/>
      <c r="AE729" s="221"/>
      <c r="AF729" s="222"/>
      <c r="AG729" s="221"/>
      <c r="AH729" s="222"/>
      <c r="AI729" s="221"/>
      <c r="AJ729" s="221"/>
      <c r="AK729" s="221"/>
    </row>
    <row r="730" spans="4:37" ht="15.75" customHeight="1">
      <c r="D730" s="223"/>
      <c r="E730" s="221"/>
      <c r="F730" s="222"/>
      <c r="G730" s="221"/>
      <c r="H730" s="222"/>
      <c r="I730" s="221"/>
      <c r="J730" s="223"/>
      <c r="K730" s="221"/>
      <c r="L730" s="222"/>
      <c r="M730" s="221"/>
      <c r="N730" s="222"/>
      <c r="O730" s="221"/>
      <c r="P730" s="222"/>
      <c r="Q730" s="222"/>
      <c r="R730" s="222"/>
      <c r="S730" s="222"/>
      <c r="T730" s="222"/>
      <c r="U730" s="221"/>
      <c r="V730" s="222"/>
      <c r="W730" s="221"/>
      <c r="X730" s="222"/>
      <c r="Y730" s="221"/>
      <c r="Z730" s="222"/>
      <c r="AA730" s="221"/>
      <c r="AB730" s="222"/>
      <c r="AC730" s="221"/>
      <c r="AD730" s="222"/>
      <c r="AE730" s="221"/>
      <c r="AF730" s="222"/>
      <c r="AG730" s="221"/>
      <c r="AH730" s="222"/>
      <c r="AI730" s="221"/>
      <c r="AJ730" s="221"/>
      <c r="AK730" s="221"/>
    </row>
    <row r="731" spans="4:37" ht="15.75" customHeight="1">
      <c r="D731" s="223"/>
      <c r="E731" s="221"/>
      <c r="F731" s="222"/>
      <c r="G731" s="221"/>
      <c r="H731" s="222"/>
      <c r="I731" s="221"/>
      <c r="J731" s="223"/>
      <c r="K731" s="221"/>
      <c r="L731" s="222"/>
      <c r="M731" s="221"/>
      <c r="N731" s="222"/>
      <c r="O731" s="221"/>
      <c r="P731" s="222"/>
      <c r="Q731" s="222"/>
      <c r="R731" s="222"/>
      <c r="S731" s="222"/>
      <c r="T731" s="222"/>
      <c r="U731" s="221"/>
      <c r="V731" s="222"/>
      <c r="W731" s="221"/>
      <c r="X731" s="222"/>
      <c r="Y731" s="221"/>
      <c r="Z731" s="222"/>
      <c r="AA731" s="221"/>
      <c r="AB731" s="222"/>
      <c r="AC731" s="221"/>
      <c r="AD731" s="222"/>
      <c r="AE731" s="221"/>
      <c r="AF731" s="222"/>
      <c r="AG731" s="221"/>
      <c r="AH731" s="222"/>
      <c r="AI731" s="221"/>
      <c r="AJ731" s="221"/>
      <c r="AK731" s="221"/>
    </row>
    <row r="732" spans="4:37" ht="15.75" customHeight="1">
      <c r="D732" s="223"/>
      <c r="E732" s="221"/>
      <c r="F732" s="222"/>
      <c r="G732" s="221"/>
      <c r="H732" s="222"/>
      <c r="I732" s="221"/>
      <c r="J732" s="223"/>
      <c r="K732" s="221"/>
      <c r="L732" s="222"/>
      <c r="M732" s="221"/>
      <c r="N732" s="222"/>
      <c r="O732" s="221"/>
      <c r="P732" s="222"/>
      <c r="Q732" s="222"/>
      <c r="R732" s="222"/>
      <c r="S732" s="222"/>
      <c r="T732" s="222"/>
      <c r="U732" s="221"/>
      <c r="V732" s="222"/>
      <c r="W732" s="221"/>
      <c r="X732" s="222"/>
      <c r="Y732" s="221"/>
      <c r="Z732" s="222"/>
      <c r="AA732" s="221"/>
      <c r="AB732" s="222"/>
      <c r="AC732" s="221"/>
      <c r="AD732" s="222"/>
      <c r="AE732" s="221"/>
      <c r="AF732" s="222"/>
      <c r="AG732" s="221"/>
      <c r="AH732" s="222"/>
      <c r="AI732" s="221"/>
      <c r="AJ732" s="221"/>
      <c r="AK732" s="221"/>
    </row>
    <row r="733" spans="4:37" ht="15.75" customHeight="1">
      <c r="D733" s="223"/>
      <c r="E733" s="221"/>
      <c r="F733" s="222"/>
      <c r="G733" s="221"/>
      <c r="H733" s="222"/>
      <c r="I733" s="221"/>
      <c r="J733" s="223"/>
      <c r="K733" s="221"/>
      <c r="L733" s="222"/>
      <c r="M733" s="221"/>
      <c r="N733" s="222"/>
      <c r="O733" s="221"/>
      <c r="P733" s="222"/>
      <c r="Q733" s="222"/>
      <c r="R733" s="222"/>
      <c r="S733" s="222"/>
      <c r="T733" s="222"/>
      <c r="U733" s="221"/>
      <c r="V733" s="222"/>
      <c r="W733" s="221"/>
      <c r="X733" s="222"/>
      <c r="Y733" s="221"/>
      <c r="Z733" s="222"/>
      <c r="AA733" s="221"/>
      <c r="AB733" s="222"/>
      <c r="AC733" s="221"/>
      <c r="AD733" s="222"/>
      <c r="AE733" s="221"/>
      <c r="AF733" s="222"/>
      <c r="AG733" s="221"/>
      <c r="AH733" s="222"/>
      <c r="AI733" s="221"/>
      <c r="AJ733" s="221"/>
      <c r="AK733" s="221"/>
    </row>
    <row r="734" spans="4:37" ht="15.75" customHeight="1">
      <c r="D734" s="223"/>
      <c r="E734" s="221"/>
      <c r="F734" s="222"/>
      <c r="G734" s="221"/>
      <c r="H734" s="222"/>
      <c r="I734" s="221"/>
      <c r="J734" s="223"/>
      <c r="K734" s="221"/>
      <c r="L734" s="222"/>
      <c r="M734" s="221"/>
      <c r="N734" s="222"/>
      <c r="O734" s="221"/>
      <c r="P734" s="222"/>
      <c r="Q734" s="222"/>
      <c r="R734" s="222"/>
      <c r="S734" s="222"/>
      <c r="T734" s="222"/>
      <c r="U734" s="221"/>
      <c r="V734" s="222"/>
      <c r="W734" s="221"/>
      <c r="X734" s="222"/>
      <c r="Y734" s="221"/>
      <c r="Z734" s="222"/>
      <c r="AA734" s="221"/>
      <c r="AB734" s="222"/>
      <c r="AC734" s="221"/>
      <c r="AD734" s="222"/>
      <c r="AE734" s="221"/>
      <c r="AF734" s="222"/>
      <c r="AG734" s="221"/>
      <c r="AH734" s="222"/>
      <c r="AI734" s="221"/>
      <c r="AJ734" s="221"/>
      <c r="AK734" s="221"/>
    </row>
    <row r="735" spans="4:37" ht="15.75" customHeight="1">
      <c r="D735" s="223"/>
      <c r="E735" s="221"/>
      <c r="F735" s="222"/>
      <c r="G735" s="221"/>
      <c r="H735" s="222"/>
      <c r="I735" s="221"/>
      <c r="J735" s="223"/>
      <c r="K735" s="221"/>
      <c r="L735" s="222"/>
      <c r="M735" s="221"/>
      <c r="N735" s="222"/>
      <c r="O735" s="221"/>
      <c r="P735" s="222"/>
      <c r="Q735" s="222"/>
      <c r="R735" s="222"/>
      <c r="S735" s="222"/>
      <c r="T735" s="222"/>
      <c r="U735" s="221"/>
      <c r="V735" s="222"/>
      <c r="W735" s="221"/>
      <c r="X735" s="222"/>
      <c r="Y735" s="221"/>
      <c r="Z735" s="222"/>
      <c r="AA735" s="221"/>
      <c r="AB735" s="222"/>
      <c r="AC735" s="221"/>
      <c r="AD735" s="222"/>
      <c r="AE735" s="221"/>
      <c r="AF735" s="222"/>
      <c r="AG735" s="221"/>
      <c r="AH735" s="222"/>
      <c r="AI735" s="221"/>
      <c r="AJ735" s="221"/>
      <c r="AK735" s="221"/>
    </row>
    <row r="736" spans="4:37" ht="15.75" customHeight="1">
      <c r="D736" s="223"/>
      <c r="E736" s="221"/>
      <c r="F736" s="222"/>
      <c r="G736" s="221"/>
      <c r="H736" s="222"/>
      <c r="I736" s="221"/>
      <c r="J736" s="223"/>
      <c r="K736" s="221"/>
      <c r="L736" s="222"/>
      <c r="M736" s="221"/>
      <c r="N736" s="222"/>
      <c r="O736" s="221"/>
      <c r="P736" s="222"/>
      <c r="Q736" s="222"/>
      <c r="R736" s="222"/>
      <c r="S736" s="222"/>
      <c r="T736" s="222"/>
      <c r="U736" s="221"/>
      <c r="V736" s="222"/>
      <c r="W736" s="221"/>
      <c r="X736" s="222"/>
      <c r="Y736" s="221"/>
      <c r="Z736" s="222"/>
      <c r="AA736" s="221"/>
      <c r="AB736" s="222"/>
      <c r="AC736" s="221"/>
      <c r="AD736" s="222"/>
      <c r="AE736" s="221"/>
      <c r="AF736" s="222"/>
      <c r="AG736" s="221"/>
      <c r="AH736" s="222"/>
      <c r="AI736" s="221"/>
      <c r="AJ736" s="221"/>
      <c r="AK736" s="221"/>
    </row>
    <row r="737" spans="4:37" ht="15.75" customHeight="1">
      <c r="D737" s="223"/>
      <c r="E737" s="221"/>
      <c r="F737" s="222"/>
      <c r="G737" s="221"/>
      <c r="H737" s="222"/>
      <c r="I737" s="221"/>
      <c r="J737" s="223"/>
      <c r="K737" s="221"/>
      <c r="L737" s="222"/>
      <c r="M737" s="221"/>
      <c r="N737" s="222"/>
      <c r="O737" s="221"/>
      <c r="P737" s="222"/>
      <c r="Q737" s="222"/>
      <c r="R737" s="222"/>
      <c r="S737" s="222"/>
      <c r="T737" s="222"/>
      <c r="U737" s="221"/>
      <c r="V737" s="222"/>
      <c r="W737" s="221"/>
      <c r="X737" s="222"/>
      <c r="Y737" s="221"/>
      <c r="Z737" s="222"/>
      <c r="AA737" s="221"/>
      <c r="AB737" s="222"/>
      <c r="AC737" s="221"/>
      <c r="AD737" s="222"/>
      <c r="AE737" s="221"/>
      <c r="AF737" s="222"/>
      <c r="AG737" s="221"/>
      <c r="AH737" s="222"/>
      <c r="AI737" s="221"/>
      <c r="AJ737" s="221"/>
      <c r="AK737" s="221"/>
    </row>
    <row r="738" spans="4:37" ht="15.75" customHeight="1">
      <c r="D738" s="223"/>
      <c r="E738" s="221"/>
      <c r="F738" s="222"/>
      <c r="G738" s="221"/>
      <c r="H738" s="222"/>
      <c r="I738" s="221"/>
      <c r="J738" s="223"/>
      <c r="K738" s="221"/>
      <c r="L738" s="222"/>
      <c r="M738" s="221"/>
      <c r="N738" s="222"/>
      <c r="O738" s="221"/>
      <c r="P738" s="222"/>
      <c r="Q738" s="222"/>
      <c r="R738" s="222"/>
      <c r="S738" s="222"/>
      <c r="T738" s="222"/>
      <c r="U738" s="221"/>
      <c r="V738" s="222"/>
      <c r="W738" s="221"/>
      <c r="X738" s="222"/>
      <c r="Y738" s="221"/>
      <c r="Z738" s="222"/>
      <c r="AA738" s="221"/>
      <c r="AB738" s="222"/>
      <c r="AC738" s="221"/>
      <c r="AD738" s="222"/>
      <c r="AE738" s="221"/>
      <c r="AF738" s="222"/>
      <c r="AG738" s="221"/>
      <c r="AH738" s="222"/>
      <c r="AI738" s="221"/>
      <c r="AJ738" s="221"/>
      <c r="AK738" s="221"/>
    </row>
    <row r="739" spans="4:37" ht="15.75" customHeight="1">
      <c r="D739" s="223"/>
      <c r="E739" s="221"/>
      <c r="F739" s="222"/>
      <c r="G739" s="221"/>
      <c r="H739" s="222"/>
      <c r="I739" s="221"/>
      <c r="J739" s="223"/>
      <c r="K739" s="221"/>
      <c r="L739" s="222"/>
      <c r="M739" s="221"/>
      <c r="N739" s="222"/>
      <c r="O739" s="221"/>
      <c r="P739" s="222"/>
      <c r="Q739" s="222"/>
      <c r="R739" s="222"/>
      <c r="S739" s="222"/>
      <c r="T739" s="222"/>
      <c r="U739" s="221"/>
      <c r="V739" s="222"/>
      <c r="W739" s="221"/>
      <c r="X739" s="222"/>
      <c r="Y739" s="221"/>
      <c r="Z739" s="222"/>
      <c r="AA739" s="221"/>
      <c r="AB739" s="222"/>
      <c r="AC739" s="221"/>
      <c r="AD739" s="222"/>
      <c r="AE739" s="221"/>
      <c r="AF739" s="222"/>
      <c r="AG739" s="221"/>
      <c r="AH739" s="222"/>
      <c r="AI739" s="221"/>
      <c r="AJ739" s="221"/>
      <c r="AK739" s="221"/>
    </row>
    <row r="740" spans="4:37" ht="15.75" customHeight="1">
      <c r="D740" s="223"/>
      <c r="E740" s="221"/>
      <c r="F740" s="222"/>
      <c r="G740" s="221"/>
      <c r="H740" s="222"/>
      <c r="I740" s="221"/>
      <c r="J740" s="223"/>
      <c r="K740" s="221"/>
      <c r="L740" s="222"/>
      <c r="M740" s="221"/>
      <c r="N740" s="222"/>
      <c r="O740" s="221"/>
      <c r="P740" s="222"/>
      <c r="Q740" s="222"/>
      <c r="R740" s="222"/>
      <c r="S740" s="222"/>
      <c r="T740" s="222"/>
      <c r="U740" s="221"/>
      <c r="V740" s="222"/>
      <c r="W740" s="221"/>
      <c r="X740" s="222"/>
      <c r="Y740" s="221"/>
      <c r="Z740" s="222"/>
      <c r="AA740" s="221"/>
      <c r="AB740" s="222"/>
      <c r="AC740" s="221"/>
      <c r="AD740" s="222"/>
      <c r="AE740" s="221"/>
      <c r="AF740" s="222"/>
      <c r="AG740" s="221"/>
      <c r="AH740" s="222"/>
      <c r="AI740" s="221"/>
      <c r="AJ740" s="221"/>
      <c r="AK740" s="221"/>
    </row>
    <row r="741" spans="4:37" ht="15.75" customHeight="1">
      <c r="D741" s="223"/>
      <c r="E741" s="221"/>
      <c r="F741" s="222"/>
      <c r="G741" s="221"/>
      <c r="H741" s="222"/>
      <c r="I741" s="221"/>
      <c r="J741" s="223"/>
      <c r="K741" s="221"/>
      <c r="L741" s="222"/>
      <c r="M741" s="221"/>
      <c r="N741" s="222"/>
      <c r="O741" s="221"/>
      <c r="P741" s="222"/>
      <c r="Q741" s="222"/>
      <c r="R741" s="222"/>
      <c r="S741" s="222"/>
      <c r="T741" s="222"/>
      <c r="U741" s="221"/>
      <c r="V741" s="222"/>
      <c r="W741" s="221"/>
      <c r="X741" s="222"/>
      <c r="Y741" s="221"/>
      <c r="Z741" s="222"/>
      <c r="AA741" s="221"/>
      <c r="AB741" s="222"/>
      <c r="AC741" s="221"/>
      <c r="AD741" s="222"/>
      <c r="AE741" s="221"/>
      <c r="AF741" s="222"/>
      <c r="AG741" s="221"/>
      <c r="AH741" s="222"/>
      <c r="AI741" s="221"/>
      <c r="AJ741" s="221"/>
      <c r="AK741" s="221"/>
    </row>
    <row r="742" spans="4:37" ht="15.75" customHeight="1">
      <c r="D742" s="223"/>
      <c r="E742" s="221"/>
      <c r="F742" s="222"/>
      <c r="G742" s="221"/>
      <c r="H742" s="222"/>
      <c r="I742" s="221"/>
      <c r="J742" s="223"/>
      <c r="K742" s="221"/>
      <c r="L742" s="222"/>
      <c r="M742" s="221"/>
      <c r="N742" s="222"/>
      <c r="O742" s="221"/>
      <c r="P742" s="222"/>
      <c r="Q742" s="222"/>
      <c r="R742" s="222"/>
      <c r="S742" s="222"/>
      <c r="T742" s="222"/>
      <c r="U742" s="221"/>
      <c r="V742" s="222"/>
      <c r="W742" s="221"/>
      <c r="X742" s="222"/>
      <c r="Y742" s="221"/>
      <c r="Z742" s="222"/>
      <c r="AA742" s="221"/>
      <c r="AB742" s="222"/>
      <c r="AC742" s="221"/>
      <c r="AD742" s="222"/>
      <c r="AE742" s="221"/>
      <c r="AF742" s="222"/>
      <c r="AG742" s="221"/>
      <c r="AH742" s="222"/>
      <c r="AI742" s="221"/>
      <c r="AJ742" s="221"/>
      <c r="AK742" s="221"/>
    </row>
    <row r="743" spans="4:37" ht="15.75" customHeight="1">
      <c r="D743" s="223"/>
      <c r="E743" s="221"/>
      <c r="F743" s="222"/>
      <c r="G743" s="221"/>
      <c r="H743" s="222"/>
      <c r="I743" s="221"/>
      <c r="J743" s="223"/>
      <c r="K743" s="221"/>
      <c r="L743" s="222"/>
      <c r="M743" s="221"/>
      <c r="N743" s="222"/>
      <c r="O743" s="221"/>
      <c r="P743" s="222"/>
      <c r="Q743" s="222"/>
      <c r="R743" s="222"/>
      <c r="S743" s="222"/>
      <c r="T743" s="222"/>
      <c r="U743" s="221"/>
      <c r="V743" s="222"/>
      <c r="W743" s="221"/>
      <c r="X743" s="222"/>
      <c r="Y743" s="221"/>
      <c r="Z743" s="222"/>
      <c r="AA743" s="221"/>
      <c r="AB743" s="222"/>
      <c r="AC743" s="221"/>
      <c r="AD743" s="222"/>
      <c r="AE743" s="221"/>
      <c r="AF743" s="222"/>
      <c r="AG743" s="221"/>
      <c r="AH743" s="222"/>
      <c r="AI743" s="221"/>
      <c r="AJ743" s="221"/>
      <c r="AK743" s="221"/>
    </row>
    <row r="744" spans="4:37" ht="15.75" customHeight="1">
      <c r="D744" s="223"/>
      <c r="E744" s="221"/>
      <c r="F744" s="222"/>
      <c r="G744" s="221"/>
      <c r="H744" s="222"/>
      <c r="I744" s="221"/>
      <c r="J744" s="223"/>
      <c r="K744" s="221"/>
      <c r="L744" s="222"/>
      <c r="M744" s="221"/>
      <c r="N744" s="222"/>
      <c r="O744" s="221"/>
      <c r="P744" s="222"/>
      <c r="Q744" s="222"/>
      <c r="R744" s="222"/>
      <c r="S744" s="222"/>
      <c r="T744" s="222"/>
      <c r="U744" s="221"/>
      <c r="V744" s="222"/>
      <c r="W744" s="221"/>
      <c r="X744" s="222"/>
      <c r="Y744" s="221"/>
      <c r="Z744" s="222"/>
      <c r="AA744" s="221"/>
      <c r="AB744" s="222"/>
      <c r="AC744" s="221"/>
      <c r="AD744" s="222"/>
      <c r="AE744" s="221"/>
      <c r="AF744" s="222"/>
      <c r="AG744" s="221"/>
      <c r="AH744" s="222"/>
      <c r="AI744" s="221"/>
      <c r="AJ744" s="221"/>
      <c r="AK744" s="221"/>
    </row>
    <row r="745" spans="4:37" ht="15.75" customHeight="1">
      <c r="D745" s="223"/>
      <c r="E745" s="221"/>
      <c r="F745" s="222"/>
      <c r="G745" s="221"/>
      <c r="H745" s="222"/>
      <c r="I745" s="221"/>
      <c r="J745" s="223"/>
      <c r="K745" s="221"/>
      <c r="L745" s="222"/>
      <c r="M745" s="221"/>
      <c r="N745" s="222"/>
      <c r="O745" s="221"/>
      <c r="P745" s="222"/>
      <c r="Q745" s="222"/>
      <c r="R745" s="222"/>
      <c r="S745" s="222"/>
      <c r="T745" s="222"/>
      <c r="U745" s="221"/>
      <c r="V745" s="222"/>
      <c r="W745" s="221"/>
      <c r="X745" s="222"/>
      <c r="Y745" s="221"/>
      <c r="Z745" s="222"/>
      <c r="AA745" s="221"/>
      <c r="AB745" s="222"/>
      <c r="AC745" s="221"/>
      <c r="AD745" s="222"/>
      <c r="AE745" s="221"/>
      <c r="AF745" s="222"/>
      <c r="AG745" s="221"/>
      <c r="AH745" s="222"/>
      <c r="AI745" s="221"/>
      <c r="AJ745" s="221"/>
      <c r="AK745" s="221"/>
    </row>
    <row r="746" spans="4:37" ht="15.75" customHeight="1">
      <c r="D746" s="223"/>
      <c r="E746" s="221"/>
      <c r="F746" s="222"/>
      <c r="G746" s="221"/>
      <c r="H746" s="222"/>
      <c r="I746" s="221"/>
      <c r="J746" s="223"/>
      <c r="K746" s="221"/>
      <c r="L746" s="222"/>
      <c r="M746" s="221"/>
      <c r="N746" s="222"/>
      <c r="O746" s="221"/>
      <c r="P746" s="222"/>
      <c r="Q746" s="222"/>
      <c r="R746" s="222"/>
      <c r="S746" s="222"/>
      <c r="T746" s="222"/>
      <c r="U746" s="221"/>
      <c r="V746" s="222"/>
      <c r="W746" s="221"/>
      <c r="X746" s="222"/>
      <c r="Y746" s="221"/>
      <c r="Z746" s="222"/>
      <c r="AA746" s="221"/>
      <c r="AB746" s="222"/>
      <c r="AC746" s="221"/>
      <c r="AD746" s="222"/>
      <c r="AE746" s="221"/>
      <c r="AF746" s="222"/>
      <c r="AG746" s="221"/>
      <c r="AH746" s="222"/>
      <c r="AI746" s="221"/>
      <c r="AJ746" s="221"/>
      <c r="AK746" s="221"/>
    </row>
    <row r="747" spans="4:37" ht="15.75" customHeight="1">
      <c r="D747" s="223"/>
      <c r="E747" s="221"/>
      <c r="F747" s="222"/>
      <c r="G747" s="221"/>
      <c r="H747" s="222"/>
      <c r="I747" s="221"/>
      <c r="J747" s="223"/>
      <c r="K747" s="221"/>
      <c r="L747" s="222"/>
      <c r="M747" s="221"/>
      <c r="N747" s="222"/>
      <c r="O747" s="221"/>
      <c r="P747" s="222"/>
      <c r="Q747" s="222"/>
      <c r="R747" s="222"/>
      <c r="S747" s="222"/>
      <c r="T747" s="222"/>
      <c r="U747" s="221"/>
      <c r="V747" s="222"/>
      <c r="W747" s="221"/>
      <c r="X747" s="222"/>
      <c r="Y747" s="221"/>
      <c r="Z747" s="222"/>
      <c r="AA747" s="221"/>
      <c r="AB747" s="222"/>
      <c r="AC747" s="221"/>
      <c r="AD747" s="222"/>
      <c r="AE747" s="221"/>
      <c r="AF747" s="222"/>
      <c r="AG747" s="221"/>
      <c r="AH747" s="222"/>
      <c r="AI747" s="221"/>
      <c r="AJ747" s="221"/>
      <c r="AK747" s="221"/>
    </row>
    <row r="748" spans="4:37" ht="15.75" customHeight="1">
      <c r="D748" s="223"/>
      <c r="E748" s="221"/>
      <c r="F748" s="222"/>
      <c r="G748" s="221"/>
      <c r="H748" s="222"/>
      <c r="I748" s="221"/>
      <c r="J748" s="223"/>
      <c r="K748" s="221"/>
      <c r="L748" s="222"/>
      <c r="M748" s="221"/>
      <c r="N748" s="222"/>
      <c r="O748" s="221"/>
      <c r="P748" s="222"/>
      <c r="Q748" s="222"/>
      <c r="R748" s="222"/>
      <c r="S748" s="222"/>
      <c r="T748" s="222"/>
      <c r="U748" s="221"/>
      <c r="V748" s="222"/>
      <c r="W748" s="221"/>
      <c r="X748" s="222"/>
      <c r="Y748" s="221"/>
      <c r="Z748" s="222"/>
      <c r="AA748" s="221"/>
      <c r="AB748" s="222"/>
      <c r="AC748" s="221"/>
      <c r="AD748" s="222"/>
      <c r="AE748" s="221"/>
      <c r="AF748" s="222"/>
      <c r="AG748" s="221"/>
      <c r="AH748" s="222"/>
      <c r="AI748" s="221"/>
      <c r="AJ748" s="221"/>
      <c r="AK748" s="221"/>
    </row>
    <row r="749" spans="4:37" ht="15.75" customHeight="1">
      <c r="D749" s="223"/>
      <c r="E749" s="221"/>
      <c r="F749" s="222"/>
      <c r="G749" s="221"/>
      <c r="H749" s="222"/>
      <c r="I749" s="221"/>
      <c r="J749" s="223"/>
      <c r="K749" s="221"/>
      <c r="L749" s="222"/>
      <c r="M749" s="221"/>
      <c r="N749" s="222"/>
      <c r="O749" s="221"/>
      <c r="P749" s="222"/>
      <c r="Q749" s="222"/>
      <c r="R749" s="222"/>
      <c r="S749" s="222"/>
      <c r="T749" s="222"/>
      <c r="U749" s="221"/>
      <c r="V749" s="222"/>
      <c r="W749" s="221"/>
      <c r="X749" s="222"/>
      <c r="Y749" s="221"/>
      <c r="Z749" s="222"/>
      <c r="AA749" s="221"/>
      <c r="AB749" s="222"/>
      <c r="AC749" s="221"/>
      <c r="AD749" s="222"/>
      <c r="AE749" s="221"/>
      <c r="AF749" s="222"/>
      <c r="AG749" s="221"/>
      <c r="AH749" s="222"/>
      <c r="AI749" s="221"/>
      <c r="AJ749" s="221"/>
      <c r="AK749" s="221"/>
    </row>
    <row r="750" spans="4:37" ht="15.75" customHeight="1">
      <c r="D750" s="223"/>
      <c r="E750" s="221"/>
      <c r="F750" s="222"/>
      <c r="G750" s="221"/>
      <c r="H750" s="222"/>
      <c r="I750" s="221"/>
      <c r="J750" s="223"/>
      <c r="K750" s="221"/>
      <c r="L750" s="222"/>
      <c r="M750" s="221"/>
      <c r="N750" s="222"/>
      <c r="O750" s="221"/>
      <c r="P750" s="222"/>
      <c r="Q750" s="222"/>
      <c r="R750" s="222"/>
      <c r="S750" s="222"/>
      <c r="T750" s="222"/>
      <c r="U750" s="221"/>
      <c r="V750" s="222"/>
      <c r="W750" s="221"/>
      <c r="X750" s="222"/>
      <c r="Y750" s="221"/>
      <c r="Z750" s="222"/>
      <c r="AA750" s="221"/>
      <c r="AB750" s="222"/>
      <c r="AC750" s="221"/>
      <c r="AD750" s="222"/>
      <c r="AE750" s="221"/>
      <c r="AF750" s="222"/>
      <c r="AG750" s="221"/>
      <c r="AH750" s="222"/>
      <c r="AI750" s="221"/>
      <c r="AJ750" s="221"/>
      <c r="AK750" s="221"/>
    </row>
    <row r="751" spans="4:37" ht="15.75" customHeight="1">
      <c r="D751" s="223"/>
      <c r="E751" s="221"/>
      <c r="F751" s="222"/>
      <c r="G751" s="221"/>
      <c r="H751" s="222"/>
      <c r="I751" s="221"/>
      <c r="J751" s="223"/>
      <c r="K751" s="221"/>
      <c r="L751" s="222"/>
      <c r="M751" s="221"/>
      <c r="N751" s="222"/>
      <c r="O751" s="221"/>
      <c r="P751" s="222"/>
      <c r="Q751" s="222"/>
      <c r="R751" s="222"/>
      <c r="S751" s="222"/>
      <c r="T751" s="222"/>
      <c r="U751" s="221"/>
      <c r="V751" s="222"/>
      <c r="W751" s="221"/>
      <c r="X751" s="222"/>
      <c r="Y751" s="221"/>
      <c r="Z751" s="222"/>
      <c r="AA751" s="221"/>
      <c r="AB751" s="222"/>
      <c r="AC751" s="221"/>
      <c r="AD751" s="222"/>
      <c r="AE751" s="221"/>
      <c r="AF751" s="222"/>
      <c r="AG751" s="221"/>
      <c r="AH751" s="222"/>
      <c r="AI751" s="221"/>
      <c r="AJ751" s="221"/>
      <c r="AK751" s="221"/>
    </row>
    <row r="752" spans="4:37" ht="15.75" customHeight="1">
      <c r="D752" s="223"/>
      <c r="E752" s="221"/>
      <c r="F752" s="222"/>
      <c r="G752" s="221"/>
      <c r="H752" s="222"/>
      <c r="I752" s="221"/>
      <c r="J752" s="223"/>
      <c r="K752" s="221"/>
      <c r="L752" s="222"/>
      <c r="M752" s="221"/>
      <c r="N752" s="222"/>
      <c r="O752" s="221"/>
      <c r="P752" s="222"/>
      <c r="Q752" s="222"/>
      <c r="R752" s="222"/>
      <c r="S752" s="222"/>
      <c r="T752" s="222"/>
      <c r="U752" s="221"/>
      <c r="V752" s="222"/>
      <c r="W752" s="221"/>
      <c r="X752" s="222"/>
      <c r="Y752" s="221"/>
      <c r="Z752" s="222"/>
      <c r="AA752" s="221"/>
      <c r="AB752" s="222"/>
      <c r="AC752" s="221"/>
      <c r="AD752" s="222"/>
      <c r="AE752" s="221"/>
      <c r="AF752" s="222"/>
      <c r="AG752" s="221"/>
      <c r="AH752" s="222"/>
      <c r="AI752" s="221"/>
      <c r="AJ752" s="221"/>
      <c r="AK752" s="221"/>
    </row>
    <row r="753" spans="4:37" ht="15.75" customHeight="1">
      <c r="D753" s="223"/>
      <c r="E753" s="221"/>
      <c r="F753" s="222"/>
      <c r="G753" s="221"/>
      <c r="H753" s="222"/>
      <c r="I753" s="221"/>
      <c r="J753" s="223"/>
      <c r="K753" s="221"/>
      <c r="L753" s="222"/>
      <c r="M753" s="221"/>
      <c r="N753" s="222"/>
      <c r="O753" s="221"/>
      <c r="P753" s="222"/>
      <c r="Q753" s="222"/>
      <c r="R753" s="222"/>
      <c r="S753" s="222"/>
      <c r="T753" s="222"/>
      <c r="U753" s="221"/>
      <c r="V753" s="222"/>
      <c r="W753" s="221"/>
      <c r="X753" s="222"/>
      <c r="Y753" s="221"/>
      <c r="Z753" s="222"/>
      <c r="AA753" s="221"/>
      <c r="AB753" s="222"/>
      <c r="AC753" s="221"/>
      <c r="AD753" s="222"/>
      <c r="AE753" s="221"/>
      <c r="AF753" s="222"/>
      <c r="AG753" s="221"/>
      <c r="AH753" s="222"/>
      <c r="AI753" s="221"/>
      <c r="AJ753" s="221"/>
      <c r="AK753" s="221"/>
    </row>
    <row r="754" spans="4:37" ht="15.75" customHeight="1">
      <c r="D754" s="223"/>
      <c r="E754" s="221"/>
      <c r="F754" s="222"/>
      <c r="G754" s="221"/>
      <c r="H754" s="222"/>
      <c r="I754" s="221"/>
      <c r="J754" s="223"/>
      <c r="K754" s="221"/>
      <c r="L754" s="222"/>
      <c r="M754" s="221"/>
      <c r="N754" s="222"/>
      <c r="O754" s="221"/>
      <c r="P754" s="222"/>
      <c r="Q754" s="222"/>
      <c r="R754" s="222"/>
      <c r="S754" s="222"/>
      <c r="T754" s="222"/>
      <c r="U754" s="221"/>
      <c r="V754" s="222"/>
      <c r="W754" s="221"/>
      <c r="X754" s="222"/>
      <c r="Y754" s="221"/>
      <c r="Z754" s="222"/>
      <c r="AA754" s="221"/>
      <c r="AB754" s="222"/>
      <c r="AC754" s="221"/>
      <c r="AD754" s="222"/>
      <c r="AE754" s="221"/>
      <c r="AF754" s="222"/>
      <c r="AG754" s="221"/>
      <c r="AH754" s="222"/>
      <c r="AI754" s="221"/>
      <c r="AJ754" s="221"/>
      <c r="AK754" s="221"/>
    </row>
    <row r="755" spans="4:37" ht="15.75" customHeight="1">
      <c r="D755" s="223"/>
      <c r="E755" s="221"/>
      <c r="F755" s="222"/>
      <c r="G755" s="221"/>
      <c r="H755" s="222"/>
      <c r="I755" s="221"/>
      <c r="J755" s="223"/>
      <c r="K755" s="221"/>
      <c r="L755" s="222"/>
      <c r="M755" s="221"/>
      <c r="N755" s="222"/>
      <c r="O755" s="221"/>
      <c r="P755" s="222"/>
      <c r="Q755" s="222"/>
      <c r="R755" s="222"/>
      <c r="S755" s="222"/>
      <c r="T755" s="222"/>
      <c r="U755" s="221"/>
      <c r="V755" s="222"/>
      <c r="W755" s="221"/>
      <c r="X755" s="222"/>
      <c r="Y755" s="221"/>
      <c r="Z755" s="222"/>
      <c r="AA755" s="221"/>
      <c r="AB755" s="222"/>
      <c r="AC755" s="221"/>
      <c r="AD755" s="222"/>
      <c r="AE755" s="221"/>
      <c r="AF755" s="222"/>
      <c r="AG755" s="221"/>
      <c r="AH755" s="222"/>
      <c r="AI755" s="221"/>
      <c r="AJ755" s="221"/>
      <c r="AK755" s="221"/>
    </row>
    <row r="756" spans="4:37" ht="15.75" customHeight="1">
      <c r="D756" s="223"/>
      <c r="E756" s="221"/>
      <c r="F756" s="222"/>
      <c r="G756" s="221"/>
      <c r="H756" s="222"/>
      <c r="I756" s="221"/>
      <c r="J756" s="223"/>
      <c r="K756" s="221"/>
      <c r="L756" s="222"/>
      <c r="M756" s="221"/>
      <c r="N756" s="222"/>
      <c r="O756" s="221"/>
      <c r="P756" s="222"/>
      <c r="Q756" s="222"/>
      <c r="R756" s="222"/>
      <c r="S756" s="222"/>
      <c r="T756" s="222"/>
      <c r="U756" s="221"/>
      <c r="V756" s="222"/>
      <c r="W756" s="221"/>
      <c r="X756" s="222"/>
      <c r="Y756" s="221"/>
      <c r="Z756" s="222"/>
      <c r="AA756" s="221"/>
      <c r="AB756" s="222"/>
      <c r="AC756" s="221"/>
      <c r="AD756" s="222"/>
      <c r="AE756" s="221"/>
      <c r="AF756" s="222"/>
      <c r="AG756" s="221"/>
      <c r="AH756" s="222"/>
      <c r="AI756" s="221"/>
      <c r="AJ756" s="221"/>
      <c r="AK756" s="221"/>
    </row>
    <row r="757" spans="4:37" ht="15.75" customHeight="1">
      <c r="D757" s="223"/>
      <c r="E757" s="221"/>
      <c r="F757" s="222"/>
      <c r="G757" s="221"/>
      <c r="H757" s="222"/>
      <c r="I757" s="221"/>
      <c r="J757" s="223"/>
      <c r="K757" s="221"/>
      <c r="L757" s="222"/>
      <c r="M757" s="221"/>
      <c r="N757" s="222"/>
      <c r="O757" s="221"/>
      <c r="P757" s="222"/>
      <c r="Q757" s="222"/>
      <c r="R757" s="222"/>
      <c r="S757" s="222"/>
      <c r="T757" s="222"/>
      <c r="U757" s="221"/>
      <c r="V757" s="222"/>
      <c r="W757" s="221"/>
      <c r="X757" s="222"/>
      <c r="Y757" s="221"/>
      <c r="Z757" s="222"/>
      <c r="AA757" s="221"/>
      <c r="AB757" s="222"/>
      <c r="AC757" s="221"/>
      <c r="AD757" s="222"/>
      <c r="AE757" s="221"/>
      <c r="AF757" s="222"/>
      <c r="AG757" s="221"/>
      <c r="AH757" s="222"/>
      <c r="AI757" s="221"/>
      <c r="AJ757" s="221"/>
      <c r="AK757" s="221"/>
    </row>
    <row r="758" spans="4:37" ht="15.75" customHeight="1">
      <c r="D758" s="223"/>
      <c r="E758" s="221"/>
      <c r="F758" s="222"/>
      <c r="G758" s="221"/>
      <c r="H758" s="222"/>
      <c r="I758" s="221"/>
      <c r="J758" s="223"/>
      <c r="K758" s="221"/>
      <c r="L758" s="222"/>
      <c r="M758" s="221"/>
      <c r="N758" s="222"/>
      <c r="O758" s="221"/>
      <c r="P758" s="222"/>
      <c r="Q758" s="222"/>
      <c r="R758" s="222"/>
      <c r="S758" s="222"/>
      <c r="T758" s="222"/>
      <c r="U758" s="221"/>
      <c r="V758" s="222"/>
      <c r="W758" s="221"/>
      <c r="X758" s="222"/>
      <c r="Y758" s="221"/>
      <c r="Z758" s="222"/>
      <c r="AA758" s="221"/>
      <c r="AB758" s="222"/>
      <c r="AC758" s="221"/>
      <c r="AD758" s="222"/>
      <c r="AE758" s="221"/>
      <c r="AF758" s="222"/>
      <c r="AG758" s="221"/>
      <c r="AH758" s="222"/>
      <c r="AI758" s="221"/>
      <c r="AJ758" s="221"/>
      <c r="AK758" s="221"/>
    </row>
    <row r="759" spans="4:37" ht="15.75" customHeight="1">
      <c r="D759" s="223"/>
      <c r="E759" s="221"/>
      <c r="F759" s="222"/>
      <c r="G759" s="221"/>
      <c r="H759" s="222"/>
      <c r="I759" s="221"/>
      <c r="J759" s="223"/>
      <c r="K759" s="221"/>
      <c r="L759" s="222"/>
      <c r="M759" s="221"/>
      <c r="N759" s="222"/>
      <c r="O759" s="221"/>
      <c r="P759" s="222"/>
      <c r="Q759" s="222"/>
      <c r="R759" s="222"/>
      <c r="S759" s="222"/>
      <c r="T759" s="222"/>
      <c r="U759" s="221"/>
      <c r="V759" s="222"/>
      <c r="W759" s="221"/>
      <c r="X759" s="222"/>
      <c r="Y759" s="221"/>
      <c r="Z759" s="222"/>
      <c r="AA759" s="221"/>
      <c r="AB759" s="222"/>
      <c r="AC759" s="221"/>
      <c r="AD759" s="222"/>
      <c r="AE759" s="221"/>
      <c r="AF759" s="222"/>
      <c r="AG759" s="221"/>
      <c r="AH759" s="222"/>
      <c r="AI759" s="221"/>
      <c r="AJ759" s="221"/>
      <c r="AK759" s="221"/>
    </row>
    <row r="760" spans="4:37" ht="15.75" customHeight="1">
      <c r="D760" s="223"/>
      <c r="E760" s="221"/>
      <c r="F760" s="222"/>
      <c r="G760" s="221"/>
      <c r="H760" s="222"/>
      <c r="I760" s="221"/>
      <c r="J760" s="223"/>
      <c r="K760" s="221"/>
      <c r="L760" s="222"/>
      <c r="M760" s="221"/>
      <c r="N760" s="222"/>
      <c r="O760" s="221"/>
      <c r="P760" s="222"/>
      <c r="Q760" s="222"/>
      <c r="R760" s="222"/>
      <c r="S760" s="222"/>
      <c r="T760" s="222"/>
      <c r="U760" s="221"/>
      <c r="V760" s="222"/>
      <c r="W760" s="221"/>
      <c r="X760" s="222"/>
      <c r="Y760" s="221"/>
      <c r="Z760" s="222"/>
      <c r="AA760" s="221"/>
      <c r="AB760" s="222"/>
      <c r="AC760" s="221"/>
      <c r="AD760" s="222"/>
      <c r="AE760" s="221"/>
      <c r="AF760" s="222"/>
      <c r="AG760" s="221"/>
      <c r="AH760" s="222"/>
      <c r="AI760" s="221"/>
      <c r="AJ760" s="221"/>
      <c r="AK760" s="221"/>
    </row>
    <row r="761" spans="4:37" ht="15.75" customHeight="1">
      <c r="D761" s="223"/>
      <c r="E761" s="221"/>
      <c r="F761" s="222"/>
      <c r="G761" s="221"/>
      <c r="H761" s="222"/>
      <c r="I761" s="221"/>
      <c r="J761" s="223"/>
      <c r="K761" s="221"/>
      <c r="L761" s="222"/>
      <c r="M761" s="221"/>
      <c r="N761" s="222"/>
      <c r="O761" s="221"/>
      <c r="P761" s="222"/>
      <c r="Q761" s="222"/>
      <c r="R761" s="222"/>
      <c r="S761" s="222"/>
      <c r="T761" s="222"/>
      <c r="U761" s="221"/>
      <c r="V761" s="222"/>
      <c r="W761" s="221"/>
      <c r="X761" s="222"/>
      <c r="Y761" s="221"/>
      <c r="Z761" s="222"/>
      <c r="AA761" s="221"/>
      <c r="AB761" s="222"/>
      <c r="AC761" s="221"/>
      <c r="AD761" s="222"/>
      <c r="AE761" s="221"/>
      <c r="AF761" s="222"/>
      <c r="AG761" s="221"/>
      <c r="AH761" s="222"/>
      <c r="AI761" s="221"/>
      <c r="AJ761" s="221"/>
      <c r="AK761" s="221"/>
    </row>
    <row r="762" spans="4:37" ht="15.75" customHeight="1">
      <c r="D762" s="223"/>
      <c r="E762" s="221"/>
      <c r="F762" s="222"/>
      <c r="G762" s="221"/>
      <c r="H762" s="222"/>
      <c r="I762" s="221"/>
      <c r="J762" s="223"/>
      <c r="K762" s="221"/>
      <c r="L762" s="222"/>
      <c r="M762" s="221"/>
      <c r="N762" s="222"/>
      <c r="O762" s="221"/>
      <c r="P762" s="222"/>
      <c r="Q762" s="222"/>
      <c r="R762" s="222"/>
      <c r="S762" s="222"/>
      <c r="T762" s="222"/>
      <c r="U762" s="221"/>
      <c r="V762" s="222"/>
      <c r="W762" s="221"/>
      <c r="X762" s="222"/>
      <c r="Y762" s="221"/>
      <c r="Z762" s="222"/>
      <c r="AA762" s="221"/>
      <c r="AB762" s="222"/>
      <c r="AC762" s="221"/>
      <c r="AD762" s="222"/>
      <c r="AE762" s="221"/>
      <c r="AF762" s="222"/>
      <c r="AG762" s="221"/>
      <c r="AH762" s="222"/>
      <c r="AI762" s="221"/>
      <c r="AJ762" s="221"/>
      <c r="AK762" s="221"/>
    </row>
    <row r="763" spans="4:37" ht="15.75" customHeight="1">
      <c r="D763" s="223"/>
      <c r="E763" s="221"/>
      <c r="F763" s="222"/>
      <c r="G763" s="221"/>
      <c r="H763" s="222"/>
      <c r="I763" s="221"/>
      <c r="J763" s="223"/>
      <c r="K763" s="221"/>
      <c r="L763" s="222"/>
      <c r="M763" s="221"/>
      <c r="N763" s="222"/>
      <c r="O763" s="221"/>
      <c r="P763" s="222"/>
      <c r="Q763" s="222"/>
      <c r="R763" s="222"/>
      <c r="S763" s="222"/>
      <c r="T763" s="222"/>
      <c r="U763" s="221"/>
      <c r="V763" s="222"/>
      <c r="W763" s="221"/>
      <c r="X763" s="222"/>
      <c r="Y763" s="221"/>
      <c r="Z763" s="222"/>
      <c r="AA763" s="221"/>
      <c r="AB763" s="222"/>
      <c r="AC763" s="221"/>
      <c r="AD763" s="222"/>
      <c r="AE763" s="221"/>
      <c r="AF763" s="222"/>
      <c r="AG763" s="221"/>
      <c r="AH763" s="222"/>
      <c r="AI763" s="221"/>
      <c r="AJ763" s="221"/>
      <c r="AK763" s="221"/>
    </row>
    <row r="764" spans="4:37" ht="15.75" customHeight="1">
      <c r="D764" s="223"/>
      <c r="E764" s="221"/>
      <c r="F764" s="222"/>
      <c r="G764" s="221"/>
      <c r="H764" s="222"/>
      <c r="I764" s="221"/>
      <c r="J764" s="223"/>
      <c r="K764" s="221"/>
      <c r="L764" s="222"/>
      <c r="M764" s="221"/>
      <c r="N764" s="222"/>
      <c r="O764" s="221"/>
      <c r="P764" s="222"/>
      <c r="Q764" s="222"/>
      <c r="R764" s="222"/>
      <c r="S764" s="222"/>
      <c r="T764" s="222"/>
      <c r="U764" s="221"/>
      <c r="V764" s="222"/>
      <c r="W764" s="221"/>
      <c r="X764" s="222"/>
      <c r="Y764" s="221"/>
      <c r="Z764" s="222"/>
      <c r="AA764" s="221"/>
      <c r="AB764" s="222"/>
      <c r="AC764" s="221"/>
      <c r="AD764" s="222"/>
      <c r="AE764" s="221"/>
      <c r="AF764" s="222"/>
      <c r="AG764" s="221"/>
      <c r="AH764" s="222"/>
      <c r="AI764" s="221"/>
      <c r="AJ764" s="221"/>
      <c r="AK764" s="221"/>
    </row>
    <row r="765" spans="4:37" ht="15.75" customHeight="1">
      <c r="D765" s="223"/>
      <c r="E765" s="221"/>
      <c r="F765" s="222"/>
      <c r="G765" s="221"/>
      <c r="H765" s="222"/>
      <c r="I765" s="221"/>
      <c r="J765" s="223"/>
      <c r="K765" s="221"/>
      <c r="L765" s="222"/>
      <c r="M765" s="221"/>
      <c r="N765" s="222"/>
      <c r="O765" s="221"/>
      <c r="P765" s="222"/>
      <c r="Q765" s="222"/>
      <c r="R765" s="222"/>
      <c r="S765" s="222"/>
      <c r="T765" s="222"/>
      <c r="U765" s="221"/>
      <c r="V765" s="222"/>
      <c r="W765" s="221"/>
      <c r="X765" s="222"/>
      <c r="Y765" s="221"/>
      <c r="Z765" s="222"/>
      <c r="AA765" s="221"/>
      <c r="AB765" s="222"/>
      <c r="AC765" s="221"/>
      <c r="AD765" s="222"/>
      <c r="AE765" s="221"/>
      <c r="AF765" s="222"/>
      <c r="AG765" s="221"/>
      <c r="AH765" s="222"/>
      <c r="AI765" s="221"/>
      <c r="AJ765" s="221"/>
      <c r="AK765" s="221"/>
    </row>
    <row r="766" spans="4:37" ht="15.75" customHeight="1">
      <c r="D766" s="223"/>
      <c r="E766" s="221"/>
      <c r="F766" s="222"/>
      <c r="G766" s="221"/>
      <c r="H766" s="222"/>
      <c r="I766" s="221"/>
      <c r="J766" s="223"/>
      <c r="K766" s="221"/>
      <c r="L766" s="222"/>
      <c r="M766" s="221"/>
      <c r="N766" s="222"/>
      <c r="O766" s="221"/>
      <c r="P766" s="222"/>
      <c r="Q766" s="222"/>
      <c r="R766" s="222"/>
      <c r="S766" s="222"/>
      <c r="T766" s="222"/>
      <c r="U766" s="221"/>
      <c r="V766" s="222"/>
      <c r="W766" s="221"/>
      <c r="X766" s="222"/>
      <c r="Y766" s="221"/>
      <c r="Z766" s="222"/>
      <c r="AA766" s="221"/>
      <c r="AB766" s="222"/>
      <c r="AC766" s="221"/>
      <c r="AD766" s="222"/>
      <c r="AE766" s="221"/>
      <c r="AF766" s="222"/>
      <c r="AG766" s="221"/>
      <c r="AH766" s="222"/>
      <c r="AI766" s="221"/>
      <c r="AJ766" s="221"/>
      <c r="AK766" s="221"/>
    </row>
    <row r="767" spans="4:37" ht="15.75" customHeight="1">
      <c r="D767" s="223"/>
      <c r="E767" s="221"/>
      <c r="F767" s="222"/>
      <c r="G767" s="221"/>
      <c r="H767" s="222"/>
      <c r="I767" s="221"/>
      <c r="J767" s="223"/>
      <c r="K767" s="221"/>
      <c r="L767" s="222"/>
      <c r="M767" s="221"/>
      <c r="N767" s="222"/>
      <c r="O767" s="221"/>
      <c r="P767" s="222"/>
      <c r="Q767" s="222"/>
      <c r="R767" s="222"/>
      <c r="S767" s="222"/>
      <c r="T767" s="222"/>
      <c r="U767" s="221"/>
      <c r="V767" s="222"/>
      <c r="W767" s="221"/>
      <c r="X767" s="222"/>
      <c r="Y767" s="221"/>
      <c r="Z767" s="222"/>
      <c r="AA767" s="221"/>
      <c r="AB767" s="222"/>
      <c r="AC767" s="221"/>
      <c r="AD767" s="222"/>
      <c r="AE767" s="221"/>
      <c r="AF767" s="222"/>
      <c r="AG767" s="221"/>
      <c r="AH767" s="222"/>
      <c r="AI767" s="221"/>
      <c r="AJ767" s="221"/>
      <c r="AK767" s="221"/>
    </row>
    <row r="768" spans="4:37" ht="15.75" customHeight="1">
      <c r="D768" s="223"/>
      <c r="E768" s="221"/>
      <c r="F768" s="222"/>
      <c r="G768" s="221"/>
      <c r="H768" s="222"/>
      <c r="I768" s="221"/>
      <c r="J768" s="223"/>
      <c r="K768" s="221"/>
      <c r="L768" s="222"/>
      <c r="M768" s="221"/>
      <c r="N768" s="222"/>
      <c r="O768" s="221"/>
      <c r="P768" s="222"/>
      <c r="Q768" s="222"/>
      <c r="R768" s="222"/>
      <c r="S768" s="222"/>
      <c r="T768" s="222"/>
      <c r="U768" s="221"/>
      <c r="V768" s="222"/>
      <c r="W768" s="221"/>
      <c r="X768" s="222"/>
      <c r="Y768" s="221"/>
      <c r="Z768" s="222"/>
      <c r="AA768" s="221"/>
      <c r="AB768" s="222"/>
      <c r="AC768" s="221"/>
      <c r="AD768" s="222"/>
      <c r="AE768" s="221"/>
      <c r="AF768" s="222"/>
      <c r="AG768" s="221"/>
      <c r="AH768" s="222"/>
      <c r="AI768" s="221"/>
      <c r="AJ768" s="221"/>
      <c r="AK768" s="221"/>
    </row>
    <row r="769" spans="4:37" ht="15.75" customHeight="1">
      <c r="D769" s="223"/>
      <c r="E769" s="221"/>
      <c r="F769" s="222"/>
      <c r="G769" s="221"/>
      <c r="H769" s="222"/>
      <c r="I769" s="221"/>
      <c r="J769" s="223"/>
      <c r="K769" s="221"/>
      <c r="L769" s="222"/>
      <c r="M769" s="221"/>
      <c r="N769" s="222"/>
      <c r="O769" s="221"/>
      <c r="P769" s="222"/>
      <c r="Q769" s="222"/>
      <c r="R769" s="222"/>
      <c r="S769" s="222"/>
      <c r="T769" s="222"/>
      <c r="U769" s="221"/>
      <c r="V769" s="222"/>
      <c r="W769" s="221"/>
      <c r="X769" s="222"/>
      <c r="Y769" s="221"/>
      <c r="Z769" s="222"/>
      <c r="AA769" s="221"/>
      <c r="AB769" s="222"/>
      <c r="AC769" s="221"/>
      <c r="AD769" s="222"/>
      <c r="AE769" s="221"/>
      <c r="AF769" s="222"/>
      <c r="AG769" s="221"/>
      <c r="AH769" s="222"/>
      <c r="AI769" s="221"/>
      <c r="AJ769" s="221"/>
      <c r="AK769" s="221"/>
    </row>
    <row r="770" spans="4:37" ht="15.75" customHeight="1">
      <c r="D770" s="223"/>
      <c r="E770" s="221"/>
      <c r="F770" s="222"/>
      <c r="G770" s="221"/>
      <c r="H770" s="222"/>
      <c r="I770" s="221"/>
      <c r="J770" s="223"/>
      <c r="K770" s="221"/>
      <c r="L770" s="222"/>
      <c r="M770" s="221"/>
      <c r="N770" s="222"/>
      <c r="O770" s="221"/>
      <c r="P770" s="222"/>
      <c r="Q770" s="222"/>
      <c r="R770" s="222"/>
      <c r="S770" s="222"/>
      <c r="T770" s="222"/>
      <c r="U770" s="221"/>
      <c r="V770" s="222"/>
      <c r="W770" s="221"/>
      <c r="X770" s="222"/>
      <c r="Y770" s="221"/>
      <c r="Z770" s="222"/>
      <c r="AA770" s="221"/>
      <c r="AB770" s="222"/>
      <c r="AC770" s="221"/>
      <c r="AD770" s="222"/>
      <c r="AE770" s="221"/>
      <c r="AF770" s="222"/>
      <c r="AG770" s="221"/>
      <c r="AH770" s="222"/>
      <c r="AI770" s="221"/>
      <c r="AJ770" s="221"/>
      <c r="AK770" s="221"/>
    </row>
    <row r="771" spans="4:37" ht="15.75" customHeight="1">
      <c r="D771" s="223"/>
      <c r="E771" s="221"/>
      <c r="F771" s="222"/>
      <c r="G771" s="221"/>
      <c r="H771" s="222"/>
      <c r="I771" s="221"/>
      <c r="J771" s="223"/>
      <c r="K771" s="221"/>
      <c r="L771" s="222"/>
      <c r="M771" s="221"/>
      <c r="N771" s="222"/>
      <c r="O771" s="221"/>
      <c r="P771" s="222"/>
      <c r="Q771" s="222"/>
      <c r="R771" s="222"/>
      <c r="S771" s="222"/>
      <c r="T771" s="222"/>
      <c r="U771" s="221"/>
      <c r="V771" s="222"/>
      <c r="W771" s="221"/>
      <c r="X771" s="222"/>
      <c r="Y771" s="221"/>
      <c r="Z771" s="222"/>
      <c r="AA771" s="221"/>
      <c r="AB771" s="222"/>
      <c r="AC771" s="221"/>
      <c r="AD771" s="222"/>
      <c r="AE771" s="221"/>
      <c r="AF771" s="222"/>
      <c r="AG771" s="221"/>
      <c r="AH771" s="222"/>
      <c r="AI771" s="221"/>
      <c r="AJ771" s="221"/>
      <c r="AK771" s="221"/>
    </row>
    <row r="772" spans="4:37" ht="15.75" customHeight="1">
      <c r="D772" s="223"/>
      <c r="E772" s="221"/>
      <c r="F772" s="222"/>
      <c r="G772" s="221"/>
      <c r="H772" s="222"/>
      <c r="I772" s="221"/>
      <c r="J772" s="223"/>
      <c r="K772" s="221"/>
      <c r="L772" s="222"/>
      <c r="M772" s="221"/>
      <c r="N772" s="222"/>
      <c r="O772" s="221"/>
      <c r="P772" s="222"/>
      <c r="Q772" s="222"/>
      <c r="R772" s="222"/>
      <c r="S772" s="222"/>
      <c r="T772" s="222"/>
      <c r="U772" s="221"/>
      <c r="V772" s="222"/>
      <c r="W772" s="221"/>
      <c r="X772" s="222"/>
      <c r="Y772" s="221"/>
      <c r="Z772" s="222"/>
      <c r="AA772" s="221"/>
      <c r="AB772" s="222"/>
      <c r="AC772" s="221"/>
      <c r="AD772" s="222"/>
      <c r="AE772" s="221"/>
      <c r="AF772" s="222"/>
      <c r="AG772" s="221"/>
      <c r="AH772" s="222"/>
      <c r="AI772" s="221"/>
      <c r="AJ772" s="221"/>
      <c r="AK772" s="221"/>
    </row>
    <row r="773" spans="4:37" ht="15.75" customHeight="1">
      <c r="D773" s="223"/>
      <c r="E773" s="221"/>
      <c r="F773" s="222"/>
      <c r="G773" s="221"/>
      <c r="H773" s="222"/>
      <c r="I773" s="221"/>
      <c r="J773" s="223"/>
      <c r="K773" s="221"/>
      <c r="L773" s="222"/>
      <c r="M773" s="221"/>
      <c r="N773" s="222"/>
      <c r="O773" s="221"/>
      <c r="P773" s="222"/>
      <c r="Q773" s="222"/>
      <c r="R773" s="222"/>
      <c r="S773" s="222"/>
      <c r="T773" s="222"/>
      <c r="U773" s="221"/>
      <c r="V773" s="222"/>
      <c r="W773" s="221"/>
      <c r="X773" s="222"/>
      <c r="Y773" s="221"/>
      <c r="Z773" s="222"/>
      <c r="AA773" s="221"/>
      <c r="AB773" s="222"/>
      <c r="AC773" s="221"/>
      <c r="AD773" s="222"/>
      <c r="AE773" s="221"/>
      <c r="AF773" s="222"/>
      <c r="AG773" s="221"/>
      <c r="AH773" s="222"/>
      <c r="AI773" s="221"/>
      <c r="AJ773" s="221"/>
      <c r="AK773" s="221"/>
    </row>
    <row r="774" spans="4:37" ht="15.75" customHeight="1">
      <c r="D774" s="223"/>
      <c r="E774" s="221"/>
      <c r="F774" s="222"/>
      <c r="G774" s="221"/>
      <c r="H774" s="222"/>
      <c r="I774" s="221"/>
      <c r="J774" s="223"/>
      <c r="K774" s="221"/>
      <c r="L774" s="222"/>
      <c r="M774" s="221"/>
      <c r="N774" s="222"/>
      <c r="O774" s="221"/>
      <c r="P774" s="222"/>
      <c r="Q774" s="222"/>
      <c r="R774" s="222"/>
      <c r="S774" s="222"/>
      <c r="T774" s="222"/>
      <c r="U774" s="221"/>
      <c r="V774" s="222"/>
      <c r="W774" s="221"/>
      <c r="X774" s="222"/>
      <c r="Y774" s="221"/>
      <c r="Z774" s="222"/>
      <c r="AA774" s="221"/>
      <c r="AB774" s="222"/>
      <c r="AC774" s="221"/>
      <c r="AD774" s="222"/>
      <c r="AE774" s="221"/>
      <c r="AF774" s="222"/>
      <c r="AG774" s="221"/>
      <c r="AH774" s="222"/>
      <c r="AI774" s="221"/>
      <c r="AJ774" s="221"/>
      <c r="AK774" s="221"/>
    </row>
    <row r="775" spans="4:37" ht="15.75" customHeight="1">
      <c r="D775" s="223"/>
      <c r="E775" s="221"/>
      <c r="F775" s="222"/>
      <c r="G775" s="221"/>
      <c r="H775" s="222"/>
      <c r="I775" s="221"/>
      <c r="J775" s="223"/>
      <c r="K775" s="221"/>
      <c r="L775" s="222"/>
      <c r="M775" s="221"/>
      <c r="N775" s="222"/>
      <c r="O775" s="221"/>
      <c r="P775" s="222"/>
      <c r="Q775" s="222"/>
      <c r="R775" s="222"/>
      <c r="S775" s="222"/>
      <c r="T775" s="222"/>
      <c r="U775" s="221"/>
      <c r="V775" s="222"/>
      <c r="W775" s="221"/>
      <c r="X775" s="222"/>
      <c r="Y775" s="221"/>
      <c r="Z775" s="222"/>
      <c r="AA775" s="221"/>
      <c r="AB775" s="222"/>
      <c r="AC775" s="221"/>
      <c r="AD775" s="222"/>
      <c r="AE775" s="221"/>
      <c r="AF775" s="222"/>
      <c r="AG775" s="221"/>
      <c r="AH775" s="222"/>
      <c r="AI775" s="221"/>
      <c r="AJ775" s="221"/>
      <c r="AK775" s="221"/>
    </row>
    <row r="776" spans="4:37" ht="15.75" customHeight="1">
      <c r="D776" s="223"/>
      <c r="E776" s="221"/>
      <c r="F776" s="222"/>
      <c r="G776" s="221"/>
      <c r="H776" s="222"/>
      <c r="I776" s="221"/>
      <c r="J776" s="223"/>
      <c r="K776" s="221"/>
      <c r="L776" s="222"/>
      <c r="M776" s="221"/>
      <c r="N776" s="222"/>
      <c r="O776" s="221"/>
      <c r="P776" s="222"/>
      <c r="Q776" s="222"/>
      <c r="R776" s="222"/>
      <c r="S776" s="222"/>
      <c r="T776" s="222"/>
      <c r="U776" s="221"/>
      <c r="V776" s="222"/>
      <c r="W776" s="221"/>
      <c r="X776" s="222"/>
      <c r="Y776" s="221"/>
      <c r="Z776" s="222"/>
      <c r="AA776" s="221"/>
      <c r="AB776" s="222"/>
      <c r="AC776" s="221"/>
      <c r="AD776" s="222"/>
      <c r="AE776" s="221"/>
      <c r="AF776" s="222"/>
      <c r="AG776" s="221"/>
      <c r="AH776" s="222"/>
      <c r="AI776" s="221"/>
      <c r="AJ776" s="221"/>
      <c r="AK776" s="221"/>
    </row>
    <row r="777" spans="4:37" ht="15.75" customHeight="1">
      <c r="D777" s="223"/>
      <c r="E777" s="221"/>
      <c r="F777" s="222"/>
      <c r="G777" s="221"/>
      <c r="H777" s="222"/>
      <c r="I777" s="221"/>
      <c r="J777" s="223"/>
      <c r="K777" s="221"/>
      <c r="L777" s="222"/>
      <c r="M777" s="221"/>
      <c r="N777" s="222"/>
      <c r="O777" s="221"/>
      <c r="P777" s="222"/>
      <c r="Q777" s="222"/>
      <c r="R777" s="222"/>
      <c r="S777" s="222"/>
      <c r="T777" s="222"/>
      <c r="U777" s="221"/>
      <c r="V777" s="222"/>
      <c r="W777" s="221"/>
      <c r="X777" s="222"/>
      <c r="Y777" s="221"/>
      <c r="Z777" s="222"/>
      <c r="AA777" s="221"/>
      <c r="AB777" s="222"/>
      <c r="AC777" s="221"/>
      <c r="AD777" s="222"/>
      <c r="AE777" s="221"/>
      <c r="AF777" s="222"/>
      <c r="AG777" s="221"/>
      <c r="AH777" s="222"/>
      <c r="AI777" s="221"/>
      <c r="AJ777" s="221"/>
      <c r="AK777" s="221"/>
    </row>
    <row r="778" spans="4:37" ht="15.75" customHeight="1">
      <c r="D778" s="223"/>
      <c r="E778" s="221"/>
      <c r="F778" s="222"/>
      <c r="G778" s="221"/>
      <c r="H778" s="222"/>
      <c r="I778" s="221"/>
      <c r="J778" s="223"/>
      <c r="K778" s="221"/>
      <c r="L778" s="222"/>
      <c r="M778" s="221"/>
      <c r="N778" s="222"/>
      <c r="O778" s="221"/>
      <c r="P778" s="222"/>
      <c r="Q778" s="222"/>
      <c r="R778" s="222"/>
      <c r="S778" s="222"/>
      <c r="T778" s="222"/>
      <c r="U778" s="221"/>
      <c r="V778" s="222"/>
      <c r="W778" s="221"/>
      <c r="X778" s="222"/>
      <c r="Y778" s="221"/>
      <c r="Z778" s="222"/>
      <c r="AA778" s="221"/>
      <c r="AB778" s="222"/>
      <c r="AC778" s="221"/>
      <c r="AD778" s="222"/>
      <c r="AE778" s="221"/>
      <c r="AF778" s="222"/>
      <c r="AG778" s="221"/>
      <c r="AH778" s="222"/>
      <c r="AI778" s="221"/>
      <c r="AJ778" s="221"/>
      <c r="AK778" s="221"/>
    </row>
    <row r="779" spans="4:37" ht="15.75" customHeight="1">
      <c r="D779" s="223"/>
      <c r="E779" s="221"/>
      <c r="F779" s="222"/>
      <c r="G779" s="221"/>
      <c r="H779" s="222"/>
      <c r="I779" s="221"/>
      <c r="J779" s="223"/>
      <c r="K779" s="221"/>
      <c r="L779" s="222"/>
      <c r="M779" s="221"/>
      <c r="N779" s="222"/>
      <c r="O779" s="221"/>
      <c r="P779" s="222"/>
      <c r="Q779" s="222"/>
      <c r="R779" s="222"/>
      <c r="S779" s="222"/>
      <c r="T779" s="222"/>
      <c r="U779" s="221"/>
      <c r="V779" s="222"/>
      <c r="W779" s="221"/>
      <c r="X779" s="222"/>
      <c r="Y779" s="221"/>
      <c r="Z779" s="222"/>
      <c r="AA779" s="221"/>
      <c r="AB779" s="222"/>
      <c r="AC779" s="221"/>
      <c r="AD779" s="222"/>
      <c r="AE779" s="221"/>
      <c r="AF779" s="222"/>
      <c r="AG779" s="221"/>
      <c r="AH779" s="222"/>
      <c r="AI779" s="221"/>
      <c r="AJ779" s="221"/>
      <c r="AK779" s="221"/>
    </row>
    <row r="780" spans="4:37" ht="15.75" customHeight="1">
      <c r="D780" s="223"/>
      <c r="E780" s="221"/>
      <c r="F780" s="222"/>
      <c r="G780" s="221"/>
      <c r="H780" s="222"/>
      <c r="I780" s="221"/>
      <c r="J780" s="223"/>
      <c r="K780" s="221"/>
      <c r="L780" s="222"/>
      <c r="M780" s="221"/>
      <c r="N780" s="222"/>
      <c r="O780" s="221"/>
      <c r="P780" s="222"/>
      <c r="Q780" s="222"/>
      <c r="R780" s="222"/>
      <c r="S780" s="222"/>
      <c r="T780" s="222"/>
      <c r="U780" s="221"/>
      <c r="V780" s="222"/>
      <c r="W780" s="221"/>
      <c r="X780" s="222"/>
      <c r="Y780" s="221"/>
      <c r="Z780" s="222"/>
      <c r="AA780" s="221"/>
      <c r="AB780" s="222"/>
      <c r="AC780" s="221"/>
      <c r="AD780" s="222"/>
      <c r="AE780" s="221"/>
      <c r="AF780" s="222"/>
      <c r="AG780" s="221"/>
      <c r="AH780" s="222"/>
      <c r="AI780" s="221"/>
      <c r="AJ780" s="221"/>
      <c r="AK780" s="221"/>
    </row>
    <row r="781" spans="4:37" ht="15.75" customHeight="1">
      <c r="D781" s="223"/>
      <c r="E781" s="221"/>
      <c r="F781" s="222"/>
      <c r="G781" s="221"/>
      <c r="H781" s="222"/>
      <c r="I781" s="221"/>
      <c r="J781" s="223"/>
      <c r="K781" s="221"/>
      <c r="L781" s="222"/>
      <c r="M781" s="221"/>
      <c r="N781" s="222"/>
      <c r="O781" s="221"/>
      <c r="P781" s="222"/>
      <c r="Q781" s="222"/>
      <c r="R781" s="222"/>
      <c r="S781" s="222"/>
      <c r="T781" s="222"/>
      <c r="U781" s="221"/>
      <c r="V781" s="222"/>
      <c r="W781" s="221"/>
      <c r="X781" s="222"/>
      <c r="Y781" s="221"/>
      <c r="Z781" s="222"/>
      <c r="AA781" s="221"/>
      <c r="AB781" s="222"/>
      <c r="AC781" s="221"/>
      <c r="AD781" s="222"/>
      <c r="AE781" s="221"/>
      <c r="AF781" s="222"/>
      <c r="AG781" s="221"/>
      <c r="AH781" s="222"/>
      <c r="AI781" s="221"/>
      <c r="AJ781" s="221"/>
      <c r="AK781" s="221"/>
    </row>
    <row r="782" spans="4:37" ht="15.75" customHeight="1">
      <c r="D782" s="223"/>
      <c r="E782" s="221"/>
      <c r="F782" s="222"/>
      <c r="G782" s="221"/>
      <c r="H782" s="222"/>
      <c r="I782" s="221"/>
      <c r="J782" s="223"/>
      <c r="K782" s="221"/>
      <c r="L782" s="222"/>
      <c r="M782" s="221"/>
      <c r="N782" s="222"/>
      <c r="O782" s="221"/>
      <c r="P782" s="222"/>
      <c r="Q782" s="222"/>
      <c r="R782" s="222"/>
      <c r="S782" s="222"/>
      <c r="T782" s="222"/>
      <c r="U782" s="221"/>
      <c r="V782" s="222"/>
      <c r="W782" s="221"/>
      <c r="X782" s="222"/>
      <c r="Y782" s="221"/>
      <c r="Z782" s="222"/>
      <c r="AA782" s="221"/>
      <c r="AB782" s="222"/>
      <c r="AC782" s="221"/>
      <c r="AD782" s="222"/>
      <c r="AE782" s="221"/>
      <c r="AF782" s="222"/>
      <c r="AG782" s="221"/>
      <c r="AH782" s="222"/>
      <c r="AI782" s="221"/>
      <c r="AJ782" s="221"/>
      <c r="AK782" s="221"/>
    </row>
    <row r="783" spans="4:37" ht="15.75" customHeight="1">
      <c r="D783" s="223"/>
      <c r="E783" s="221"/>
      <c r="F783" s="222"/>
      <c r="G783" s="221"/>
      <c r="H783" s="222"/>
      <c r="I783" s="221"/>
      <c r="J783" s="223"/>
      <c r="K783" s="221"/>
      <c r="L783" s="222"/>
      <c r="M783" s="221"/>
      <c r="N783" s="222"/>
      <c r="O783" s="221"/>
      <c r="P783" s="222"/>
      <c r="Q783" s="222"/>
      <c r="R783" s="222"/>
      <c r="S783" s="222"/>
      <c r="T783" s="222"/>
      <c r="U783" s="221"/>
      <c r="V783" s="222"/>
      <c r="W783" s="221"/>
      <c r="X783" s="222"/>
      <c r="Y783" s="221"/>
      <c r="Z783" s="222"/>
      <c r="AA783" s="221"/>
      <c r="AB783" s="222"/>
      <c r="AC783" s="221"/>
      <c r="AD783" s="222"/>
      <c r="AE783" s="221"/>
      <c r="AF783" s="222"/>
      <c r="AG783" s="221"/>
      <c r="AH783" s="222"/>
      <c r="AI783" s="221"/>
      <c r="AJ783" s="221"/>
      <c r="AK783" s="221"/>
    </row>
    <row r="784" spans="4:37" ht="15.75" customHeight="1">
      <c r="D784" s="223"/>
      <c r="E784" s="221"/>
      <c r="F784" s="222"/>
      <c r="G784" s="221"/>
      <c r="H784" s="222"/>
      <c r="I784" s="221"/>
      <c r="J784" s="223"/>
      <c r="K784" s="221"/>
      <c r="L784" s="222"/>
      <c r="M784" s="221"/>
      <c r="N784" s="222"/>
      <c r="O784" s="221"/>
      <c r="P784" s="222"/>
      <c r="Q784" s="222"/>
      <c r="R784" s="222"/>
      <c r="S784" s="222"/>
      <c r="T784" s="222"/>
      <c r="U784" s="221"/>
      <c r="V784" s="222"/>
      <c r="W784" s="221"/>
      <c r="X784" s="222"/>
      <c r="Y784" s="221"/>
      <c r="Z784" s="222"/>
      <c r="AA784" s="221"/>
      <c r="AB784" s="222"/>
      <c r="AC784" s="221"/>
      <c r="AD784" s="222"/>
      <c r="AE784" s="221"/>
      <c r="AF784" s="222"/>
      <c r="AG784" s="221"/>
      <c r="AH784" s="222"/>
      <c r="AI784" s="221"/>
      <c r="AJ784" s="221"/>
      <c r="AK784" s="221"/>
    </row>
    <row r="785" spans="4:37" ht="15.75" customHeight="1">
      <c r="D785" s="223"/>
      <c r="E785" s="221"/>
      <c r="F785" s="222"/>
      <c r="G785" s="221"/>
      <c r="H785" s="222"/>
      <c r="I785" s="221"/>
      <c r="J785" s="223"/>
      <c r="K785" s="221"/>
      <c r="L785" s="222"/>
      <c r="M785" s="221"/>
      <c r="N785" s="222"/>
      <c r="O785" s="221"/>
      <c r="P785" s="222"/>
      <c r="Q785" s="222"/>
      <c r="R785" s="222"/>
      <c r="S785" s="222"/>
      <c r="T785" s="222"/>
      <c r="U785" s="221"/>
      <c r="V785" s="222"/>
      <c r="W785" s="221"/>
      <c r="X785" s="222"/>
      <c r="Y785" s="221"/>
      <c r="Z785" s="222"/>
      <c r="AA785" s="221"/>
      <c r="AB785" s="222"/>
      <c r="AC785" s="221"/>
      <c r="AD785" s="222"/>
      <c r="AE785" s="221"/>
      <c r="AF785" s="222"/>
      <c r="AG785" s="221"/>
      <c r="AH785" s="222"/>
      <c r="AI785" s="221"/>
      <c r="AJ785" s="221"/>
      <c r="AK785" s="221"/>
    </row>
    <row r="786" spans="4:37" ht="15.75" customHeight="1">
      <c r="D786" s="223"/>
      <c r="E786" s="221"/>
      <c r="F786" s="222"/>
      <c r="G786" s="221"/>
      <c r="H786" s="222"/>
      <c r="I786" s="221"/>
      <c r="J786" s="223"/>
      <c r="K786" s="221"/>
      <c r="L786" s="222"/>
      <c r="M786" s="221"/>
      <c r="N786" s="222"/>
      <c r="O786" s="221"/>
      <c r="P786" s="222"/>
      <c r="Q786" s="222"/>
      <c r="R786" s="222"/>
      <c r="S786" s="222"/>
      <c r="T786" s="222"/>
      <c r="U786" s="221"/>
      <c r="V786" s="222"/>
      <c r="W786" s="221"/>
      <c r="X786" s="222"/>
      <c r="Y786" s="221"/>
      <c r="Z786" s="222"/>
      <c r="AA786" s="221"/>
      <c r="AB786" s="222"/>
      <c r="AC786" s="221"/>
      <c r="AD786" s="222"/>
      <c r="AE786" s="221"/>
      <c r="AF786" s="222"/>
      <c r="AG786" s="221"/>
      <c r="AH786" s="222"/>
      <c r="AI786" s="221"/>
      <c r="AJ786" s="221"/>
      <c r="AK786" s="221"/>
    </row>
    <row r="787" spans="4:37" ht="15.75" customHeight="1">
      <c r="D787" s="223"/>
      <c r="E787" s="221"/>
      <c r="F787" s="222"/>
      <c r="G787" s="221"/>
      <c r="H787" s="222"/>
      <c r="I787" s="221"/>
      <c r="J787" s="223"/>
      <c r="K787" s="221"/>
      <c r="L787" s="222"/>
      <c r="M787" s="221"/>
      <c r="N787" s="222"/>
      <c r="O787" s="221"/>
      <c r="P787" s="222"/>
      <c r="Q787" s="222"/>
      <c r="R787" s="222"/>
      <c r="S787" s="222"/>
      <c r="T787" s="222"/>
      <c r="U787" s="221"/>
      <c r="V787" s="222"/>
      <c r="W787" s="221"/>
      <c r="X787" s="222"/>
      <c r="Y787" s="221"/>
      <c r="Z787" s="222"/>
      <c r="AA787" s="221"/>
      <c r="AB787" s="222"/>
      <c r="AC787" s="221"/>
      <c r="AD787" s="222"/>
      <c r="AE787" s="221"/>
      <c r="AF787" s="222"/>
      <c r="AG787" s="221"/>
      <c r="AH787" s="222"/>
      <c r="AI787" s="221"/>
      <c r="AJ787" s="221"/>
      <c r="AK787" s="221"/>
    </row>
    <row r="788" spans="4:37" ht="15.75" customHeight="1">
      <c r="D788" s="223"/>
      <c r="E788" s="221"/>
      <c r="F788" s="222"/>
      <c r="G788" s="221"/>
      <c r="H788" s="222"/>
      <c r="I788" s="221"/>
      <c r="J788" s="223"/>
      <c r="K788" s="221"/>
      <c r="L788" s="222"/>
      <c r="M788" s="221"/>
      <c r="N788" s="222"/>
      <c r="O788" s="221"/>
      <c r="P788" s="222"/>
      <c r="Q788" s="222"/>
      <c r="R788" s="222"/>
      <c r="S788" s="222"/>
      <c r="T788" s="222"/>
      <c r="U788" s="221"/>
      <c r="V788" s="222"/>
      <c r="W788" s="221"/>
      <c r="X788" s="222"/>
      <c r="Y788" s="221"/>
      <c r="Z788" s="222"/>
      <c r="AA788" s="221"/>
      <c r="AB788" s="222"/>
      <c r="AC788" s="221"/>
      <c r="AD788" s="222"/>
      <c r="AE788" s="221"/>
      <c r="AF788" s="222"/>
      <c r="AG788" s="221"/>
      <c r="AH788" s="222"/>
      <c r="AI788" s="221"/>
      <c r="AJ788" s="221"/>
      <c r="AK788" s="221"/>
    </row>
    <row r="789" spans="4:37" ht="15.75" customHeight="1">
      <c r="D789" s="223"/>
      <c r="E789" s="221"/>
      <c r="F789" s="222"/>
      <c r="G789" s="221"/>
      <c r="H789" s="222"/>
      <c r="I789" s="221"/>
      <c r="J789" s="223"/>
      <c r="K789" s="221"/>
      <c r="L789" s="222"/>
      <c r="M789" s="221"/>
      <c r="N789" s="222"/>
      <c r="O789" s="221"/>
      <c r="P789" s="222"/>
      <c r="Q789" s="222"/>
      <c r="R789" s="222"/>
      <c r="S789" s="222"/>
      <c r="T789" s="222"/>
      <c r="U789" s="221"/>
      <c r="V789" s="222"/>
      <c r="W789" s="221"/>
      <c r="X789" s="222"/>
      <c r="Y789" s="221"/>
      <c r="Z789" s="222"/>
      <c r="AA789" s="221"/>
      <c r="AB789" s="222"/>
      <c r="AC789" s="221"/>
      <c r="AD789" s="222"/>
      <c r="AE789" s="221"/>
      <c r="AF789" s="222"/>
      <c r="AG789" s="221"/>
      <c r="AH789" s="222"/>
      <c r="AI789" s="221"/>
      <c r="AJ789" s="221"/>
      <c r="AK789" s="221"/>
    </row>
    <row r="790" spans="4:37" ht="15.75" customHeight="1">
      <c r="D790" s="223"/>
      <c r="E790" s="221"/>
      <c r="F790" s="222"/>
      <c r="G790" s="221"/>
      <c r="H790" s="222"/>
      <c r="I790" s="221"/>
      <c r="J790" s="223"/>
      <c r="K790" s="221"/>
      <c r="L790" s="222"/>
      <c r="M790" s="221"/>
      <c r="N790" s="222"/>
      <c r="O790" s="221"/>
      <c r="P790" s="222"/>
      <c r="Q790" s="222"/>
      <c r="R790" s="222"/>
      <c r="S790" s="222"/>
      <c r="T790" s="222"/>
      <c r="U790" s="221"/>
      <c r="V790" s="222"/>
      <c r="W790" s="221"/>
      <c r="X790" s="222"/>
      <c r="Y790" s="221"/>
      <c r="Z790" s="222"/>
      <c r="AA790" s="221"/>
      <c r="AB790" s="222"/>
      <c r="AC790" s="221"/>
      <c r="AD790" s="222"/>
      <c r="AE790" s="221"/>
      <c r="AF790" s="222"/>
      <c r="AG790" s="221"/>
      <c r="AH790" s="222"/>
      <c r="AI790" s="221"/>
      <c r="AJ790" s="221"/>
      <c r="AK790" s="221"/>
    </row>
    <row r="791" spans="4:37" ht="15.75" customHeight="1">
      <c r="D791" s="223"/>
      <c r="E791" s="221"/>
      <c r="F791" s="222"/>
      <c r="G791" s="221"/>
      <c r="H791" s="222"/>
      <c r="I791" s="221"/>
      <c r="J791" s="223"/>
      <c r="K791" s="221"/>
      <c r="L791" s="222"/>
      <c r="M791" s="221"/>
      <c r="N791" s="222"/>
      <c r="O791" s="221"/>
      <c r="P791" s="222"/>
      <c r="Q791" s="222"/>
      <c r="R791" s="222"/>
      <c r="S791" s="222"/>
      <c r="T791" s="222"/>
      <c r="U791" s="221"/>
      <c r="V791" s="222"/>
      <c r="W791" s="221"/>
      <c r="X791" s="222"/>
      <c r="Y791" s="221"/>
      <c r="Z791" s="222"/>
      <c r="AA791" s="221"/>
      <c r="AB791" s="222"/>
      <c r="AC791" s="221"/>
      <c r="AD791" s="222"/>
      <c r="AE791" s="221"/>
      <c r="AF791" s="222"/>
      <c r="AG791" s="221"/>
      <c r="AH791" s="222"/>
      <c r="AI791" s="221"/>
      <c r="AJ791" s="221"/>
      <c r="AK791" s="221"/>
    </row>
    <row r="792" spans="4:37" ht="15.75" customHeight="1">
      <c r="D792" s="223"/>
      <c r="E792" s="221"/>
      <c r="F792" s="222"/>
      <c r="G792" s="221"/>
      <c r="H792" s="222"/>
      <c r="I792" s="221"/>
      <c r="J792" s="223"/>
      <c r="K792" s="221"/>
      <c r="L792" s="222"/>
      <c r="M792" s="221"/>
      <c r="N792" s="222"/>
      <c r="O792" s="221"/>
      <c r="P792" s="222"/>
      <c r="Q792" s="222"/>
      <c r="R792" s="222"/>
      <c r="S792" s="222"/>
      <c r="T792" s="222"/>
      <c r="U792" s="221"/>
      <c r="V792" s="222"/>
      <c r="W792" s="221"/>
      <c r="X792" s="222"/>
      <c r="Y792" s="221"/>
      <c r="Z792" s="222"/>
      <c r="AA792" s="221"/>
      <c r="AB792" s="222"/>
      <c r="AC792" s="221"/>
      <c r="AD792" s="222"/>
      <c r="AE792" s="221"/>
      <c r="AF792" s="222"/>
      <c r="AG792" s="221"/>
      <c r="AH792" s="222"/>
      <c r="AI792" s="221"/>
      <c r="AJ792" s="221"/>
      <c r="AK792" s="221"/>
    </row>
    <row r="793" spans="4:37" ht="15.75" customHeight="1">
      <c r="D793" s="223"/>
      <c r="E793" s="221"/>
      <c r="F793" s="222"/>
      <c r="G793" s="221"/>
      <c r="H793" s="222"/>
      <c r="I793" s="221"/>
      <c r="J793" s="223"/>
      <c r="K793" s="221"/>
      <c r="L793" s="222"/>
      <c r="M793" s="221"/>
      <c r="N793" s="222"/>
      <c r="O793" s="221"/>
      <c r="P793" s="222"/>
      <c r="Q793" s="222"/>
      <c r="R793" s="222"/>
      <c r="S793" s="222"/>
      <c r="T793" s="222"/>
      <c r="U793" s="221"/>
      <c r="V793" s="222"/>
      <c r="W793" s="221"/>
      <c r="X793" s="222"/>
      <c r="Y793" s="221"/>
      <c r="Z793" s="222"/>
      <c r="AA793" s="221"/>
      <c r="AB793" s="222"/>
      <c r="AC793" s="221"/>
      <c r="AD793" s="222"/>
      <c r="AE793" s="221"/>
      <c r="AF793" s="222"/>
      <c r="AG793" s="221"/>
      <c r="AH793" s="222"/>
      <c r="AI793" s="221"/>
      <c r="AJ793" s="221"/>
      <c r="AK793" s="221"/>
    </row>
    <row r="794" spans="4:37" ht="15.75" customHeight="1">
      <c r="D794" s="223"/>
      <c r="E794" s="221"/>
      <c r="F794" s="222"/>
      <c r="G794" s="221"/>
      <c r="H794" s="222"/>
      <c r="I794" s="221"/>
      <c r="J794" s="223"/>
      <c r="K794" s="221"/>
      <c r="L794" s="222"/>
      <c r="M794" s="221"/>
      <c r="N794" s="222"/>
      <c r="O794" s="221"/>
      <c r="P794" s="222"/>
      <c r="Q794" s="222"/>
      <c r="R794" s="222"/>
      <c r="S794" s="222"/>
      <c r="T794" s="222"/>
      <c r="U794" s="221"/>
      <c r="V794" s="222"/>
      <c r="W794" s="221"/>
      <c r="X794" s="222"/>
      <c r="Y794" s="221"/>
      <c r="Z794" s="222"/>
      <c r="AA794" s="221"/>
      <c r="AB794" s="222"/>
      <c r="AC794" s="221"/>
      <c r="AD794" s="222"/>
      <c r="AE794" s="221"/>
      <c r="AF794" s="222"/>
      <c r="AG794" s="221"/>
      <c r="AH794" s="222"/>
      <c r="AI794" s="221"/>
      <c r="AJ794" s="221"/>
      <c r="AK794" s="221"/>
    </row>
    <row r="795" spans="4:37" ht="15.75" customHeight="1">
      <c r="D795" s="223"/>
      <c r="E795" s="221"/>
      <c r="F795" s="222"/>
      <c r="G795" s="221"/>
      <c r="H795" s="222"/>
      <c r="I795" s="221"/>
      <c r="J795" s="223"/>
      <c r="K795" s="221"/>
      <c r="L795" s="222"/>
      <c r="M795" s="221"/>
      <c r="N795" s="222"/>
      <c r="O795" s="221"/>
      <c r="P795" s="222"/>
      <c r="Q795" s="222"/>
      <c r="R795" s="222"/>
      <c r="S795" s="222"/>
      <c r="T795" s="222"/>
      <c r="U795" s="221"/>
      <c r="V795" s="222"/>
      <c r="W795" s="221"/>
      <c r="X795" s="222"/>
      <c r="Y795" s="221"/>
      <c r="Z795" s="222"/>
      <c r="AA795" s="221"/>
      <c r="AB795" s="222"/>
      <c r="AC795" s="221"/>
      <c r="AD795" s="222"/>
      <c r="AE795" s="221"/>
      <c r="AF795" s="222"/>
      <c r="AG795" s="221"/>
      <c r="AH795" s="222"/>
      <c r="AI795" s="221"/>
      <c r="AJ795" s="221"/>
      <c r="AK795" s="221"/>
    </row>
    <row r="796" spans="4:37" ht="15.75" customHeight="1">
      <c r="D796" s="223"/>
      <c r="E796" s="221"/>
      <c r="F796" s="222"/>
      <c r="G796" s="221"/>
      <c r="H796" s="222"/>
      <c r="I796" s="221"/>
      <c r="J796" s="223"/>
      <c r="K796" s="221"/>
      <c r="L796" s="222"/>
      <c r="M796" s="221"/>
      <c r="N796" s="222"/>
      <c r="O796" s="221"/>
      <c r="P796" s="222"/>
      <c r="Q796" s="222"/>
      <c r="R796" s="222"/>
      <c r="S796" s="222"/>
      <c r="T796" s="222"/>
      <c r="U796" s="221"/>
      <c r="V796" s="222"/>
      <c r="W796" s="221"/>
      <c r="X796" s="222"/>
      <c r="Y796" s="221"/>
      <c r="Z796" s="222"/>
      <c r="AA796" s="221"/>
      <c r="AB796" s="222"/>
      <c r="AC796" s="221"/>
      <c r="AD796" s="222"/>
      <c r="AE796" s="221"/>
      <c r="AF796" s="222"/>
      <c r="AG796" s="221"/>
      <c r="AH796" s="222"/>
      <c r="AI796" s="221"/>
      <c r="AJ796" s="221"/>
      <c r="AK796" s="221"/>
    </row>
    <row r="797" spans="4:37" ht="15.75" customHeight="1">
      <c r="D797" s="223"/>
      <c r="E797" s="221"/>
      <c r="F797" s="222"/>
      <c r="G797" s="221"/>
      <c r="H797" s="222"/>
      <c r="I797" s="221"/>
      <c r="J797" s="223"/>
      <c r="K797" s="221"/>
      <c r="L797" s="222"/>
      <c r="M797" s="221"/>
      <c r="N797" s="222"/>
      <c r="O797" s="221"/>
      <c r="P797" s="222"/>
      <c r="Q797" s="222"/>
      <c r="R797" s="222"/>
      <c r="S797" s="222"/>
      <c r="T797" s="222"/>
      <c r="U797" s="221"/>
      <c r="V797" s="222"/>
      <c r="W797" s="221"/>
      <c r="X797" s="222"/>
      <c r="Y797" s="221"/>
      <c r="Z797" s="222"/>
      <c r="AA797" s="221"/>
      <c r="AB797" s="222"/>
      <c r="AC797" s="221"/>
      <c r="AD797" s="222"/>
      <c r="AE797" s="221"/>
      <c r="AF797" s="222"/>
      <c r="AG797" s="221"/>
      <c r="AH797" s="222"/>
      <c r="AI797" s="221"/>
      <c r="AJ797" s="221"/>
      <c r="AK797" s="221"/>
    </row>
    <row r="798" spans="4:37" ht="15.75" customHeight="1">
      <c r="D798" s="223"/>
      <c r="E798" s="221"/>
      <c r="F798" s="222"/>
      <c r="G798" s="221"/>
      <c r="H798" s="222"/>
      <c r="I798" s="221"/>
      <c r="J798" s="223"/>
      <c r="K798" s="221"/>
      <c r="L798" s="222"/>
      <c r="M798" s="221"/>
      <c r="N798" s="222"/>
      <c r="O798" s="221"/>
      <c r="P798" s="222"/>
      <c r="Q798" s="222"/>
      <c r="R798" s="222"/>
      <c r="S798" s="222"/>
      <c r="T798" s="222"/>
      <c r="U798" s="221"/>
      <c r="V798" s="222"/>
      <c r="W798" s="221"/>
      <c r="X798" s="222"/>
      <c r="Y798" s="221"/>
      <c r="Z798" s="222"/>
      <c r="AA798" s="221"/>
      <c r="AB798" s="222"/>
      <c r="AC798" s="221"/>
      <c r="AD798" s="222"/>
      <c r="AE798" s="221"/>
      <c r="AF798" s="222"/>
      <c r="AG798" s="221"/>
      <c r="AH798" s="222"/>
      <c r="AI798" s="221"/>
      <c r="AJ798" s="221"/>
      <c r="AK798" s="221"/>
    </row>
    <row r="799" spans="4:37" ht="15.75" customHeight="1">
      <c r="D799" s="223"/>
      <c r="E799" s="221"/>
      <c r="F799" s="222"/>
      <c r="G799" s="221"/>
      <c r="H799" s="222"/>
      <c r="I799" s="221"/>
      <c r="J799" s="223"/>
      <c r="K799" s="221"/>
      <c r="L799" s="222"/>
      <c r="M799" s="221"/>
      <c r="N799" s="222"/>
      <c r="O799" s="221"/>
      <c r="P799" s="222"/>
      <c r="Q799" s="222"/>
      <c r="R799" s="222"/>
      <c r="S799" s="222"/>
      <c r="T799" s="222"/>
      <c r="U799" s="221"/>
      <c r="V799" s="222"/>
      <c r="W799" s="221"/>
      <c r="X799" s="222"/>
      <c r="Y799" s="221"/>
      <c r="Z799" s="222"/>
      <c r="AA799" s="221"/>
      <c r="AB799" s="222"/>
      <c r="AC799" s="221"/>
      <c r="AD799" s="222"/>
      <c r="AE799" s="221"/>
      <c r="AF799" s="222"/>
      <c r="AG799" s="221"/>
      <c r="AH799" s="222"/>
      <c r="AI799" s="221"/>
      <c r="AJ799" s="221"/>
      <c r="AK799" s="221"/>
    </row>
    <row r="800" spans="4:37" ht="15.75" customHeight="1">
      <c r="D800" s="223"/>
      <c r="E800" s="221"/>
      <c r="F800" s="222"/>
      <c r="G800" s="221"/>
      <c r="H800" s="222"/>
      <c r="I800" s="221"/>
      <c r="J800" s="223"/>
      <c r="K800" s="221"/>
      <c r="L800" s="222"/>
      <c r="M800" s="221"/>
      <c r="N800" s="222"/>
      <c r="O800" s="221"/>
      <c r="P800" s="222"/>
      <c r="Q800" s="222"/>
      <c r="R800" s="222"/>
      <c r="S800" s="222"/>
      <c r="T800" s="222"/>
      <c r="U800" s="221"/>
      <c r="V800" s="222"/>
      <c r="W800" s="221"/>
      <c r="X800" s="222"/>
      <c r="Y800" s="221"/>
      <c r="Z800" s="222"/>
      <c r="AA800" s="221"/>
      <c r="AB800" s="222"/>
      <c r="AC800" s="221"/>
      <c r="AD800" s="222"/>
      <c r="AE800" s="221"/>
      <c r="AF800" s="222"/>
      <c r="AG800" s="221"/>
      <c r="AH800" s="222"/>
      <c r="AI800" s="221"/>
      <c r="AJ800" s="221"/>
      <c r="AK800" s="221"/>
    </row>
    <row r="801" spans="4:37" ht="15.75" customHeight="1">
      <c r="D801" s="223"/>
      <c r="E801" s="221"/>
      <c r="F801" s="222"/>
      <c r="G801" s="221"/>
      <c r="H801" s="222"/>
      <c r="I801" s="221"/>
      <c r="J801" s="223"/>
      <c r="K801" s="221"/>
      <c r="L801" s="222"/>
      <c r="M801" s="221"/>
      <c r="N801" s="222"/>
      <c r="O801" s="221"/>
      <c r="P801" s="222"/>
      <c r="Q801" s="222"/>
      <c r="R801" s="222"/>
      <c r="S801" s="222"/>
      <c r="T801" s="222"/>
      <c r="U801" s="221"/>
      <c r="V801" s="222"/>
      <c r="W801" s="221"/>
      <c r="X801" s="222"/>
      <c r="Y801" s="221"/>
      <c r="Z801" s="222"/>
      <c r="AA801" s="221"/>
      <c r="AB801" s="222"/>
      <c r="AC801" s="221"/>
      <c r="AD801" s="222"/>
      <c r="AE801" s="221"/>
      <c r="AF801" s="222"/>
      <c r="AG801" s="221"/>
      <c r="AH801" s="222"/>
      <c r="AI801" s="221"/>
      <c r="AJ801" s="221"/>
      <c r="AK801" s="221"/>
    </row>
    <row r="802" spans="4:37" ht="15.75" customHeight="1">
      <c r="D802" s="223"/>
      <c r="E802" s="221"/>
      <c r="F802" s="222"/>
      <c r="G802" s="221"/>
      <c r="H802" s="222"/>
      <c r="I802" s="221"/>
      <c r="J802" s="223"/>
      <c r="K802" s="221"/>
      <c r="L802" s="222"/>
      <c r="M802" s="221"/>
      <c r="N802" s="222"/>
      <c r="O802" s="221"/>
      <c r="P802" s="222"/>
      <c r="Q802" s="222"/>
      <c r="R802" s="222"/>
      <c r="S802" s="222"/>
      <c r="T802" s="222"/>
      <c r="U802" s="221"/>
      <c r="V802" s="222"/>
      <c r="W802" s="221"/>
      <c r="X802" s="222"/>
      <c r="Y802" s="221"/>
      <c r="Z802" s="222"/>
      <c r="AA802" s="221"/>
      <c r="AB802" s="222"/>
      <c r="AC802" s="221"/>
      <c r="AD802" s="222"/>
      <c r="AE802" s="221"/>
      <c r="AF802" s="222"/>
      <c r="AG802" s="221"/>
      <c r="AH802" s="222"/>
      <c r="AI802" s="221"/>
      <c r="AJ802" s="221"/>
      <c r="AK802" s="221"/>
    </row>
    <row r="803" spans="4:37" ht="15.75" customHeight="1">
      <c r="D803" s="223"/>
      <c r="E803" s="221"/>
      <c r="F803" s="222"/>
      <c r="G803" s="221"/>
      <c r="H803" s="222"/>
      <c r="I803" s="221"/>
      <c r="J803" s="223"/>
      <c r="K803" s="221"/>
      <c r="L803" s="222"/>
      <c r="M803" s="221"/>
      <c r="N803" s="222"/>
      <c r="O803" s="221"/>
      <c r="P803" s="222"/>
      <c r="Q803" s="222"/>
      <c r="R803" s="222"/>
      <c r="S803" s="222"/>
      <c r="T803" s="222"/>
      <c r="U803" s="221"/>
      <c r="V803" s="222"/>
      <c r="W803" s="221"/>
      <c r="X803" s="222"/>
      <c r="Y803" s="221"/>
      <c r="Z803" s="222"/>
      <c r="AA803" s="221"/>
      <c r="AB803" s="222"/>
      <c r="AC803" s="221"/>
      <c r="AD803" s="222"/>
      <c r="AE803" s="221"/>
      <c r="AF803" s="222"/>
      <c r="AG803" s="221"/>
      <c r="AH803" s="222"/>
      <c r="AI803" s="221"/>
      <c r="AJ803" s="221"/>
      <c r="AK803" s="221"/>
    </row>
    <row r="804" spans="4:37" ht="15.75" customHeight="1">
      <c r="D804" s="223"/>
      <c r="E804" s="221"/>
      <c r="F804" s="222"/>
      <c r="G804" s="221"/>
      <c r="H804" s="222"/>
      <c r="I804" s="221"/>
      <c r="J804" s="223"/>
      <c r="K804" s="221"/>
      <c r="L804" s="222"/>
      <c r="M804" s="221"/>
      <c r="N804" s="222"/>
      <c r="O804" s="221"/>
      <c r="P804" s="222"/>
      <c r="Q804" s="222"/>
      <c r="R804" s="222"/>
      <c r="S804" s="222"/>
      <c r="T804" s="222"/>
      <c r="U804" s="221"/>
      <c r="V804" s="222"/>
      <c r="W804" s="221"/>
      <c r="X804" s="222"/>
      <c r="Y804" s="221"/>
      <c r="Z804" s="222"/>
      <c r="AA804" s="221"/>
      <c r="AB804" s="222"/>
      <c r="AC804" s="221"/>
      <c r="AD804" s="222"/>
      <c r="AE804" s="221"/>
      <c r="AF804" s="222"/>
      <c r="AG804" s="221"/>
      <c r="AH804" s="222"/>
      <c r="AI804" s="221"/>
      <c r="AJ804" s="221"/>
      <c r="AK804" s="221"/>
    </row>
    <row r="805" spans="4:37" ht="15.75" customHeight="1">
      <c r="D805" s="223"/>
      <c r="E805" s="221"/>
      <c r="F805" s="222"/>
      <c r="G805" s="221"/>
      <c r="H805" s="222"/>
      <c r="I805" s="221"/>
      <c r="J805" s="223"/>
      <c r="K805" s="221"/>
      <c r="L805" s="222"/>
      <c r="M805" s="221"/>
      <c r="N805" s="222"/>
      <c r="O805" s="221"/>
      <c r="P805" s="222"/>
      <c r="Q805" s="222"/>
      <c r="R805" s="222"/>
      <c r="S805" s="222"/>
      <c r="T805" s="222"/>
      <c r="U805" s="221"/>
      <c r="V805" s="222"/>
      <c r="W805" s="221"/>
      <c r="X805" s="222"/>
      <c r="Y805" s="221"/>
      <c r="Z805" s="222"/>
      <c r="AA805" s="221"/>
      <c r="AB805" s="222"/>
      <c r="AC805" s="221"/>
      <c r="AD805" s="222"/>
      <c r="AE805" s="221"/>
      <c r="AF805" s="222"/>
      <c r="AG805" s="221"/>
      <c r="AH805" s="222"/>
      <c r="AI805" s="221"/>
      <c r="AJ805" s="221"/>
      <c r="AK805" s="221"/>
    </row>
    <row r="806" spans="4:37" ht="15.75" customHeight="1">
      <c r="D806" s="223"/>
      <c r="E806" s="221"/>
      <c r="F806" s="222"/>
      <c r="G806" s="221"/>
      <c r="H806" s="222"/>
      <c r="I806" s="221"/>
      <c r="J806" s="223"/>
      <c r="K806" s="221"/>
      <c r="L806" s="222"/>
      <c r="M806" s="221"/>
      <c r="N806" s="222"/>
      <c r="O806" s="221"/>
      <c r="P806" s="222"/>
      <c r="Q806" s="222"/>
      <c r="R806" s="222"/>
      <c r="S806" s="222"/>
      <c r="T806" s="222"/>
      <c r="U806" s="221"/>
      <c r="V806" s="222"/>
      <c r="W806" s="221"/>
      <c r="X806" s="222"/>
      <c r="Y806" s="221"/>
      <c r="Z806" s="222"/>
      <c r="AA806" s="221"/>
      <c r="AB806" s="222"/>
      <c r="AC806" s="221"/>
      <c r="AD806" s="222"/>
      <c r="AE806" s="221"/>
      <c r="AF806" s="222"/>
      <c r="AG806" s="221"/>
      <c r="AH806" s="222"/>
      <c r="AI806" s="221"/>
      <c r="AJ806" s="221"/>
      <c r="AK806" s="221"/>
    </row>
    <row r="807" spans="4:37" ht="15.75" customHeight="1">
      <c r="D807" s="223"/>
      <c r="E807" s="221"/>
      <c r="F807" s="222"/>
      <c r="G807" s="221"/>
      <c r="H807" s="222"/>
      <c r="I807" s="221"/>
      <c r="J807" s="223"/>
      <c r="K807" s="221"/>
      <c r="L807" s="222"/>
      <c r="M807" s="221"/>
      <c r="N807" s="222"/>
      <c r="O807" s="221"/>
      <c r="P807" s="222"/>
      <c r="Q807" s="222"/>
      <c r="R807" s="222"/>
      <c r="S807" s="222"/>
      <c r="T807" s="222"/>
      <c r="U807" s="221"/>
      <c r="V807" s="222"/>
      <c r="W807" s="221"/>
      <c r="X807" s="222"/>
      <c r="Y807" s="221"/>
      <c r="Z807" s="222"/>
      <c r="AA807" s="221"/>
      <c r="AB807" s="222"/>
      <c r="AC807" s="221"/>
      <c r="AD807" s="222"/>
      <c r="AE807" s="221"/>
      <c r="AF807" s="222"/>
      <c r="AG807" s="221"/>
      <c r="AH807" s="222"/>
      <c r="AI807" s="221"/>
      <c r="AJ807" s="221"/>
      <c r="AK807" s="221"/>
    </row>
    <row r="808" spans="4:37" ht="15.75" customHeight="1">
      <c r="D808" s="223"/>
      <c r="E808" s="221"/>
      <c r="F808" s="222"/>
      <c r="G808" s="221"/>
      <c r="H808" s="222"/>
      <c r="I808" s="221"/>
      <c r="J808" s="223"/>
      <c r="K808" s="221"/>
      <c r="L808" s="222"/>
      <c r="M808" s="221"/>
      <c r="N808" s="222"/>
      <c r="O808" s="221"/>
      <c r="P808" s="222"/>
      <c r="Q808" s="222"/>
      <c r="R808" s="222"/>
      <c r="S808" s="222"/>
      <c r="T808" s="222"/>
      <c r="U808" s="221"/>
      <c r="V808" s="222"/>
      <c r="W808" s="221"/>
      <c r="X808" s="222"/>
      <c r="Y808" s="221"/>
      <c r="Z808" s="222"/>
      <c r="AA808" s="221"/>
      <c r="AB808" s="222"/>
      <c r="AC808" s="221"/>
      <c r="AD808" s="222"/>
      <c r="AE808" s="221"/>
      <c r="AF808" s="222"/>
      <c r="AG808" s="221"/>
      <c r="AH808" s="222"/>
      <c r="AI808" s="221"/>
      <c r="AJ808" s="221"/>
      <c r="AK808" s="221"/>
    </row>
    <row r="809" spans="4:37" ht="15.75" customHeight="1">
      <c r="D809" s="223"/>
      <c r="E809" s="221"/>
      <c r="F809" s="222"/>
      <c r="G809" s="221"/>
      <c r="H809" s="222"/>
      <c r="I809" s="221"/>
      <c r="J809" s="223"/>
      <c r="K809" s="221"/>
      <c r="L809" s="222"/>
      <c r="M809" s="221"/>
      <c r="N809" s="222"/>
      <c r="O809" s="221"/>
      <c r="P809" s="222"/>
      <c r="Q809" s="222"/>
      <c r="R809" s="222"/>
      <c r="S809" s="222"/>
      <c r="T809" s="222"/>
      <c r="U809" s="221"/>
      <c r="V809" s="222"/>
      <c r="W809" s="221"/>
      <c r="X809" s="222"/>
      <c r="Y809" s="221"/>
      <c r="Z809" s="222"/>
      <c r="AA809" s="221"/>
      <c r="AB809" s="222"/>
      <c r="AC809" s="221"/>
      <c r="AD809" s="222"/>
      <c r="AE809" s="221"/>
      <c r="AF809" s="222"/>
      <c r="AG809" s="221"/>
      <c r="AH809" s="222"/>
      <c r="AI809" s="221"/>
      <c r="AJ809" s="221"/>
      <c r="AK809" s="221"/>
    </row>
    <row r="810" spans="4:37" ht="15.75" customHeight="1">
      <c r="D810" s="223"/>
      <c r="E810" s="221"/>
      <c r="F810" s="222"/>
      <c r="G810" s="221"/>
      <c r="H810" s="222"/>
      <c r="I810" s="221"/>
      <c r="J810" s="223"/>
      <c r="K810" s="221"/>
      <c r="L810" s="222"/>
      <c r="M810" s="221"/>
      <c r="N810" s="222"/>
      <c r="O810" s="221"/>
      <c r="P810" s="222"/>
      <c r="Q810" s="222"/>
      <c r="R810" s="222"/>
      <c r="S810" s="222"/>
      <c r="T810" s="222"/>
      <c r="U810" s="221"/>
      <c r="V810" s="222"/>
      <c r="W810" s="221"/>
      <c r="X810" s="222"/>
      <c r="Y810" s="221"/>
      <c r="Z810" s="222"/>
      <c r="AA810" s="221"/>
      <c r="AB810" s="222"/>
      <c r="AC810" s="221"/>
      <c r="AD810" s="222"/>
      <c r="AE810" s="221"/>
      <c r="AF810" s="222"/>
      <c r="AG810" s="221"/>
      <c r="AH810" s="222"/>
      <c r="AI810" s="221"/>
      <c r="AJ810" s="221"/>
      <c r="AK810" s="221"/>
    </row>
    <row r="811" spans="4:37" ht="15.75" customHeight="1">
      <c r="D811" s="223"/>
      <c r="E811" s="221"/>
      <c r="F811" s="222"/>
      <c r="G811" s="221"/>
      <c r="H811" s="222"/>
      <c r="I811" s="221"/>
      <c r="J811" s="223"/>
      <c r="K811" s="221"/>
      <c r="L811" s="222"/>
      <c r="M811" s="221"/>
      <c r="N811" s="222"/>
      <c r="O811" s="221"/>
      <c r="P811" s="222"/>
      <c r="Q811" s="222"/>
      <c r="R811" s="222"/>
      <c r="S811" s="222"/>
      <c r="T811" s="222"/>
      <c r="U811" s="221"/>
      <c r="V811" s="222"/>
      <c r="W811" s="221"/>
      <c r="X811" s="222"/>
      <c r="Y811" s="221"/>
      <c r="Z811" s="222"/>
      <c r="AA811" s="221"/>
      <c r="AB811" s="222"/>
      <c r="AC811" s="221"/>
      <c r="AD811" s="222"/>
      <c r="AE811" s="221"/>
      <c r="AF811" s="222"/>
      <c r="AG811" s="221"/>
      <c r="AH811" s="222"/>
      <c r="AI811" s="221"/>
      <c r="AJ811" s="221"/>
      <c r="AK811" s="221"/>
    </row>
    <row r="812" spans="4:37" ht="15.75" customHeight="1">
      <c r="D812" s="223"/>
      <c r="E812" s="221"/>
      <c r="F812" s="222"/>
      <c r="G812" s="221"/>
      <c r="H812" s="222"/>
      <c r="I812" s="221"/>
      <c r="J812" s="223"/>
      <c r="K812" s="221"/>
      <c r="L812" s="222"/>
      <c r="M812" s="221"/>
      <c r="N812" s="222"/>
      <c r="O812" s="221"/>
      <c r="P812" s="222"/>
      <c r="Q812" s="222"/>
      <c r="R812" s="222"/>
      <c r="S812" s="222"/>
      <c r="T812" s="222"/>
      <c r="U812" s="221"/>
      <c r="V812" s="222"/>
      <c r="W812" s="221"/>
      <c r="X812" s="222"/>
      <c r="Y812" s="221"/>
      <c r="Z812" s="222"/>
      <c r="AA812" s="221"/>
      <c r="AB812" s="222"/>
      <c r="AC812" s="221"/>
      <c r="AD812" s="222"/>
      <c r="AE812" s="221"/>
      <c r="AF812" s="222"/>
      <c r="AG812" s="221"/>
      <c r="AH812" s="222"/>
      <c r="AI812" s="221"/>
      <c r="AJ812" s="221"/>
      <c r="AK812" s="221"/>
    </row>
    <row r="813" spans="4:37" ht="15.75" customHeight="1">
      <c r="D813" s="223"/>
      <c r="E813" s="221"/>
      <c r="F813" s="222"/>
      <c r="G813" s="221"/>
      <c r="H813" s="222"/>
      <c r="I813" s="221"/>
      <c r="J813" s="223"/>
      <c r="K813" s="221"/>
      <c r="L813" s="222"/>
      <c r="M813" s="221"/>
      <c r="N813" s="222"/>
      <c r="O813" s="221"/>
      <c r="P813" s="222"/>
      <c r="Q813" s="222"/>
      <c r="R813" s="222"/>
      <c r="S813" s="222"/>
      <c r="T813" s="222"/>
      <c r="U813" s="221"/>
      <c r="V813" s="222"/>
      <c r="W813" s="221"/>
      <c r="X813" s="222"/>
      <c r="Y813" s="221"/>
      <c r="Z813" s="222"/>
      <c r="AA813" s="221"/>
      <c r="AB813" s="222"/>
      <c r="AC813" s="221"/>
      <c r="AD813" s="222"/>
      <c r="AE813" s="221"/>
      <c r="AF813" s="222"/>
      <c r="AG813" s="221"/>
      <c r="AH813" s="222"/>
      <c r="AI813" s="221"/>
      <c r="AJ813" s="221"/>
      <c r="AK813" s="221"/>
    </row>
    <row r="814" spans="4:37" ht="15.75" customHeight="1">
      <c r="D814" s="223"/>
      <c r="E814" s="221"/>
      <c r="F814" s="222"/>
      <c r="G814" s="221"/>
      <c r="H814" s="222"/>
      <c r="I814" s="221"/>
      <c r="J814" s="223"/>
      <c r="K814" s="221"/>
      <c r="L814" s="222"/>
      <c r="M814" s="221"/>
      <c r="N814" s="222"/>
      <c r="O814" s="221"/>
      <c r="P814" s="222"/>
      <c r="Q814" s="222"/>
      <c r="R814" s="222"/>
      <c r="S814" s="222"/>
      <c r="T814" s="222"/>
      <c r="U814" s="221"/>
      <c r="V814" s="222"/>
      <c r="W814" s="221"/>
      <c r="X814" s="222"/>
      <c r="Y814" s="221"/>
      <c r="Z814" s="222"/>
      <c r="AA814" s="221"/>
      <c r="AB814" s="222"/>
      <c r="AC814" s="221"/>
      <c r="AD814" s="222"/>
      <c r="AE814" s="221"/>
      <c r="AF814" s="222"/>
      <c r="AG814" s="221"/>
      <c r="AH814" s="222"/>
      <c r="AI814" s="221"/>
      <c r="AJ814" s="221"/>
      <c r="AK814" s="221"/>
    </row>
    <row r="815" spans="4:37" ht="15.75" customHeight="1">
      <c r="D815" s="223"/>
      <c r="E815" s="221"/>
      <c r="F815" s="222"/>
      <c r="G815" s="221"/>
      <c r="H815" s="222"/>
      <c r="I815" s="221"/>
      <c r="J815" s="223"/>
      <c r="K815" s="221"/>
      <c r="L815" s="222"/>
      <c r="M815" s="221"/>
      <c r="N815" s="222"/>
      <c r="O815" s="221"/>
      <c r="P815" s="222"/>
      <c r="Q815" s="222"/>
      <c r="R815" s="222"/>
      <c r="S815" s="222"/>
      <c r="T815" s="222"/>
      <c r="U815" s="221"/>
      <c r="V815" s="222"/>
      <c r="W815" s="221"/>
      <c r="X815" s="222"/>
      <c r="Y815" s="221"/>
      <c r="Z815" s="222"/>
      <c r="AA815" s="221"/>
      <c r="AB815" s="222"/>
      <c r="AC815" s="221"/>
      <c r="AD815" s="222"/>
      <c r="AE815" s="221"/>
      <c r="AF815" s="222"/>
      <c r="AG815" s="221"/>
      <c r="AH815" s="222"/>
      <c r="AI815" s="221"/>
      <c r="AJ815" s="221"/>
      <c r="AK815" s="221"/>
    </row>
    <row r="816" spans="4:37" ht="15.75" customHeight="1">
      <c r="D816" s="223"/>
      <c r="E816" s="221"/>
      <c r="F816" s="222"/>
      <c r="G816" s="221"/>
      <c r="H816" s="222"/>
      <c r="I816" s="221"/>
      <c r="J816" s="223"/>
      <c r="K816" s="221"/>
      <c r="L816" s="222"/>
      <c r="M816" s="221"/>
      <c r="N816" s="222"/>
      <c r="O816" s="221"/>
      <c r="P816" s="222"/>
      <c r="Q816" s="222"/>
      <c r="R816" s="222"/>
      <c r="S816" s="222"/>
      <c r="T816" s="222"/>
      <c r="U816" s="221"/>
      <c r="V816" s="222"/>
      <c r="W816" s="221"/>
      <c r="X816" s="222"/>
      <c r="Y816" s="221"/>
      <c r="Z816" s="222"/>
      <c r="AA816" s="221"/>
      <c r="AB816" s="222"/>
      <c r="AC816" s="221"/>
      <c r="AD816" s="222"/>
      <c r="AE816" s="221"/>
      <c r="AF816" s="222"/>
      <c r="AG816" s="221"/>
      <c r="AH816" s="222"/>
      <c r="AI816" s="221"/>
      <c r="AJ816" s="221"/>
      <c r="AK816" s="221"/>
    </row>
    <row r="817" spans="4:37" ht="15.75" customHeight="1">
      <c r="D817" s="223"/>
      <c r="E817" s="221"/>
      <c r="F817" s="222"/>
      <c r="G817" s="221"/>
      <c r="H817" s="222"/>
      <c r="I817" s="221"/>
      <c r="J817" s="223"/>
      <c r="K817" s="221"/>
      <c r="L817" s="222"/>
      <c r="M817" s="221"/>
      <c r="N817" s="222"/>
      <c r="O817" s="221"/>
      <c r="P817" s="222"/>
      <c r="Q817" s="222"/>
      <c r="R817" s="222"/>
      <c r="S817" s="222"/>
      <c r="T817" s="222"/>
      <c r="U817" s="221"/>
      <c r="V817" s="222"/>
      <c r="W817" s="221"/>
      <c r="X817" s="222"/>
      <c r="Y817" s="221"/>
      <c r="Z817" s="222"/>
      <c r="AA817" s="221"/>
      <c r="AB817" s="222"/>
      <c r="AC817" s="221"/>
      <c r="AD817" s="222"/>
      <c r="AE817" s="221"/>
      <c r="AF817" s="222"/>
      <c r="AG817" s="221"/>
      <c r="AH817" s="222"/>
      <c r="AI817" s="221"/>
      <c r="AJ817" s="221"/>
      <c r="AK817" s="221"/>
    </row>
    <row r="818" spans="4:37" ht="15.75" customHeight="1">
      <c r="D818" s="223"/>
      <c r="E818" s="221"/>
      <c r="F818" s="222"/>
      <c r="G818" s="221"/>
      <c r="H818" s="222"/>
      <c r="I818" s="221"/>
      <c r="J818" s="223"/>
      <c r="K818" s="221"/>
      <c r="L818" s="222"/>
      <c r="M818" s="221"/>
      <c r="N818" s="222"/>
      <c r="O818" s="221"/>
      <c r="P818" s="222"/>
      <c r="Q818" s="222"/>
      <c r="R818" s="222"/>
      <c r="S818" s="222"/>
      <c r="T818" s="222"/>
      <c r="U818" s="221"/>
      <c r="V818" s="222"/>
      <c r="W818" s="221"/>
      <c r="X818" s="222"/>
      <c r="Y818" s="221"/>
      <c r="Z818" s="222"/>
      <c r="AA818" s="221"/>
      <c r="AB818" s="222"/>
      <c r="AC818" s="221"/>
      <c r="AD818" s="222"/>
      <c r="AE818" s="221"/>
      <c r="AF818" s="222"/>
      <c r="AG818" s="221"/>
      <c r="AH818" s="222"/>
      <c r="AI818" s="221"/>
      <c r="AJ818" s="221"/>
      <c r="AK818" s="221"/>
    </row>
    <row r="819" spans="4:37" ht="15.75" customHeight="1">
      <c r="D819" s="223"/>
      <c r="E819" s="221"/>
      <c r="F819" s="222"/>
      <c r="G819" s="221"/>
      <c r="H819" s="222"/>
      <c r="I819" s="221"/>
      <c r="J819" s="223"/>
      <c r="K819" s="221"/>
      <c r="L819" s="222"/>
      <c r="M819" s="221"/>
      <c r="N819" s="222"/>
      <c r="O819" s="221"/>
      <c r="P819" s="222"/>
      <c r="Q819" s="222"/>
      <c r="R819" s="222"/>
      <c r="S819" s="222"/>
      <c r="T819" s="222"/>
      <c r="U819" s="221"/>
      <c r="V819" s="222"/>
      <c r="W819" s="221"/>
      <c r="X819" s="222"/>
      <c r="Y819" s="221"/>
      <c r="Z819" s="222"/>
      <c r="AA819" s="221"/>
      <c r="AB819" s="222"/>
      <c r="AC819" s="221"/>
      <c r="AD819" s="222"/>
      <c r="AE819" s="221"/>
      <c r="AF819" s="222"/>
      <c r="AG819" s="221"/>
      <c r="AH819" s="222"/>
      <c r="AI819" s="221"/>
      <c r="AJ819" s="221"/>
      <c r="AK819" s="221"/>
    </row>
    <row r="820" spans="4:37" ht="15.75" customHeight="1">
      <c r="D820" s="223"/>
      <c r="E820" s="221"/>
      <c r="F820" s="222"/>
      <c r="G820" s="221"/>
      <c r="H820" s="222"/>
      <c r="I820" s="221"/>
      <c r="J820" s="223"/>
      <c r="K820" s="221"/>
      <c r="L820" s="222"/>
      <c r="M820" s="221"/>
      <c r="N820" s="222"/>
      <c r="O820" s="221"/>
      <c r="P820" s="222"/>
      <c r="Q820" s="222"/>
      <c r="R820" s="222"/>
      <c r="S820" s="222"/>
      <c r="T820" s="222"/>
      <c r="U820" s="221"/>
      <c r="V820" s="222"/>
      <c r="W820" s="221"/>
      <c r="X820" s="222"/>
      <c r="Y820" s="221"/>
      <c r="Z820" s="222"/>
      <c r="AA820" s="221"/>
      <c r="AB820" s="222"/>
      <c r="AC820" s="221"/>
      <c r="AD820" s="222"/>
      <c r="AE820" s="221"/>
      <c r="AF820" s="222"/>
      <c r="AG820" s="221"/>
      <c r="AH820" s="222"/>
      <c r="AI820" s="221"/>
      <c r="AJ820" s="221"/>
      <c r="AK820" s="221"/>
    </row>
    <row r="821" spans="4:37" ht="15.75" customHeight="1">
      <c r="D821" s="223"/>
      <c r="E821" s="221"/>
      <c r="F821" s="222"/>
      <c r="G821" s="221"/>
      <c r="H821" s="222"/>
      <c r="I821" s="221"/>
      <c r="J821" s="223"/>
      <c r="K821" s="221"/>
      <c r="L821" s="222"/>
      <c r="M821" s="221"/>
      <c r="N821" s="222"/>
      <c r="O821" s="221"/>
      <c r="P821" s="222"/>
      <c r="Q821" s="222"/>
      <c r="R821" s="222"/>
      <c r="S821" s="222"/>
      <c r="T821" s="222"/>
      <c r="U821" s="221"/>
      <c r="V821" s="222"/>
      <c r="W821" s="221"/>
      <c r="X821" s="222"/>
      <c r="Y821" s="221"/>
      <c r="Z821" s="222"/>
      <c r="AA821" s="221"/>
      <c r="AB821" s="222"/>
      <c r="AC821" s="221"/>
      <c r="AD821" s="222"/>
      <c r="AE821" s="221"/>
      <c r="AF821" s="222"/>
      <c r="AG821" s="221"/>
      <c r="AH821" s="222"/>
      <c r="AI821" s="221"/>
      <c r="AJ821" s="221"/>
      <c r="AK821" s="221"/>
    </row>
    <row r="822" spans="4:37" ht="15.75" customHeight="1">
      <c r="D822" s="223"/>
      <c r="E822" s="221"/>
      <c r="F822" s="222"/>
      <c r="G822" s="221"/>
      <c r="H822" s="222"/>
      <c r="I822" s="221"/>
      <c r="J822" s="223"/>
      <c r="K822" s="221"/>
      <c r="L822" s="222"/>
      <c r="M822" s="221"/>
      <c r="N822" s="222"/>
      <c r="O822" s="221"/>
      <c r="P822" s="222"/>
      <c r="Q822" s="222"/>
      <c r="R822" s="222"/>
      <c r="S822" s="222"/>
      <c r="T822" s="222"/>
      <c r="U822" s="221"/>
      <c r="V822" s="222"/>
      <c r="W822" s="221"/>
      <c r="X822" s="222"/>
      <c r="Y822" s="221"/>
      <c r="Z822" s="222"/>
      <c r="AA822" s="221"/>
      <c r="AB822" s="222"/>
      <c r="AC822" s="221"/>
      <c r="AD822" s="222"/>
      <c r="AE822" s="221"/>
      <c r="AF822" s="222"/>
      <c r="AG822" s="221"/>
      <c r="AH822" s="222"/>
      <c r="AI822" s="221"/>
      <c r="AJ822" s="221"/>
      <c r="AK822" s="221"/>
    </row>
    <row r="823" spans="4:37" ht="15.75" customHeight="1">
      <c r="D823" s="223"/>
      <c r="E823" s="221"/>
      <c r="F823" s="222"/>
      <c r="G823" s="221"/>
      <c r="H823" s="222"/>
      <c r="I823" s="221"/>
      <c r="J823" s="223"/>
      <c r="K823" s="221"/>
      <c r="L823" s="222"/>
      <c r="M823" s="221"/>
      <c r="N823" s="222"/>
      <c r="O823" s="221"/>
      <c r="P823" s="222"/>
      <c r="Q823" s="222"/>
      <c r="R823" s="222"/>
      <c r="S823" s="222"/>
      <c r="T823" s="222"/>
      <c r="U823" s="221"/>
      <c r="V823" s="222"/>
      <c r="W823" s="221"/>
      <c r="X823" s="222"/>
      <c r="Y823" s="221"/>
      <c r="Z823" s="222"/>
      <c r="AA823" s="221"/>
      <c r="AB823" s="222"/>
      <c r="AC823" s="221"/>
      <c r="AD823" s="222"/>
      <c r="AE823" s="221"/>
      <c r="AF823" s="222"/>
      <c r="AG823" s="221"/>
      <c r="AH823" s="222"/>
      <c r="AI823" s="221"/>
      <c r="AJ823" s="221"/>
      <c r="AK823" s="221"/>
    </row>
    <row r="824" spans="4:37" ht="15.75" customHeight="1">
      <c r="D824" s="223"/>
      <c r="E824" s="221"/>
      <c r="F824" s="222"/>
      <c r="G824" s="221"/>
      <c r="H824" s="222"/>
      <c r="I824" s="221"/>
      <c r="J824" s="223"/>
      <c r="K824" s="221"/>
      <c r="L824" s="222"/>
      <c r="M824" s="221"/>
      <c r="N824" s="222"/>
      <c r="O824" s="221"/>
      <c r="P824" s="222"/>
      <c r="Q824" s="222"/>
      <c r="R824" s="222"/>
      <c r="S824" s="222"/>
      <c r="T824" s="222"/>
      <c r="U824" s="221"/>
      <c r="V824" s="222"/>
      <c r="W824" s="221"/>
      <c r="X824" s="222"/>
      <c r="Y824" s="221"/>
      <c r="Z824" s="222"/>
      <c r="AA824" s="221"/>
      <c r="AB824" s="222"/>
      <c r="AC824" s="221"/>
      <c r="AD824" s="222"/>
      <c r="AE824" s="221"/>
      <c r="AF824" s="222"/>
      <c r="AG824" s="221"/>
      <c r="AH824" s="222"/>
      <c r="AI824" s="221"/>
      <c r="AJ824" s="221"/>
      <c r="AK824" s="221"/>
    </row>
    <row r="825" spans="4:37" ht="15.75" customHeight="1">
      <c r="D825" s="223"/>
      <c r="E825" s="221"/>
      <c r="F825" s="222"/>
      <c r="G825" s="221"/>
      <c r="H825" s="222"/>
      <c r="I825" s="221"/>
      <c r="J825" s="223"/>
      <c r="K825" s="221"/>
      <c r="L825" s="222"/>
      <c r="M825" s="221"/>
      <c r="N825" s="222"/>
      <c r="O825" s="221"/>
      <c r="P825" s="222"/>
      <c r="Q825" s="222"/>
      <c r="R825" s="222"/>
      <c r="S825" s="222"/>
      <c r="T825" s="222"/>
      <c r="U825" s="221"/>
      <c r="V825" s="222"/>
      <c r="W825" s="221"/>
      <c r="X825" s="222"/>
      <c r="Y825" s="221"/>
      <c r="Z825" s="222"/>
      <c r="AA825" s="221"/>
      <c r="AB825" s="222"/>
      <c r="AC825" s="221"/>
      <c r="AD825" s="222"/>
      <c r="AE825" s="221"/>
      <c r="AF825" s="222"/>
      <c r="AG825" s="221"/>
      <c r="AH825" s="222"/>
      <c r="AI825" s="221"/>
      <c r="AJ825" s="221"/>
      <c r="AK825" s="221"/>
    </row>
    <row r="826" spans="4:37" ht="15.75" customHeight="1">
      <c r="D826" s="223"/>
      <c r="E826" s="221"/>
      <c r="F826" s="222"/>
      <c r="G826" s="221"/>
      <c r="H826" s="222"/>
      <c r="I826" s="221"/>
      <c r="J826" s="223"/>
      <c r="K826" s="221"/>
      <c r="L826" s="222"/>
      <c r="M826" s="221"/>
      <c r="N826" s="222"/>
      <c r="O826" s="221"/>
      <c r="P826" s="222"/>
      <c r="Q826" s="222"/>
      <c r="R826" s="222"/>
      <c r="S826" s="222"/>
      <c r="T826" s="222"/>
      <c r="U826" s="221"/>
      <c r="V826" s="222"/>
      <c r="W826" s="221"/>
      <c r="X826" s="222"/>
      <c r="Y826" s="221"/>
      <c r="Z826" s="222"/>
      <c r="AA826" s="221"/>
      <c r="AB826" s="222"/>
      <c r="AC826" s="221"/>
      <c r="AD826" s="222"/>
      <c r="AE826" s="221"/>
      <c r="AF826" s="222"/>
      <c r="AG826" s="221"/>
      <c r="AH826" s="222"/>
      <c r="AI826" s="221"/>
      <c r="AJ826" s="221"/>
      <c r="AK826" s="221"/>
    </row>
    <row r="827" spans="4:37" ht="15.75" customHeight="1">
      <c r="D827" s="223"/>
      <c r="E827" s="221"/>
      <c r="F827" s="222"/>
      <c r="G827" s="221"/>
      <c r="H827" s="222"/>
      <c r="I827" s="221"/>
      <c r="J827" s="223"/>
      <c r="K827" s="221"/>
      <c r="L827" s="222"/>
      <c r="M827" s="221"/>
      <c r="N827" s="222"/>
      <c r="O827" s="221"/>
      <c r="P827" s="222"/>
      <c r="Q827" s="222"/>
      <c r="R827" s="222"/>
      <c r="S827" s="222"/>
      <c r="T827" s="222"/>
      <c r="U827" s="221"/>
      <c r="V827" s="222"/>
      <c r="W827" s="221"/>
      <c r="X827" s="222"/>
      <c r="Y827" s="221"/>
      <c r="Z827" s="222"/>
      <c r="AA827" s="221"/>
      <c r="AB827" s="222"/>
      <c r="AC827" s="221"/>
      <c r="AD827" s="222"/>
      <c r="AE827" s="221"/>
      <c r="AF827" s="222"/>
      <c r="AG827" s="221"/>
      <c r="AH827" s="222"/>
      <c r="AI827" s="221"/>
      <c r="AJ827" s="221"/>
      <c r="AK827" s="221"/>
    </row>
    <row r="828" spans="4:37" ht="15.75" customHeight="1">
      <c r="D828" s="223"/>
      <c r="E828" s="221"/>
      <c r="F828" s="222"/>
      <c r="G828" s="221"/>
      <c r="H828" s="222"/>
      <c r="I828" s="221"/>
      <c r="J828" s="223"/>
      <c r="K828" s="221"/>
      <c r="L828" s="222"/>
      <c r="M828" s="221"/>
      <c r="N828" s="222"/>
      <c r="O828" s="221"/>
      <c r="P828" s="222"/>
      <c r="Q828" s="222"/>
      <c r="R828" s="222"/>
      <c r="S828" s="222"/>
      <c r="T828" s="222"/>
      <c r="U828" s="221"/>
      <c r="V828" s="222"/>
      <c r="W828" s="221"/>
      <c r="X828" s="222"/>
      <c r="Y828" s="221"/>
      <c r="Z828" s="222"/>
      <c r="AA828" s="221"/>
      <c r="AB828" s="222"/>
      <c r="AC828" s="221"/>
      <c r="AD828" s="222"/>
      <c r="AE828" s="221"/>
      <c r="AF828" s="222"/>
      <c r="AG828" s="221"/>
      <c r="AH828" s="222"/>
      <c r="AI828" s="221"/>
      <c r="AJ828" s="221"/>
      <c r="AK828" s="221"/>
    </row>
    <row r="829" spans="4:37" ht="15.75" customHeight="1">
      <c r="D829" s="223"/>
      <c r="E829" s="221"/>
      <c r="F829" s="222"/>
      <c r="G829" s="221"/>
      <c r="H829" s="222"/>
      <c r="I829" s="221"/>
      <c r="J829" s="223"/>
      <c r="K829" s="221"/>
      <c r="L829" s="222"/>
      <c r="M829" s="221"/>
      <c r="N829" s="222"/>
      <c r="O829" s="221"/>
      <c r="P829" s="222"/>
      <c r="Q829" s="222"/>
      <c r="R829" s="222"/>
      <c r="S829" s="222"/>
      <c r="T829" s="222"/>
      <c r="U829" s="221"/>
      <c r="V829" s="222"/>
      <c r="W829" s="221"/>
      <c r="X829" s="222"/>
      <c r="Y829" s="221"/>
      <c r="Z829" s="222"/>
      <c r="AA829" s="221"/>
      <c r="AB829" s="222"/>
      <c r="AC829" s="221"/>
      <c r="AD829" s="222"/>
      <c r="AE829" s="221"/>
      <c r="AF829" s="222"/>
      <c r="AG829" s="221"/>
      <c r="AH829" s="222"/>
      <c r="AI829" s="221"/>
      <c r="AJ829" s="221"/>
      <c r="AK829" s="221"/>
    </row>
    <row r="830" spans="4:37" ht="15.75" customHeight="1">
      <c r="D830" s="223"/>
      <c r="E830" s="221"/>
      <c r="F830" s="222"/>
      <c r="G830" s="221"/>
      <c r="H830" s="222"/>
      <c r="I830" s="221"/>
      <c r="J830" s="223"/>
      <c r="K830" s="221"/>
      <c r="L830" s="222"/>
      <c r="M830" s="221"/>
      <c r="N830" s="222"/>
      <c r="O830" s="221"/>
      <c r="P830" s="222"/>
      <c r="Q830" s="222"/>
      <c r="R830" s="222"/>
      <c r="S830" s="222"/>
      <c r="T830" s="222"/>
      <c r="U830" s="221"/>
      <c r="V830" s="222"/>
      <c r="W830" s="221"/>
      <c r="X830" s="222"/>
      <c r="Y830" s="221"/>
      <c r="Z830" s="222"/>
      <c r="AA830" s="221"/>
      <c r="AB830" s="222"/>
      <c r="AC830" s="221"/>
      <c r="AD830" s="222"/>
      <c r="AE830" s="221"/>
      <c r="AF830" s="222"/>
      <c r="AG830" s="221"/>
      <c r="AH830" s="222"/>
      <c r="AI830" s="221"/>
      <c r="AJ830" s="221"/>
      <c r="AK830" s="221"/>
    </row>
    <row r="831" spans="4:37" ht="15.75" customHeight="1">
      <c r="D831" s="223"/>
      <c r="E831" s="221"/>
      <c r="F831" s="222"/>
      <c r="G831" s="221"/>
      <c r="H831" s="222"/>
      <c r="I831" s="221"/>
      <c r="J831" s="223"/>
      <c r="K831" s="221"/>
      <c r="L831" s="222"/>
      <c r="M831" s="221"/>
      <c r="N831" s="222"/>
      <c r="O831" s="221"/>
      <c r="P831" s="222"/>
      <c r="Q831" s="222"/>
      <c r="R831" s="222"/>
      <c r="S831" s="222"/>
      <c r="T831" s="222"/>
      <c r="U831" s="221"/>
      <c r="V831" s="222"/>
      <c r="W831" s="221"/>
      <c r="X831" s="222"/>
      <c r="Y831" s="221"/>
      <c r="Z831" s="222"/>
      <c r="AA831" s="221"/>
      <c r="AB831" s="222"/>
      <c r="AC831" s="221"/>
      <c r="AD831" s="222"/>
      <c r="AE831" s="221"/>
      <c r="AF831" s="222"/>
      <c r="AG831" s="221"/>
      <c r="AH831" s="222"/>
      <c r="AI831" s="221"/>
      <c r="AJ831" s="221"/>
      <c r="AK831" s="221"/>
    </row>
    <row r="832" spans="4:37" ht="15.75" customHeight="1">
      <c r="D832" s="223"/>
      <c r="E832" s="221"/>
      <c r="F832" s="222"/>
      <c r="G832" s="221"/>
      <c r="H832" s="222"/>
      <c r="I832" s="221"/>
      <c r="J832" s="223"/>
      <c r="K832" s="221"/>
      <c r="L832" s="222"/>
      <c r="M832" s="221"/>
      <c r="N832" s="222"/>
      <c r="O832" s="221"/>
      <c r="P832" s="222"/>
      <c r="Q832" s="222"/>
      <c r="R832" s="222"/>
      <c r="S832" s="222"/>
      <c r="T832" s="222"/>
      <c r="U832" s="221"/>
      <c r="V832" s="222"/>
      <c r="W832" s="221"/>
      <c r="X832" s="222"/>
      <c r="Y832" s="221"/>
      <c r="Z832" s="222"/>
      <c r="AA832" s="221"/>
      <c r="AB832" s="222"/>
      <c r="AC832" s="221"/>
      <c r="AD832" s="222"/>
      <c r="AE832" s="221"/>
      <c r="AF832" s="222"/>
      <c r="AG832" s="221"/>
      <c r="AH832" s="222"/>
      <c r="AI832" s="221"/>
      <c r="AJ832" s="221"/>
      <c r="AK832" s="221"/>
    </row>
    <row r="833" spans="4:37" ht="15.75" customHeight="1">
      <c r="D833" s="223"/>
      <c r="E833" s="221"/>
      <c r="F833" s="222"/>
      <c r="G833" s="221"/>
      <c r="H833" s="222"/>
      <c r="I833" s="221"/>
      <c r="J833" s="223"/>
      <c r="K833" s="221"/>
      <c r="L833" s="222"/>
      <c r="M833" s="221"/>
      <c r="N833" s="222"/>
      <c r="O833" s="221"/>
      <c r="P833" s="222"/>
      <c r="Q833" s="222"/>
      <c r="R833" s="222"/>
      <c r="S833" s="222"/>
      <c r="T833" s="222"/>
      <c r="U833" s="221"/>
      <c r="V833" s="222"/>
      <c r="W833" s="221"/>
      <c r="X833" s="222"/>
      <c r="Y833" s="221"/>
      <c r="Z833" s="222"/>
      <c r="AA833" s="221"/>
      <c r="AB833" s="222"/>
      <c r="AC833" s="221"/>
      <c r="AD833" s="222"/>
      <c r="AE833" s="221"/>
      <c r="AF833" s="222"/>
      <c r="AG833" s="221"/>
      <c r="AH833" s="222"/>
      <c r="AI833" s="221"/>
      <c r="AJ833" s="221"/>
      <c r="AK833" s="221"/>
    </row>
    <row r="834" spans="4:37" ht="15.75" customHeight="1">
      <c r="D834" s="223"/>
      <c r="E834" s="221"/>
      <c r="F834" s="222"/>
      <c r="G834" s="221"/>
      <c r="H834" s="222"/>
      <c r="I834" s="221"/>
      <c r="J834" s="223"/>
      <c r="K834" s="221"/>
      <c r="L834" s="222"/>
      <c r="M834" s="221"/>
      <c r="N834" s="222"/>
      <c r="O834" s="221"/>
      <c r="P834" s="222"/>
      <c r="Q834" s="222"/>
      <c r="R834" s="222"/>
      <c r="S834" s="222"/>
      <c r="T834" s="222"/>
      <c r="U834" s="221"/>
      <c r="V834" s="222"/>
      <c r="W834" s="221"/>
      <c r="X834" s="222"/>
      <c r="Y834" s="221"/>
      <c r="Z834" s="222"/>
      <c r="AA834" s="221"/>
      <c r="AB834" s="222"/>
      <c r="AC834" s="221"/>
      <c r="AD834" s="222"/>
      <c r="AE834" s="221"/>
      <c r="AF834" s="222"/>
      <c r="AG834" s="221"/>
      <c r="AH834" s="222"/>
      <c r="AI834" s="221"/>
      <c r="AJ834" s="221"/>
      <c r="AK834" s="221"/>
    </row>
    <row r="835" spans="4:37" ht="15.75" customHeight="1">
      <c r="D835" s="223"/>
      <c r="E835" s="221"/>
      <c r="F835" s="222"/>
      <c r="G835" s="221"/>
      <c r="H835" s="222"/>
      <c r="I835" s="221"/>
      <c r="J835" s="223"/>
      <c r="K835" s="221"/>
      <c r="L835" s="222"/>
      <c r="M835" s="221"/>
      <c r="N835" s="222"/>
      <c r="O835" s="221"/>
      <c r="P835" s="222"/>
      <c r="Q835" s="222"/>
      <c r="R835" s="222"/>
      <c r="S835" s="222"/>
      <c r="T835" s="222"/>
      <c r="U835" s="221"/>
      <c r="V835" s="222"/>
      <c r="W835" s="221"/>
      <c r="X835" s="222"/>
      <c r="Y835" s="221"/>
      <c r="Z835" s="222"/>
      <c r="AA835" s="221"/>
      <c r="AB835" s="222"/>
      <c r="AC835" s="221"/>
      <c r="AD835" s="222"/>
      <c r="AE835" s="221"/>
      <c r="AF835" s="222"/>
      <c r="AG835" s="221"/>
      <c r="AH835" s="222"/>
      <c r="AI835" s="221"/>
      <c r="AJ835" s="221"/>
      <c r="AK835" s="221"/>
    </row>
    <row r="836" spans="4:37" ht="15.75" customHeight="1">
      <c r="D836" s="223"/>
      <c r="E836" s="221"/>
      <c r="F836" s="222"/>
      <c r="G836" s="221"/>
      <c r="H836" s="222"/>
      <c r="I836" s="221"/>
      <c r="J836" s="223"/>
      <c r="K836" s="221"/>
      <c r="L836" s="222"/>
      <c r="M836" s="221"/>
      <c r="N836" s="222"/>
      <c r="O836" s="221"/>
      <c r="P836" s="222"/>
      <c r="Q836" s="222"/>
      <c r="R836" s="222"/>
      <c r="S836" s="222"/>
      <c r="T836" s="222"/>
      <c r="U836" s="221"/>
      <c r="V836" s="222"/>
      <c r="W836" s="221"/>
      <c r="X836" s="222"/>
      <c r="Y836" s="221"/>
      <c r="Z836" s="222"/>
      <c r="AA836" s="221"/>
      <c r="AB836" s="222"/>
      <c r="AC836" s="221"/>
      <c r="AD836" s="222"/>
      <c r="AE836" s="221"/>
      <c r="AF836" s="222"/>
      <c r="AG836" s="221"/>
      <c r="AH836" s="222"/>
      <c r="AI836" s="221"/>
      <c r="AJ836" s="221"/>
      <c r="AK836" s="221"/>
    </row>
    <row r="837" spans="4:37" ht="15.75" customHeight="1">
      <c r="D837" s="223"/>
      <c r="E837" s="221"/>
      <c r="F837" s="222"/>
      <c r="G837" s="221"/>
      <c r="H837" s="222"/>
      <c r="I837" s="221"/>
      <c r="J837" s="223"/>
      <c r="K837" s="221"/>
      <c r="L837" s="222"/>
      <c r="M837" s="221"/>
      <c r="N837" s="222"/>
      <c r="O837" s="221"/>
      <c r="P837" s="222"/>
      <c r="Q837" s="222"/>
      <c r="R837" s="222"/>
      <c r="S837" s="222"/>
      <c r="T837" s="222"/>
      <c r="U837" s="221"/>
      <c r="V837" s="222"/>
      <c r="W837" s="221"/>
      <c r="X837" s="222"/>
      <c r="Y837" s="221"/>
      <c r="Z837" s="222"/>
      <c r="AA837" s="221"/>
      <c r="AB837" s="222"/>
      <c r="AC837" s="221"/>
      <c r="AD837" s="222"/>
      <c r="AE837" s="221"/>
      <c r="AF837" s="222"/>
      <c r="AG837" s="221"/>
      <c r="AH837" s="222"/>
      <c r="AI837" s="221"/>
      <c r="AJ837" s="221"/>
      <c r="AK837" s="221"/>
    </row>
    <row r="838" spans="4:37" ht="15.75" customHeight="1">
      <c r="D838" s="223"/>
      <c r="E838" s="221"/>
      <c r="F838" s="222"/>
      <c r="G838" s="221"/>
      <c r="H838" s="222"/>
      <c r="I838" s="221"/>
      <c r="J838" s="223"/>
      <c r="K838" s="221"/>
      <c r="L838" s="222"/>
      <c r="M838" s="221"/>
      <c r="N838" s="222"/>
      <c r="O838" s="221"/>
      <c r="P838" s="222"/>
      <c r="Q838" s="222"/>
      <c r="R838" s="222"/>
      <c r="S838" s="222"/>
      <c r="T838" s="222"/>
      <c r="U838" s="221"/>
      <c r="V838" s="222"/>
      <c r="W838" s="221"/>
      <c r="X838" s="222"/>
      <c r="Y838" s="221"/>
      <c r="Z838" s="222"/>
      <c r="AA838" s="221"/>
      <c r="AB838" s="222"/>
      <c r="AC838" s="221"/>
      <c r="AD838" s="222"/>
      <c r="AE838" s="221"/>
      <c r="AF838" s="222"/>
      <c r="AG838" s="221"/>
      <c r="AH838" s="222"/>
      <c r="AI838" s="221"/>
      <c r="AJ838" s="221"/>
      <c r="AK838" s="221"/>
    </row>
    <row r="839" spans="4:37" ht="15.75" customHeight="1">
      <c r="D839" s="223"/>
      <c r="E839" s="221"/>
      <c r="F839" s="222"/>
      <c r="G839" s="221"/>
      <c r="H839" s="222"/>
      <c r="I839" s="221"/>
      <c r="J839" s="223"/>
      <c r="K839" s="221"/>
      <c r="L839" s="222"/>
      <c r="M839" s="221"/>
      <c r="N839" s="222"/>
      <c r="O839" s="221"/>
      <c r="P839" s="222"/>
      <c r="Q839" s="222"/>
      <c r="R839" s="222"/>
      <c r="S839" s="222"/>
      <c r="T839" s="222"/>
      <c r="U839" s="221"/>
      <c r="V839" s="222"/>
      <c r="W839" s="221"/>
      <c r="X839" s="222"/>
      <c r="Y839" s="221"/>
      <c r="Z839" s="222"/>
      <c r="AA839" s="221"/>
      <c r="AB839" s="222"/>
      <c r="AC839" s="221"/>
      <c r="AD839" s="222"/>
      <c r="AE839" s="221"/>
      <c r="AF839" s="222"/>
      <c r="AG839" s="221"/>
      <c r="AH839" s="222"/>
      <c r="AI839" s="221"/>
      <c r="AJ839" s="221"/>
      <c r="AK839" s="221"/>
    </row>
    <row r="840" spans="4:37" ht="15.75" customHeight="1">
      <c r="D840" s="223"/>
      <c r="E840" s="221"/>
      <c r="F840" s="222"/>
      <c r="G840" s="221"/>
      <c r="H840" s="222"/>
      <c r="I840" s="221"/>
      <c r="J840" s="223"/>
      <c r="K840" s="221"/>
      <c r="L840" s="222"/>
      <c r="M840" s="221"/>
      <c r="N840" s="222"/>
      <c r="O840" s="221"/>
      <c r="P840" s="222"/>
      <c r="Q840" s="222"/>
      <c r="R840" s="222"/>
      <c r="S840" s="222"/>
      <c r="T840" s="222"/>
      <c r="U840" s="221"/>
      <c r="V840" s="222"/>
      <c r="W840" s="221"/>
      <c r="X840" s="222"/>
      <c r="Y840" s="221"/>
      <c r="Z840" s="222"/>
      <c r="AA840" s="221"/>
      <c r="AB840" s="222"/>
      <c r="AC840" s="221"/>
      <c r="AD840" s="222"/>
      <c r="AE840" s="221"/>
      <c r="AF840" s="222"/>
      <c r="AG840" s="221"/>
      <c r="AH840" s="222"/>
      <c r="AI840" s="221"/>
      <c r="AJ840" s="221"/>
      <c r="AK840" s="221"/>
    </row>
    <row r="841" spans="4:37" ht="15.75" customHeight="1">
      <c r="D841" s="223"/>
      <c r="E841" s="221"/>
      <c r="F841" s="222"/>
      <c r="G841" s="221"/>
      <c r="H841" s="222"/>
      <c r="I841" s="221"/>
      <c r="J841" s="223"/>
      <c r="K841" s="221"/>
      <c r="L841" s="222"/>
      <c r="M841" s="221"/>
      <c r="N841" s="222"/>
      <c r="O841" s="221"/>
      <c r="P841" s="222"/>
      <c r="Q841" s="222"/>
      <c r="R841" s="222"/>
      <c r="S841" s="222"/>
      <c r="T841" s="222"/>
      <c r="U841" s="221"/>
      <c r="V841" s="222"/>
      <c r="W841" s="221"/>
      <c r="X841" s="222"/>
      <c r="Y841" s="221"/>
      <c r="Z841" s="222"/>
      <c r="AA841" s="221"/>
      <c r="AB841" s="222"/>
      <c r="AC841" s="221"/>
      <c r="AD841" s="222"/>
      <c r="AE841" s="221"/>
      <c r="AF841" s="222"/>
      <c r="AG841" s="221"/>
      <c r="AH841" s="222"/>
      <c r="AI841" s="221"/>
      <c r="AJ841" s="221"/>
      <c r="AK841" s="221"/>
    </row>
    <row r="842" spans="4:37" ht="15.75" customHeight="1">
      <c r="D842" s="223"/>
      <c r="E842" s="221"/>
      <c r="F842" s="222"/>
      <c r="G842" s="221"/>
      <c r="H842" s="222"/>
      <c r="I842" s="221"/>
      <c r="J842" s="223"/>
      <c r="K842" s="221"/>
      <c r="L842" s="222"/>
      <c r="M842" s="221"/>
      <c r="N842" s="222"/>
      <c r="O842" s="221"/>
      <c r="P842" s="222"/>
      <c r="Q842" s="222"/>
      <c r="R842" s="222"/>
      <c r="S842" s="222"/>
      <c r="T842" s="222"/>
      <c r="U842" s="221"/>
      <c r="V842" s="222"/>
      <c r="W842" s="221"/>
      <c r="X842" s="222"/>
      <c r="Y842" s="221"/>
      <c r="Z842" s="222"/>
      <c r="AA842" s="221"/>
      <c r="AB842" s="222"/>
      <c r="AC842" s="221"/>
      <c r="AD842" s="222"/>
      <c r="AE842" s="221"/>
      <c r="AF842" s="222"/>
      <c r="AG842" s="221"/>
      <c r="AH842" s="222"/>
      <c r="AI842" s="221"/>
      <c r="AJ842" s="221"/>
      <c r="AK842" s="221"/>
    </row>
    <row r="843" spans="4:37" ht="15.75" customHeight="1">
      <c r="D843" s="223"/>
      <c r="E843" s="221"/>
      <c r="F843" s="222"/>
      <c r="G843" s="221"/>
      <c r="H843" s="222"/>
      <c r="I843" s="221"/>
      <c r="J843" s="223"/>
      <c r="K843" s="221"/>
      <c r="L843" s="222"/>
      <c r="M843" s="221"/>
      <c r="N843" s="222"/>
      <c r="O843" s="221"/>
      <c r="P843" s="222"/>
      <c r="Q843" s="222"/>
      <c r="R843" s="222"/>
      <c r="S843" s="222"/>
      <c r="T843" s="222"/>
      <c r="U843" s="221"/>
      <c r="V843" s="222"/>
      <c r="W843" s="221"/>
      <c r="X843" s="222"/>
      <c r="Y843" s="221"/>
      <c r="Z843" s="222"/>
      <c r="AA843" s="221"/>
      <c r="AB843" s="222"/>
      <c r="AC843" s="221"/>
      <c r="AD843" s="222"/>
      <c r="AE843" s="221"/>
      <c r="AF843" s="222"/>
      <c r="AG843" s="221"/>
      <c r="AH843" s="222"/>
      <c r="AI843" s="221"/>
      <c r="AJ843" s="221"/>
      <c r="AK843" s="221"/>
    </row>
    <row r="844" spans="4:37" ht="15.75" customHeight="1">
      <c r="D844" s="223"/>
      <c r="E844" s="221"/>
      <c r="F844" s="222"/>
      <c r="G844" s="221"/>
      <c r="H844" s="222"/>
      <c r="I844" s="221"/>
      <c r="J844" s="223"/>
      <c r="K844" s="221"/>
      <c r="L844" s="222"/>
      <c r="M844" s="221"/>
      <c r="N844" s="222"/>
      <c r="O844" s="221"/>
      <c r="P844" s="222"/>
      <c r="Q844" s="222"/>
      <c r="R844" s="222"/>
      <c r="S844" s="222"/>
      <c r="T844" s="222"/>
      <c r="U844" s="221"/>
      <c r="V844" s="222"/>
      <c r="W844" s="221"/>
      <c r="X844" s="222"/>
      <c r="Y844" s="221"/>
      <c r="Z844" s="222"/>
      <c r="AA844" s="221"/>
      <c r="AB844" s="222"/>
      <c r="AC844" s="221"/>
      <c r="AD844" s="222"/>
      <c r="AE844" s="221"/>
      <c r="AF844" s="222"/>
      <c r="AG844" s="221"/>
      <c r="AH844" s="222"/>
      <c r="AI844" s="221"/>
      <c r="AJ844" s="221"/>
      <c r="AK844" s="221"/>
    </row>
    <row r="845" spans="4:37" ht="15.75" customHeight="1">
      <c r="D845" s="223"/>
      <c r="E845" s="221"/>
      <c r="F845" s="222"/>
      <c r="G845" s="221"/>
      <c r="H845" s="222"/>
      <c r="I845" s="221"/>
      <c r="J845" s="223"/>
      <c r="K845" s="221"/>
      <c r="L845" s="222"/>
      <c r="M845" s="221"/>
      <c r="N845" s="222"/>
      <c r="O845" s="221"/>
      <c r="P845" s="222"/>
      <c r="Q845" s="222"/>
      <c r="R845" s="222"/>
      <c r="S845" s="222"/>
      <c r="T845" s="222"/>
      <c r="U845" s="221"/>
      <c r="V845" s="222"/>
      <c r="W845" s="221"/>
      <c r="X845" s="222"/>
      <c r="Y845" s="221"/>
      <c r="Z845" s="222"/>
      <c r="AA845" s="221"/>
      <c r="AB845" s="222"/>
      <c r="AC845" s="221"/>
      <c r="AD845" s="222"/>
      <c r="AE845" s="221"/>
      <c r="AF845" s="222"/>
      <c r="AG845" s="221"/>
      <c r="AH845" s="222"/>
      <c r="AI845" s="221"/>
      <c r="AJ845" s="221"/>
      <c r="AK845" s="221"/>
    </row>
    <row r="846" spans="4:37" ht="15.75" customHeight="1">
      <c r="D846" s="223"/>
      <c r="E846" s="221"/>
      <c r="F846" s="222"/>
      <c r="G846" s="221"/>
      <c r="H846" s="222"/>
      <c r="I846" s="221"/>
      <c r="J846" s="223"/>
      <c r="K846" s="221"/>
      <c r="L846" s="222"/>
      <c r="M846" s="221"/>
      <c r="N846" s="222"/>
      <c r="O846" s="221"/>
      <c r="P846" s="222"/>
      <c r="Q846" s="222"/>
      <c r="R846" s="222"/>
      <c r="S846" s="222"/>
      <c r="T846" s="222"/>
      <c r="U846" s="221"/>
      <c r="V846" s="222"/>
      <c r="W846" s="221"/>
      <c r="X846" s="222"/>
      <c r="Y846" s="221"/>
      <c r="Z846" s="222"/>
      <c r="AA846" s="221"/>
      <c r="AB846" s="222"/>
      <c r="AC846" s="221"/>
      <c r="AD846" s="222"/>
      <c r="AE846" s="221"/>
      <c r="AF846" s="222"/>
      <c r="AG846" s="221"/>
      <c r="AH846" s="222"/>
      <c r="AI846" s="221"/>
      <c r="AJ846" s="221"/>
      <c r="AK846" s="221"/>
    </row>
    <row r="847" spans="4:37" ht="15.75" customHeight="1">
      <c r="D847" s="223"/>
      <c r="E847" s="221"/>
      <c r="F847" s="222"/>
      <c r="G847" s="221"/>
      <c r="H847" s="222"/>
      <c r="I847" s="221"/>
      <c r="J847" s="223"/>
      <c r="K847" s="221"/>
      <c r="L847" s="222"/>
      <c r="M847" s="221"/>
      <c r="N847" s="222"/>
      <c r="O847" s="221"/>
      <c r="P847" s="222"/>
      <c r="Q847" s="222"/>
      <c r="R847" s="222"/>
      <c r="S847" s="222"/>
      <c r="T847" s="222"/>
      <c r="U847" s="221"/>
      <c r="V847" s="222"/>
      <c r="W847" s="221"/>
      <c r="X847" s="222"/>
      <c r="Y847" s="221"/>
      <c r="Z847" s="222"/>
      <c r="AA847" s="221"/>
      <c r="AB847" s="222"/>
      <c r="AC847" s="221"/>
      <c r="AD847" s="222"/>
      <c r="AE847" s="221"/>
      <c r="AF847" s="222"/>
      <c r="AG847" s="221"/>
      <c r="AH847" s="222"/>
      <c r="AI847" s="221"/>
      <c r="AJ847" s="221"/>
      <c r="AK847" s="221"/>
    </row>
    <row r="848" spans="4:37" ht="15.75" customHeight="1">
      <c r="D848" s="223"/>
      <c r="E848" s="221"/>
      <c r="F848" s="222"/>
      <c r="G848" s="221"/>
      <c r="H848" s="222"/>
      <c r="I848" s="221"/>
      <c r="J848" s="223"/>
      <c r="K848" s="221"/>
      <c r="L848" s="222"/>
      <c r="M848" s="221"/>
      <c r="N848" s="222"/>
      <c r="O848" s="221"/>
      <c r="P848" s="222"/>
      <c r="Q848" s="222"/>
      <c r="R848" s="222"/>
      <c r="S848" s="222"/>
      <c r="T848" s="222"/>
      <c r="U848" s="221"/>
      <c r="V848" s="222"/>
      <c r="W848" s="221"/>
      <c r="X848" s="222"/>
      <c r="Y848" s="221"/>
      <c r="Z848" s="222"/>
      <c r="AA848" s="221"/>
      <c r="AB848" s="222"/>
      <c r="AC848" s="221"/>
      <c r="AD848" s="222"/>
      <c r="AE848" s="221"/>
      <c r="AF848" s="222"/>
      <c r="AG848" s="221"/>
      <c r="AH848" s="222"/>
      <c r="AI848" s="221"/>
      <c r="AJ848" s="221"/>
      <c r="AK848" s="221"/>
    </row>
    <row r="849" spans="4:37" ht="15.75" customHeight="1">
      <c r="D849" s="223"/>
      <c r="E849" s="221"/>
      <c r="F849" s="222"/>
      <c r="G849" s="221"/>
      <c r="H849" s="222"/>
      <c r="I849" s="221"/>
      <c r="J849" s="223"/>
      <c r="K849" s="221"/>
      <c r="L849" s="222"/>
      <c r="M849" s="221"/>
      <c r="N849" s="222"/>
      <c r="O849" s="221"/>
      <c r="P849" s="222"/>
      <c r="Q849" s="222"/>
      <c r="R849" s="222"/>
      <c r="S849" s="222"/>
      <c r="T849" s="222"/>
      <c r="U849" s="221"/>
      <c r="V849" s="222"/>
      <c r="W849" s="221"/>
      <c r="X849" s="222"/>
      <c r="Y849" s="221"/>
      <c r="Z849" s="222"/>
      <c r="AA849" s="221"/>
      <c r="AB849" s="222"/>
      <c r="AC849" s="221"/>
      <c r="AD849" s="222"/>
      <c r="AE849" s="221"/>
      <c r="AF849" s="222"/>
      <c r="AG849" s="221"/>
      <c r="AH849" s="222"/>
      <c r="AI849" s="221"/>
      <c r="AJ849" s="221"/>
      <c r="AK849" s="221"/>
    </row>
    <row r="850" spans="4:37" ht="15.75" customHeight="1">
      <c r="D850" s="223"/>
      <c r="E850" s="221"/>
      <c r="F850" s="222"/>
      <c r="G850" s="221"/>
      <c r="H850" s="222"/>
      <c r="I850" s="221"/>
      <c r="J850" s="223"/>
      <c r="K850" s="221"/>
      <c r="L850" s="222"/>
      <c r="M850" s="221"/>
      <c r="N850" s="222"/>
      <c r="O850" s="221"/>
      <c r="P850" s="222"/>
      <c r="Q850" s="222"/>
      <c r="R850" s="222"/>
      <c r="S850" s="222"/>
      <c r="T850" s="222"/>
      <c r="U850" s="221"/>
      <c r="V850" s="222"/>
      <c r="W850" s="221"/>
      <c r="X850" s="222"/>
      <c r="Y850" s="221"/>
      <c r="Z850" s="222"/>
      <c r="AA850" s="221"/>
      <c r="AB850" s="222"/>
      <c r="AC850" s="221"/>
      <c r="AD850" s="222"/>
      <c r="AE850" s="221"/>
      <c r="AF850" s="222"/>
      <c r="AG850" s="221"/>
      <c r="AH850" s="222"/>
      <c r="AI850" s="221"/>
      <c r="AJ850" s="221"/>
      <c r="AK850" s="221"/>
    </row>
    <row r="851" spans="4:37" ht="15.75" customHeight="1">
      <c r="D851" s="223"/>
      <c r="E851" s="221"/>
      <c r="F851" s="222"/>
      <c r="G851" s="221"/>
      <c r="H851" s="222"/>
      <c r="I851" s="221"/>
      <c r="J851" s="223"/>
      <c r="K851" s="221"/>
      <c r="L851" s="222"/>
      <c r="M851" s="221"/>
      <c r="N851" s="222"/>
      <c r="O851" s="221"/>
      <c r="P851" s="222"/>
      <c r="Q851" s="222"/>
      <c r="R851" s="222"/>
      <c r="S851" s="222"/>
      <c r="T851" s="222"/>
      <c r="U851" s="221"/>
      <c r="V851" s="222"/>
      <c r="W851" s="221"/>
      <c r="X851" s="222"/>
      <c r="Y851" s="221"/>
      <c r="Z851" s="222"/>
      <c r="AA851" s="221"/>
      <c r="AB851" s="222"/>
      <c r="AC851" s="221"/>
      <c r="AD851" s="222"/>
      <c r="AE851" s="221"/>
      <c r="AF851" s="222"/>
      <c r="AG851" s="221"/>
      <c r="AH851" s="222"/>
      <c r="AI851" s="221"/>
      <c r="AJ851" s="221"/>
      <c r="AK851" s="221"/>
    </row>
    <row r="852" spans="4:37" ht="15.75" customHeight="1">
      <c r="D852" s="223"/>
      <c r="E852" s="221"/>
      <c r="F852" s="222"/>
      <c r="G852" s="221"/>
      <c r="H852" s="222"/>
      <c r="I852" s="221"/>
      <c r="J852" s="223"/>
      <c r="K852" s="221"/>
      <c r="L852" s="222"/>
      <c r="M852" s="221"/>
      <c r="N852" s="222"/>
      <c r="O852" s="221"/>
      <c r="P852" s="222"/>
      <c r="Q852" s="222"/>
      <c r="R852" s="222"/>
      <c r="S852" s="222"/>
      <c r="T852" s="222"/>
      <c r="U852" s="221"/>
      <c r="V852" s="222"/>
      <c r="W852" s="221"/>
      <c r="X852" s="222"/>
      <c r="Y852" s="221"/>
      <c r="Z852" s="222"/>
      <c r="AA852" s="221"/>
      <c r="AB852" s="222"/>
      <c r="AC852" s="221"/>
      <c r="AD852" s="222"/>
      <c r="AE852" s="221"/>
      <c r="AF852" s="222"/>
      <c r="AG852" s="221"/>
      <c r="AH852" s="222"/>
      <c r="AI852" s="221"/>
      <c r="AJ852" s="221"/>
      <c r="AK852" s="221"/>
    </row>
    <row r="853" spans="4:37" ht="15.75" customHeight="1">
      <c r="D853" s="223"/>
      <c r="E853" s="221"/>
      <c r="F853" s="222"/>
      <c r="G853" s="221"/>
      <c r="H853" s="222"/>
      <c r="I853" s="221"/>
      <c r="J853" s="223"/>
      <c r="K853" s="221"/>
      <c r="L853" s="222"/>
      <c r="M853" s="221"/>
      <c r="N853" s="222"/>
      <c r="O853" s="221"/>
      <c r="P853" s="222"/>
      <c r="Q853" s="222"/>
      <c r="R853" s="222"/>
      <c r="S853" s="222"/>
      <c r="T853" s="222"/>
      <c r="U853" s="221"/>
      <c r="V853" s="222"/>
      <c r="W853" s="221"/>
      <c r="X853" s="222"/>
      <c r="Y853" s="221"/>
      <c r="Z853" s="222"/>
      <c r="AA853" s="221"/>
      <c r="AB853" s="222"/>
      <c r="AC853" s="221"/>
      <c r="AD853" s="222"/>
      <c r="AE853" s="221"/>
      <c r="AF853" s="222"/>
      <c r="AG853" s="221"/>
      <c r="AH853" s="222"/>
      <c r="AI853" s="221"/>
      <c r="AJ853" s="221"/>
      <c r="AK853" s="221"/>
    </row>
    <row r="854" spans="4:37" ht="15.75" customHeight="1">
      <c r="D854" s="223"/>
      <c r="E854" s="221"/>
      <c r="F854" s="222"/>
      <c r="G854" s="221"/>
      <c r="H854" s="222"/>
      <c r="I854" s="221"/>
      <c r="J854" s="223"/>
      <c r="K854" s="221"/>
      <c r="L854" s="222"/>
      <c r="M854" s="221"/>
      <c r="N854" s="222"/>
      <c r="O854" s="221"/>
      <c r="P854" s="222"/>
      <c r="Q854" s="222"/>
      <c r="R854" s="222"/>
      <c r="S854" s="222"/>
      <c r="T854" s="222"/>
      <c r="U854" s="221"/>
      <c r="V854" s="222"/>
      <c r="W854" s="221"/>
      <c r="X854" s="222"/>
      <c r="Y854" s="221"/>
      <c r="Z854" s="222"/>
      <c r="AA854" s="221"/>
      <c r="AB854" s="222"/>
      <c r="AC854" s="221"/>
      <c r="AD854" s="222"/>
      <c r="AE854" s="221"/>
      <c r="AF854" s="222"/>
      <c r="AG854" s="221"/>
      <c r="AH854" s="222"/>
      <c r="AI854" s="221"/>
      <c r="AJ854" s="221"/>
      <c r="AK854" s="221"/>
    </row>
    <row r="855" spans="4:37" ht="15.75" customHeight="1">
      <c r="D855" s="223"/>
      <c r="E855" s="221"/>
      <c r="F855" s="222"/>
      <c r="G855" s="221"/>
      <c r="H855" s="222"/>
      <c r="I855" s="221"/>
      <c r="J855" s="223"/>
      <c r="K855" s="221"/>
      <c r="L855" s="222"/>
      <c r="M855" s="221"/>
      <c r="N855" s="222"/>
      <c r="O855" s="221"/>
      <c r="P855" s="222"/>
      <c r="Q855" s="222"/>
      <c r="R855" s="222"/>
      <c r="S855" s="222"/>
      <c r="T855" s="222"/>
      <c r="U855" s="221"/>
      <c r="V855" s="222"/>
      <c r="W855" s="221"/>
      <c r="X855" s="222"/>
      <c r="Y855" s="221"/>
      <c r="Z855" s="222"/>
      <c r="AA855" s="221"/>
      <c r="AB855" s="222"/>
      <c r="AC855" s="221"/>
      <c r="AD855" s="222"/>
      <c r="AE855" s="221"/>
      <c r="AF855" s="222"/>
      <c r="AG855" s="221"/>
      <c r="AH855" s="222"/>
      <c r="AI855" s="221"/>
      <c r="AJ855" s="221"/>
      <c r="AK855" s="221"/>
    </row>
    <row r="856" spans="4:37" ht="15.75" customHeight="1">
      <c r="D856" s="223"/>
      <c r="E856" s="221"/>
      <c r="F856" s="222"/>
      <c r="G856" s="221"/>
      <c r="H856" s="222"/>
      <c r="I856" s="221"/>
      <c r="J856" s="223"/>
      <c r="K856" s="221"/>
      <c r="L856" s="222"/>
      <c r="M856" s="221"/>
      <c r="N856" s="222"/>
      <c r="O856" s="221"/>
      <c r="P856" s="222"/>
      <c r="Q856" s="222"/>
      <c r="R856" s="222"/>
      <c r="S856" s="222"/>
      <c r="T856" s="222"/>
      <c r="U856" s="221"/>
      <c r="V856" s="222"/>
      <c r="W856" s="221"/>
      <c r="X856" s="222"/>
      <c r="Y856" s="221"/>
      <c r="Z856" s="222"/>
      <c r="AA856" s="221"/>
      <c r="AB856" s="222"/>
      <c r="AC856" s="221"/>
      <c r="AD856" s="222"/>
      <c r="AE856" s="221"/>
      <c r="AF856" s="222"/>
      <c r="AG856" s="221"/>
      <c r="AH856" s="222"/>
      <c r="AI856" s="221"/>
      <c r="AJ856" s="221"/>
      <c r="AK856" s="221"/>
    </row>
    <row r="857" spans="4:37" ht="15.75" customHeight="1">
      <c r="D857" s="223"/>
      <c r="E857" s="221"/>
      <c r="F857" s="222"/>
      <c r="G857" s="221"/>
      <c r="H857" s="222"/>
      <c r="I857" s="221"/>
      <c r="J857" s="223"/>
      <c r="K857" s="221"/>
      <c r="L857" s="222"/>
      <c r="M857" s="221"/>
      <c r="N857" s="222"/>
      <c r="O857" s="221"/>
      <c r="P857" s="222"/>
      <c r="Q857" s="222"/>
      <c r="R857" s="222"/>
      <c r="S857" s="222"/>
      <c r="T857" s="222"/>
      <c r="U857" s="221"/>
      <c r="V857" s="222"/>
      <c r="W857" s="221"/>
      <c r="X857" s="222"/>
      <c r="Y857" s="221"/>
      <c r="Z857" s="222"/>
      <c r="AA857" s="221"/>
      <c r="AB857" s="222"/>
      <c r="AC857" s="221"/>
      <c r="AD857" s="222"/>
      <c r="AE857" s="221"/>
      <c r="AF857" s="222"/>
      <c r="AG857" s="221"/>
      <c r="AH857" s="222"/>
      <c r="AI857" s="221"/>
      <c r="AJ857" s="221"/>
      <c r="AK857" s="221"/>
    </row>
    <row r="858" spans="4:37" ht="15.75" customHeight="1">
      <c r="D858" s="223"/>
      <c r="E858" s="221"/>
      <c r="F858" s="222"/>
      <c r="G858" s="221"/>
      <c r="H858" s="222"/>
      <c r="I858" s="221"/>
      <c r="J858" s="223"/>
      <c r="K858" s="221"/>
      <c r="L858" s="222"/>
      <c r="M858" s="221"/>
      <c r="N858" s="222"/>
      <c r="O858" s="221"/>
      <c r="P858" s="222"/>
      <c r="Q858" s="222"/>
      <c r="R858" s="222"/>
      <c r="S858" s="222"/>
      <c r="T858" s="222"/>
      <c r="U858" s="221"/>
      <c r="V858" s="222"/>
      <c r="W858" s="221"/>
      <c r="X858" s="222"/>
      <c r="Y858" s="221"/>
      <c r="Z858" s="222"/>
      <c r="AA858" s="221"/>
      <c r="AB858" s="222"/>
      <c r="AC858" s="221"/>
      <c r="AD858" s="222"/>
      <c r="AE858" s="221"/>
      <c r="AF858" s="222"/>
      <c r="AG858" s="221"/>
      <c r="AH858" s="222"/>
      <c r="AI858" s="221"/>
      <c r="AJ858" s="221"/>
      <c r="AK858" s="221"/>
    </row>
    <row r="859" spans="4:37" ht="15.75" customHeight="1">
      <c r="D859" s="223"/>
      <c r="E859" s="221"/>
      <c r="F859" s="222"/>
      <c r="G859" s="221"/>
      <c r="H859" s="222"/>
      <c r="I859" s="221"/>
      <c r="J859" s="223"/>
      <c r="K859" s="221"/>
      <c r="L859" s="222"/>
      <c r="M859" s="221"/>
      <c r="N859" s="222"/>
      <c r="O859" s="221"/>
      <c r="P859" s="222"/>
      <c r="Q859" s="222"/>
      <c r="R859" s="222"/>
      <c r="S859" s="222"/>
      <c r="T859" s="222"/>
      <c r="U859" s="221"/>
      <c r="V859" s="222"/>
      <c r="W859" s="221"/>
      <c r="X859" s="222"/>
      <c r="Y859" s="221"/>
      <c r="Z859" s="222"/>
      <c r="AA859" s="221"/>
      <c r="AB859" s="222"/>
      <c r="AC859" s="221"/>
      <c r="AD859" s="222"/>
      <c r="AE859" s="221"/>
      <c r="AF859" s="222"/>
      <c r="AG859" s="221"/>
      <c r="AH859" s="222"/>
      <c r="AI859" s="221"/>
      <c r="AJ859" s="221"/>
      <c r="AK859" s="221"/>
    </row>
    <row r="860" spans="4:37" ht="15.75" customHeight="1">
      <c r="D860" s="223"/>
      <c r="E860" s="221"/>
      <c r="F860" s="222"/>
      <c r="G860" s="221"/>
      <c r="H860" s="222"/>
      <c r="I860" s="221"/>
      <c r="J860" s="223"/>
      <c r="K860" s="221"/>
      <c r="L860" s="222"/>
      <c r="M860" s="221"/>
      <c r="N860" s="222"/>
      <c r="O860" s="221"/>
      <c r="P860" s="222"/>
      <c r="Q860" s="222"/>
      <c r="R860" s="222"/>
      <c r="S860" s="222"/>
      <c r="T860" s="222"/>
      <c r="U860" s="221"/>
      <c r="V860" s="222"/>
      <c r="W860" s="221"/>
      <c r="X860" s="222"/>
      <c r="Y860" s="221"/>
      <c r="Z860" s="222"/>
      <c r="AA860" s="221"/>
      <c r="AB860" s="222"/>
      <c r="AC860" s="221"/>
      <c r="AD860" s="222"/>
      <c r="AE860" s="221"/>
      <c r="AF860" s="222"/>
      <c r="AG860" s="221"/>
      <c r="AH860" s="222"/>
      <c r="AI860" s="221"/>
      <c r="AJ860" s="221"/>
      <c r="AK860" s="221"/>
    </row>
    <row r="861" spans="4:37" ht="15.75" customHeight="1">
      <c r="D861" s="223"/>
      <c r="E861" s="221"/>
      <c r="F861" s="222"/>
      <c r="G861" s="221"/>
      <c r="H861" s="222"/>
      <c r="I861" s="221"/>
      <c r="J861" s="223"/>
      <c r="K861" s="221"/>
      <c r="L861" s="222"/>
      <c r="M861" s="221"/>
      <c r="N861" s="222"/>
      <c r="O861" s="221"/>
      <c r="P861" s="222"/>
      <c r="Q861" s="222"/>
      <c r="R861" s="222"/>
      <c r="S861" s="222"/>
      <c r="T861" s="222"/>
      <c r="U861" s="221"/>
      <c r="V861" s="222"/>
      <c r="W861" s="221"/>
      <c r="X861" s="222"/>
      <c r="Y861" s="221"/>
      <c r="Z861" s="222"/>
      <c r="AA861" s="221"/>
      <c r="AB861" s="222"/>
      <c r="AC861" s="221"/>
      <c r="AD861" s="222"/>
      <c r="AE861" s="221"/>
      <c r="AF861" s="222"/>
      <c r="AG861" s="221"/>
      <c r="AH861" s="222"/>
      <c r="AI861" s="221"/>
      <c r="AJ861" s="221"/>
      <c r="AK861" s="221"/>
    </row>
    <row r="862" spans="4:37" ht="15.75" customHeight="1">
      <c r="D862" s="223"/>
      <c r="E862" s="221"/>
      <c r="F862" s="222"/>
      <c r="G862" s="221"/>
      <c r="H862" s="222"/>
      <c r="I862" s="221"/>
      <c r="J862" s="223"/>
      <c r="K862" s="221"/>
      <c r="L862" s="222"/>
      <c r="M862" s="221"/>
      <c r="N862" s="222"/>
      <c r="O862" s="221"/>
      <c r="P862" s="222"/>
      <c r="Q862" s="222"/>
      <c r="R862" s="222"/>
      <c r="S862" s="222"/>
      <c r="T862" s="222"/>
      <c r="U862" s="221"/>
      <c r="V862" s="222"/>
      <c r="W862" s="221"/>
      <c r="X862" s="222"/>
      <c r="Y862" s="221"/>
      <c r="Z862" s="222"/>
      <c r="AA862" s="221"/>
      <c r="AB862" s="222"/>
      <c r="AC862" s="221"/>
      <c r="AD862" s="222"/>
      <c r="AE862" s="221"/>
      <c r="AF862" s="222"/>
      <c r="AG862" s="221"/>
      <c r="AH862" s="222"/>
      <c r="AI862" s="221"/>
      <c r="AJ862" s="221"/>
      <c r="AK862" s="221"/>
    </row>
    <row r="863" spans="4:37" ht="15.75" customHeight="1">
      <c r="D863" s="223"/>
      <c r="E863" s="221"/>
      <c r="F863" s="222"/>
      <c r="G863" s="221"/>
      <c r="H863" s="222"/>
      <c r="I863" s="221"/>
      <c r="J863" s="223"/>
      <c r="K863" s="221"/>
      <c r="L863" s="222"/>
      <c r="M863" s="221"/>
      <c r="N863" s="222"/>
      <c r="O863" s="221"/>
      <c r="P863" s="222"/>
      <c r="Q863" s="222"/>
      <c r="R863" s="222"/>
      <c r="S863" s="222"/>
      <c r="T863" s="222"/>
      <c r="U863" s="221"/>
      <c r="V863" s="222"/>
      <c r="W863" s="221"/>
      <c r="X863" s="222"/>
      <c r="Y863" s="221"/>
      <c r="Z863" s="222"/>
      <c r="AA863" s="221"/>
      <c r="AB863" s="222"/>
      <c r="AC863" s="221"/>
      <c r="AD863" s="222"/>
      <c r="AE863" s="221"/>
      <c r="AF863" s="222"/>
      <c r="AG863" s="221"/>
      <c r="AH863" s="222"/>
      <c r="AI863" s="221"/>
      <c r="AJ863" s="221"/>
      <c r="AK863" s="221"/>
    </row>
    <row r="864" spans="4:37" ht="15.75" customHeight="1">
      <c r="D864" s="223"/>
      <c r="E864" s="221"/>
      <c r="F864" s="222"/>
      <c r="G864" s="221"/>
      <c r="H864" s="222"/>
      <c r="I864" s="221"/>
      <c r="J864" s="223"/>
      <c r="K864" s="221"/>
      <c r="L864" s="222"/>
      <c r="M864" s="221"/>
      <c r="N864" s="222"/>
      <c r="O864" s="221"/>
      <c r="P864" s="222"/>
      <c r="Q864" s="222"/>
      <c r="R864" s="222"/>
      <c r="S864" s="222"/>
      <c r="T864" s="222"/>
      <c r="U864" s="221"/>
      <c r="V864" s="222"/>
      <c r="W864" s="221"/>
      <c r="X864" s="222"/>
      <c r="Y864" s="221"/>
      <c r="Z864" s="222"/>
      <c r="AA864" s="221"/>
      <c r="AB864" s="222"/>
      <c r="AC864" s="221"/>
      <c r="AD864" s="222"/>
      <c r="AE864" s="221"/>
      <c r="AF864" s="222"/>
      <c r="AG864" s="221"/>
      <c r="AH864" s="222"/>
      <c r="AI864" s="221"/>
      <c r="AJ864" s="221"/>
      <c r="AK864" s="221"/>
    </row>
    <row r="865" spans="4:37" ht="15.75" customHeight="1">
      <c r="D865" s="223"/>
      <c r="E865" s="221"/>
      <c r="F865" s="222"/>
      <c r="G865" s="221"/>
      <c r="H865" s="222"/>
      <c r="I865" s="221"/>
      <c r="J865" s="223"/>
      <c r="K865" s="221"/>
      <c r="L865" s="222"/>
      <c r="M865" s="221"/>
      <c r="N865" s="222"/>
      <c r="O865" s="221"/>
      <c r="P865" s="222"/>
      <c r="Q865" s="222"/>
      <c r="R865" s="222"/>
      <c r="S865" s="222"/>
      <c r="T865" s="222"/>
      <c r="U865" s="221"/>
      <c r="V865" s="222"/>
      <c r="W865" s="221"/>
      <c r="X865" s="222"/>
      <c r="Y865" s="221"/>
      <c r="Z865" s="222"/>
      <c r="AA865" s="221"/>
      <c r="AB865" s="222"/>
      <c r="AC865" s="221"/>
      <c r="AD865" s="222"/>
      <c r="AE865" s="221"/>
      <c r="AF865" s="222"/>
      <c r="AG865" s="221"/>
      <c r="AH865" s="222"/>
      <c r="AI865" s="221"/>
      <c r="AJ865" s="221"/>
      <c r="AK865" s="221"/>
    </row>
    <row r="866" spans="4:37" ht="15.75" customHeight="1">
      <c r="D866" s="223"/>
      <c r="E866" s="221"/>
      <c r="F866" s="222"/>
      <c r="G866" s="221"/>
      <c r="H866" s="222"/>
      <c r="I866" s="221"/>
      <c r="J866" s="223"/>
      <c r="K866" s="221"/>
      <c r="L866" s="222"/>
      <c r="M866" s="221"/>
      <c r="N866" s="222"/>
      <c r="O866" s="221"/>
      <c r="P866" s="222"/>
      <c r="Q866" s="222"/>
      <c r="R866" s="222"/>
      <c r="S866" s="222"/>
      <c r="T866" s="222"/>
      <c r="U866" s="221"/>
      <c r="V866" s="222"/>
      <c r="W866" s="221"/>
      <c r="X866" s="222"/>
      <c r="Y866" s="221"/>
      <c r="Z866" s="222"/>
      <c r="AA866" s="221"/>
      <c r="AB866" s="222"/>
      <c r="AC866" s="221"/>
      <c r="AD866" s="222"/>
      <c r="AE866" s="221"/>
      <c r="AF866" s="222"/>
      <c r="AG866" s="221"/>
      <c r="AH866" s="222"/>
      <c r="AI866" s="221"/>
      <c r="AJ866" s="221"/>
      <c r="AK866" s="221"/>
    </row>
    <row r="867" spans="4:37" ht="15.75" customHeight="1">
      <c r="D867" s="223"/>
      <c r="E867" s="221"/>
      <c r="F867" s="222"/>
      <c r="G867" s="221"/>
      <c r="H867" s="222"/>
      <c r="I867" s="221"/>
      <c r="J867" s="223"/>
      <c r="K867" s="221"/>
      <c r="L867" s="222"/>
      <c r="M867" s="221"/>
      <c r="N867" s="222"/>
      <c r="O867" s="221"/>
      <c r="P867" s="222"/>
      <c r="Q867" s="222"/>
      <c r="R867" s="222"/>
      <c r="S867" s="222"/>
      <c r="T867" s="222"/>
      <c r="U867" s="221"/>
      <c r="V867" s="222"/>
      <c r="W867" s="221"/>
      <c r="X867" s="222"/>
      <c r="Y867" s="221"/>
      <c r="Z867" s="222"/>
      <c r="AA867" s="221"/>
      <c r="AB867" s="222"/>
      <c r="AC867" s="221"/>
      <c r="AD867" s="222"/>
      <c r="AE867" s="221"/>
      <c r="AF867" s="222"/>
      <c r="AG867" s="221"/>
      <c r="AH867" s="222"/>
      <c r="AI867" s="221"/>
      <c r="AJ867" s="221"/>
      <c r="AK867" s="221"/>
    </row>
    <row r="868" spans="4:37" ht="15.75" customHeight="1">
      <c r="D868" s="223"/>
      <c r="E868" s="221"/>
      <c r="F868" s="222"/>
      <c r="G868" s="221"/>
      <c r="H868" s="222"/>
      <c r="I868" s="221"/>
      <c r="J868" s="223"/>
      <c r="K868" s="221"/>
      <c r="L868" s="222"/>
      <c r="M868" s="221"/>
      <c r="N868" s="222"/>
      <c r="O868" s="221"/>
      <c r="P868" s="222"/>
      <c r="Q868" s="222"/>
      <c r="R868" s="222"/>
      <c r="S868" s="222"/>
      <c r="T868" s="222"/>
      <c r="U868" s="221"/>
      <c r="V868" s="222"/>
      <c r="W868" s="221"/>
      <c r="X868" s="222"/>
      <c r="Y868" s="221"/>
      <c r="Z868" s="222"/>
      <c r="AA868" s="221"/>
      <c r="AB868" s="222"/>
      <c r="AC868" s="221"/>
      <c r="AD868" s="222"/>
      <c r="AE868" s="221"/>
      <c r="AF868" s="222"/>
      <c r="AG868" s="221"/>
      <c r="AH868" s="222"/>
      <c r="AI868" s="221"/>
      <c r="AJ868" s="221"/>
      <c r="AK868" s="221"/>
    </row>
    <row r="869" spans="4:37" ht="15.75" customHeight="1">
      <c r="D869" s="223"/>
      <c r="E869" s="221"/>
      <c r="F869" s="222"/>
      <c r="G869" s="221"/>
      <c r="H869" s="222"/>
      <c r="I869" s="221"/>
      <c r="J869" s="223"/>
      <c r="K869" s="221"/>
      <c r="L869" s="222"/>
      <c r="M869" s="221"/>
      <c r="N869" s="222"/>
      <c r="O869" s="221"/>
      <c r="P869" s="222"/>
      <c r="Q869" s="222"/>
      <c r="R869" s="222"/>
      <c r="S869" s="222"/>
      <c r="T869" s="222"/>
      <c r="U869" s="221"/>
      <c r="V869" s="222"/>
      <c r="W869" s="221"/>
      <c r="X869" s="222"/>
      <c r="Y869" s="221"/>
      <c r="Z869" s="222"/>
      <c r="AA869" s="221"/>
      <c r="AB869" s="222"/>
      <c r="AC869" s="221"/>
      <c r="AD869" s="222"/>
      <c r="AE869" s="221"/>
      <c r="AF869" s="222"/>
      <c r="AG869" s="221"/>
      <c r="AH869" s="222"/>
      <c r="AI869" s="221"/>
      <c r="AJ869" s="221"/>
      <c r="AK869" s="221"/>
    </row>
    <row r="870" spans="4:37" ht="15.75" customHeight="1">
      <c r="D870" s="223"/>
      <c r="E870" s="221"/>
      <c r="F870" s="222"/>
      <c r="G870" s="221"/>
      <c r="H870" s="222"/>
      <c r="I870" s="221"/>
      <c r="J870" s="223"/>
      <c r="K870" s="221"/>
      <c r="L870" s="222"/>
      <c r="M870" s="221"/>
      <c r="N870" s="222"/>
      <c r="O870" s="221"/>
      <c r="P870" s="222"/>
      <c r="Q870" s="222"/>
      <c r="R870" s="222"/>
      <c r="S870" s="222"/>
      <c r="T870" s="222"/>
      <c r="U870" s="221"/>
      <c r="V870" s="222"/>
      <c r="W870" s="221"/>
      <c r="X870" s="222"/>
      <c r="Y870" s="221"/>
      <c r="Z870" s="222"/>
      <c r="AA870" s="221"/>
      <c r="AB870" s="222"/>
      <c r="AC870" s="221"/>
      <c r="AD870" s="222"/>
      <c r="AE870" s="221"/>
      <c r="AF870" s="222"/>
      <c r="AG870" s="221"/>
      <c r="AH870" s="222"/>
      <c r="AI870" s="221"/>
      <c r="AJ870" s="221"/>
      <c r="AK870" s="221"/>
    </row>
    <row r="871" spans="4:37" ht="15.75" customHeight="1">
      <c r="D871" s="223"/>
      <c r="E871" s="221"/>
      <c r="F871" s="222"/>
      <c r="G871" s="221"/>
      <c r="H871" s="222"/>
      <c r="I871" s="221"/>
      <c r="J871" s="223"/>
      <c r="K871" s="221"/>
      <c r="L871" s="222"/>
      <c r="M871" s="221"/>
      <c r="N871" s="222"/>
      <c r="O871" s="221"/>
      <c r="P871" s="222"/>
      <c r="Q871" s="222"/>
      <c r="R871" s="222"/>
      <c r="S871" s="222"/>
      <c r="T871" s="222"/>
      <c r="U871" s="221"/>
      <c r="V871" s="222"/>
      <c r="W871" s="221"/>
      <c r="X871" s="222"/>
      <c r="Y871" s="221"/>
      <c r="Z871" s="222"/>
      <c r="AA871" s="221"/>
      <c r="AB871" s="222"/>
      <c r="AC871" s="221"/>
      <c r="AD871" s="222"/>
      <c r="AE871" s="221"/>
      <c r="AF871" s="222"/>
      <c r="AG871" s="221"/>
      <c r="AH871" s="222"/>
      <c r="AI871" s="221"/>
      <c r="AJ871" s="221"/>
      <c r="AK871" s="221"/>
    </row>
    <row r="872" spans="4:37" ht="15.75" customHeight="1">
      <c r="D872" s="223"/>
      <c r="E872" s="221"/>
      <c r="F872" s="222"/>
      <c r="G872" s="221"/>
      <c r="H872" s="222"/>
      <c r="I872" s="221"/>
      <c r="J872" s="223"/>
      <c r="K872" s="221"/>
      <c r="L872" s="222"/>
      <c r="M872" s="221"/>
      <c r="N872" s="222"/>
      <c r="O872" s="221"/>
      <c r="P872" s="222"/>
      <c r="Q872" s="222"/>
      <c r="R872" s="222"/>
      <c r="S872" s="222"/>
      <c r="T872" s="222"/>
      <c r="U872" s="221"/>
      <c r="V872" s="222"/>
      <c r="W872" s="221"/>
      <c r="X872" s="222"/>
      <c r="Y872" s="221"/>
      <c r="Z872" s="222"/>
      <c r="AA872" s="221"/>
      <c r="AB872" s="222"/>
      <c r="AC872" s="221"/>
      <c r="AD872" s="222"/>
      <c r="AE872" s="221"/>
      <c r="AF872" s="222"/>
      <c r="AG872" s="221"/>
      <c r="AH872" s="222"/>
      <c r="AI872" s="221"/>
      <c r="AJ872" s="221"/>
      <c r="AK872" s="221"/>
    </row>
    <row r="873" spans="4:37" ht="15.75" customHeight="1">
      <c r="D873" s="223"/>
      <c r="E873" s="221"/>
      <c r="F873" s="222"/>
      <c r="G873" s="221"/>
      <c r="H873" s="222"/>
      <c r="I873" s="221"/>
      <c r="J873" s="223"/>
      <c r="K873" s="221"/>
      <c r="L873" s="222"/>
      <c r="M873" s="221"/>
      <c r="N873" s="222"/>
      <c r="O873" s="221"/>
      <c r="P873" s="222"/>
      <c r="Q873" s="222"/>
      <c r="R873" s="222"/>
      <c r="S873" s="222"/>
      <c r="T873" s="222"/>
      <c r="U873" s="221"/>
      <c r="V873" s="222"/>
      <c r="W873" s="221"/>
      <c r="X873" s="222"/>
      <c r="Y873" s="221"/>
      <c r="Z873" s="222"/>
      <c r="AA873" s="221"/>
      <c r="AB873" s="222"/>
      <c r="AC873" s="221"/>
      <c r="AD873" s="222"/>
      <c r="AE873" s="221"/>
      <c r="AF873" s="222"/>
      <c r="AG873" s="221"/>
      <c r="AH873" s="222"/>
      <c r="AI873" s="221"/>
      <c r="AJ873" s="221"/>
      <c r="AK873" s="221"/>
    </row>
    <row r="874" spans="4:37" ht="15.75" customHeight="1">
      <c r="D874" s="223"/>
      <c r="E874" s="221"/>
      <c r="F874" s="222"/>
      <c r="G874" s="221"/>
      <c r="H874" s="222"/>
      <c r="I874" s="221"/>
      <c r="J874" s="223"/>
      <c r="K874" s="221"/>
      <c r="L874" s="222"/>
      <c r="M874" s="221"/>
      <c r="N874" s="222"/>
      <c r="O874" s="221"/>
      <c r="P874" s="222"/>
      <c r="Q874" s="222"/>
      <c r="R874" s="222"/>
      <c r="S874" s="222"/>
      <c r="T874" s="222"/>
      <c r="U874" s="221"/>
      <c r="V874" s="222"/>
      <c r="W874" s="221"/>
      <c r="X874" s="222"/>
      <c r="Y874" s="221"/>
      <c r="Z874" s="222"/>
      <c r="AA874" s="221"/>
      <c r="AB874" s="222"/>
      <c r="AC874" s="221"/>
      <c r="AD874" s="222"/>
      <c r="AE874" s="221"/>
      <c r="AF874" s="222"/>
      <c r="AG874" s="221"/>
      <c r="AH874" s="222"/>
      <c r="AI874" s="221"/>
      <c r="AJ874" s="221"/>
      <c r="AK874" s="221"/>
    </row>
    <row r="875" spans="4:37" ht="15.75" customHeight="1">
      <c r="D875" s="223"/>
      <c r="E875" s="221"/>
      <c r="F875" s="222"/>
      <c r="G875" s="221"/>
      <c r="H875" s="222"/>
      <c r="I875" s="221"/>
      <c r="J875" s="223"/>
      <c r="K875" s="221"/>
      <c r="L875" s="222"/>
      <c r="M875" s="221"/>
      <c r="N875" s="222"/>
      <c r="O875" s="221"/>
      <c r="P875" s="222"/>
      <c r="Q875" s="222"/>
      <c r="R875" s="222"/>
      <c r="S875" s="222"/>
      <c r="T875" s="222"/>
      <c r="U875" s="221"/>
      <c r="V875" s="222"/>
      <c r="W875" s="221"/>
      <c r="X875" s="222"/>
      <c r="Y875" s="221"/>
      <c r="Z875" s="222"/>
      <c r="AA875" s="221"/>
      <c r="AB875" s="222"/>
      <c r="AC875" s="221"/>
      <c r="AD875" s="222"/>
      <c r="AE875" s="221"/>
      <c r="AF875" s="222"/>
      <c r="AG875" s="221"/>
      <c r="AH875" s="222"/>
      <c r="AI875" s="221"/>
      <c r="AJ875" s="221"/>
      <c r="AK875" s="221"/>
    </row>
    <row r="876" spans="4:37" ht="15.75" customHeight="1">
      <c r="D876" s="223"/>
      <c r="E876" s="221"/>
      <c r="F876" s="222"/>
      <c r="G876" s="221"/>
      <c r="H876" s="222"/>
      <c r="I876" s="221"/>
      <c r="J876" s="223"/>
      <c r="K876" s="221"/>
      <c r="L876" s="222"/>
      <c r="M876" s="221"/>
      <c r="N876" s="222"/>
      <c r="O876" s="221"/>
      <c r="P876" s="222"/>
      <c r="Q876" s="222"/>
      <c r="R876" s="222"/>
      <c r="S876" s="222"/>
      <c r="T876" s="222"/>
      <c r="U876" s="221"/>
      <c r="V876" s="222"/>
      <c r="W876" s="221"/>
      <c r="X876" s="222"/>
      <c r="Y876" s="221"/>
      <c r="Z876" s="222"/>
      <c r="AA876" s="221"/>
      <c r="AB876" s="222"/>
      <c r="AC876" s="221"/>
      <c r="AD876" s="222"/>
      <c r="AE876" s="221"/>
      <c r="AF876" s="222"/>
      <c r="AG876" s="221"/>
      <c r="AH876" s="222"/>
      <c r="AI876" s="221"/>
      <c r="AJ876" s="221"/>
      <c r="AK876" s="221"/>
    </row>
    <row r="877" spans="4:37" ht="15.75" customHeight="1">
      <c r="D877" s="223"/>
      <c r="E877" s="221"/>
      <c r="F877" s="222"/>
      <c r="G877" s="221"/>
      <c r="H877" s="222"/>
      <c r="I877" s="221"/>
      <c r="J877" s="223"/>
      <c r="K877" s="221"/>
      <c r="L877" s="222"/>
      <c r="M877" s="221"/>
      <c r="N877" s="222"/>
      <c r="O877" s="221"/>
      <c r="P877" s="222"/>
      <c r="Q877" s="222"/>
      <c r="R877" s="222"/>
      <c r="S877" s="222"/>
      <c r="T877" s="222"/>
      <c r="U877" s="221"/>
      <c r="V877" s="222"/>
      <c r="W877" s="221"/>
      <c r="X877" s="222"/>
      <c r="Y877" s="221"/>
      <c r="Z877" s="222"/>
      <c r="AA877" s="221"/>
      <c r="AB877" s="222"/>
      <c r="AC877" s="221"/>
      <c r="AD877" s="222"/>
      <c r="AE877" s="221"/>
      <c r="AF877" s="222"/>
      <c r="AG877" s="221"/>
      <c r="AH877" s="222"/>
      <c r="AI877" s="221"/>
      <c r="AJ877" s="221"/>
      <c r="AK877" s="221"/>
    </row>
    <row r="878" spans="4:37" ht="15.75" customHeight="1">
      <c r="D878" s="223"/>
      <c r="E878" s="221"/>
      <c r="F878" s="222"/>
      <c r="G878" s="221"/>
      <c r="H878" s="222"/>
      <c r="I878" s="221"/>
      <c r="J878" s="223"/>
      <c r="K878" s="221"/>
      <c r="L878" s="222"/>
      <c r="M878" s="221"/>
      <c r="N878" s="222"/>
      <c r="O878" s="221"/>
      <c r="P878" s="222"/>
      <c r="Q878" s="222"/>
      <c r="R878" s="222"/>
      <c r="S878" s="222"/>
      <c r="T878" s="222"/>
      <c r="U878" s="221"/>
      <c r="V878" s="222"/>
      <c r="W878" s="221"/>
      <c r="X878" s="222"/>
      <c r="Y878" s="221"/>
      <c r="Z878" s="222"/>
      <c r="AA878" s="221"/>
      <c r="AB878" s="222"/>
      <c r="AC878" s="221"/>
      <c r="AD878" s="222"/>
      <c r="AE878" s="221"/>
      <c r="AF878" s="222"/>
      <c r="AG878" s="221"/>
      <c r="AH878" s="222"/>
      <c r="AI878" s="221"/>
      <c r="AJ878" s="221"/>
      <c r="AK878" s="221"/>
    </row>
    <row r="879" spans="4:37" ht="15.75" customHeight="1">
      <c r="D879" s="223"/>
      <c r="E879" s="221"/>
      <c r="F879" s="222"/>
      <c r="G879" s="221"/>
      <c r="H879" s="222"/>
      <c r="I879" s="221"/>
      <c r="J879" s="223"/>
      <c r="K879" s="221"/>
      <c r="L879" s="222"/>
      <c r="M879" s="221"/>
      <c r="N879" s="222"/>
      <c r="O879" s="221"/>
      <c r="P879" s="222"/>
      <c r="Q879" s="222"/>
      <c r="R879" s="222"/>
      <c r="S879" s="222"/>
      <c r="T879" s="222"/>
      <c r="U879" s="221"/>
      <c r="V879" s="222"/>
      <c r="W879" s="221"/>
      <c r="X879" s="222"/>
      <c r="Y879" s="221"/>
      <c r="Z879" s="222"/>
      <c r="AA879" s="221"/>
      <c r="AB879" s="222"/>
      <c r="AC879" s="221"/>
      <c r="AD879" s="222"/>
      <c r="AE879" s="221"/>
      <c r="AF879" s="222"/>
      <c r="AG879" s="221"/>
      <c r="AH879" s="222"/>
      <c r="AI879" s="221"/>
      <c r="AJ879" s="221"/>
      <c r="AK879" s="221"/>
    </row>
    <row r="880" spans="4:37" ht="15.75" customHeight="1">
      <c r="D880" s="223"/>
      <c r="E880" s="221"/>
      <c r="F880" s="222"/>
      <c r="G880" s="221"/>
      <c r="H880" s="222"/>
      <c r="I880" s="221"/>
      <c r="J880" s="223"/>
      <c r="K880" s="221"/>
      <c r="L880" s="222"/>
      <c r="M880" s="221"/>
      <c r="N880" s="222"/>
      <c r="O880" s="221"/>
      <c r="P880" s="222"/>
      <c r="Q880" s="222"/>
      <c r="R880" s="222"/>
      <c r="S880" s="222"/>
      <c r="T880" s="222"/>
      <c r="U880" s="221"/>
      <c r="V880" s="222"/>
      <c r="W880" s="221"/>
      <c r="X880" s="222"/>
      <c r="Y880" s="221"/>
      <c r="Z880" s="222"/>
      <c r="AA880" s="221"/>
      <c r="AB880" s="222"/>
      <c r="AC880" s="221"/>
      <c r="AD880" s="222"/>
      <c r="AE880" s="221"/>
      <c r="AF880" s="222"/>
      <c r="AG880" s="221"/>
      <c r="AH880" s="222"/>
      <c r="AI880" s="221"/>
      <c r="AJ880" s="221"/>
      <c r="AK880" s="221"/>
    </row>
    <row r="881" spans="4:37" ht="15.75" customHeight="1">
      <c r="D881" s="223"/>
      <c r="E881" s="221"/>
      <c r="F881" s="222"/>
      <c r="G881" s="221"/>
      <c r="H881" s="222"/>
      <c r="I881" s="221"/>
      <c r="J881" s="223"/>
      <c r="K881" s="221"/>
      <c r="L881" s="222"/>
      <c r="M881" s="221"/>
      <c r="N881" s="222"/>
      <c r="O881" s="221"/>
      <c r="P881" s="222"/>
      <c r="Q881" s="222"/>
      <c r="R881" s="222"/>
      <c r="S881" s="222"/>
      <c r="T881" s="222"/>
      <c r="U881" s="221"/>
      <c r="V881" s="222"/>
      <c r="W881" s="221"/>
      <c r="X881" s="222"/>
      <c r="Y881" s="221"/>
      <c r="Z881" s="222"/>
      <c r="AA881" s="221"/>
      <c r="AB881" s="222"/>
      <c r="AC881" s="221"/>
      <c r="AD881" s="222"/>
      <c r="AE881" s="221"/>
      <c r="AF881" s="222"/>
      <c r="AG881" s="221"/>
      <c r="AH881" s="222"/>
      <c r="AI881" s="221"/>
      <c r="AJ881" s="221"/>
      <c r="AK881" s="221"/>
    </row>
    <row r="882" spans="4:37" ht="15.75" customHeight="1">
      <c r="D882" s="223"/>
      <c r="E882" s="221"/>
      <c r="F882" s="222"/>
      <c r="G882" s="221"/>
      <c r="H882" s="222"/>
      <c r="I882" s="221"/>
      <c r="J882" s="223"/>
      <c r="K882" s="221"/>
      <c r="L882" s="222"/>
      <c r="M882" s="221"/>
      <c r="N882" s="222"/>
      <c r="O882" s="221"/>
      <c r="P882" s="222"/>
      <c r="Q882" s="222"/>
      <c r="R882" s="222"/>
      <c r="S882" s="222"/>
      <c r="T882" s="222"/>
      <c r="U882" s="221"/>
      <c r="V882" s="222"/>
      <c r="W882" s="221"/>
      <c r="X882" s="222"/>
      <c r="Y882" s="221"/>
      <c r="Z882" s="222"/>
      <c r="AA882" s="221"/>
      <c r="AB882" s="222"/>
      <c r="AC882" s="221"/>
      <c r="AD882" s="222"/>
      <c r="AE882" s="221"/>
      <c r="AF882" s="222"/>
      <c r="AG882" s="221"/>
      <c r="AH882" s="222"/>
      <c r="AI882" s="221"/>
      <c r="AJ882" s="221"/>
      <c r="AK882" s="221"/>
    </row>
    <row r="883" spans="4:37" ht="15.75" customHeight="1">
      <c r="D883" s="223"/>
      <c r="E883" s="221"/>
      <c r="F883" s="222"/>
      <c r="G883" s="221"/>
      <c r="H883" s="222"/>
      <c r="I883" s="221"/>
      <c r="J883" s="223"/>
      <c r="K883" s="221"/>
      <c r="L883" s="222"/>
      <c r="M883" s="221"/>
      <c r="N883" s="222"/>
      <c r="O883" s="221"/>
      <c r="P883" s="222"/>
      <c r="Q883" s="222"/>
      <c r="R883" s="222"/>
      <c r="S883" s="222"/>
      <c r="T883" s="222"/>
      <c r="U883" s="221"/>
      <c r="V883" s="222"/>
      <c r="W883" s="221"/>
      <c r="X883" s="222"/>
      <c r="Y883" s="221"/>
      <c r="Z883" s="222"/>
      <c r="AA883" s="221"/>
      <c r="AB883" s="222"/>
      <c r="AC883" s="221"/>
      <c r="AD883" s="222"/>
      <c r="AE883" s="221"/>
      <c r="AF883" s="222"/>
      <c r="AG883" s="221"/>
      <c r="AH883" s="222"/>
      <c r="AI883" s="221"/>
      <c r="AJ883" s="221"/>
      <c r="AK883" s="221"/>
    </row>
    <row r="884" spans="4:37" ht="15.75" customHeight="1">
      <c r="D884" s="223"/>
      <c r="E884" s="221"/>
      <c r="F884" s="222"/>
      <c r="G884" s="221"/>
      <c r="H884" s="222"/>
      <c r="I884" s="221"/>
      <c r="J884" s="223"/>
      <c r="K884" s="221"/>
      <c r="L884" s="222"/>
      <c r="M884" s="221"/>
      <c r="N884" s="222"/>
      <c r="O884" s="221"/>
      <c r="P884" s="222"/>
      <c r="Q884" s="222"/>
      <c r="R884" s="222"/>
      <c r="S884" s="222"/>
      <c r="T884" s="222"/>
      <c r="U884" s="221"/>
      <c r="V884" s="222"/>
      <c r="W884" s="221"/>
      <c r="X884" s="222"/>
      <c r="Y884" s="221"/>
      <c r="Z884" s="222"/>
      <c r="AA884" s="221"/>
      <c r="AB884" s="222"/>
      <c r="AC884" s="221"/>
      <c r="AD884" s="222"/>
      <c r="AE884" s="221"/>
      <c r="AF884" s="222"/>
      <c r="AG884" s="221"/>
      <c r="AH884" s="222"/>
      <c r="AI884" s="221"/>
      <c r="AJ884" s="221"/>
      <c r="AK884" s="221"/>
    </row>
    <row r="885" spans="4:37" ht="15.75" customHeight="1">
      <c r="D885" s="223"/>
      <c r="E885" s="221"/>
      <c r="F885" s="222"/>
      <c r="G885" s="221"/>
      <c r="H885" s="222"/>
      <c r="I885" s="221"/>
      <c r="J885" s="223"/>
      <c r="K885" s="221"/>
      <c r="L885" s="222"/>
      <c r="M885" s="221"/>
      <c r="N885" s="222"/>
      <c r="O885" s="221"/>
      <c r="P885" s="222"/>
      <c r="Q885" s="222"/>
      <c r="R885" s="222"/>
      <c r="S885" s="222"/>
      <c r="T885" s="222"/>
      <c r="U885" s="221"/>
      <c r="V885" s="222"/>
      <c r="W885" s="221"/>
      <c r="X885" s="222"/>
      <c r="Y885" s="221"/>
      <c r="Z885" s="222"/>
      <c r="AA885" s="221"/>
      <c r="AB885" s="222"/>
      <c r="AC885" s="221"/>
      <c r="AD885" s="222"/>
      <c r="AE885" s="221"/>
      <c r="AF885" s="222"/>
      <c r="AG885" s="221"/>
      <c r="AH885" s="222"/>
      <c r="AI885" s="221"/>
      <c r="AJ885" s="221"/>
      <c r="AK885" s="221"/>
    </row>
    <row r="886" spans="4:37" ht="15.75" customHeight="1">
      <c r="D886" s="223"/>
      <c r="E886" s="221"/>
      <c r="F886" s="222"/>
      <c r="G886" s="221"/>
      <c r="H886" s="222"/>
      <c r="I886" s="221"/>
      <c r="J886" s="223"/>
      <c r="K886" s="221"/>
      <c r="L886" s="222"/>
      <c r="M886" s="221"/>
      <c r="N886" s="222"/>
      <c r="O886" s="221"/>
      <c r="P886" s="222"/>
      <c r="Q886" s="222"/>
      <c r="R886" s="222"/>
      <c r="S886" s="222"/>
      <c r="T886" s="222"/>
      <c r="U886" s="221"/>
      <c r="V886" s="222"/>
      <c r="W886" s="221"/>
      <c r="X886" s="222"/>
      <c r="Y886" s="221"/>
      <c r="Z886" s="222"/>
      <c r="AA886" s="221"/>
      <c r="AB886" s="222"/>
      <c r="AC886" s="221"/>
      <c r="AD886" s="222"/>
      <c r="AE886" s="221"/>
      <c r="AF886" s="222"/>
      <c r="AG886" s="221"/>
      <c r="AH886" s="222"/>
      <c r="AI886" s="221"/>
      <c r="AJ886" s="221"/>
      <c r="AK886" s="221"/>
    </row>
    <row r="887" spans="4:37" ht="15.75" customHeight="1">
      <c r="D887" s="223"/>
      <c r="E887" s="221"/>
      <c r="F887" s="222"/>
      <c r="G887" s="221"/>
      <c r="H887" s="222"/>
      <c r="I887" s="221"/>
      <c r="J887" s="223"/>
      <c r="K887" s="221"/>
      <c r="L887" s="222"/>
      <c r="M887" s="221"/>
      <c r="N887" s="222"/>
      <c r="O887" s="221"/>
      <c r="P887" s="222"/>
      <c r="Q887" s="222"/>
      <c r="R887" s="222"/>
      <c r="S887" s="222"/>
      <c r="T887" s="222"/>
      <c r="U887" s="221"/>
      <c r="V887" s="222"/>
      <c r="W887" s="221"/>
      <c r="X887" s="222"/>
      <c r="Y887" s="221"/>
      <c r="Z887" s="222"/>
      <c r="AA887" s="221"/>
      <c r="AB887" s="222"/>
      <c r="AC887" s="221"/>
      <c r="AD887" s="222"/>
      <c r="AE887" s="221"/>
      <c r="AF887" s="222"/>
      <c r="AG887" s="221"/>
      <c r="AH887" s="222"/>
      <c r="AI887" s="221"/>
      <c r="AJ887" s="221"/>
      <c r="AK887" s="221"/>
    </row>
    <row r="888" spans="4:37" ht="15.75" customHeight="1">
      <c r="D888" s="223"/>
      <c r="E888" s="221"/>
      <c r="F888" s="222"/>
      <c r="G888" s="221"/>
      <c r="H888" s="222"/>
      <c r="I888" s="221"/>
      <c r="J888" s="223"/>
      <c r="K888" s="221"/>
      <c r="L888" s="222"/>
      <c r="M888" s="221"/>
      <c r="N888" s="222"/>
      <c r="O888" s="221"/>
      <c r="P888" s="222"/>
      <c r="Q888" s="222"/>
      <c r="R888" s="222"/>
      <c r="S888" s="222"/>
      <c r="T888" s="222"/>
      <c r="U888" s="221"/>
      <c r="V888" s="222"/>
      <c r="W888" s="221"/>
      <c r="X888" s="222"/>
      <c r="Y888" s="221"/>
      <c r="Z888" s="222"/>
      <c r="AA888" s="221"/>
      <c r="AB888" s="222"/>
      <c r="AC888" s="221"/>
      <c r="AD888" s="222"/>
      <c r="AE888" s="221"/>
      <c r="AF888" s="222"/>
      <c r="AG888" s="221"/>
      <c r="AH888" s="222"/>
      <c r="AI888" s="221"/>
      <c r="AJ888" s="221"/>
      <c r="AK888" s="221"/>
    </row>
    <row r="889" spans="4:37" ht="15.75" customHeight="1">
      <c r="D889" s="223"/>
      <c r="E889" s="221"/>
      <c r="F889" s="222"/>
      <c r="G889" s="221"/>
      <c r="H889" s="222"/>
      <c r="I889" s="221"/>
      <c r="J889" s="223"/>
      <c r="K889" s="221"/>
      <c r="L889" s="222"/>
      <c r="M889" s="221"/>
      <c r="N889" s="222"/>
      <c r="O889" s="221"/>
      <c r="P889" s="222"/>
      <c r="Q889" s="222"/>
      <c r="R889" s="222"/>
      <c r="S889" s="222"/>
      <c r="T889" s="222"/>
      <c r="U889" s="221"/>
      <c r="V889" s="222"/>
      <c r="W889" s="221"/>
      <c r="X889" s="222"/>
      <c r="Y889" s="221"/>
      <c r="Z889" s="222"/>
      <c r="AA889" s="221"/>
      <c r="AB889" s="222"/>
      <c r="AC889" s="221"/>
      <c r="AD889" s="222"/>
      <c r="AE889" s="221"/>
      <c r="AF889" s="222"/>
      <c r="AG889" s="221"/>
      <c r="AH889" s="222"/>
      <c r="AI889" s="221"/>
      <c r="AJ889" s="221"/>
      <c r="AK889" s="221"/>
    </row>
    <row r="890" spans="4:37" ht="15.75" customHeight="1">
      <c r="D890" s="223"/>
      <c r="E890" s="221"/>
      <c r="F890" s="222"/>
      <c r="G890" s="221"/>
      <c r="H890" s="222"/>
      <c r="I890" s="221"/>
      <c r="J890" s="223"/>
      <c r="K890" s="221"/>
      <c r="L890" s="222"/>
      <c r="M890" s="221"/>
      <c r="N890" s="222"/>
      <c r="O890" s="221"/>
      <c r="P890" s="222"/>
      <c r="Q890" s="222"/>
      <c r="R890" s="222"/>
      <c r="S890" s="222"/>
      <c r="T890" s="222"/>
      <c r="U890" s="221"/>
      <c r="V890" s="222"/>
      <c r="W890" s="221"/>
      <c r="X890" s="222"/>
      <c r="Y890" s="221"/>
      <c r="Z890" s="222"/>
      <c r="AA890" s="221"/>
      <c r="AB890" s="222"/>
      <c r="AC890" s="221"/>
      <c r="AD890" s="222"/>
      <c r="AE890" s="221"/>
      <c r="AF890" s="222"/>
      <c r="AG890" s="221"/>
      <c r="AH890" s="222"/>
      <c r="AI890" s="221"/>
      <c r="AJ890" s="221"/>
      <c r="AK890" s="221"/>
    </row>
    <row r="891" spans="4:37" ht="15.75" customHeight="1">
      <c r="D891" s="223"/>
      <c r="E891" s="221"/>
      <c r="F891" s="222"/>
      <c r="G891" s="221"/>
      <c r="H891" s="222"/>
      <c r="I891" s="221"/>
      <c r="J891" s="223"/>
      <c r="K891" s="221"/>
      <c r="L891" s="222"/>
      <c r="M891" s="221"/>
      <c r="N891" s="222"/>
      <c r="O891" s="221"/>
      <c r="P891" s="222"/>
      <c r="Q891" s="222"/>
      <c r="R891" s="222"/>
      <c r="S891" s="222"/>
      <c r="T891" s="222"/>
      <c r="U891" s="221"/>
      <c r="V891" s="222"/>
      <c r="W891" s="221"/>
      <c r="X891" s="222"/>
      <c r="Y891" s="221"/>
      <c r="Z891" s="222"/>
      <c r="AA891" s="221"/>
      <c r="AB891" s="222"/>
      <c r="AC891" s="221"/>
      <c r="AD891" s="222"/>
      <c r="AE891" s="221"/>
      <c r="AF891" s="222"/>
      <c r="AG891" s="221"/>
      <c r="AH891" s="222"/>
      <c r="AI891" s="221"/>
      <c r="AJ891" s="221"/>
      <c r="AK891" s="221"/>
    </row>
    <row r="892" spans="4:37" ht="15.75" customHeight="1">
      <c r="D892" s="223"/>
      <c r="E892" s="221"/>
      <c r="F892" s="222"/>
      <c r="G892" s="221"/>
      <c r="H892" s="222"/>
      <c r="I892" s="221"/>
      <c r="J892" s="223"/>
      <c r="K892" s="221"/>
      <c r="L892" s="222"/>
      <c r="M892" s="221"/>
      <c r="N892" s="222"/>
      <c r="O892" s="221"/>
      <c r="P892" s="222"/>
      <c r="Q892" s="222"/>
      <c r="R892" s="222"/>
      <c r="S892" s="222"/>
      <c r="T892" s="222"/>
      <c r="U892" s="221"/>
      <c r="V892" s="222"/>
      <c r="W892" s="221"/>
      <c r="X892" s="222"/>
      <c r="Y892" s="221"/>
      <c r="Z892" s="222"/>
      <c r="AA892" s="221"/>
      <c r="AB892" s="222"/>
      <c r="AC892" s="221"/>
      <c r="AD892" s="222"/>
      <c r="AE892" s="221"/>
      <c r="AF892" s="222"/>
      <c r="AG892" s="221"/>
      <c r="AH892" s="222"/>
      <c r="AI892" s="221"/>
      <c r="AJ892" s="221"/>
      <c r="AK892" s="221"/>
    </row>
    <row r="893" spans="4:37" ht="15.75" customHeight="1">
      <c r="D893" s="223"/>
      <c r="E893" s="221"/>
      <c r="F893" s="222"/>
      <c r="G893" s="221"/>
      <c r="H893" s="222"/>
      <c r="I893" s="221"/>
      <c r="J893" s="223"/>
      <c r="K893" s="221"/>
      <c r="L893" s="222"/>
      <c r="M893" s="221"/>
      <c r="N893" s="222"/>
      <c r="O893" s="221"/>
      <c r="P893" s="222"/>
      <c r="Q893" s="222"/>
      <c r="R893" s="222"/>
      <c r="S893" s="222"/>
      <c r="T893" s="222"/>
      <c r="U893" s="221"/>
      <c r="V893" s="222"/>
      <c r="W893" s="221"/>
      <c r="X893" s="222"/>
      <c r="Y893" s="221"/>
      <c r="Z893" s="222"/>
      <c r="AA893" s="221"/>
      <c r="AB893" s="222"/>
      <c r="AC893" s="221"/>
      <c r="AD893" s="222"/>
      <c r="AE893" s="221"/>
      <c r="AF893" s="222"/>
      <c r="AG893" s="221"/>
      <c r="AH893" s="222"/>
      <c r="AI893" s="221"/>
      <c r="AJ893" s="221"/>
      <c r="AK893" s="221"/>
    </row>
    <row r="894" spans="4:37" ht="15.75" customHeight="1">
      <c r="D894" s="223"/>
      <c r="E894" s="221"/>
      <c r="F894" s="222"/>
      <c r="G894" s="221"/>
      <c r="H894" s="222"/>
      <c r="I894" s="221"/>
      <c r="J894" s="223"/>
      <c r="K894" s="221"/>
      <c r="L894" s="222"/>
      <c r="M894" s="221"/>
      <c r="N894" s="222"/>
      <c r="O894" s="221"/>
      <c r="P894" s="222"/>
      <c r="Q894" s="222"/>
      <c r="R894" s="222"/>
      <c r="S894" s="222"/>
      <c r="T894" s="222"/>
      <c r="U894" s="221"/>
      <c r="V894" s="222"/>
      <c r="W894" s="221"/>
      <c r="X894" s="222"/>
      <c r="Y894" s="221"/>
      <c r="Z894" s="222"/>
      <c r="AA894" s="221"/>
      <c r="AB894" s="222"/>
      <c r="AC894" s="221"/>
      <c r="AD894" s="222"/>
      <c r="AE894" s="221"/>
      <c r="AF894" s="222"/>
      <c r="AG894" s="221"/>
      <c r="AH894" s="222"/>
      <c r="AI894" s="221"/>
      <c r="AJ894" s="221"/>
      <c r="AK894" s="221"/>
    </row>
    <row r="895" spans="4:37" ht="15.75" customHeight="1">
      <c r="D895" s="223"/>
      <c r="E895" s="221"/>
      <c r="F895" s="222"/>
      <c r="G895" s="221"/>
      <c r="H895" s="222"/>
      <c r="I895" s="221"/>
      <c r="J895" s="223"/>
      <c r="K895" s="221"/>
      <c r="L895" s="222"/>
      <c r="M895" s="221"/>
      <c r="N895" s="222"/>
      <c r="O895" s="221"/>
      <c r="P895" s="222"/>
      <c r="Q895" s="222"/>
      <c r="R895" s="222"/>
      <c r="S895" s="222"/>
      <c r="T895" s="222"/>
      <c r="U895" s="221"/>
      <c r="V895" s="222"/>
      <c r="W895" s="221"/>
      <c r="X895" s="222"/>
      <c r="Y895" s="221"/>
      <c r="Z895" s="222"/>
      <c r="AA895" s="221"/>
      <c r="AB895" s="222"/>
      <c r="AC895" s="221"/>
      <c r="AD895" s="222"/>
      <c r="AE895" s="221"/>
      <c r="AF895" s="222"/>
      <c r="AG895" s="221"/>
      <c r="AH895" s="222"/>
      <c r="AI895" s="221"/>
      <c r="AJ895" s="221"/>
      <c r="AK895" s="221"/>
    </row>
    <row r="896" spans="4:37" ht="15.75" customHeight="1">
      <c r="D896" s="223"/>
      <c r="E896" s="221"/>
      <c r="F896" s="222"/>
      <c r="G896" s="221"/>
      <c r="H896" s="222"/>
      <c r="I896" s="221"/>
      <c r="J896" s="223"/>
      <c r="K896" s="221"/>
      <c r="L896" s="222"/>
      <c r="M896" s="221"/>
      <c r="N896" s="222"/>
      <c r="O896" s="221"/>
      <c r="P896" s="222"/>
      <c r="Q896" s="222"/>
      <c r="R896" s="222"/>
      <c r="S896" s="222"/>
      <c r="T896" s="222"/>
      <c r="U896" s="221"/>
      <c r="V896" s="222"/>
      <c r="W896" s="221"/>
      <c r="X896" s="222"/>
      <c r="Y896" s="221"/>
      <c r="Z896" s="222"/>
      <c r="AA896" s="221"/>
      <c r="AB896" s="222"/>
      <c r="AC896" s="221"/>
      <c r="AD896" s="222"/>
      <c r="AE896" s="221"/>
      <c r="AF896" s="222"/>
      <c r="AG896" s="221"/>
      <c r="AH896" s="222"/>
      <c r="AI896" s="221"/>
      <c r="AJ896" s="221"/>
      <c r="AK896" s="221"/>
    </row>
    <row r="897" spans="4:37" ht="15.75" customHeight="1">
      <c r="D897" s="223"/>
      <c r="E897" s="221"/>
      <c r="F897" s="222"/>
      <c r="G897" s="221"/>
      <c r="H897" s="222"/>
      <c r="I897" s="221"/>
      <c r="J897" s="223"/>
      <c r="K897" s="221"/>
      <c r="L897" s="222"/>
      <c r="M897" s="221"/>
      <c r="N897" s="222"/>
      <c r="O897" s="221"/>
      <c r="P897" s="222"/>
      <c r="Q897" s="222"/>
      <c r="R897" s="222"/>
      <c r="S897" s="222"/>
      <c r="T897" s="222"/>
      <c r="U897" s="221"/>
      <c r="V897" s="222"/>
      <c r="W897" s="221"/>
      <c r="X897" s="222"/>
      <c r="Y897" s="221"/>
      <c r="Z897" s="222"/>
      <c r="AA897" s="221"/>
      <c r="AB897" s="222"/>
      <c r="AC897" s="221"/>
      <c r="AD897" s="222"/>
      <c r="AE897" s="221"/>
      <c r="AF897" s="222"/>
      <c r="AG897" s="221"/>
      <c r="AH897" s="222"/>
      <c r="AI897" s="221"/>
      <c r="AJ897" s="221"/>
      <c r="AK897" s="221"/>
    </row>
    <row r="898" spans="4:37" ht="15.75" customHeight="1">
      <c r="D898" s="223"/>
      <c r="E898" s="221"/>
      <c r="F898" s="222"/>
      <c r="G898" s="221"/>
      <c r="H898" s="222"/>
      <c r="I898" s="221"/>
      <c r="J898" s="223"/>
      <c r="K898" s="221"/>
      <c r="L898" s="222"/>
      <c r="M898" s="221"/>
      <c r="N898" s="222"/>
      <c r="O898" s="221"/>
      <c r="P898" s="222"/>
      <c r="Q898" s="222"/>
      <c r="R898" s="222"/>
      <c r="S898" s="222"/>
      <c r="T898" s="222"/>
      <c r="U898" s="221"/>
      <c r="V898" s="222"/>
      <c r="W898" s="221"/>
      <c r="X898" s="222"/>
      <c r="Y898" s="221"/>
      <c r="Z898" s="222"/>
      <c r="AA898" s="221"/>
      <c r="AB898" s="222"/>
      <c r="AC898" s="221"/>
      <c r="AD898" s="222"/>
      <c r="AE898" s="221"/>
      <c r="AF898" s="222"/>
      <c r="AG898" s="221"/>
      <c r="AH898" s="222"/>
      <c r="AI898" s="221"/>
      <c r="AJ898" s="221"/>
      <c r="AK898" s="221"/>
    </row>
    <row r="899" spans="4:37" ht="15.75" customHeight="1">
      <c r="D899" s="223"/>
      <c r="E899" s="221"/>
      <c r="F899" s="222"/>
      <c r="G899" s="221"/>
      <c r="H899" s="222"/>
      <c r="I899" s="221"/>
      <c r="J899" s="223"/>
      <c r="K899" s="221"/>
      <c r="L899" s="222"/>
      <c r="M899" s="221"/>
      <c r="N899" s="222"/>
      <c r="O899" s="221"/>
      <c r="P899" s="222"/>
      <c r="Q899" s="222"/>
      <c r="R899" s="222"/>
      <c r="S899" s="222"/>
      <c r="T899" s="222"/>
      <c r="U899" s="221"/>
      <c r="V899" s="222"/>
      <c r="W899" s="221"/>
      <c r="X899" s="222"/>
      <c r="Y899" s="221"/>
      <c r="Z899" s="222"/>
      <c r="AA899" s="221"/>
      <c r="AB899" s="222"/>
      <c r="AC899" s="221"/>
      <c r="AD899" s="222"/>
      <c r="AE899" s="221"/>
      <c r="AF899" s="222"/>
      <c r="AG899" s="221"/>
      <c r="AH899" s="222"/>
      <c r="AI899" s="221"/>
      <c r="AJ899" s="221"/>
      <c r="AK899" s="221"/>
    </row>
    <row r="900" spans="4:37" ht="15.75" customHeight="1">
      <c r="D900" s="223"/>
      <c r="E900" s="221"/>
      <c r="F900" s="222"/>
      <c r="G900" s="221"/>
      <c r="H900" s="222"/>
      <c r="I900" s="221"/>
      <c r="J900" s="223"/>
      <c r="K900" s="221"/>
      <c r="L900" s="222"/>
      <c r="M900" s="221"/>
      <c r="N900" s="222"/>
      <c r="O900" s="221"/>
      <c r="P900" s="222"/>
      <c r="Q900" s="222"/>
      <c r="R900" s="222"/>
      <c r="S900" s="222"/>
      <c r="T900" s="222"/>
      <c r="U900" s="221"/>
      <c r="V900" s="222"/>
      <c r="W900" s="221"/>
      <c r="X900" s="222"/>
      <c r="Y900" s="221"/>
      <c r="Z900" s="222"/>
      <c r="AA900" s="221"/>
      <c r="AB900" s="222"/>
      <c r="AC900" s="221"/>
      <c r="AD900" s="222"/>
      <c r="AE900" s="221"/>
      <c r="AF900" s="222"/>
      <c r="AG900" s="221"/>
      <c r="AH900" s="222"/>
      <c r="AI900" s="221"/>
      <c r="AJ900" s="221"/>
      <c r="AK900" s="221"/>
    </row>
    <row r="901" spans="4:37" ht="15.75" customHeight="1">
      <c r="D901" s="223"/>
      <c r="E901" s="221"/>
      <c r="F901" s="222"/>
      <c r="G901" s="221"/>
      <c r="H901" s="222"/>
      <c r="I901" s="221"/>
      <c r="J901" s="223"/>
      <c r="K901" s="221"/>
      <c r="L901" s="222"/>
      <c r="M901" s="221"/>
      <c r="N901" s="222"/>
      <c r="O901" s="221"/>
      <c r="P901" s="222"/>
      <c r="Q901" s="222"/>
      <c r="R901" s="222"/>
      <c r="S901" s="222"/>
      <c r="T901" s="222"/>
      <c r="U901" s="221"/>
      <c r="V901" s="222"/>
      <c r="W901" s="221"/>
      <c r="X901" s="222"/>
      <c r="Y901" s="221"/>
      <c r="Z901" s="222"/>
      <c r="AA901" s="221"/>
      <c r="AB901" s="222"/>
      <c r="AC901" s="221"/>
      <c r="AD901" s="222"/>
      <c r="AE901" s="221"/>
      <c r="AF901" s="222"/>
      <c r="AG901" s="221"/>
      <c r="AH901" s="222"/>
      <c r="AI901" s="221"/>
      <c r="AJ901" s="221"/>
      <c r="AK901" s="221"/>
    </row>
    <row r="902" spans="4:37" ht="15.75" customHeight="1">
      <c r="D902" s="223"/>
      <c r="E902" s="221"/>
      <c r="F902" s="222"/>
      <c r="G902" s="221"/>
      <c r="H902" s="222"/>
      <c r="I902" s="221"/>
      <c r="J902" s="223"/>
      <c r="K902" s="221"/>
      <c r="L902" s="222"/>
      <c r="M902" s="221"/>
      <c r="N902" s="222"/>
      <c r="O902" s="221"/>
      <c r="P902" s="222"/>
      <c r="Q902" s="222"/>
      <c r="R902" s="222"/>
      <c r="S902" s="222"/>
      <c r="T902" s="222"/>
      <c r="U902" s="221"/>
      <c r="V902" s="222"/>
      <c r="W902" s="221"/>
      <c r="X902" s="222"/>
      <c r="Y902" s="221"/>
      <c r="Z902" s="222"/>
      <c r="AA902" s="221"/>
      <c r="AB902" s="222"/>
      <c r="AC902" s="221"/>
      <c r="AD902" s="222"/>
      <c r="AE902" s="221"/>
      <c r="AF902" s="222"/>
      <c r="AG902" s="221"/>
      <c r="AH902" s="222"/>
      <c r="AI902" s="221"/>
      <c r="AJ902" s="221"/>
      <c r="AK902" s="221"/>
    </row>
    <row r="903" spans="4:37" ht="15.75" customHeight="1">
      <c r="D903" s="223"/>
      <c r="E903" s="221"/>
      <c r="F903" s="222"/>
      <c r="G903" s="221"/>
      <c r="H903" s="222"/>
      <c r="I903" s="221"/>
      <c r="J903" s="223"/>
      <c r="K903" s="221"/>
      <c r="L903" s="222"/>
      <c r="M903" s="221"/>
      <c r="N903" s="222"/>
      <c r="O903" s="221"/>
      <c r="P903" s="222"/>
      <c r="Q903" s="222"/>
      <c r="R903" s="222"/>
      <c r="S903" s="222"/>
      <c r="T903" s="222"/>
      <c r="U903" s="221"/>
      <c r="V903" s="222"/>
      <c r="W903" s="221"/>
      <c r="X903" s="222"/>
      <c r="Y903" s="221"/>
      <c r="Z903" s="222"/>
      <c r="AA903" s="221"/>
      <c r="AB903" s="222"/>
      <c r="AC903" s="221"/>
      <c r="AD903" s="222"/>
      <c r="AE903" s="221"/>
      <c r="AF903" s="222"/>
      <c r="AG903" s="221"/>
      <c r="AH903" s="222"/>
      <c r="AI903" s="221"/>
      <c r="AJ903" s="221"/>
      <c r="AK903" s="221"/>
    </row>
    <row r="904" spans="4:37" ht="15.75" customHeight="1">
      <c r="D904" s="223"/>
      <c r="E904" s="221"/>
      <c r="F904" s="222"/>
      <c r="G904" s="221"/>
      <c r="H904" s="222"/>
      <c r="I904" s="221"/>
      <c r="J904" s="223"/>
      <c r="K904" s="221"/>
      <c r="L904" s="222"/>
      <c r="M904" s="221"/>
      <c r="N904" s="222"/>
      <c r="O904" s="221"/>
      <c r="P904" s="222"/>
      <c r="Q904" s="222"/>
      <c r="R904" s="222"/>
      <c r="S904" s="222"/>
      <c r="T904" s="222"/>
      <c r="U904" s="221"/>
      <c r="V904" s="222"/>
      <c r="W904" s="221"/>
      <c r="X904" s="222"/>
      <c r="Y904" s="221"/>
      <c r="Z904" s="222"/>
      <c r="AA904" s="221"/>
      <c r="AB904" s="222"/>
      <c r="AC904" s="221"/>
      <c r="AD904" s="222"/>
      <c r="AE904" s="221"/>
      <c r="AF904" s="222"/>
      <c r="AG904" s="221"/>
      <c r="AH904" s="222"/>
      <c r="AI904" s="221"/>
      <c r="AJ904" s="221"/>
      <c r="AK904" s="221"/>
    </row>
    <row r="905" spans="4:37" ht="15.75" customHeight="1">
      <c r="D905" s="223"/>
      <c r="E905" s="221"/>
      <c r="F905" s="222"/>
      <c r="G905" s="221"/>
      <c r="H905" s="222"/>
      <c r="I905" s="221"/>
      <c r="J905" s="223"/>
      <c r="K905" s="221"/>
      <c r="L905" s="222"/>
      <c r="M905" s="221"/>
      <c r="N905" s="222"/>
      <c r="O905" s="221"/>
      <c r="P905" s="222"/>
      <c r="Q905" s="222"/>
      <c r="R905" s="222"/>
      <c r="S905" s="222"/>
      <c r="T905" s="222"/>
      <c r="U905" s="221"/>
      <c r="V905" s="222"/>
      <c r="W905" s="221"/>
      <c r="X905" s="222"/>
      <c r="Y905" s="221"/>
      <c r="Z905" s="222"/>
      <c r="AA905" s="221"/>
      <c r="AB905" s="222"/>
      <c r="AC905" s="221"/>
      <c r="AD905" s="222"/>
      <c r="AE905" s="221"/>
      <c r="AF905" s="222"/>
      <c r="AG905" s="221"/>
      <c r="AH905" s="222"/>
      <c r="AI905" s="221"/>
      <c r="AJ905" s="221"/>
      <c r="AK905" s="221"/>
    </row>
    <row r="906" spans="4:37" ht="15.75" customHeight="1">
      <c r="D906" s="223"/>
      <c r="E906" s="221"/>
      <c r="F906" s="222"/>
      <c r="G906" s="221"/>
      <c r="H906" s="222"/>
      <c r="I906" s="221"/>
      <c r="J906" s="223"/>
      <c r="K906" s="221"/>
      <c r="L906" s="222"/>
      <c r="M906" s="221"/>
      <c r="N906" s="222"/>
      <c r="O906" s="221"/>
      <c r="P906" s="222"/>
      <c r="Q906" s="222"/>
      <c r="R906" s="222"/>
      <c r="S906" s="222"/>
      <c r="T906" s="222"/>
      <c r="U906" s="221"/>
      <c r="V906" s="222"/>
      <c r="W906" s="221"/>
      <c r="X906" s="222"/>
      <c r="Y906" s="221"/>
      <c r="Z906" s="222"/>
      <c r="AA906" s="221"/>
      <c r="AB906" s="222"/>
      <c r="AC906" s="221"/>
      <c r="AD906" s="222"/>
      <c r="AE906" s="221"/>
      <c r="AF906" s="222"/>
      <c r="AG906" s="221"/>
      <c r="AH906" s="222"/>
      <c r="AI906" s="221"/>
      <c r="AJ906" s="221"/>
      <c r="AK906" s="221"/>
    </row>
    <row r="907" spans="4:37" ht="15.75" customHeight="1">
      <c r="D907" s="223"/>
      <c r="E907" s="221"/>
      <c r="F907" s="222"/>
      <c r="G907" s="221"/>
      <c r="H907" s="222"/>
      <c r="I907" s="221"/>
      <c r="J907" s="223"/>
      <c r="K907" s="221"/>
      <c r="L907" s="222"/>
      <c r="M907" s="221"/>
      <c r="N907" s="222"/>
      <c r="O907" s="221"/>
      <c r="P907" s="222"/>
      <c r="Q907" s="222"/>
      <c r="R907" s="222"/>
      <c r="S907" s="222"/>
      <c r="T907" s="222"/>
      <c r="U907" s="221"/>
      <c r="V907" s="222"/>
      <c r="W907" s="221"/>
      <c r="X907" s="222"/>
      <c r="Y907" s="221"/>
      <c r="Z907" s="222"/>
      <c r="AA907" s="221"/>
      <c r="AB907" s="222"/>
      <c r="AC907" s="221"/>
      <c r="AD907" s="222"/>
      <c r="AE907" s="221"/>
      <c r="AF907" s="222"/>
      <c r="AG907" s="221"/>
      <c r="AH907" s="222"/>
      <c r="AI907" s="221"/>
      <c r="AJ907" s="221"/>
      <c r="AK907" s="221"/>
    </row>
    <row r="908" spans="4:37" ht="15.75" customHeight="1">
      <c r="D908" s="223"/>
      <c r="E908" s="221"/>
      <c r="F908" s="222"/>
      <c r="G908" s="221"/>
      <c r="H908" s="222"/>
      <c r="I908" s="221"/>
      <c r="J908" s="223"/>
      <c r="K908" s="221"/>
      <c r="L908" s="222"/>
      <c r="M908" s="221"/>
      <c r="N908" s="222"/>
      <c r="O908" s="221"/>
      <c r="P908" s="222"/>
      <c r="Q908" s="222"/>
      <c r="R908" s="222"/>
      <c r="S908" s="222"/>
      <c r="T908" s="222"/>
      <c r="U908" s="221"/>
      <c r="V908" s="222"/>
      <c r="W908" s="221"/>
      <c r="X908" s="222"/>
      <c r="Y908" s="221"/>
      <c r="Z908" s="222"/>
      <c r="AA908" s="221"/>
      <c r="AB908" s="222"/>
      <c r="AC908" s="221"/>
      <c r="AD908" s="222"/>
      <c r="AE908" s="221"/>
      <c r="AF908" s="222"/>
      <c r="AG908" s="221"/>
      <c r="AH908" s="222"/>
      <c r="AI908" s="221"/>
      <c r="AJ908" s="221"/>
      <c r="AK908" s="221"/>
    </row>
    <row r="909" spans="4:37" ht="15.75" customHeight="1">
      <c r="D909" s="223"/>
      <c r="E909" s="221"/>
      <c r="F909" s="222"/>
      <c r="G909" s="221"/>
      <c r="H909" s="222"/>
      <c r="I909" s="221"/>
      <c r="J909" s="223"/>
      <c r="K909" s="221"/>
      <c r="L909" s="222"/>
      <c r="M909" s="221"/>
      <c r="N909" s="222"/>
      <c r="O909" s="221"/>
      <c r="P909" s="222"/>
      <c r="Q909" s="222"/>
      <c r="R909" s="222"/>
      <c r="S909" s="222"/>
      <c r="T909" s="222"/>
      <c r="U909" s="221"/>
      <c r="V909" s="222"/>
      <c r="W909" s="221"/>
      <c r="X909" s="222"/>
      <c r="Y909" s="221"/>
      <c r="Z909" s="222"/>
      <c r="AA909" s="221"/>
      <c r="AB909" s="222"/>
      <c r="AC909" s="221"/>
      <c r="AD909" s="222"/>
      <c r="AE909" s="221"/>
      <c r="AF909" s="222"/>
      <c r="AG909" s="221"/>
      <c r="AH909" s="222"/>
      <c r="AI909" s="221"/>
      <c r="AJ909" s="221"/>
      <c r="AK909" s="221"/>
    </row>
    <row r="910" spans="4:37" ht="15.75" customHeight="1">
      <c r="D910" s="223"/>
      <c r="E910" s="221"/>
      <c r="F910" s="222"/>
      <c r="G910" s="221"/>
      <c r="H910" s="222"/>
      <c r="I910" s="221"/>
      <c r="J910" s="223"/>
      <c r="K910" s="221"/>
      <c r="L910" s="222"/>
      <c r="M910" s="221"/>
      <c r="N910" s="222"/>
      <c r="O910" s="221"/>
      <c r="P910" s="222"/>
      <c r="Q910" s="222"/>
      <c r="R910" s="222"/>
      <c r="S910" s="222"/>
      <c r="T910" s="222"/>
      <c r="U910" s="221"/>
      <c r="V910" s="222"/>
      <c r="W910" s="221"/>
      <c r="X910" s="222"/>
      <c r="Y910" s="221"/>
      <c r="Z910" s="222"/>
      <c r="AA910" s="221"/>
      <c r="AB910" s="222"/>
      <c r="AC910" s="221"/>
      <c r="AD910" s="222"/>
      <c r="AE910" s="221"/>
      <c r="AF910" s="222"/>
      <c r="AG910" s="221"/>
      <c r="AH910" s="222"/>
      <c r="AI910" s="221"/>
      <c r="AJ910" s="221"/>
      <c r="AK910" s="221"/>
    </row>
    <row r="911" spans="4:37" ht="15.75" customHeight="1">
      <c r="D911" s="223"/>
      <c r="E911" s="221"/>
      <c r="F911" s="222"/>
      <c r="G911" s="221"/>
      <c r="H911" s="222"/>
      <c r="I911" s="221"/>
      <c r="J911" s="223"/>
      <c r="K911" s="221"/>
      <c r="L911" s="222"/>
      <c r="M911" s="221"/>
      <c r="N911" s="222"/>
      <c r="O911" s="221"/>
      <c r="P911" s="222"/>
      <c r="Q911" s="222"/>
      <c r="R911" s="222"/>
      <c r="S911" s="222"/>
      <c r="T911" s="222"/>
      <c r="U911" s="221"/>
      <c r="V911" s="222"/>
      <c r="W911" s="221"/>
      <c r="X911" s="222"/>
      <c r="Y911" s="221"/>
      <c r="Z911" s="222"/>
      <c r="AA911" s="221"/>
      <c r="AB911" s="222"/>
      <c r="AC911" s="221"/>
      <c r="AD911" s="222"/>
      <c r="AE911" s="221"/>
      <c r="AF911" s="222"/>
      <c r="AG911" s="221"/>
      <c r="AH911" s="222"/>
      <c r="AI911" s="221"/>
      <c r="AJ911" s="221"/>
      <c r="AK911" s="221"/>
    </row>
    <row r="912" spans="4:37" ht="15.75" customHeight="1">
      <c r="D912" s="223"/>
      <c r="E912" s="221"/>
      <c r="F912" s="222"/>
      <c r="G912" s="221"/>
      <c r="H912" s="222"/>
      <c r="I912" s="221"/>
      <c r="J912" s="223"/>
      <c r="K912" s="221"/>
      <c r="L912" s="222"/>
      <c r="M912" s="221"/>
      <c r="N912" s="222"/>
      <c r="O912" s="221"/>
      <c r="P912" s="222"/>
      <c r="Q912" s="222"/>
      <c r="R912" s="222"/>
      <c r="S912" s="222"/>
      <c r="T912" s="222"/>
      <c r="U912" s="221"/>
      <c r="V912" s="222"/>
      <c r="W912" s="221"/>
      <c r="X912" s="222"/>
      <c r="Y912" s="221"/>
      <c r="Z912" s="222"/>
      <c r="AA912" s="221"/>
      <c r="AB912" s="222"/>
      <c r="AC912" s="221"/>
      <c r="AD912" s="222"/>
      <c r="AE912" s="221"/>
      <c r="AF912" s="222"/>
      <c r="AG912" s="221"/>
      <c r="AH912" s="222"/>
      <c r="AI912" s="221"/>
      <c r="AJ912" s="221"/>
      <c r="AK912" s="221"/>
    </row>
    <row r="913" spans="4:37" ht="15.75" customHeight="1">
      <c r="D913" s="223"/>
      <c r="E913" s="221"/>
      <c r="F913" s="222"/>
      <c r="G913" s="221"/>
      <c r="H913" s="222"/>
      <c r="I913" s="221"/>
      <c r="J913" s="223"/>
      <c r="K913" s="221"/>
      <c r="L913" s="222"/>
      <c r="M913" s="221"/>
      <c r="N913" s="222"/>
      <c r="O913" s="221"/>
      <c r="P913" s="222"/>
      <c r="Q913" s="222"/>
      <c r="R913" s="222"/>
      <c r="S913" s="222"/>
      <c r="T913" s="222"/>
      <c r="U913" s="221"/>
      <c r="V913" s="222"/>
      <c r="W913" s="221"/>
      <c r="X913" s="222"/>
      <c r="Y913" s="221"/>
      <c r="Z913" s="222"/>
      <c r="AA913" s="221"/>
      <c r="AB913" s="222"/>
      <c r="AC913" s="221"/>
      <c r="AD913" s="222"/>
      <c r="AE913" s="221"/>
      <c r="AF913" s="222"/>
      <c r="AG913" s="221"/>
      <c r="AH913" s="222"/>
      <c r="AI913" s="221"/>
      <c r="AJ913" s="221"/>
      <c r="AK913" s="221"/>
    </row>
    <row r="914" spans="4:37" ht="15.75" customHeight="1">
      <c r="D914" s="223"/>
      <c r="E914" s="221"/>
      <c r="F914" s="222"/>
      <c r="G914" s="221"/>
      <c r="H914" s="222"/>
      <c r="I914" s="221"/>
      <c r="J914" s="223"/>
      <c r="K914" s="221"/>
      <c r="L914" s="222"/>
      <c r="M914" s="221"/>
      <c r="N914" s="222"/>
      <c r="O914" s="221"/>
      <c r="P914" s="222"/>
      <c r="Q914" s="222"/>
      <c r="R914" s="222"/>
      <c r="S914" s="222"/>
      <c r="T914" s="222"/>
      <c r="U914" s="221"/>
      <c r="V914" s="222"/>
      <c r="W914" s="221"/>
      <c r="X914" s="222"/>
      <c r="Y914" s="221"/>
      <c r="Z914" s="222"/>
      <c r="AA914" s="221"/>
      <c r="AB914" s="222"/>
      <c r="AC914" s="221"/>
      <c r="AD914" s="222"/>
      <c r="AE914" s="221"/>
      <c r="AF914" s="222"/>
      <c r="AG914" s="221"/>
      <c r="AH914" s="222"/>
      <c r="AI914" s="221"/>
      <c r="AJ914" s="221"/>
      <c r="AK914" s="221"/>
    </row>
    <row r="915" spans="4:37" ht="15.75" customHeight="1">
      <c r="D915" s="223"/>
      <c r="E915" s="221"/>
      <c r="F915" s="222"/>
      <c r="G915" s="221"/>
      <c r="H915" s="222"/>
      <c r="I915" s="221"/>
      <c r="J915" s="223"/>
      <c r="K915" s="221"/>
      <c r="L915" s="222"/>
      <c r="M915" s="221"/>
      <c r="N915" s="222"/>
      <c r="O915" s="221"/>
      <c r="P915" s="222"/>
      <c r="Q915" s="222"/>
      <c r="R915" s="222"/>
      <c r="S915" s="222"/>
      <c r="T915" s="222"/>
      <c r="U915" s="221"/>
      <c r="V915" s="222"/>
      <c r="W915" s="221"/>
      <c r="X915" s="222"/>
      <c r="Y915" s="221"/>
      <c r="Z915" s="222"/>
      <c r="AA915" s="221"/>
      <c r="AB915" s="222"/>
      <c r="AC915" s="221"/>
      <c r="AD915" s="222"/>
      <c r="AE915" s="221"/>
      <c r="AF915" s="222"/>
      <c r="AG915" s="221"/>
      <c r="AH915" s="222"/>
      <c r="AI915" s="221"/>
      <c r="AJ915" s="221"/>
      <c r="AK915" s="221"/>
    </row>
    <row r="916" spans="4:37" ht="15.75" customHeight="1">
      <c r="D916" s="223"/>
      <c r="E916" s="221"/>
      <c r="F916" s="222"/>
      <c r="G916" s="221"/>
      <c r="H916" s="222"/>
      <c r="I916" s="221"/>
      <c r="J916" s="223"/>
      <c r="K916" s="221"/>
      <c r="L916" s="222"/>
      <c r="M916" s="221"/>
      <c r="N916" s="222"/>
      <c r="O916" s="221"/>
      <c r="P916" s="222"/>
      <c r="Q916" s="222"/>
      <c r="R916" s="222"/>
      <c r="S916" s="222"/>
      <c r="T916" s="222"/>
      <c r="U916" s="221"/>
      <c r="V916" s="222"/>
      <c r="W916" s="221"/>
      <c r="X916" s="222"/>
      <c r="Y916" s="221"/>
      <c r="Z916" s="222"/>
      <c r="AA916" s="221"/>
      <c r="AB916" s="222"/>
      <c r="AC916" s="221"/>
      <c r="AD916" s="222"/>
      <c r="AE916" s="221"/>
      <c r="AF916" s="222"/>
      <c r="AG916" s="221"/>
      <c r="AH916" s="222"/>
      <c r="AI916" s="221"/>
      <c r="AJ916" s="221"/>
      <c r="AK916" s="221"/>
    </row>
    <row r="917" spans="4:37" ht="15.75" customHeight="1">
      <c r="D917" s="223"/>
      <c r="E917" s="221"/>
      <c r="F917" s="222"/>
      <c r="G917" s="221"/>
      <c r="H917" s="222"/>
      <c r="I917" s="221"/>
      <c r="J917" s="223"/>
      <c r="K917" s="221"/>
      <c r="L917" s="222"/>
      <c r="M917" s="221"/>
      <c r="N917" s="222"/>
      <c r="O917" s="221"/>
      <c r="P917" s="222"/>
      <c r="Q917" s="222"/>
      <c r="R917" s="222"/>
      <c r="S917" s="222"/>
      <c r="T917" s="222"/>
      <c r="U917" s="221"/>
      <c r="V917" s="222"/>
      <c r="W917" s="221"/>
      <c r="X917" s="222"/>
      <c r="Y917" s="221"/>
      <c r="Z917" s="222"/>
      <c r="AA917" s="221"/>
      <c r="AB917" s="222"/>
      <c r="AC917" s="221"/>
      <c r="AD917" s="222"/>
      <c r="AE917" s="221"/>
      <c r="AF917" s="222"/>
      <c r="AG917" s="221"/>
      <c r="AH917" s="222"/>
      <c r="AI917" s="221"/>
      <c r="AJ917" s="221"/>
      <c r="AK917" s="221"/>
    </row>
    <row r="918" spans="4:37" ht="15.75" customHeight="1">
      <c r="D918" s="223"/>
      <c r="E918" s="221"/>
      <c r="F918" s="222"/>
      <c r="G918" s="221"/>
      <c r="H918" s="222"/>
      <c r="I918" s="221"/>
      <c r="J918" s="223"/>
      <c r="K918" s="221"/>
      <c r="L918" s="222"/>
      <c r="M918" s="221"/>
      <c r="N918" s="222"/>
      <c r="O918" s="221"/>
      <c r="P918" s="222"/>
      <c r="Q918" s="222"/>
      <c r="R918" s="222"/>
      <c r="S918" s="222"/>
      <c r="T918" s="222"/>
      <c r="U918" s="221"/>
      <c r="V918" s="222"/>
      <c r="W918" s="221"/>
      <c r="X918" s="222"/>
      <c r="Y918" s="221"/>
      <c r="Z918" s="222"/>
      <c r="AA918" s="221"/>
      <c r="AB918" s="222"/>
      <c r="AC918" s="221"/>
      <c r="AD918" s="222"/>
      <c r="AE918" s="221"/>
      <c r="AF918" s="222"/>
      <c r="AG918" s="221"/>
      <c r="AH918" s="222"/>
      <c r="AI918" s="221"/>
      <c r="AJ918" s="221"/>
      <c r="AK918" s="221"/>
    </row>
    <row r="919" spans="4:37" ht="15.75" customHeight="1">
      <c r="D919" s="223"/>
      <c r="E919" s="221"/>
      <c r="F919" s="222"/>
      <c r="G919" s="221"/>
      <c r="H919" s="222"/>
      <c r="I919" s="221"/>
      <c r="J919" s="223"/>
      <c r="K919" s="221"/>
      <c r="L919" s="222"/>
      <c r="M919" s="221"/>
      <c r="N919" s="222"/>
      <c r="O919" s="221"/>
      <c r="P919" s="222"/>
      <c r="Q919" s="222"/>
      <c r="R919" s="222"/>
      <c r="S919" s="222"/>
      <c r="T919" s="222"/>
      <c r="U919" s="221"/>
      <c r="V919" s="222"/>
      <c r="W919" s="221"/>
      <c r="X919" s="222"/>
      <c r="Y919" s="221"/>
      <c r="Z919" s="222"/>
      <c r="AA919" s="221"/>
      <c r="AB919" s="222"/>
      <c r="AC919" s="221"/>
      <c r="AD919" s="222"/>
      <c r="AE919" s="221"/>
      <c r="AF919" s="222"/>
      <c r="AG919" s="221"/>
      <c r="AH919" s="222"/>
      <c r="AI919" s="221"/>
      <c r="AJ919" s="221"/>
      <c r="AK919" s="221"/>
    </row>
    <row r="920" spans="4:37" ht="15.75" customHeight="1">
      <c r="D920" s="223"/>
      <c r="E920" s="221"/>
      <c r="F920" s="222"/>
      <c r="G920" s="221"/>
      <c r="H920" s="222"/>
      <c r="I920" s="221"/>
      <c r="J920" s="223"/>
      <c r="K920" s="221"/>
      <c r="L920" s="222"/>
      <c r="M920" s="221"/>
      <c r="N920" s="222"/>
      <c r="O920" s="221"/>
      <c r="P920" s="222"/>
      <c r="Q920" s="222"/>
      <c r="R920" s="222"/>
      <c r="S920" s="222"/>
      <c r="T920" s="222"/>
      <c r="U920" s="221"/>
      <c r="V920" s="222"/>
      <c r="W920" s="221"/>
      <c r="X920" s="222"/>
      <c r="Y920" s="221"/>
      <c r="Z920" s="222"/>
      <c r="AA920" s="221"/>
      <c r="AB920" s="222"/>
      <c r="AC920" s="221"/>
      <c r="AD920" s="222"/>
      <c r="AE920" s="221"/>
      <c r="AF920" s="222"/>
      <c r="AG920" s="221"/>
      <c r="AH920" s="222"/>
      <c r="AI920" s="221"/>
      <c r="AJ920" s="221"/>
      <c r="AK920" s="221"/>
    </row>
    <row r="921" spans="4:37" ht="15.75" customHeight="1">
      <c r="D921" s="223"/>
      <c r="E921" s="221"/>
      <c r="F921" s="222"/>
      <c r="G921" s="221"/>
      <c r="H921" s="222"/>
      <c r="I921" s="221"/>
      <c r="J921" s="223"/>
      <c r="K921" s="221"/>
      <c r="L921" s="222"/>
      <c r="M921" s="221"/>
      <c r="N921" s="222"/>
      <c r="O921" s="221"/>
      <c r="P921" s="222"/>
      <c r="Q921" s="222"/>
      <c r="R921" s="222"/>
      <c r="S921" s="222"/>
      <c r="T921" s="222"/>
      <c r="U921" s="221"/>
      <c r="V921" s="222"/>
      <c r="W921" s="221"/>
      <c r="X921" s="222"/>
      <c r="Y921" s="221"/>
      <c r="Z921" s="222"/>
      <c r="AA921" s="221"/>
      <c r="AB921" s="222"/>
      <c r="AC921" s="221"/>
      <c r="AD921" s="222"/>
      <c r="AE921" s="221"/>
      <c r="AF921" s="222"/>
      <c r="AG921" s="221"/>
      <c r="AH921" s="222"/>
      <c r="AI921" s="221"/>
      <c r="AJ921" s="221"/>
      <c r="AK921" s="221"/>
    </row>
    <row r="922" spans="4:37" ht="15.75" customHeight="1">
      <c r="D922" s="223"/>
      <c r="E922" s="221"/>
      <c r="F922" s="222"/>
      <c r="G922" s="221"/>
      <c r="H922" s="222"/>
      <c r="I922" s="221"/>
      <c r="J922" s="223"/>
      <c r="K922" s="221"/>
      <c r="L922" s="222"/>
      <c r="M922" s="221"/>
      <c r="N922" s="222"/>
      <c r="O922" s="221"/>
      <c r="P922" s="222"/>
      <c r="Q922" s="222"/>
      <c r="R922" s="222"/>
      <c r="S922" s="222"/>
      <c r="T922" s="222"/>
      <c r="U922" s="221"/>
      <c r="V922" s="222"/>
      <c r="W922" s="221"/>
      <c r="X922" s="222"/>
      <c r="Y922" s="221"/>
      <c r="Z922" s="222"/>
      <c r="AA922" s="221"/>
      <c r="AB922" s="222"/>
      <c r="AC922" s="221"/>
      <c r="AD922" s="222"/>
      <c r="AE922" s="221"/>
      <c r="AF922" s="222"/>
      <c r="AG922" s="221"/>
      <c r="AH922" s="222"/>
      <c r="AI922" s="221"/>
      <c r="AJ922" s="221"/>
      <c r="AK922" s="221"/>
    </row>
    <row r="923" spans="4:37" ht="15.75" customHeight="1">
      <c r="D923" s="223"/>
      <c r="E923" s="221"/>
      <c r="F923" s="222"/>
      <c r="G923" s="221"/>
      <c r="H923" s="222"/>
      <c r="I923" s="221"/>
      <c r="J923" s="223"/>
      <c r="K923" s="221"/>
      <c r="L923" s="222"/>
      <c r="M923" s="221"/>
      <c r="N923" s="222"/>
      <c r="O923" s="221"/>
      <c r="P923" s="222"/>
      <c r="Q923" s="222"/>
      <c r="R923" s="222"/>
      <c r="S923" s="222"/>
      <c r="T923" s="222"/>
      <c r="U923" s="221"/>
      <c r="V923" s="222"/>
      <c r="W923" s="221"/>
      <c r="X923" s="222"/>
      <c r="Y923" s="221"/>
      <c r="Z923" s="222"/>
      <c r="AA923" s="221"/>
      <c r="AB923" s="222"/>
      <c r="AC923" s="221"/>
      <c r="AD923" s="222"/>
      <c r="AE923" s="221"/>
      <c r="AF923" s="222"/>
      <c r="AG923" s="221"/>
      <c r="AH923" s="222"/>
      <c r="AI923" s="221"/>
      <c r="AJ923" s="221"/>
      <c r="AK923" s="221"/>
    </row>
    <row r="924" spans="4:37" ht="15.75" customHeight="1">
      <c r="D924" s="223"/>
      <c r="E924" s="221"/>
      <c r="F924" s="222"/>
      <c r="G924" s="221"/>
      <c r="H924" s="222"/>
      <c r="I924" s="221"/>
      <c r="J924" s="223"/>
      <c r="K924" s="221"/>
      <c r="L924" s="222"/>
      <c r="M924" s="221"/>
      <c r="N924" s="222"/>
      <c r="O924" s="221"/>
      <c r="P924" s="222"/>
      <c r="Q924" s="222"/>
      <c r="R924" s="222"/>
      <c r="S924" s="222"/>
      <c r="T924" s="222"/>
      <c r="U924" s="221"/>
      <c r="V924" s="222"/>
      <c r="W924" s="221"/>
      <c r="X924" s="222"/>
      <c r="Y924" s="221"/>
      <c r="Z924" s="222"/>
      <c r="AA924" s="221"/>
      <c r="AB924" s="222"/>
      <c r="AC924" s="221"/>
      <c r="AD924" s="222"/>
      <c r="AE924" s="221"/>
      <c r="AF924" s="222"/>
      <c r="AG924" s="221"/>
      <c r="AH924" s="222"/>
      <c r="AI924" s="221"/>
      <c r="AJ924" s="221"/>
      <c r="AK924" s="221"/>
    </row>
    <row r="925" spans="4:37" ht="15.75" customHeight="1">
      <c r="D925" s="223"/>
      <c r="E925" s="221"/>
      <c r="F925" s="222"/>
      <c r="G925" s="221"/>
      <c r="H925" s="222"/>
      <c r="I925" s="221"/>
      <c r="J925" s="223"/>
      <c r="K925" s="221"/>
      <c r="L925" s="222"/>
      <c r="M925" s="221"/>
      <c r="N925" s="222"/>
      <c r="O925" s="221"/>
      <c r="P925" s="222"/>
      <c r="Q925" s="222"/>
      <c r="R925" s="222"/>
      <c r="S925" s="222"/>
      <c r="T925" s="222"/>
      <c r="U925" s="221"/>
      <c r="V925" s="222"/>
      <c r="W925" s="221"/>
      <c r="X925" s="222"/>
      <c r="Y925" s="221"/>
      <c r="Z925" s="222"/>
      <c r="AA925" s="221"/>
      <c r="AB925" s="222"/>
      <c r="AC925" s="221"/>
      <c r="AD925" s="222"/>
      <c r="AE925" s="221"/>
      <c r="AF925" s="222"/>
      <c r="AG925" s="221"/>
      <c r="AH925" s="222"/>
      <c r="AI925" s="221"/>
      <c r="AJ925" s="221"/>
      <c r="AK925" s="221"/>
    </row>
    <row r="926" spans="4:37" ht="15.75" customHeight="1">
      <c r="D926" s="223"/>
      <c r="E926" s="221"/>
      <c r="F926" s="222"/>
      <c r="G926" s="221"/>
      <c r="H926" s="222"/>
      <c r="I926" s="221"/>
      <c r="J926" s="223"/>
      <c r="K926" s="221"/>
      <c r="L926" s="222"/>
      <c r="M926" s="221"/>
      <c r="N926" s="222"/>
      <c r="O926" s="221"/>
      <c r="P926" s="222"/>
      <c r="Q926" s="222"/>
      <c r="R926" s="222"/>
      <c r="S926" s="222"/>
      <c r="T926" s="222"/>
      <c r="U926" s="221"/>
      <c r="V926" s="222"/>
      <c r="W926" s="221"/>
      <c r="X926" s="222"/>
      <c r="Y926" s="221"/>
      <c r="Z926" s="222"/>
      <c r="AA926" s="221"/>
      <c r="AB926" s="222"/>
      <c r="AC926" s="221"/>
      <c r="AD926" s="222"/>
      <c r="AE926" s="221"/>
      <c r="AF926" s="222"/>
      <c r="AG926" s="221"/>
      <c r="AH926" s="222"/>
      <c r="AI926" s="221"/>
      <c r="AJ926" s="221"/>
      <c r="AK926" s="221"/>
    </row>
    <row r="927" spans="4:37" ht="15.75" customHeight="1">
      <c r="D927" s="223"/>
      <c r="E927" s="221"/>
      <c r="F927" s="222"/>
      <c r="G927" s="221"/>
      <c r="H927" s="222"/>
      <c r="I927" s="221"/>
      <c r="J927" s="223"/>
      <c r="K927" s="221"/>
      <c r="L927" s="222"/>
      <c r="M927" s="221"/>
      <c r="N927" s="222"/>
      <c r="O927" s="221"/>
      <c r="P927" s="222"/>
      <c r="Q927" s="222"/>
      <c r="R927" s="222"/>
      <c r="S927" s="222"/>
      <c r="T927" s="222"/>
      <c r="U927" s="221"/>
      <c r="V927" s="222"/>
      <c r="W927" s="221"/>
      <c r="X927" s="222"/>
      <c r="Y927" s="221"/>
      <c r="Z927" s="222"/>
      <c r="AA927" s="221"/>
      <c r="AB927" s="222"/>
      <c r="AC927" s="221"/>
      <c r="AD927" s="222"/>
      <c r="AE927" s="221"/>
      <c r="AF927" s="222"/>
      <c r="AG927" s="221"/>
      <c r="AH927" s="222"/>
      <c r="AI927" s="221"/>
      <c r="AJ927" s="221"/>
      <c r="AK927" s="221"/>
    </row>
    <row r="928" spans="4:37" ht="15.75" customHeight="1">
      <c r="D928" s="223"/>
      <c r="E928" s="221"/>
      <c r="F928" s="222"/>
      <c r="G928" s="221"/>
      <c r="H928" s="222"/>
      <c r="I928" s="221"/>
      <c r="J928" s="223"/>
      <c r="K928" s="221"/>
      <c r="L928" s="222"/>
      <c r="M928" s="221"/>
      <c r="N928" s="222"/>
      <c r="O928" s="221"/>
      <c r="P928" s="222"/>
      <c r="Q928" s="222"/>
      <c r="R928" s="222"/>
      <c r="S928" s="222"/>
      <c r="T928" s="222"/>
      <c r="U928" s="221"/>
      <c r="V928" s="222"/>
      <c r="W928" s="221"/>
      <c r="X928" s="222"/>
      <c r="Y928" s="221"/>
      <c r="Z928" s="222"/>
      <c r="AA928" s="221"/>
      <c r="AB928" s="222"/>
      <c r="AC928" s="221"/>
      <c r="AD928" s="222"/>
      <c r="AE928" s="221"/>
      <c r="AF928" s="222"/>
      <c r="AG928" s="221"/>
      <c r="AH928" s="222"/>
      <c r="AI928" s="221"/>
      <c r="AJ928" s="221"/>
      <c r="AK928" s="221"/>
    </row>
    <row r="929" spans="4:37" ht="15.75" customHeight="1">
      <c r="D929" s="223"/>
      <c r="E929" s="221"/>
      <c r="F929" s="222"/>
      <c r="G929" s="221"/>
      <c r="H929" s="222"/>
      <c r="I929" s="221"/>
      <c r="J929" s="223"/>
      <c r="K929" s="221"/>
      <c r="L929" s="222"/>
      <c r="M929" s="221"/>
      <c r="N929" s="222"/>
      <c r="O929" s="221"/>
      <c r="P929" s="222"/>
      <c r="Q929" s="222"/>
      <c r="R929" s="222"/>
      <c r="S929" s="222"/>
      <c r="T929" s="222"/>
      <c r="U929" s="221"/>
      <c r="V929" s="222"/>
      <c r="W929" s="221"/>
      <c r="X929" s="222"/>
      <c r="Y929" s="221"/>
      <c r="Z929" s="222"/>
      <c r="AA929" s="221"/>
      <c r="AB929" s="222"/>
      <c r="AC929" s="221"/>
      <c r="AD929" s="222"/>
      <c r="AE929" s="221"/>
      <c r="AF929" s="222"/>
      <c r="AG929" s="221"/>
      <c r="AH929" s="222"/>
      <c r="AI929" s="221"/>
      <c r="AJ929" s="221"/>
      <c r="AK929" s="221"/>
    </row>
    <row r="930" spans="4:37" ht="15.75" customHeight="1">
      <c r="D930" s="223"/>
      <c r="E930" s="221"/>
      <c r="F930" s="222"/>
      <c r="G930" s="221"/>
      <c r="H930" s="222"/>
      <c r="I930" s="221"/>
      <c r="J930" s="223"/>
      <c r="K930" s="221"/>
      <c r="L930" s="222"/>
      <c r="M930" s="221"/>
      <c r="N930" s="222"/>
      <c r="O930" s="221"/>
      <c r="P930" s="222"/>
      <c r="Q930" s="222"/>
      <c r="R930" s="222"/>
      <c r="S930" s="222"/>
      <c r="T930" s="222"/>
      <c r="U930" s="221"/>
      <c r="V930" s="222"/>
      <c r="W930" s="221"/>
      <c r="X930" s="222"/>
      <c r="Y930" s="221"/>
      <c r="Z930" s="222"/>
      <c r="AA930" s="221"/>
      <c r="AB930" s="222"/>
      <c r="AC930" s="221"/>
      <c r="AD930" s="222"/>
      <c r="AE930" s="221"/>
      <c r="AF930" s="222"/>
      <c r="AG930" s="221"/>
      <c r="AH930" s="222"/>
      <c r="AI930" s="221"/>
      <c r="AJ930" s="221"/>
      <c r="AK930" s="221"/>
    </row>
    <row r="931" spans="4:37" ht="15.75" customHeight="1">
      <c r="D931" s="223"/>
      <c r="E931" s="221"/>
      <c r="F931" s="222"/>
      <c r="G931" s="221"/>
      <c r="H931" s="222"/>
      <c r="I931" s="221"/>
      <c r="J931" s="223"/>
      <c r="K931" s="221"/>
      <c r="L931" s="222"/>
      <c r="M931" s="221"/>
      <c r="N931" s="222"/>
      <c r="O931" s="221"/>
      <c r="P931" s="222"/>
      <c r="Q931" s="222"/>
      <c r="R931" s="222"/>
      <c r="S931" s="222"/>
      <c r="T931" s="222"/>
      <c r="U931" s="221"/>
      <c r="V931" s="222"/>
      <c r="W931" s="221"/>
      <c r="X931" s="222"/>
      <c r="Y931" s="221"/>
      <c r="Z931" s="222"/>
      <c r="AA931" s="221"/>
      <c r="AB931" s="222"/>
      <c r="AC931" s="221"/>
      <c r="AD931" s="222"/>
      <c r="AE931" s="221"/>
      <c r="AF931" s="222"/>
      <c r="AG931" s="221"/>
      <c r="AH931" s="222"/>
      <c r="AI931" s="221"/>
      <c r="AJ931" s="221"/>
      <c r="AK931" s="221"/>
    </row>
    <row r="932" spans="4:37" ht="15.75" customHeight="1">
      <c r="D932" s="223"/>
      <c r="E932" s="221"/>
      <c r="F932" s="222"/>
      <c r="G932" s="221"/>
      <c r="H932" s="222"/>
      <c r="I932" s="221"/>
      <c r="J932" s="223"/>
      <c r="K932" s="221"/>
      <c r="L932" s="222"/>
      <c r="M932" s="221"/>
      <c r="N932" s="222"/>
      <c r="O932" s="221"/>
      <c r="P932" s="222"/>
      <c r="Q932" s="222"/>
      <c r="R932" s="222"/>
      <c r="S932" s="222"/>
      <c r="T932" s="222"/>
      <c r="U932" s="221"/>
      <c r="V932" s="222"/>
      <c r="W932" s="221"/>
      <c r="X932" s="222"/>
      <c r="Y932" s="221"/>
      <c r="Z932" s="222"/>
      <c r="AA932" s="221"/>
      <c r="AB932" s="222"/>
      <c r="AC932" s="221"/>
      <c r="AD932" s="222"/>
      <c r="AE932" s="221"/>
      <c r="AF932" s="222"/>
      <c r="AG932" s="221"/>
      <c r="AH932" s="222"/>
      <c r="AI932" s="221"/>
      <c r="AJ932" s="221"/>
      <c r="AK932" s="221"/>
    </row>
    <row r="933" spans="4:37" ht="15.75" customHeight="1">
      <c r="D933" s="223"/>
      <c r="E933" s="221"/>
      <c r="F933" s="222"/>
      <c r="G933" s="221"/>
      <c r="H933" s="222"/>
      <c r="I933" s="221"/>
      <c r="J933" s="223"/>
      <c r="K933" s="221"/>
      <c r="L933" s="222"/>
      <c r="M933" s="221"/>
      <c r="N933" s="222"/>
      <c r="O933" s="221"/>
      <c r="P933" s="222"/>
      <c r="Q933" s="222"/>
      <c r="R933" s="222"/>
      <c r="S933" s="222"/>
      <c r="T933" s="222"/>
      <c r="U933" s="221"/>
      <c r="V933" s="222"/>
      <c r="W933" s="221"/>
      <c r="X933" s="222"/>
      <c r="Y933" s="221"/>
      <c r="Z933" s="222"/>
      <c r="AA933" s="221"/>
      <c r="AB933" s="222"/>
      <c r="AC933" s="221"/>
      <c r="AD933" s="222"/>
      <c r="AE933" s="221"/>
      <c r="AF933" s="222"/>
      <c r="AG933" s="221"/>
      <c r="AH933" s="222"/>
      <c r="AI933" s="221"/>
      <c r="AJ933" s="221"/>
      <c r="AK933" s="221"/>
    </row>
    <row r="934" spans="4:37" ht="15.75" customHeight="1">
      <c r="D934" s="223"/>
      <c r="E934" s="221"/>
      <c r="F934" s="222"/>
      <c r="G934" s="221"/>
      <c r="H934" s="222"/>
      <c r="I934" s="221"/>
      <c r="J934" s="223"/>
      <c r="K934" s="221"/>
      <c r="L934" s="222"/>
      <c r="M934" s="221"/>
      <c r="N934" s="222"/>
      <c r="O934" s="221"/>
      <c r="P934" s="222"/>
      <c r="Q934" s="222"/>
      <c r="R934" s="222"/>
      <c r="S934" s="222"/>
      <c r="T934" s="222"/>
      <c r="U934" s="221"/>
      <c r="V934" s="222"/>
      <c r="W934" s="221"/>
      <c r="X934" s="222"/>
      <c r="Y934" s="221"/>
      <c r="Z934" s="222"/>
      <c r="AA934" s="221"/>
      <c r="AB934" s="222"/>
      <c r="AC934" s="221"/>
      <c r="AD934" s="222"/>
      <c r="AE934" s="221"/>
      <c r="AF934" s="222"/>
      <c r="AG934" s="221"/>
      <c r="AH934" s="222"/>
      <c r="AI934" s="221"/>
      <c r="AJ934" s="221"/>
      <c r="AK934" s="221"/>
    </row>
    <row r="935" spans="4:37" ht="15.75" customHeight="1">
      <c r="D935" s="223"/>
      <c r="E935" s="221"/>
      <c r="F935" s="222"/>
      <c r="G935" s="221"/>
      <c r="H935" s="222"/>
      <c r="I935" s="221"/>
      <c r="J935" s="223"/>
      <c r="K935" s="221"/>
      <c r="L935" s="222"/>
      <c r="M935" s="221"/>
      <c r="N935" s="222"/>
      <c r="O935" s="221"/>
      <c r="P935" s="222"/>
      <c r="Q935" s="222"/>
      <c r="R935" s="222"/>
      <c r="S935" s="222"/>
      <c r="T935" s="222"/>
      <c r="U935" s="221"/>
      <c r="V935" s="222"/>
      <c r="W935" s="221"/>
      <c r="X935" s="222"/>
      <c r="Y935" s="221"/>
      <c r="Z935" s="222"/>
      <c r="AA935" s="221"/>
      <c r="AB935" s="222"/>
      <c r="AC935" s="221"/>
      <c r="AD935" s="222"/>
      <c r="AE935" s="221"/>
      <c r="AF935" s="222"/>
      <c r="AG935" s="221"/>
      <c r="AH935" s="222"/>
      <c r="AI935" s="221"/>
      <c r="AJ935" s="221"/>
      <c r="AK935" s="221"/>
    </row>
    <row r="936" spans="4:37" ht="15.75" customHeight="1">
      <c r="D936" s="223"/>
      <c r="E936" s="221"/>
      <c r="F936" s="222"/>
      <c r="G936" s="221"/>
      <c r="H936" s="222"/>
      <c r="I936" s="221"/>
      <c r="J936" s="223"/>
      <c r="K936" s="221"/>
      <c r="L936" s="222"/>
      <c r="M936" s="221"/>
      <c r="N936" s="222"/>
      <c r="O936" s="221"/>
      <c r="P936" s="222"/>
      <c r="Q936" s="222"/>
      <c r="R936" s="222"/>
      <c r="S936" s="222"/>
      <c r="T936" s="222"/>
      <c r="U936" s="221"/>
      <c r="V936" s="222"/>
      <c r="W936" s="221"/>
      <c r="X936" s="222"/>
      <c r="Y936" s="221"/>
      <c r="Z936" s="222"/>
      <c r="AA936" s="221"/>
      <c r="AB936" s="222"/>
      <c r="AC936" s="221"/>
      <c r="AD936" s="222"/>
      <c r="AE936" s="221"/>
      <c r="AF936" s="222"/>
      <c r="AG936" s="221"/>
      <c r="AH936" s="222"/>
      <c r="AI936" s="221"/>
      <c r="AJ936" s="221"/>
      <c r="AK936" s="221"/>
    </row>
    <row r="937" spans="4:37" ht="15.75" customHeight="1">
      <c r="D937" s="223"/>
      <c r="E937" s="221"/>
      <c r="F937" s="222"/>
      <c r="G937" s="221"/>
      <c r="H937" s="222"/>
      <c r="I937" s="221"/>
      <c r="J937" s="223"/>
      <c r="K937" s="221"/>
      <c r="L937" s="222"/>
      <c r="M937" s="221"/>
      <c r="N937" s="222"/>
      <c r="O937" s="221"/>
      <c r="P937" s="222"/>
      <c r="Q937" s="222"/>
      <c r="R937" s="222"/>
      <c r="S937" s="222"/>
      <c r="T937" s="222"/>
      <c r="U937" s="221"/>
      <c r="V937" s="222"/>
      <c r="W937" s="221"/>
      <c r="X937" s="222"/>
      <c r="Y937" s="221"/>
      <c r="Z937" s="222"/>
      <c r="AA937" s="221"/>
      <c r="AB937" s="222"/>
      <c r="AC937" s="221"/>
      <c r="AD937" s="222"/>
      <c r="AE937" s="221"/>
      <c r="AF937" s="222"/>
      <c r="AG937" s="221"/>
      <c r="AH937" s="222"/>
      <c r="AI937" s="221"/>
      <c r="AJ937" s="221"/>
      <c r="AK937" s="221"/>
    </row>
    <row r="938" spans="4:37" ht="15.75" customHeight="1">
      <c r="D938" s="223"/>
      <c r="E938" s="221"/>
      <c r="F938" s="222"/>
      <c r="G938" s="221"/>
      <c r="H938" s="222"/>
      <c r="I938" s="221"/>
      <c r="J938" s="223"/>
      <c r="K938" s="221"/>
      <c r="L938" s="222"/>
      <c r="M938" s="221"/>
      <c r="N938" s="222"/>
      <c r="O938" s="221"/>
      <c r="P938" s="222"/>
      <c r="Q938" s="222"/>
      <c r="R938" s="222"/>
      <c r="S938" s="222"/>
      <c r="T938" s="222"/>
      <c r="U938" s="221"/>
      <c r="V938" s="222"/>
      <c r="W938" s="221"/>
      <c r="X938" s="222"/>
      <c r="Y938" s="221"/>
      <c r="Z938" s="222"/>
      <c r="AA938" s="221"/>
      <c r="AB938" s="222"/>
      <c r="AC938" s="221"/>
      <c r="AD938" s="222"/>
      <c r="AE938" s="221"/>
      <c r="AF938" s="222"/>
      <c r="AG938" s="221"/>
      <c r="AH938" s="222"/>
      <c r="AI938" s="221"/>
      <c r="AJ938" s="221"/>
      <c r="AK938" s="221"/>
    </row>
    <row r="939" spans="4:37" ht="15.75" customHeight="1">
      <c r="D939" s="223"/>
      <c r="E939" s="221"/>
      <c r="F939" s="222"/>
      <c r="G939" s="221"/>
      <c r="H939" s="222"/>
      <c r="I939" s="221"/>
      <c r="J939" s="223"/>
      <c r="K939" s="221"/>
      <c r="L939" s="222"/>
      <c r="M939" s="221"/>
      <c r="N939" s="222"/>
      <c r="O939" s="221"/>
      <c r="P939" s="222"/>
      <c r="Q939" s="222"/>
      <c r="R939" s="222"/>
      <c r="S939" s="222"/>
      <c r="T939" s="222"/>
      <c r="U939" s="221"/>
      <c r="V939" s="222"/>
      <c r="W939" s="221"/>
      <c r="X939" s="222"/>
      <c r="Y939" s="221"/>
      <c r="Z939" s="222"/>
      <c r="AA939" s="221"/>
      <c r="AB939" s="222"/>
      <c r="AC939" s="221"/>
      <c r="AD939" s="222"/>
      <c r="AE939" s="221"/>
      <c r="AF939" s="222"/>
      <c r="AG939" s="221"/>
      <c r="AH939" s="222"/>
      <c r="AI939" s="221"/>
      <c r="AJ939" s="221"/>
      <c r="AK939" s="221"/>
    </row>
    <row r="940" spans="4:37" ht="15.75" customHeight="1">
      <c r="D940" s="223"/>
      <c r="E940" s="221"/>
      <c r="F940" s="222"/>
      <c r="G940" s="221"/>
      <c r="H940" s="222"/>
      <c r="I940" s="221"/>
      <c r="J940" s="223"/>
      <c r="K940" s="221"/>
      <c r="L940" s="222"/>
      <c r="M940" s="221"/>
      <c r="N940" s="222"/>
      <c r="O940" s="221"/>
      <c r="P940" s="222"/>
      <c r="Q940" s="222"/>
      <c r="R940" s="222"/>
      <c r="S940" s="222"/>
      <c r="T940" s="222"/>
      <c r="U940" s="221"/>
      <c r="V940" s="222"/>
      <c r="W940" s="221"/>
      <c r="X940" s="222"/>
      <c r="Y940" s="221"/>
      <c r="Z940" s="222"/>
      <c r="AA940" s="221"/>
      <c r="AB940" s="222"/>
      <c r="AC940" s="221"/>
      <c r="AD940" s="222"/>
      <c r="AE940" s="221"/>
      <c r="AF940" s="222"/>
      <c r="AG940" s="221"/>
      <c r="AH940" s="222"/>
      <c r="AI940" s="221"/>
      <c r="AJ940" s="221"/>
      <c r="AK940" s="221"/>
    </row>
    <row r="941" spans="4:37" ht="15.75" customHeight="1">
      <c r="D941" s="223"/>
      <c r="E941" s="221"/>
      <c r="F941" s="222"/>
      <c r="G941" s="221"/>
      <c r="H941" s="222"/>
      <c r="I941" s="221"/>
      <c r="J941" s="223"/>
      <c r="K941" s="221"/>
      <c r="L941" s="222"/>
      <c r="M941" s="221"/>
      <c r="N941" s="222"/>
      <c r="O941" s="221"/>
      <c r="P941" s="222"/>
      <c r="Q941" s="222"/>
      <c r="R941" s="222"/>
      <c r="S941" s="222"/>
      <c r="T941" s="222"/>
      <c r="U941" s="221"/>
      <c r="V941" s="222"/>
      <c r="W941" s="221"/>
      <c r="X941" s="222"/>
      <c r="Y941" s="221"/>
      <c r="Z941" s="222"/>
      <c r="AA941" s="221"/>
      <c r="AB941" s="222"/>
      <c r="AC941" s="221"/>
      <c r="AD941" s="222"/>
      <c r="AE941" s="221"/>
      <c r="AF941" s="222"/>
      <c r="AG941" s="221"/>
      <c r="AH941" s="222"/>
      <c r="AI941" s="221"/>
      <c r="AJ941" s="221"/>
      <c r="AK941" s="221"/>
    </row>
    <row r="942" spans="4:37" ht="15.75" customHeight="1">
      <c r="D942" s="223"/>
      <c r="E942" s="221"/>
      <c r="F942" s="222"/>
      <c r="G942" s="221"/>
      <c r="H942" s="222"/>
      <c r="I942" s="221"/>
      <c r="J942" s="223"/>
      <c r="K942" s="221"/>
      <c r="L942" s="222"/>
      <c r="M942" s="221"/>
      <c r="N942" s="222"/>
      <c r="O942" s="221"/>
      <c r="P942" s="222"/>
      <c r="Q942" s="222"/>
      <c r="R942" s="222"/>
      <c r="S942" s="222"/>
      <c r="T942" s="222"/>
      <c r="U942" s="221"/>
      <c r="V942" s="222"/>
      <c r="W942" s="221"/>
      <c r="X942" s="222"/>
      <c r="Y942" s="221"/>
      <c r="Z942" s="222"/>
      <c r="AA942" s="221"/>
      <c r="AB942" s="222"/>
      <c r="AC942" s="221"/>
      <c r="AD942" s="222"/>
      <c r="AE942" s="221"/>
      <c r="AF942" s="222"/>
      <c r="AG942" s="221"/>
      <c r="AH942" s="222"/>
      <c r="AI942" s="221"/>
      <c r="AJ942" s="221"/>
      <c r="AK942" s="221"/>
    </row>
    <row r="943" spans="4:37" ht="15.75" customHeight="1">
      <c r="D943" s="223"/>
      <c r="E943" s="221"/>
      <c r="F943" s="222"/>
      <c r="G943" s="221"/>
      <c r="H943" s="222"/>
      <c r="I943" s="221"/>
      <c r="J943" s="223"/>
      <c r="K943" s="221"/>
      <c r="L943" s="222"/>
      <c r="M943" s="221"/>
      <c r="N943" s="222"/>
      <c r="O943" s="221"/>
      <c r="P943" s="222"/>
      <c r="Q943" s="222"/>
      <c r="R943" s="222"/>
      <c r="S943" s="222"/>
      <c r="T943" s="222"/>
      <c r="U943" s="221"/>
      <c r="V943" s="222"/>
      <c r="W943" s="221"/>
      <c r="X943" s="222"/>
      <c r="Y943" s="221"/>
      <c r="Z943" s="222"/>
      <c r="AA943" s="221"/>
      <c r="AB943" s="222"/>
      <c r="AC943" s="221"/>
      <c r="AD943" s="222"/>
      <c r="AE943" s="221"/>
      <c r="AF943" s="222"/>
      <c r="AG943" s="221"/>
      <c r="AH943" s="222"/>
      <c r="AI943" s="221"/>
      <c r="AJ943" s="221"/>
      <c r="AK943" s="221"/>
    </row>
    <row r="944" spans="4:37" ht="15.75" customHeight="1">
      <c r="D944" s="223"/>
      <c r="E944" s="221"/>
      <c r="F944" s="222"/>
      <c r="G944" s="221"/>
      <c r="H944" s="222"/>
      <c r="I944" s="221"/>
      <c r="J944" s="223"/>
      <c r="K944" s="221"/>
      <c r="L944" s="222"/>
      <c r="M944" s="221"/>
      <c r="N944" s="222"/>
      <c r="O944" s="221"/>
      <c r="P944" s="222"/>
      <c r="Q944" s="222"/>
      <c r="R944" s="222"/>
      <c r="S944" s="222"/>
      <c r="T944" s="222"/>
      <c r="U944" s="221"/>
      <c r="V944" s="222"/>
      <c r="W944" s="221"/>
      <c r="X944" s="222"/>
      <c r="Y944" s="221"/>
      <c r="Z944" s="222"/>
      <c r="AA944" s="221"/>
      <c r="AB944" s="222"/>
      <c r="AC944" s="221"/>
      <c r="AD944" s="222"/>
      <c r="AE944" s="221"/>
      <c r="AF944" s="222"/>
      <c r="AG944" s="221"/>
      <c r="AH944" s="222"/>
      <c r="AI944" s="221"/>
      <c r="AJ944" s="221"/>
      <c r="AK944" s="221"/>
    </row>
    <row r="945" spans="4:37" ht="15.75" customHeight="1">
      <c r="D945" s="223"/>
      <c r="E945" s="221"/>
      <c r="F945" s="222"/>
      <c r="G945" s="221"/>
      <c r="H945" s="222"/>
      <c r="I945" s="221"/>
      <c r="J945" s="223"/>
      <c r="K945" s="221"/>
      <c r="L945" s="222"/>
      <c r="M945" s="221"/>
      <c r="N945" s="222"/>
      <c r="O945" s="221"/>
      <c r="P945" s="222"/>
      <c r="Q945" s="222"/>
      <c r="R945" s="222"/>
      <c r="S945" s="222"/>
      <c r="T945" s="222"/>
      <c r="U945" s="221"/>
      <c r="V945" s="222"/>
      <c r="W945" s="221"/>
      <c r="X945" s="222"/>
      <c r="Y945" s="221"/>
      <c r="Z945" s="222"/>
      <c r="AA945" s="221"/>
      <c r="AB945" s="222"/>
      <c r="AC945" s="221"/>
      <c r="AD945" s="222"/>
      <c r="AE945" s="221"/>
      <c r="AF945" s="222"/>
      <c r="AG945" s="221"/>
      <c r="AH945" s="222"/>
      <c r="AI945" s="221"/>
      <c r="AJ945" s="221"/>
      <c r="AK945" s="221"/>
    </row>
    <row r="946" spans="4:37" ht="15.75" customHeight="1">
      <c r="D946" s="223"/>
      <c r="E946" s="221"/>
      <c r="F946" s="222"/>
      <c r="G946" s="221"/>
      <c r="H946" s="222"/>
      <c r="I946" s="221"/>
      <c r="J946" s="223"/>
      <c r="K946" s="221"/>
      <c r="L946" s="222"/>
      <c r="M946" s="221"/>
      <c r="N946" s="222"/>
      <c r="O946" s="221"/>
      <c r="P946" s="222"/>
      <c r="Q946" s="222"/>
      <c r="R946" s="222"/>
      <c r="S946" s="222"/>
      <c r="T946" s="222"/>
      <c r="U946" s="221"/>
      <c r="V946" s="222"/>
      <c r="W946" s="221"/>
      <c r="X946" s="222"/>
      <c r="Y946" s="221"/>
      <c r="Z946" s="222"/>
      <c r="AA946" s="221"/>
      <c r="AB946" s="222"/>
      <c r="AC946" s="221"/>
      <c r="AD946" s="222"/>
      <c r="AE946" s="221"/>
      <c r="AF946" s="222"/>
      <c r="AG946" s="221"/>
      <c r="AH946" s="222"/>
      <c r="AI946" s="221"/>
      <c r="AJ946" s="221"/>
      <c r="AK946" s="221"/>
    </row>
    <row r="947" spans="4:37" ht="15.75" customHeight="1">
      <c r="D947" s="223"/>
      <c r="E947" s="221"/>
      <c r="F947" s="222"/>
      <c r="G947" s="221"/>
      <c r="H947" s="222"/>
      <c r="I947" s="221"/>
      <c r="J947" s="223"/>
      <c r="K947" s="221"/>
      <c r="L947" s="222"/>
      <c r="M947" s="221"/>
      <c r="N947" s="222"/>
      <c r="O947" s="221"/>
      <c r="P947" s="222"/>
      <c r="Q947" s="222"/>
      <c r="R947" s="222"/>
      <c r="S947" s="222"/>
      <c r="T947" s="222"/>
      <c r="U947" s="221"/>
      <c r="V947" s="222"/>
      <c r="W947" s="221"/>
      <c r="X947" s="222"/>
      <c r="Y947" s="221"/>
      <c r="Z947" s="222"/>
      <c r="AA947" s="221"/>
      <c r="AB947" s="222"/>
      <c r="AC947" s="221"/>
      <c r="AD947" s="222"/>
      <c r="AE947" s="221"/>
      <c r="AF947" s="222"/>
      <c r="AG947" s="221"/>
      <c r="AH947" s="222"/>
      <c r="AI947" s="221"/>
      <c r="AJ947" s="221"/>
      <c r="AK947" s="221"/>
    </row>
    <row r="948" spans="4:37" ht="15.75" customHeight="1">
      <c r="D948" s="223"/>
      <c r="E948" s="221"/>
      <c r="F948" s="222"/>
      <c r="G948" s="221"/>
      <c r="H948" s="222"/>
      <c r="I948" s="221"/>
      <c r="J948" s="223"/>
      <c r="K948" s="221"/>
      <c r="L948" s="222"/>
      <c r="M948" s="221"/>
      <c r="N948" s="222"/>
      <c r="O948" s="221"/>
      <c r="P948" s="222"/>
      <c r="Q948" s="222"/>
      <c r="R948" s="222"/>
      <c r="S948" s="222"/>
      <c r="T948" s="222"/>
      <c r="U948" s="221"/>
      <c r="V948" s="222"/>
      <c r="W948" s="221"/>
      <c r="X948" s="222"/>
      <c r="Y948" s="221"/>
      <c r="Z948" s="222"/>
      <c r="AA948" s="221"/>
      <c r="AB948" s="222"/>
      <c r="AC948" s="221"/>
      <c r="AD948" s="222"/>
      <c r="AE948" s="221"/>
      <c r="AF948" s="222"/>
      <c r="AG948" s="221"/>
      <c r="AH948" s="222"/>
      <c r="AI948" s="221"/>
      <c r="AJ948" s="221"/>
      <c r="AK948" s="221"/>
    </row>
    <row r="949" spans="4:37" ht="15.75" customHeight="1">
      <c r="D949" s="223"/>
      <c r="E949" s="221"/>
      <c r="F949" s="222"/>
      <c r="G949" s="221"/>
      <c r="H949" s="222"/>
      <c r="I949" s="221"/>
      <c r="J949" s="223"/>
      <c r="K949" s="221"/>
      <c r="L949" s="222"/>
      <c r="M949" s="221"/>
      <c r="N949" s="222"/>
      <c r="O949" s="221"/>
      <c r="P949" s="222"/>
      <c r="Q949" s="222"/>
      <c r="R949" s="222"/>
      <c r="S949" s="222"/>
      <c r="T949" s="222"/>
      <c r="U949" s="221"/>
      <c r="V949" s="222"/>
      <c r="W949" s="221"/>
      <c r="X949" s="222"/>
      <c r="Y949" s="221"/>
      <c r="Z949" s="222"/>
      <c r="AA949" s="221"/>
      <c r="AB949" s="222"/>
      <c r="AC949" s="221"/>
      <c r="AD949" s="222"/>
      <c r="AE949" s="221"/>
      <c r="AF949" s="222"/>
      <c r="AG949" s="221"/>
      <c r="AH949" s="222"/>
      <c r="AI949" s="221"/>
      <c r="AJ949" s="221"/>
      <c r="AK949" s="221"/>
    </row>
    <row r="950" spans="4:37" ht="15.75" customHeight="1">
      <c r="D950" s="223"/>
      <c r="E950" s="221"/>
      <c r="F950" s="222"/>
      <c r="G950" s="221"/>
      <c r="H950" s="222"/>
      <c r="I950" s="221"/>
      <c r="J950" s="223"/>
      <c r="K950" s="221"/>
      <c r="L950" s="222"/>
      <c r="M950" s="221"/>
      <c r="N950" s="222"/>
      <c r="O950" s="221"/>
      <c r="P950" s="222"/>
      <c r="Q950" s="222"/>
      <c r="R950" s="222"/>
      <c r="S950" s="222"/>
      <c r="T950" s="222"/>
      <c r="U950" s="221"/>
      <c r="V950" s="222"/>
      <c r="W950" s="221"/>
      <c r="X950" s="222"/>
      <c r="Y950" s="221"/>
      <c r="Z950" s="222"/>
      <c r="AA950" s="221"/>
      <c r="AB950" s="222"/>
      <c r="AC950" s="221"/>
      <c r="AD950" s="222"/>
      <c r="AE950" s="221"/>
      <c r="AF950" s="222"/>
      <c r="AG950" s="221"/>
      <c r="AH950" s="222"/>
      <c r="AI950" s="221"/>
      <c r="AJ950" s="221"/>
      <c r="AK950" s="221"/>
    </row>
    <row r="951" spans="4:37" ht="15.75" customHeight="1">
      <c r="D951" s="223"/>
      <c r="E951" s="221"/>
      <c r="F951" s="222"/>
      <c r="G951" s="221"/>
      <c r="H951" s="222"/>
      <c r="I951" s="221"/>
      <c r="J951" s="223"/>
      <c r="K951" s="221"/>
      <c r="L951" s="222"/>
      <c r="M951" s="221"/>
      <c r="N951" s="222"/>
      <c r="O951" s="221"/>
      <c r="P951" s="222"/>
      <c r="Q951" s="222"/>
      <c r="R951" s="222"/>
      <c r="S951" s="222"/>
      <c r="T951" s="222"/>
      <c r="U951" s="221"/>
      <c r="V951" s="222"/>
      <c r="W951" s="221"/>
      <c r="X951" s="222"/>
      <c r="Y951" s="221"/>
      <c r="Z951" s="222"/>
      <c r="AA951" s="221"/>
      <c r="AB951" s="222"/>
      <c r="AC951" s="221"/>
      <c r="AD951" s="222"/>
      <c r="AE951" s="221"/>
      <c r="AF951" s="222"/>
      <c r="AG951" s="221"/>
      <c r="AH951" s="222"/>
      <c r="AI951" s="221"/>
      <c r="AJ951" s="221"/>
      <c r="AK951" s="221"/>
    </row>
    <row r="952" spans="4:37" ht="15.75" customHeight="1">
      <c r="D952" s="223"/>
      <c r="E952" s="221"/>
      <c r="F952" s="222"/>
      <c r="G952" s="221"/>
      <c r="H952" s="222"/>
      <c r="I952" s="221"/>
      <c r="J952" s="223"/>
      <c r="K952" s="221"/>
      <c r="L952" s="222"/>
      <c r="M952" s="221"/>
      <c r="N952" s="222"/>
      <c r="O952" s="221"/>
      <c r="P952" s="222"/>
      <c r="Q952" s="222"/>
      <c r="R952" s="222"/>
      <c r="S952" s="222"/>
      <c r="T952" s="222"/>
      <c r="U952" s="221"/>
      <c r="V952" s="222"/>
      <c r="W952" s="221"/>
      <c r="X952" s="222"/>
      <c r="Y952" s="221"/>
      <c r="Z952" s="222"/>
      <c r="AA952" s="221"/>
      <c r="AB952" s="222"/>
      <c r="AC952" s="221"/>
      <c r="AD952" s="222"/>
      <c r="AE952" s="221"/>
      <c r="AF952" s="222"/>
      <c r="AG952" s="221"/>
      <c r="AH952" s="222"/>
      <c r="AI952" s="221"/>
      <c r="AJ952" s="221"/>
      <c r="AK952" s="221"/>
    </row>
    <row r="953" spans="4:37" ht="15.75" customHeight="1">
      <c r="D953" s="223"/>
      <c r="E953" s="221"/>
      <c r="F953" s="222"/>
      <c r="G953" s="221"/>
      <c r="H953" s="222"/>
      <c r="I953" s="221"/>
      <c r="J953" s="223"/>
      <c r="K953" s="221"/>
      <c r="L953" s="222"/>
      <c r="M953" s="221"/>
      <c r="N953" s="222"/>
      <c r="O953" s="221"/>
      <c r="P953" s="222"/>
      <c r="Q953" s="222"/>
      <c r="R953" s="222"/>
      <c r="S953" s="222"/>
      <c r="T953" s="222"/>
      <c r="U953" s="221"/>
      <c r="V953" s="222"/>
      <c r="W953" s="221"/>
      <c r="X953" s="222"/>
      <c r="Y953" s="221"/>
      <c r="Z953" s="222"/>
      <c r="AA953" s="221"/>
      <c r="AB953" s="222"/>
      <c r="AC953" s="221"/>
      <c r="AD953" s="222"/>
      <c r="AE953" s="221"/>
      <c r="AF953" s="222"/>
      <c r="AG953" s="221"/>
      <c r="AH953" s="222"/>
      <c r="AI953" s="221"/>
      <c r="AJ953" s="221"/>
      <c r="AK953" s="221"/>
    </row>
    <row r="954" spans="4:37" ht="15.75" customHeight="1">
      <c r="D954" s="223"/>
      <c r="E954" s="221"/>
      <c r="F954" s="222"/>
      <c r="G954" s="221"/>
      <c r="H954" s="222"/>
      <c r="I954" s="221"/>
      <c r="J954" s="223"/>
      <c r="K954" s="221"/>
      <c r="L954" s="222"/>
      <c r="M954" s="221"/>
      <c r="N954" s="222"/>
      <c r="O954" s="221"/>
      <c r="P954" s="222"/>
      <c r="Q954" s="222"/>
      <c r="R954" s="222"/>
      <c r="S954" s="222"/>
      <c r="T954" s="222"/>
      <c r="U954" s="221"/>
      <c r="V954" s="222"/>
      <c r="W954" s="221"/>
      <c r="X954" s="222"/>
      <c r="Y954" s="221"/>
      <c r="Z954" s="222"/>
      <c r="AA954" s="221"/>
      <c r="AB954" s="222"/>
      <c r="AC954" s="221"/>
      <c r="AD954" s="222"/>
      <c r="AE954" s="221"/>
      <c r="AF954" s="222"/>
      <c r="AG954" s="221"/>
      <c r="AH954" s="222"/>
      <c r="AI954" s="221"/>
      <c r="AJ954" s="221"/>
      <c r="AK954" s="221"/>
    </row>
    <row r="955" spans="4:37" ht="15.75" customHeight="1">
      <c r="D955" s="223"/>
      <c r="E955" s="221"/>
      <c r="F955" s="222"/>
      <c r="G955" s="221"/>
      <c r="H955" s="222"/>
      <c r="I955" s="221"/>
      <c r="J955" s="223"/>
      <c r="K955" s="221"/>
      <c r="L955" s="222"/>
      <c r="M955" s="221"/>
      <c r="N955" s="222"/>
      <c r="O955" s="221"/>
      <c r="P955" s="222"/>
      <c r="Q955" s="222"/>
      <c r="R955" s="222"/>
      <c r="S955" s="222"/>
      <c r="T955" s="222"/>
      <c r="U955" s="221"/>
      <c r="V955" s="222"/>
      <c r="W955" s="221"/>
      <c r="X955" s="222"/>
      <c r="Y955" s="221"/>
      <c r="Z955" s="222"/>
      <c r="AA955" s="221"/>
      <c r="AB955" s="222"/>
      <c r="AC955" s="221"/>
      <c r="AD955" s="222"/>
      <c r="AE955" s="221"/>
      <c r="AF955" s="222"/>
      <c r="AG955" s="221"/>
      <c r="AH955" s="222"/>
      <c r="AI955" s="221"/>
      <c r="AJ955" s="221"/>
      <c r="AK955" s="221"/>
    </row>
    <row r="956" spans="4:37" ht="15.75" customHeight="1">
      <c r="D956" s="223"/>
      <c r="E956" s="221"/>
      <c r="F956" s="222"/>
      <c r="G956" s="221"/>
      <c r="H956" s="222"/>
      <c r="I956" s="221"/>
      <c r="J956" s="223"/>
      <c r="K956" s="221"/>
      <c r="L956" s="222"/>
      <c r="M956" s="221"/>
      <c r="N956" s="222"/>
      <c r="O956" s="221"/>
      <c r="P956" s="222"/>
      <c r="Q956" s="222"/>
      <c r="R956" s="222"/>
      <c r="S956" s="222"/>
      <c r="T956" s="222"/>
      <c r="U956" s="221"/>
      <c r="V956" s="222"/>
      <c r="W956" s="221"/>
      <c r="X956" s="222"/>
      <c r="Y956" s="221"/>
      <c r="Z956" s="222"/>
      <c r="AA956" s="221"/>
      <c r="AB956" s="222"/>
      <c r="AC956" s="221"/>
      <c r="AD956" s="222"/>
      <c r="AE956" s="221"/>
      <c r="AF956" s="222"/>
      <c r="AG956" s="221"/>
      <c r="AH956" s="222"/>
      <c r="AI956" s="221"/>
      <c r="AJ956" s="221"/>
      <c r="AK956" s="221"/>
    </row>
    <row r="957" spans="4:37" ht="15.75" customHeight="1">
      <c r="D957" s="223"/>
      <c r="E957" s="221"/>
      <c r="F957" s="222"/>
      <c r="G957" s="221"/>
      <c r="H957" s="222"/>
      <c r="I957" s="221"/>
      <c r="J957" s="223"/>
      <c r="K957" s="221"/>
      <c r="L957" s="222"/>
      <c r="M957" s="221"/>
      <c r="N957" s="222"/>
      <c r="O957" s="221"/>
      <c r="P957" s="222"/>
      <c r="Q957" s="222"/>
      <c r="R957" s="222"/>
      <c r="S957" s="222"/>
      <c r="T957" s="222"/>
      <c r="U957" s="221"/>
      <c r="V957" s="222"/>
      <c r="W957" s="221"/>
      <c r="X957" s="222"/>
      <c r="Y957" s="221"/>
      <c r="Z957" s="222"/>
      <c r="AA957" s="221"/>
      <c r="AB957" s="222"/>
      <c r="AC957" s="221"/>
      <c r="AD957" s="222"/>
      <c r="AE957" s="221"/>
      <c r="AF957" s="222"/>
      <c r="AG957" s="221"/>
      <c r="AH957" s="222"/>
      <c r="AI957" s="221"/>
      <c r="AJ957" s="221"/>
      <c r="AK957" s="221"/>
    </row>
    <row r="958" spans="4:37" ht="15.75" customHeight="1">
      <c r="D958" s="223"/>
      <c r="E958" s="221"/>
      <c r="F958" s="222"/>
      <c r="G958" s="221"/>
      <c r="H958" s="222"/>
      <c r="I958" s="221"/>
      <c r="J958" s="223"/>
      <c r="K958" s="221"/>
      <c r="L958" s="222"/>
      <c r="M958" s="221"/>
      <c r="N958" s="222"/>
      <c r="O958" s="221"/>
      <c r="P958" s="222"/>
      <c r="Q958" s="222"/>
      <c r="R958" s="222"/>
      <c r="S958" s="222"/>
      <c r="T958" s="222"/>
      <c r="U958" s="221"/>
      <c r="V958" s="222"/>
      <c r="W958" s="221"/>
      <c r="X958" s="222"/>
      <c r="Y958" s="221"/>
      <c r="Z958" s="222"/>
      <c r="AA958" s="221"/>
      <c r="AB958" s="222"/>
      <c r="AC958" s="221"/>
      <c r="AD958" s="222"/>
      <c r="AE958" s="221"/>
      <c r="AF958" s="222"/>
      <c r="AG958" s="221"/>
      <c r="AH958" s="222"/>
      <c r="AI958" s="221"/>
      <c r="AJ958" s="221"/>
      <c r="AK958" s="221"/>
    </row>
    <row r="959" spans="4:37" ht="15.75" customHeight="1">
      <c r="D959" s="223"/>
      <c r="E959" s="221"/>
      <c r="F959" s="222"/>
      <c r="G959" s="221"/>
      <c r="H959" s="222"/>
      <c r="I959" s="221"/>
      <c r="J959" s="223"/>
      <c r="K959" s="221"/>
      <c r="L959" s="222"/>
      <c r="M959" s="221"/>
      <c r="N959" s="222"/>
      <c r="O959" s="221"/>
      <c r="P959" s="222"/>
      <c r="Q959" s="222"/>
      <c r="R959" s="222"/>
      <c r="S959" s="222"/>
      <c r="T959" s="222"/>
      <c r="U959" s="221"/>
      <c r="V959" s="222"/>
      <c r="W959" s="221"/>
      <c r="X959" s="222"/>
      <c r="Y959" s="221"/>
      <c r="Z959" s="222"/>
      <c r="AA959" s="221"/>
      <c r="AB959" s="222"/>
      <c r="AC959" s="221"/>
      <c r="AD959" s="222"/>
      <c r="AE959" s="221"/>
      <c r="AF959" s="222"/>
      <c r="AG959" s="221"/>
      <c r="AH959" s="222"/>
      <c r="AI959" s="221"/>
      <c r="AJ959" s="221"/>
      <c r="AK959" s="221"/>
    </row>
    <row r="960" spans="4:37" ht="15.75" customHeight="1">
      <c r="D960" s="223"/>
      <c r="E960" s="221"/>
      <c r="F960" s="222"/>
      <c r="G960" s="221"/>
      <c r="H960" s="222"/>
      <c r="I960" s="221"/>
      <c r="J960" s="223"/>
      <c r="K960" s="221"/>
      <c r="L960" s="222"/>
      <c r="M960" s="221"/>
      <c r="N960" s="222"/>
      <c r="O960" s="221"/>
      <c r="P960" s="222"/>
      <c r="Q960" s="222"/>
      <c r="R960" s="222"/>
      <c r="S960" s="222"/>
      <c r="T960" s="222"/>
      <c r="U960" s="221"/>
      <c r="V960" s="222"/>
      <c r="W960" s="221"/>
      <c r="X960" s="222"/>
      <c r="Y960" s="221"/>
      <c r="Z960" s="222"/>
      <c r="AA960" s="221"/>
      <c r="AB960" s="222"/>
      <c r="AC960" s="221"/>
      <c r="AD960" s="222"/>
      <c r="AE960" s="221"/>
      <c r="AF960" s="222"/>
      <c r="AG960" s="221"/>
      <c r="AH960" s="222"/>
      <c r="AI960" s="221"/>
      <c r="AJ960" s="221"/>
      <c r="AK960" s="221"/>
    </row>
    <row r="961" spans="4:37" ht="15.75" customHeight="1">
      <c r="D961" s="223"/>
      <c r="E961" s="221"/>
      <c r="F961" s="222"/>
      <c r="G961" s="221"/>
      <c r="H961" s="222"/>
      <c r="I961" s="221"/>
      <c r="J961" s="223"/>
      <c r="K961" s="221"/>
      <c r="L961" s="222"/>
      <c r="M961" s="221"/>
      <c r="N961" s="222"/>
      <c r="O961" s="221"/>
      <c r="P961" s="222"/>
      <c r="Q961" s="222"/>
      <c r="R961" s="222"/>
      <c r="S961" s="222"/>
      <c r="T961" s="222"/>
      <c r="U961" s="221"/>
      <c r="V961" s="222"/>
      <c r="W961" s="221"/>
      <c r="X961" s="222"/>
      <c r="Y961" s="221"/>
      <c r="Z961" s="222"/>
      <c r="AA961" s="221"/>
      <c r="AB961" s="222"/>
      <c r="AC961" s="221"/>
      <c r="AD961" s="222"/>
      <c r="AE961" s="221"/>
      <c r="AF961" s="222"/>
      <c r="AG961" s="221"/>
      <c r="AH961" s="222"/>
      <c r="AI961" s="221"/>
      <c r="AJ961" s="221"/>
      <c r="AK961" s="221"/>
    </row>
    <row r="962" spans="4:37" ht="15.75" customHeight="1">
      <c r="D962" s="223"/>
      <c r="E962" s="221"/>
      <c r="F962" s="222"/>
      <c r="G962" s="221"/>
      <c r="H962" s="222"/>
      <c r="I962" s="221"/>
      <c r="J962" s="223"/>
      <c r="K962" s="221"/>
      <c r="L962" s="222"/>
      <c r="M962" s="221"/>
      <c r="N962" s="222"/>
      <c r="O962" s="221"/>
      <c r="P962" s="222"/>
      <c r="Q962" s="222"/>
      <c r="R962" s="222"/>
      <c r="S962" s="222"/>
      <c r="T962" s="222"/>
      <c r="U962" s="221"/>
      <c r="V962" s="222"/>
      <c r="W962" s="221"/>
      <c r="X962" s="222"/>
      <c r="Y962" s="221"/>
      <c r="Z962" s="222"/>
      <c r="AA962" s="221"/>
      <c r="AB962" s="222"/>
      <c r="AC962" s="221"/>
      <c r="AD962" s="222"/>
      <c r="AE962" s="221"/>
      <c r="AF962" s="222"/>
      <c r="AG962" s="221"/>
      <c r="AH962" s="222"/>
      <c r="AI962" s="221"/>
      <c r="AJ962" s="221"/>
      <c r="AK962" s="221"/>
    </row>
    <row r="963" spans="4:37" ht="15.75" customHeight="1">
      <c r="D963" s="223"/>
      <c r="E963" s="221"/>
      <c r="F963" s="222"/>
      <c r="G963" s="221"/>
      <c r="H963" s="222"/>
      <c r="I963" s="221"/>
      <c r="J963" s="223"/>
      <c r="K963" s="221"/>
      <c r="L963" s="222"/>
      <c r="M963" s="221"/>
      <c r="N963" s="222"/>
      <c r="O963" s="221"/>
      <c r="P963" s="222"/>
      <c r="Q963" s="222"/>
      <c r="R963" s="222"/>
      <c r="S963" s="222"/>
      <c r="T963" s="222"/>
      <c r="U963" s="221"/>
      <c r="V963" s="222"/>
      <c r="W963" s="221"/>
      <c r="X963" s="222"/>
      <c r="Y963" s="221"/>
      <c r="Z963" s="222"/>
      <c r="AA963" s="221"/>
      <c r="AB963" s="222"/>
      <c r="AC963" s="221"/>
      <c r="AD963" s="222"/>
      <c r="AE963" s="221"/>
      <c r="AF963" s="222"/>
      <c r="AG963" s="221"/>
      <c r="AH963" s="222"/>
      <c r="AI963" s="221"/>
      <c r="AJ963" s="221"/>
      <c r="AK963" s="221"/>
    </row>
    <row r="964" spans="4:37" ht="15.75" customHeight="1">
      <c r="D964" s="223"/>
      <c r="E964" s="221"/>
      <c r="F964" s="222"/>
      <c r="G964" s="221"/>
      <c r="H964" s="222"/>
      <c r="I964" s="221"/>
      <c r="J964" s="223"/>
      <c r="K964" s="221"/>
      <c r="L964" s="222"/>
      <c r="M964" s="221"/>
      <c r="N964" s="222"/>
      <c r="O964" s="221"/>
      <c r="P964" s="222"/>
      <c r="Q964" s="222"/>
      <c r="R964" s="222"/>
      <c r="S964" s="222"/>
      <c r="T964" s="222"/>
      <c r="U964" s="221"/>
      <c r="V964" s="222"/>
      <c r="W964" s="221"/>
      <c r="X964" s="222"/>
      <c r="Y964" s="221"/>
      <c r="Z964" s="222"/>
      <c r="AA964" s="221"/>
      <c r="AB964" s="222"/>
      <c r="AC964" s="221"/>
      <c r="AD964" s="222"/>
      <c r="AE964" s="221"/>
      <c r="AF964" s="222"/>
      <c r="AG964" s="221"/>
      <c r="AH964" s="222"/>
      <c r="AI964" s="221"/>
      <c r="AJ964" s="221"/>
      <c r="AK964" s="221"/>
    </row>
    <row r="965" spans="4:37" ht="15.75" customHeight="1">
      <c r="D965" s="223"/>
      <c r="E965" s="221"/>
      <c r="F965" s="222"/>
      <c r="G965" s="221"/>
      <c r="H965" s="222"/>
      <c r="I965" s="221"/>
      <c r="J965" s="223"/>
      <c r="K965" s="221"/>
      <c r="L965" s="222"/>
      <c r="M965" s="221"/>
      <c r="N965" s="222"/>
      <c r="O965" s="221"/>
      <c r="P965" s="222"/>
      <c r="Q965" s="222"/>
      <c r="R965" s="222"/>
      <c r="S965" s="222"/>
      <c r="T965" s="222"/>
      <c r="U965" s="221"/>
      <c r="V965" s="222"/>
      <c r="W965" s="221"/>
      <c r="X965" s="222"/>
      <c r="Y965" s="221"/>
      <c r="Z965" s="222"/>
      <c r="AA965" s="221"/>
      <c r="AB965" s="222"/>
      <c r="AC965" s="221"/>
      <c r="AD965" s="222"/>
      <c r="AE965" s="221"/>
      <c r="AF965" s="222"/>
      <c r="AG965" s="221"/>
      <c r="AH965" s="222"/>
      <c r="AI965" s="221"/>
      <c r="AJ965" s="221"/>
      <c r="AK965" s="221"/>
    </row>
    <row r="966" spans="4:37" ht="15.75" customHeight="1">
      <c r="D966" s="223"/>
      <c r="E966" s="221"/>
      <c r="F966" s="222"/>
      <c r="G966" s="221"/>
      <c r="H966" s="222"/>
      <c r="I966" s="221"/>
      <c r="J966" s="223"/>
      <c r="K966" s="221"/>
      <c r="L966" s="222"/>
      <c r="M966" s="221"/>
      <c r="N966" s="222"/>
      <c r="O966" s="221"/>
      <c r="P966" s="222"/>
      <c r="Q966" s="222"/>
      <c r="R966" s="222"/>
      <c r="S966" s="222"/>
      <c r="T966" s="222"/>
      <c r="U966" s="221"/>
      <c r="V966" s="222"/>
      <c r="W966" s="221"/>
      <c r="X966" s="222"/>
      <c r="Y966" s="221"/>
      <c r="Z966" s="222"/>
      <c r="AA966" s="221"/>
      <c r="AB966" s="222"/>
      <c r="AC966" s="221"/>
      <c r="AD966" s="222"/>
      <c r="AE966" s="221"/>
      <c r="AF966" s="222"/>
      <c r="AG966" s="221"/>
      <c r="AH966" s="222"/>
      <c r="AI966" s="221"/>
      <c r="AJ966" s="221"/>
      <c r="AK966" s="221"/>
    </row>
    <row r="967" spans="4:37" ht="15.75" customHeight="1">
      <c r="D967" s="223"/>
      <c r="E967" s="221"/>
      <c r="F967" s="222"/>
      <c r="G967" s="221"/>
      <c r="H967" s="222"/>
      <c r="I967" s="221"/>
      <c r="J967" s="223"/>
      <c r="K967" s="221"/>
      <c r="L967" s="222"/>
      <c r="M967" s="221"/>
      <c r="N967" s="222"/>
      <c r="O967" s="221"/>
      <c r="P967" s="222"/>
      <c r="Q967" s="222"/>
      <c r="R967" s="222"/>
      <c r="S967" s="222"/>
      <c r="T967" s="222"/>
      <c r="U967" s="221"/>
      <c r="V967" s="222"/>
      <c r="W967" s="221"/>
      <c r="X967" s="222"/>
      <c r="Y967" s="221"/>
      <c r="Z967" s="222"/>
      <c r="AA967" s="221"/>
      <c r="AB967" s="222"/>
      <c r="AC967" s="221"/>
      <c r="AD967" s="222"/>
      <c r="AE967" s="221"/>
      <c r="AF967" s="222"/>
      <c r="AG967" s="221"/>
      <c r="AH967" s="222"/>
      <c r="AI967" s="221"/>
      <c r="AJ967" s="221"/>
      <c r="AK967" s="221"/>
    </row>
    <row r="968" spans="4:37" ht="15.75" customHeight="1">
      <c r="D968" s="223"/>
      <c r="E968" s="221"/>
      <c r="F968" s="222"/>
      <c r="G968" s="221"/>
      <c r="H968" s="222"/>
      <c r="I968" s="221"/>
      <c r="J968" s="223"/>
      <c r="K968" s="221"/>
      <c r="L968" s="222"/>
      <c r="M968" s="221"/>
      <c r="N968" s="222"/>
      <c r="O968" s="221"/>
      <c r="P968" s="222"/>
      <c r="Q968" s="222"/>
      <c r="R968" s="222"/>
      <c r="S968" s="222"/>
      <c r="T968" s="222"/>
      <c r="U968" s="221"/>
      <c r="V968" s="222"/>
      <c r="W968" s="221"/>
      <c r="X968" s="222"/>
      <c r="Y968" s="221"/>
      <c r="Z968" s="222"/>
      <c r="AA968" s="221"/>
      <c r="AB968" s="222"/>
      <c r="AC968" s="221"/>
      <c r="AD968" s="222"/>
      <c r="AE968" s="221"/>
      <c r="AF968" s="222"/>
      <c r="AG968" s="221"/>
      <c r="AH968" s="222"/>
      <c r="AI968" s="221"/>
      <c r="AJ968" s="221"/>
      <c r="AK968" s="221"/>
    </row>
    <row r="969" spans="4:37" ht="15.75" customHeight="1">
      <c r="D969" s="223"/>
      <c r="E969" s="221"/>
      <c r="F969" s="222"/>
      <c r="G969" s="221"/>
      <c r="H969" s="222"/>
      <c r="I969" s="221"/>
      <c r="J969" s="223"/>
      <c r="K969" s="221"/>
      <c r="L969" s="222"/>
      <c r="M969" s="221"/>
      <c r="N969" s="222"/>
      <c r="O969" s="221"/>
      <c r="P969" s="222"/>
      <c r="Q969" s="222"/>
      <c r="R969" s="222"/>
      <c r="S969" s="222"/>
      <c r="T969" s="222"/>
      <c r="U969" s="221"/>
      <c r="V969" s="222"/>
      <c r="W969" s="221"/>
      <c r="X969" s="222"/>
      <c r="Y969" s="221"/>
      <c r="Z969" s="222"/>
      <c r="AA969" s="221"/>
      <c r="AB969" s="222"/>
      <c r="AC969" s="221"/>
      <c r="AD969" s="222"/>
      <c r="AE969" s="221"/>
      <c r="AF969" s="222"/>
      <c r="AG969" s="221"/>
      <c r="AH969" s="222"/>
      <c r="AI969" s="221"/>
      <c r="AJ969" s="221"/>
      <c r="AK969" s="221"/>
    </row>
    <row r="970" spans="4:37" ht="15.75" customHeight="1">
      <c r="D970" s="223"/>
      <c r="E970" s="221"/>
      <c r="F970" s="222"/>
      <c r="G970" s="221"/>
      <c r="H970" s="222"/>
      <c r="I970" s="221"/>
      <c r="J970" s="223"/>
      <c r="K970" s="221"/>
      <c r="L970" s="222"/>
      <c r="M970" s="221"/>
      <c r="N970" s="222"/>
      <c r="O970" s="221"/>
      <c r="P970" s="222"/>
      <c r="Q970" s="222"/>
      <c r="R970" s="222"/>
      <c r="S970" s="222"/>
      <c r="T970" s="222"/>
      <c r="U970" s="221"/>
      <c r="V970" s="222"/>
      <c r="W970" s="221"/>
      <c r="X970" s="222"/>
      <c r="Y970" s="221"/>
      <c r="Z970" s="222"/>
      <c r="AA970" s="221"/>
      <c r="AB970" s="222"/>
      <c r="AC970" s="221"/>
      <c r="AD970" s="222"/>
      <c r="AE970" s="221"/>
      <c r="AF970" s="222"/>
      <c r="AG970" s="221"/>
      <c r="AH970" s="222"/>
      <c r="AI970" s="221"/>
      <c r="AJ970" s="221"/>
      <c r="AK970" s="221"/>
    </row>
    <row r="971" spans="4:37" ht="15.75" customHeight="1">
      <c r="D971" s="223"/>
      <c r="E971" s="221"/>
      <c r="F971" s="222"/>
      <c r="G971" s="221"/>
      <c r="H971" s="222"/>
      <c r="I971" s="221"/>
      <c r="J971" s="223"/>
      <c r="K971" s="221"/>
      <c r="L971" s="222"/>
      <c r="M971" s="221"/>
      <c r="N971" s="222"/>
      <c r="O971" s="221"/>
      <c r="P971" s="222"/>
      <c r="Q971" s="222"/>
      <c r="R971" s="222"/>
      <c r="S971" s="222"/>
      <c r="T971" s="222"/>
      <c r="U971" s="221"/>
      <c r="V971" s="222"/>
      <c r="W971" s="221"/>
      <c r="X971" s="222"/>
      <c r="Y971" s="221"/>
      <c r="Z971" s="222"/>
      <c r="AA971" s="221"/>
      <c r="AB971" s="222"/>
      <c r="AC971" s="221"/>
      <c r="AD971" s="222"/>
      <c r="AE971" s="221"/>
      <c r="AF971" s="222"/>
      <c r="AG971" s="221"/>
      <c r="AH971" s="222"/>
      <c r="AI971" s="221"/>
      <c r="AJ971" s="221"/>
      <c r="AK971" s="221"/>
    </row>
    <row r="972" spans="4:37" ht="15.75" customHeight="1">
      <c r="D972" s="223"/>
      <c r="E972" s="221"/>
      <c r="F972" s="222"/>
      <c r="G972" s="221"/>
      <c r="H972" s="222"/>
      <c r="I972" s="221"/>
      <c r="J972" s="223"/>
      <c r="K972" s="221"/>
      <c r="L972" s="222"/>
      <c r="M972" s="221"/>
      <c r="N972" s="222"/>
      <c r="O972" s="221"/>
      <c r="P972" s="222"/>
      <c r="Q972" s="222"/>
      <c r="R972" s="222"/>
      <c r="S972" s="222"/>
      <c r="T972" s="222"/>
      <c r="U972" s="221"/>
      <c r="V972" s="222"/>
      <c r="W972" s="221"/>
      <c r="X972" s="222"/>
      <c r="Y972" s="221"/>
      <c r="Z972" s="222"/>
      <c r="AA972" s="221"/>
      <c r="AB972" s="222"/>
      <c r="AC972" s="221"/>
      <c r="AD972" s="222"/>
      <c r="AE972" s="221"/>
      <c r="AF972" s="222"/>
      <c r="AG972" s="221"/>
      <c r="AH972" s="222"/>
      <c r="AI972" s="221"/>
      <c r="AJ972" s="221"/>
      <c r="AK972" s="221"/>
    </row>
    <row r="973" spans="4:37" ht="15.75" customHeight="1">
      <c r="D973" s="223"/>
      <c r="E973" s="221"/>
      <c r="F973" s="222"/>
      <c r="G973" s="221"/>
      <c r="H973" s="222"/>
      <c r="I973" s="221"/>
      <c r="J973" s="223"/>
      <c r="K973" s="221"/>
      <c r="L973" s="222"/>
      <c r="M973" s="221"/>
      <c r="N973" s="222"/>
      <c r="O973" s="221"/>
      <c r="P973" s="222"/>
      <c r="Q973" s="222"/>
      <c r="R973" s="222"/>
      <c r="S973" s="222"/>
      <c r="T973" s="222"/>
      <c r="U973" s="221"/>
      <c r="V973" s="222"/>
      <c r="W973" s="221"/>
      <c r="X973" s="222"/>
      <c r="Y973" s="221"/>
      <c r="Z973" s="222"/>
      <c r="AA973" s="221"/>
      <c r="AB973" s="222"/>
      <c r="AC973" s="221"/>
      <c r="AD973" s="222"/>
      <c r="AE973" s="221"/>
      <c r="AF973" s="222"/>
      <c r="AG973" s="221"/>
      <c r="AH973" s="222"/>
      <c r="AI973" s="221"/>
      <c r="AJ973" s="221"/>
      <c r="AK973" s="221"/>
    </row>
    <row r="974" spans="4:37" ht="15.75" customHeight="1">
      <c r="D974" s="223"/>
      <c r="E974" s="221"/>
      <c r="F974" s="222"/>
      <c r="G974" s="221"/>
      <c r="H974" s="222"/>
      <c r="I974" s="221"/>
      <c r="J974" s="223"/>
      <c r="K974" s="221"/>
      <c r="L974" s="222"/>
      <c r="M974" s="221"/>
      <c r="N974" s="222"/>
      <c r="O974" s="221"/>
      <c r="P974" s="222"/>
      <c r="Q974" s="222"/>
      <c r="R974" s="222"/>
      <c r="S974" s="222"/>
      <c r="T974" s="222"/>
      <c r="U974" s="221"/>
      <c r="V974" s="222"/>
      <c r="W974" s="221"/>
      <c r="X974" s="222"/>
      <c r="Y974" s="221"/>
      <c r="Z974" s="222"/>
      <c r="AA974" s="221"/>
      <c r="AB974" s="222"/>
      <c r="AC974" s="221"/>
      <c r="AD974" s="222"/>
      <c r="AE974" s="221"/>
      <c r="AF974" s="222"/>
      <c r="AG974" s="221"/>
      <c r="AH974" s="222"/>
      <c r="AI974" s="221"/>
      <c r="AJ974" s="221"/>
      <c r="AK974" s="221"/>
    </row>
    <row r="975" spans="4:37" ht="15.75" customHeight="1">
      <c r="D975" s="223"/>
      <c r="E975" s="221"/>
      <c r="F975" s="222"/>
      <c r="G975" s="221"/>
      <c r="H975" s="222"/>
      <c r="I975" s="221"/>
      <c r="J975" s="223"/>
      <c r="K975" s="221"/>
      <c r="L975" s="222"/>
      <c r="M975" s="221"/>
      <c r="N975" s="222"/>
      <c r="O975" s="221"/>
      <c r="P975" s="222"/>
      <c r="Q975" s="222"/>
      <c r="R975" s="222"/>
      <c r="S975" s="222"/>
      <c r="T975" s="222"/>
      <c r="U975" s="221"/>
      <c r="V975" s="222"/>
      <c r="W975" s="221"/>
      <c r="X975" s="222"/>
      <c r="Y975" s="221"/>
      <c r="Z975" s="222"/>
      <c r="AA975" s="221"/>
      <c r="AB975" s="222"/>
      <c r="AC975" s="221"/>
      <c r="AD975" s="222"/>
      <c r="AE975" s="221"/>
      <c r="AF975" s="222"/>
      <c r="AG975" s="221"/>
      <c r="AH975" s="222"/>
      <c r="AI975" s="221"/>
      <c r="AJ975" s="221"/>
      <c r="AK975" s="221"/>
    </row>
    <row r="976" spans="4:37" ht="15.75" customHeight="1">
      <c r="D976" s="223"/>
      <c r="E976" s="221"/>
      <c r="F976" s="222"/>
      <c r="G976" s="221"/>
      <c r="H976" s="222"/>
      <c r="I976" s="221"/>
      <c r="J976" s="223"/>
      <c r="K976" s="221"/>
      <c r="L976" s="222"/>
      <c r="M976" s="221"/>
      <c r="N976" s="222"/>
      <c r="O976" s="221"/>
      <c r="P976" s="222"/>
      <c r="Q976" s="222"/>
      <c r="R976" s="222"/>
      <c r="S976" s="222"/>
      <c r="T976" s="222"/>
      <c r="U976" s="221"/>
      <c r="V976" s="222"/>
      <c r="W976" s="221"/>
      <c r="X976" s="222"/>
      <c r="Y976" s="221"/>
      <c r="Z976" s="222"/>
      <c r="AA976" s="221"/>
      <c r="AB976" s="222"/>
      <c r="AC976" s="221"/>
      <c r="AD976" s="222"/>
      <c r="AE976" s="221"/>
      <c r="AF976" s="222"/>
      <c r="AG976" s="221"/>
      <c r="AH976" s="222"/>
      <c r="AI976" s="221"/>
      <c r="AJ976" s="221"/>
      <c r="AK976" s="221"/>
    </row>
    <row r="977" spans="4:37" ht="15.75" customHeight="1">
      <c r="D977" s="223"/>
      <c r="E977" s="221"/>
      <c r="F977" s="222"/>
      <c r="G977" s="221"/>
      <c r="H977" s="222"/>
      <c r="I977" s="221"/>
      <c r="J977" s="223"/>
      <c r="K977" s="221"/>
      <c r="L977" s="222"/>
      <c r="M977" s="221"/>
      <c r="N977" s="222"/>
      <c r="O977" s="221"/>
      <c r="P977" s="222"/>
      <c r="Q977" s="222"/>
      <c r="R977" s="222"/>
      <c r="S977" s="222"/>
      <c r="T977" s="222"/>
      <c r="U977" s="221"/>
      <c r="V977" s="222"/>
      <c r="W977" s="221"/>
      <c r="X977" s="222"/>
      <c r="Y977" s="221"/>
      <c r="Z977" s="222"/>
      <c r="AA977" s="221"/>
      <c r="AB977" s="222"/>
      <c r="AC977" s="221"/>
      <c r="AD977" s="222"/>
      <c r="AE977" s="221"/>
      <c r="AF977" s="222"/>
      <c r="AG977" s="221"/>
      <c r="AH977" s="222"/>
      <c r="AI977" s="221"/>
      <c r="AJ977" s="221"/>
      <c r="AK977" s="221"/>
    </row>
    <row r="978" spans="4:37" ht="15.75" customHeight="1">
      <c r="D978" s="223"/>
      <c r="E978" s="221"/>
      <c r="F978" s="222"/>
      <c r="G978" s="221"/>
      <c r="H978" s="222"/>
      <c r="I978" s="221"/>
      <c r="J978" s="223"/>
      <c r="K978" s="221"/>
      <c r="L978" s="222"/>
      <c r="M978" s="221"/>
      <c r="N978" s="222"/>
      <c r="O978" s="221"/>
      <c r="P978" s="222"/>
      <c r="Q978" s="222"/>
      <c r="R978" s="222"/>
      <c r="S978" s="222"/>
      <c r="T978" s="222"/>
      <c r="U978" s="221"/>
      <c r="V978" s="222"/>
      <c r="W978" s="221"/>
      <c r="X978" s="222"/>
      <c r="Y978" s="221"/>
      <c r="Z978" s="222"/>
      <c r="AA978" s="221"/>
      <c r="AB978" s="222"/>
      <c r="AC978" s="221"/>
      <c r="AD978" s="222"/>
      <c r="AE978" s="221"/>
      <c r="AF978" s="222"/>
      <c r="AG978" s="221"/>
      <c r="AH978" s="222"/>
      <c r="AI978" s="221"/>
      <c r="AJ978" s="221"/>
      <c r="AK978" s="221"/>
    </row>
    <row r="979" spans="4:37" ht="15.75" customHeight="1">
      <c r="D979" s="223"/>
      <c r="E979" s="221"/>
      <c r="F979" s="222"/>
      <c r="G979" s="221"/>
      <c r="H979" s="222"/>
      <c r="I979" s="221"/>
      <c r="J979" s="223"/>
      <c r="K979" s="221"/>
      <c r="L979" s="222"/>
      <c r="M979" s="221"/>
      <c r="N979" s="222"/>
      <c r="O979" s="221"/>
      <c r="P979" s="222"/>
      <c r="Q979" s="222"/>
      <c r="R979" s="222"/>
      <c r="S979" s="222"/>
      <c r="T979" s="222"/>
      <c r="U979" s="221"/>
      <c r="V979" s="222"/>
      <c r="W979" s="221"/>
      <c r="X979" s="222"/>
      <c r="Y979" s="221"/>
      <c r="Z979" s="222"/>
      <c r="AA979" s="221"/>
      <c r="AB979" s="222"/>
      <c r="AC979" s="221"/>
      <c r="AD979" s="222"/>
      <c r="AE979" s="221"/>
      <c r="AF979" s="222"/>
      <c r="AG979" s="221"/>
      <c r="AH979" s="222"/>
      <c r="AI979" s="221"/>
      <c r="AJ979" s="221"/>
      <c r="AK979" s="221"/>
    </row>
    <row r="980" spans="4:37" ht="15.75" customHeight="1">
      <c r="D980" s="223"/>
      <c r="E980" s="221"/>
      <c r="F980" s="222"/>
      <c r="G980" s="221"/>
      <c r="H980" s="222"/>
      <c r="I980" s="221"/>
      <c r="J980" s="223"/>
      <c r="K980" s="221"/>
      <c r="L980" s="222"/>
      <c r="M980" s="221"/>
      <c r="N980" s="222"/>
      <c r="O980" s="221"/>
      <c r="P980" s="222"/>
      <c r="Q980" s="222"/>
      <c r="R980" s="222"/>
      <c r="S980" s="222"/>
      <c r="T980" s="222"/>
      <c r="U980" s="221"/>
      <c r="V980" s="222"/>
      <c r="W980" s="221"/>
      <c r="X980" s="222"/>
      <c r="Y980" s="221"/>
      <c r="Z980" s="222"/>
      <c r="AA980" s="221"/>
      <c r="AB980" s="222"/>
      <c r="AC980" s="221"/>
      <c r="AD980" s="222"/>
      <c r="AE980" s="221"/>
      <c r="AF980" s="222"/>
      <c r="AG980" s="221"/>
      <c r="AH980" s="222"/>
      <c r="AI980" s="221"/>
      <c r="AJ980" s="221"/>
      <c r="AK980" s="221"/>
    </row>
    <row r="981" spans="4:37" ht="15.75" customHeight="1">
      <c r="D981" s="223"/>
      <c r="E981" s="221"/>
      <c r="F981" s="222"/>
      <c r="G981" s="221"/>
      <c r="H981" s="222"/>
      <c r="I981" s="221"/>
      <c r="J981" s="223"/>
      <c r="K981" s="221"/>
      <c r="L981" s="222"/>
      <c r="M981" s="221"/>
      <c r="N981" s="222"/>
      <c r="O981" s="221"/>
      <c r="P981" s="222"/>
      <c r="Q981" s="222"/>
      <c r="R981" s="222"/>
      <c r="S981" s="222"/>
      <c r="T981" s="222"/>
      <c r="U981" s="221"/>
      <c r="V981" s="222"/>
      <c r="W981" s="221"/>
      <c r="X981" s="222"/>
      <c r="Y981" s="221"/>
      <c r="Z981" s="222"/>
      <c r="AA981" s="221"/>
      <c r="AB981" s="222"/>
      <c r="AC981" s="221"/>
      <c r="AD981" s="222"/>
      <c r="AE981" s="221"/>
      <c r="AF981" s="222"/>
      <c r="AG981" s="221"/>
      <c r="AH981" s="222"/>
      <c r="AI981" s="221"/>
      <c r="AJ981" s="221"/>
      <c r="AK981" s="221"/>
    </row>
    <row r="982" spans="4:37" ht="15.75" customHeight="1">
      <c r="D982" s="223"/>
      <c r="E982" s="221"/>
      <c r="F982" s="222"/>
      <c r="G982" s="221"/>
      <c r="H982" s="222"/>
      <c r="I982" s="221"/>
      <c r="J982" s="223"/>
      <c r="K982" s="221"/>
      <c r="L982" s="222"/>
      <c r="M982" s="221"/>
      <c r="N982" s="222"/>
      <c r="O982" s="221"/>
      <c r="P982" s="222"/>
      <c r="Q982" s="222"/>
      <c r="R982" s="222"/>
      <c r="S982" s="222"/>
      <c r="T982" s="222"/>
      <c r="U982" s="221"/>
      <c r="V982" s="222"/>
      <c r="W982" s="221"/>
      <c r="X982" s="222"/>
      <c r="Y982" s="221"/>
      <c r="Z982" s="222"/>
      <c r="AA982" s="221"/>
      <c r="AB982" s="222"/>
      <c r="AC982" s="221"/>
      <c r="AD982" s="222"/>
      <c r="AE982" s="221"/>
      <c r="AF982" s="222"/>
      <c r="AG982" s="221"/>
      <c r="AH982" s="222"/>
      <c r="AI982" s="221"/>
      <c r="AJ982" s="221"/>
      <c r="AK982" s="221"/>
    </row>
    <row r="983" spans="4:37" ht="15.75" customHeight="1">
      <c r="D983" s="223"/>
      <c r="E983" s="221"/>
      <c r="F983" s="222"/>
      <c r="G983" s="221"/>
      <c r="H983" s="222"/>
      <c r="I983" s="221"/>
      <c r="J983" s="223"/>
      <c r="K983" s="221"/>
      <c r="L983" s="222"/>
      <c r="M983" s="221"/>
      <c r="N983" s="222"/>
      <c r="O983" s="221"/>
      <c r="P983" s="222"/>
      <c r="Q983" s="222"/>
      <c r="R983" s="222"/>
      <c r="S983" s="222"/>
      <c r="T983" s="222"/>
      <c r="U983" s="221"/>
      <c r="V983" s="222"/>
      <c r="W983" s="221"/>
      <c r="X983" s="222"/>
      <c r="Y983" s="221"/>
      <c r="Z983" s="222"/>
      <c r="AA983" s="221"/>
      <c r="AB983" s="222"/>
      <c r="AC983" s="221"/>
      <c r="AD983" s="222"/>
      <c r="AE983" s="221"/>
      <c r="AF983" s="222"/>
      <c r="AG983" s="221"/>
      <c r="AH983" s="222"/>
      <c r="AI983" s="221"/>
      <c r="AJ983" s="221"/>
      <c r="AK983" s="221"/>
    </row>
    <row r="984" spans="4:37" ht="15.75" customHeight="1">
      <c r="D984" s="223"/>
      <c r="E984" s="221"/>
      <c r="F984" s="222"/>
      <c r="G984" s="221"/>
      <c r="H984" s="222"/>
      <c r="I984" s="221"/>
      <c r="J984" s="223"/>
      <c r="K984" s="221"/>
      <c r="L984" s="222"/>
      <c r="M984" s="221"/>
      <c r="N984" s="222"/>
      <c r="O984" s="221"/>
      <c r="P984" s="222"/>
      <c r="Q984" s="222"/>
      <c r="R984" s="222"/>
      <c r="S984" s="222"/>
      <c r="T984" s="222"/>
      <c r="U984" s="221"/>
      <c r="V984" s="222"/>
      <c r="W984" s="221"/>
      <c r="X984" s="222"/>
      <c r="Y984" s="221"/>
      <c r="Z984" s="222"/>
      <c r="AA984" s="221"/>
      <c r="AB984" s="222"/>
      <c r="AC984" s="221"/>
      <c r="AD984" s="222"/>
      <c r="AE984" s="221"/>
      <c r="AF984" s="222"/>
      <c r="AG984" s="221"/>
      <c r="AH984" s="222"/>
      <c r="AI984" s="221"/>
      <c r="AJ984" s="221"/>
      <c r="AK984" s="221"/>
    </row>
    <row r="985" spans="4:37" ht="15.75" customHeight="1">
      <c r="D985" s="223"/>
      <c r="E985" s="221"/>
      <c r="F985" s="222"/>
      <c r="G985" s="221"/>
      <c r="H985" s="222"/>
      <c r="I985" s="221"/>
      <c r="J985" s="223"/>
      <c r="K985" s="221"/>
      <c r="L985" s="222"/>
      <c r="M985" s="221"/>
      <c r="N985" s="222"/>
      <c r="O985" s="221"/>
      <c r="P985" s="222"/>
      <c r="Q985" s="222"/>
      <c r="R985" s="222"/>
      <c r="S985" s="222"/>
      <c r="T985" s="222"/>
      <c r="U985" s="221"/>
      <c r="V985" s="222"/>
      <c r="W985" s="221"/>
      <c r="X985" s="222"/>
      <c r="Y985" s="221"/>
      <c r="Z985" s="222"/>
      <c r="AA985" s="221"/>
      <c r="AB985" s="222"/>
      <c r="AC985" s="221"/>
      <c r="AD985" s="222"/>
      <c r="AE985" s="221"/>
      <c r="AF985" s="222"/>
      <c r="AG985" s="221"/>
      <c r="AH985" s="222"/>
      <c r="AI985" s="221"/>
      <c r="AJ985" s="221"/>
      <c r="AK985" s="221"/>
    </row>
    <row r="986" spans="4:37" ht="15.75" customHeight="1">
      <c r="D986" s="223"/>
      <c r="E986" s="221"/>
      <c r="F986" s="222"/>
      <c r="G986" s="221"/>
      <c r="H986" s="222"/>
      <c r="I986" s="221"/>
      <c r="J986" s="223"/>
      <c r="K986" s="221"/>
      <c r="L986" s="222"/>
      <c r="M986" s="221"/>
      <c r="N986" s="222"/>
      <c r="O986" s="221"/>
      <c r="P986" s="222"/>
      <c r="Q986" s="222"/>
      <c r="R986" s="222"/>
      <c r="S986" s="222"/>
      <c r="T986" s="222"/>
      <c r="U986" s="221"/>
      <c r="V986" s="222"/>
      <c r="W986" s="221"/>
      <c r="X986" s="222"/>
      <c r="Y986" s="221"/>
      <c r="Z986" s="222"/>
      <c r="AA986" s="221"/>
      <c r="AB986" s="222"/>
      <c r="AC986" s="221"/>
      <c r="AD986" s="222"/>
      <c r="AE986" s="221"/>
      <c r="AF986" s="222"/>
      <c r="AG986" s="221"/>
      <c r="AH986" s="222"/>
      <c r="AI986" s="221"/>
      <c r="AJ986" s="221"/>
      <c r="AK986" s="221"/>
    </row>
    <row r="987" spans="4:37" ht="15.75" customHeight="1">
      <c r="D987" s="223"/>
      <c r="E987" s="221"/>
      <c r="F987" s="222"/>
      <c r="G987" s="221"/>
      <c r="H987" s="222"/>
      <c r="I987" s="221"/>
      <c r="J987" s="223"/>
      <c r="K987" s="221"/>
      <c r="L987" s="222"/>
      <c r="M987" s="221"/>
      <c r="N987" s="222"/>
      <c r="O987" s="221"/>
      <c r="P987" s="222"/>
      <c r="Q987" s="222"/>
      <c r="R987" s="222"/>
      <c r="S987" s="222"/>
      <c r="T987" s="222"/>
      <c r="U987" s="221"/>
      <c r="V987" s="222"/>
      <c r="W987" s="221"/>
      <c r="X987" s="222"/>
      <c r="Y987" s="221"/>
      <c r="Z987" s="222"/>
      <c r="AA987" s="221"/>
      <c r="AB987" s="222"/>
      <c r="AC987" s="221"/>
      <c r="AD987" s="222"/>
      <c r="AE987" s="221"/>
      <c r="AF987" s="222"/>
      <c r="AG987" s="221"/>
      <c r="AH987" s="222"/>
      <c r="AI987" s="221"/>
      <c r="AJ987" s="221"/>
      <c r="AK987" s="221"/>
    </row>
    <row r="988" spans="4:37" ht="15.75" customHeight="1">
      <c r="D988" s="223"/>
      <c r="E988" s="221"/>
      <c r="F988" s="222"/>
      <c r="G988" s="221"/>
      <c r="H988" s="222"/>
      <c r="I988" s="221"/>
      <c r="J988" s="223"/>
      <c r="K988" s="221"/>
      <c r="L988" s="222"/>
      <c r="M988" s="221"/>
      <c r="N988" s="222"/>
      <c r="O988" s="221"/>
      <c r="P988" s="222"/>
      <c r="Q988" s="222"/>
      <c r="R988" s="222"/>
      <c r="S988" s="222"/>
      <c r="T988" s="222"/>
      <c r="U988" s="221"/>
      <c r="V988" s="222"/>
      <c r="W988" s="221"/>
      <c r="X988" s="222"/>
      <c r="Y988" s="221"/>
      <c r="Z988" s="222"/>
      <c r="AA988" s="221"/>
      <c r="AB988" s="222"/>
      <c r="AC988" s="221"/>
      <c r="AD988" s="222"/>
      <c r="AE988" s="221"/>
      <c r="AF988" s="222"/>
      <c r="AG988" s="221"/>
      <c r="AH988" s="222"/>
      <c r="AI988" s="221"/>
      <c r="AJ988" s="221"/>
      <c r="AK988" s="221"/>
    </row>
    <row r="989" spans="4:37" ht="15.75" customHeight="1">
      <c r="D989" s="223"/>
      <c r="E989" s="221"/>
      <c r="F989" s="222"/>
      <c r="G989" s="221"/>
      <c r="H989" s="222"/>
      <c r="I989" s="221"/>
      <c r="J989" s="223"/>
      <c r="K989" s="221"/>
      <c r="L989" s="222"/>
      <c r="M989" s="221"/>
      <c r="N989" s="222"/>
      <c r="O989" s="221"/>
      <c r="P989" s="222"/>
      <c r="Q989" s="222"/>
      <c r="R989" s="222"/>
      <c r="S989" s="222"/>
      <c r="T989" s="222"/>
      <c r="U989" s="221"/>
      <c r="V989" s="222"/>
      <c r="W989" s="221"/>
      <c r="X989" s="222"/>
      <c r="Y989" s="221"/>
      <c r="Z989" s="222"/>
      <c r="AA989" s="221"/>
      <c r="AB989" s="222"/>
      <c r="AC989" s="221"/>
      <c r="AD989" s="222"/>
      <c r="AE989" s="221"/>
      <c r="AF989" s="222"/>
      <c r="AG989" s="221"/>
      <c r="AH989" s="222"/>
      <c r="AI989" s="221"/>
      <c r="AJ989" s="221"/>
      <c r="AK989" s="221"/>
    </row>
    <row r="990" spans="4:37" ht="15.75" customHeight="1">
      <c r="D990" s="223"/>
      <c r="E990" s="221"/>
      <c r="F990" s="222"/>
      <c r="G990" s="221"/>
      <c r="H990" s="222"/>
      <c r="I990" s="221"/>
      <c r="J990" s="223"/>
      <c r="K990" s="221"/>
      <c r="L990" s="222"/>
      <c r="M990" s="221"/>
      <c r="N990" s="222"/>
      <c r="O990" s="221"/>
      <c r="P990" s="222"/>
      <c r="Q990" s="222"/>
      <c r="R990" s="222"/>
      <c r="S990" s="222"/>
      <c r="T990" s="222"/>
      <c r="U990" s="221"/>
      <c r="V990" s="222"/>
      <c r="W990" s="221"/>
      <c r="X990" s="222"/>
      <c r="Y990" s="221"/>
      <c r="Z990" s="222"/>
      <c r="AA990" s="221"/>
      <c r="AB990" s="222"/>
      <c r="AC990" s="221"/>
      <c r="AD990" s="222"/>
      <c r="AE990" s="221"/>
      <c r="AF990" s="222"/>
      <c r="AG990" s="221"/>
      <c r="AH990" s="222"/>
      <c r="AI990" s="221"/>
      <c r="AJ990" s="221"/>
      <c r="AK990" s="221"/>
    </row>
    <row r="991" spans="4:37" ht="15.75" customHeight="1">
      <c r="D991" s="223"/>
      <c r="E991" s="221"/>
      <c r="F991" s="222"/>
      <c r="G991" s="221"/>
      <c r="H991" s="222"/>
      <c r="I991" s="221"/>
      <c r="J991" s="223"/>
      <c r="K991" s="221"/>
      <c r="L991" s="222"/>
      <c r="M991" s="221"/>
      <c r="N991" s="222"/>
      <c r="O991" s="221"/>
      <c r="P991" s="222"/>
      <c r="Q991" s="222"/>
      <c r="R991" s="222"/>
      <c r="S991" s="222"/>
      <c r="T991" s="222"/>
      <c r="U991" s="221"/>
      <c r="V991" s="222"/>
      <c r="W991" s="221"/>
      <c r="X991" s="222"/>
      <c r="Y991" s="221"/>
      <c r="Z991" s="222"/>
      <c r="AA991" s="221"/>
      <c r="AB991" s="222"/>
      <c r="AC991" s="221"/>
      <c r="AD991" s="222"/>
      <c r="AE991" s="221"/>
      <c r="AF991" s="222"/>
      <c r="AG991" s="221"/>
      <c r="AH991" s="222"/>
      <c r="AI991" s="221"/>
      <c r="AJ991" s="221"/>
      <c r="AK991" s="221"/>
    </row>
    <row r="992" spans="4:37" ht="15.75" customHeight="1">
      <c r="D992" s="223"/>
      <c r="E992" s="221"/>
      <c r="F992" s="222"/>
      <c r="G992" s="221"/>
      <c r="H992" s="222"/>
      <c r="I992" s="221"/>
      <c r="J992" s="223"/>
      <c r="K992" s="221"/>
      <c r="L992" s="222"/>
      <c r="M992" s="221"/>
      <c r="N992" s="222"/>
      <c r="O992" s="221"/>
      <c r="P992" s="222"/>
      <c r="Q992" s="222"/>
      <c r="R992" s="222"/>
      <c r="S992" s="222"/>
      <c r="T992" s="222"/>
      <c r="U992" s="221"/>
      <c r="V992" s="222"/>
      <c r="W992" s="221"/>
      <c r="X992" s="222"/>
      <c r="Y992" s="221"/>
      <c r="Z992" s="222"/>
      <c r="AA992" s="221"/>
      <c r="AB992" s="222"/>
      <c r="AC992" s="221"/>
      <c r="AD992" s="222"/>
      <c r="AE992" s="221"/>
      <c r="AF992" s="222"/>
      <c r="AG992" s="221"/>
      <c r="AH992" s="222"/>
      <c r="AI992" s="221"/>
      <c r="AJ992" s="221"/>
      <c r="AK992" s="221"/>
    </row>
    <row r="993" spans="4:37" ht="15.75" customHeight="1">
      <c r="D993" s="223"/>
      <c r="E993" s="221"/>
      <c r="F993" s="222"/>
      <c r="G993" s="221"/>
      <c r="H993" s="222"/>
      <c r="I993" s="221"/>
      <c r="J993" s="223"/>
      <c r="K993" s="221"/>
      <c r="L993" s="222"/>
      <c r="M993" s="221"/>
      <c r="N993" s="222"/>
      <c r="O993" s="221"/>
      <c r="P993" s="222"/>
      <c r="Q993" s="222"/>
      <c r="R993" s="222"/>
      <c r="S993" s="222"/>
      <c r="T993" s="222"/>
      <c r="U993" s="221"/>
      <c r="V993" s="222"/>
      <c r="W993" s="221"/>
      <c r="X993" s="222"/>
      <c r="Y993" s="221"/>
      <c r="Z993" s="222"/>
      <c r="AA993" s="221"/>
      <c r="AB993" s="222"/>
      <c r="AC993" s="221"/>
      <c r="AD993" s="222"/>
      <c r="AE993" s="221"/>
      <c r="AF993" s="222"/>
      <c r="AG993" s="221"/>
      <c r="AH993" s="222"/>
      <c r="AI993" s="221"/>
      <c r="AJ993" s="221"/>
      <c r="AK993" s="221"/>
    </row>
    <row r="994" spans="4:37" ht="15.75" customHeight="1">
      <c r="D994" s="223"/>
      <c r="E994" s="221"/>
      <c r="F994" s="222"/>
      <c r="G994" s="221"/>
      <c r="H994" s="222"/>
      <c r="I994" s="221"/>
      <c r="J994" s="223"/>
      <c r="K994" s="221"/>
      <c r="L994" s="222"/>
      <c r="M994" s="221"/>
      <c r="N994" s="222"/>
      <c r="O994" s="221"/>
      <c r="P994" s="222"/>
      <c r="Q994" s="222"/>
      <c r="R994" s="222"/>
      <c r="S994" s="222"/>
      <c r="T994" s="222"/>
      <c r="U994" s="221"/>
      <c r="V994" s="222"/>
      <c r="W994" s="221"/>
      <c r="X994" s="222"/>
      <c r="Y994" s="221"/>
      <c r="Z994" s="222"/>
      <c r="AA994" s="221"/>
      <c r="AB994" s="222"/>
      <c r="AC994" s="221"/>
      <c r="AD994" s="222"/>
      <c r="AE994" s="221"/>
      <c r="AF994" s="222"/>
      <c r="AG994" s="221"/>
      <c r="AH994" s="222"/>
      <c r="AI994" s="221"/>
      <c r="AJ994" s="221"/>
      <c r="AK994" s="221"/>
    </row>
    <row r="995" spans="4:37" ht="15.75" customHeight="1">
      <c r="D995" s="223"/>
      <c r="E995" s="221"/>
      <c r="F995" s="222"/>
      <c r="G995" s="221"/>
      <c r="H995" s="222"/>
      <c r="I995" s="221"/>
      <c r="J995" s="223"/>
      <c r="K995" s="221"/>
      <c r="L995" s="222"/>
      <c r="M995" s="221"/>
      <c r="N995" s="222"/>
      <c r="O995" s="221"/>
      <c r="P995" s="222"/>
      <c r="Q995" s="222"/>
      <c r="R995" s="222"/>
      <c r="S995" s="222"/>
      <c r="T995" s="222"/>
      <c r="U995" s="221"/>
      <c r="V995" s="222"/>
      <c r="W995" s="221"/>
      <c r="X995" s="222"/>
      <c r="Y995" s="221"/>
      <c r="Z995" s="222"/>
      <c r="AA995" s="221"/>
      <c r="AB995" s="222"/>
      <c r="AC995" s="221"/>
      <c r="AD995" s="222"/>
      <c r="AE995" s="221"/>
      <c r="AF995" s="222"/>
      <c r="AG995" s="221"/>
      <c r="AH995" s="222"/>
      <c r="AI995" s="221"/>
      <c r="AJ995" s="221"/>
      <c r="AK995" s="221"/>
    </row>
    <row r="996" spans="4:37" ht="15.75" customHeight="1">
      <c r="D996" s="223"/>
      <c r="E996" s="221"/>
      <c r="F996" s="222"/>
      <c r="G996" s="221"/>
      <c r="H996" s="222"/>
      <c r="I996" s="221"/>
      <c r="J996" s="223"/>
      <c r="K996" s="221"/>
      <c r="L996" s="222"/>
      <c r="M996" s="221"/>
      <c r="N996" s="222"/>
      <c r="O996" s="221"/>
      <c r="P996" s="222"/>
      <c r="Q996" s="222"/>
      <c r="R996" s="222"/>
      <c r="S996" s="222"/>
      <c r="T996" s="222"/>
      <c r="U996" s="221"/>
      <c r="V996" s="222"/>
      <c r="W996" s="221"/>
      <c r="X996" s="222"/>
      <c r="Y996" s="221"/>
      <c r="Z996" s="222"/>
      <c r="AA996" s="221"/>
      <c r="AB996" s="222"/>
      <c r="AC996" s="221"/>
      <c r="AD996" s="222"/>
      <c r="AE996" s="221"/>
      <c r="AF996" s="222"/>
      <c r="AG996" s="221"/>
      <c r="AH996" s="222"/>
      <c r="AI996" s="221"/>
      <c r="AJ996" s="221"/>
      <c r="AK996" s="221"/>
    </row>
    <row r="997" spans="4:37" ht="15.75" customHeight="1">
      <c r="D997" s="223"/>
      <c r="E997" s="221"/>
      <c r="F997" s="222"/>
      <c r="G997" s="221"/>
      <c r="H997" s="222"/>
      <c r="I997" s="221"/>
      <c r="J997" s="223"/>
      <c r="K997" s="221"/>
      <c r="L997" s="222"/>
      <c r="M997" s="221"/>
      <c r="N997" s="222"/>
      <c r="O997" s="221"/>
      <c r="P997" s="222"/>
      <c r="Q997" s="222"/>
      <c r="R997" s="222"/>
      <c r="S997" s="222"/>
      <c r="T997" s="222"/>
      <c r="U997" s="221"/>
      <c r="V997" s="222"/>
      <c r="W997" s="221"/>
      <c r="X997" s="222"/>
      <c r="Y997" s="221"/>
      <c r="Z997" s="222"/>
      <c r="AA997" s="221"/>
      <c r="AB997" s="222"/>
      <c r="AC997" s="221"/>
      <c r="AD997" s="222"/>
      <c r="AE997" s="221"/>
      <c r="AF997" s="222"/>
      <c r="AG997" s="221"/>
      <c r="AH997" s="222"/>
      <c r="AI997" s="221"/>
      <c r="AJ997" s="221"/>
      <c r="AK997" s="221"/>
    </row>
    <row r="998" spans="4:37" ht="15.75" customHeight="1">
      <c r="D998" s="223"/>
      <c r="E998" s="221"/>
      <c r="F998" s="222"/>
      <c r="G998" s="221"/>
      <c r="H998" s="222"/>
      <c r="I998" s="221"/>
      <c r="J998" s="223"/>
      <c r="K998" s="221"/>
      <c r="L998" s="222"/>
      <c r="M998" s="221"/>
      <c r="N998" s="222"/>
      <c r="O998" s="221"/>
      <c r="P998" s="222"/>
      <c r="Q998" s="222"/>
      <c r="R998" s="222"/>
      <c r="S998" s="222"/>
      <c r="T998" s="222"/>
      <c r="U998" s="221"/>
      <c r="V998" s="222"/>
      <c r="W998" s="221"/>
      <c r="X998" s="222"/>
      <c r="Y998" s="221"/>
      <c r="Z998" s="222"/>
      <c r="AA998" s="221"/>
      <c r="AB998" s="222"/>
      <c r="AC998" s="221"/>
      <c r="AD998" s="222"/>
      <c r="AE998" s="221"/>
      <c r="AF998" s="222"/>
      <c r="AG998" s="221"/>
      <c r="AH998" s="222"/>
      <c r="AI998" s="221"/>
      <c r="AJ998" s="221"/>
      <c r="AK998" s="221"/>
    </row>
    <row r="999" spans="4:37" ht="15.75" customHeight="1">
      <c r="D999" s="223"/>
      <c r="E999" s="221"/>
      <c r="F999" s="222"/>
      <c r="G999" s="221"/>
      <c r="H999" s="222"/>
      <c r="I999" s="221"/>
      <c r="J999" s="223"/>
      <c r="K999" s="221"/>
      <c r="L999" s="222"/>
      <c r="M999" s="221"/>
      <c r="N999" s="222"/>
      <c r="O999" s="221"/>
      <c r="P999" s="222"/>
      <c r="Q999" s="222"/>
      <c r="R999" s="222"/>
      <c r="S999" s="222"/>
      <c r="T999" s="222"/>
      <c r="U999" s="221"/>
      <c r="V999" s="222"/>
      <c r="W999" s="221"/>
      <c r="X999" s="222"/>
      <c r="Y999" s="221"/>
      <c r="Z999" s="222"/>
      <c r="AA999" s="221"/>
      <c r="AB999" s="222"/>
      <c r="AC999" s="221"/>
      <c r="AD999" s="222"/>
      <c r="AE999" s="221"/>
      <c r="AF999" s="222"/>
      <c r="AG999" s="221"/>
      <c r="AH999" s="222"/>
      <c r="AI999" s="221"/>
      <c r="AJ999" s="221"/>
      <c r="AK999" s="221"/>
    </row>
    <row r="1000" spans="4:37" ht="15.75" customHeight="1">
      <c r="D1000" s="223"/>
      <c r="E1000" s="221"/>
      <c r="F1000" s="222"/>
      <c r="G1000" s="221"/>
      <c r="H1000" s="222"/>
      <c r="I1000" s="221"/>
      <c r="J1000" s="223"/>
      <c r="K1000" s="221"/>
      <c r="L1000" s="222"/>
      <c r="M1000" s="221"/>
      <c r="N1000" s="222"/>
      <c r="O1000" s="221"/>
      <c r="P1000" s="222"/>
      <c r="Q1000" s="222"/>
      <c r="R1000" s="222"/>
      <c r="S1000" s="222"/>
      <c r="T1000" s="222"/>
      <c r="U1000" s="221"/>
      <c r="V1000" s="222"/>
      <c r="W1000" s="221"/>
      <c r="X1000" s="222"/>
      <c r="Y1000" s="221"/>
      <c r="Z1000" s="222"/>
      <c r="AA1000" s="221"/>
      <c r="AB1000" s="222"/>
      <c r="AC1000" s="221"/>
      <c r="AD1000" s="222"/>
      <c r="AE1000" s="221"/>
      <c r="AF1000" s="222"/>
      <c r="AG1000" s="221"/>
      <c r="AH1000" s="222"/>
      <c r="AI1000" s="221"/>
      <c r="AJ1000" s="221"/>
      <c r="AK1000" s="221"/>
    </row>
    <row r="1001" spans="4:37" ht="15.75" customHeight="1">
      <c r="D1001" s="223"/>
      <c r="E1001" s="221"/>
      <c r="F1001" s="222"/>
      <c r="G1001" s="221"/>
      <c r="H1001" s="222"/>
      <c r="I1001" s="221"/>
      <c r="J1001" s="223"/>
      <c r="K1001" s="221"/>
      <c r="L1001" s="222"/>
      <c r="M1001" s="221"/>
      <c r="N1001" s="222"/>
      <c r="O1001" s="221"/>
      <c r="P1001" s="222"/>
      <c r="Q1001" s="222"/>
      <c r="R1001" s="222"/>
      <c r="S1001" s="222"/>
      <c r="T1001" s="222"/>
      <c r="U1001" s="221"/>
      <c r="V1001" s="222"/>
      <c r="W1001" s="221"/>
      <c r="X1001" s="222"/>
      <c r="Y1001" s="221"/>
      <c r="Z1001" s="222"/>
      <c r="AA1001" s="221"/>
      <c r="AB1001" s="222"/>
      <c r="AC1001" s="221"/>
      <c r="AD1001" s="222"/>
      <c r="AE1001" s="221"/>
      <c r="AF1001" s="222"/>
      <c r="AG1001" s="221"/>
      <c r="AH1001" s="222"/>
      <c r="AI1001" s="221"/>
      <c r="AJ1001" s="221"/>
      <c r="AK1001" s="221"/>
    </row>
    <row r="1002" spans="4:37" ht="15.75" customHeight="1">
      <c r="D1002" s="223"/>
      <c r="E1002" s="221"/>
      <c r="F1002" s="222"/>
      <c r="G1002" s="221"/>
      <c r="H1002" s="222"/>
      <c r="I1002" s="221"/>
      <c r="J1002" s="223"/>
      <c r="K1002" s="221"/>
      <c r="L1002" s="222"/>
      <c r="M1002" s="221"/>
      <c r="N1002" s="222"/>
      <c r="O1002" s="221"/>
      <c r="P1002" s="222"/>
      <c r="Q1002" s="222"/>
      <c r="R1002" s="222"/>
      <c r="S1002" s="222"/>
      <c r="T1002" s="222"/>
      <c r="U1002" s="221"/>
      <c r="V1002" s="222"/>
      <c r="W1002" s="221"/>
      <c r="X1002" s="222"/>
      <c r="Y1002" s="221"/>
      <c r="Z1002" s="222"/>
      <c r="AA1002" s="221"/>
      <c r="AB1002" s="222"/>
      <c r="AC1002" s="221"/>
      <c r="AD1002" s="222"/>
      <c r="AE1002" s="221"/>
      <c r="AF1002" s="222"/>
      <c r="AG1002" s="221"/>
      <c r="AH1002" s="222"/>
      <c r="AI1002" s="221"/>
      <c r="AJ1002" s="221"/>
      <c r="AK1002" s="221"/>
    </row>
  </sheetData>
  <conditionalFormatting sqref="D4:D36 F4:F36 J4:J36">
    <cfRule type="expression" dxfId="237" priority="1">
      <formula>D4=D$39</formula>
    </cfRule>
    <cfRule type="expression" dxfId="236" priority="2">
      <formula>D4=D$38</formula>
    </cfRule>
  </conditionalFormatting>
  <conditionalFormatting sqref="H4:H36">
    <cfRule type="expression" dxfId="235" priority="3">
      <formula>H4=H$39</formula>
    </cfRule>
    <cfRule type="expression" dxfId="234" priority="4">
      <formula>H4=H$38</formula>
    </cfRule>
  </conditionalFormatting>
  <conditionalFormatting sqref="L4:L36">
    <cfRule type="expression" dxfId="233" priority="5">
      <formula>L4=L$39</formula>
    </cfRule>
    <cfRule type="expression" dxfId="232" priority="6">
      <formula>L4=L$38</formula>
    </cfRule>
  </conditionalFormatting>
  <conditionalFormatting sqref="N4:N36">
    <cfRule type="expression" dxfId="231" priority="7">
      <formula>N4=N$39</formula>
    </cfRule>
    <cfRule type="expression" dxfId="230" priority="8">
      <formula>N4=N$38</formula>
    </cfRule>
  </conditionalFormatting>
  <conditionalFormatting sqref="P4:P36">
    <cfRule type="expression" dxfId="229" priority="9">
      <formula>P4=P$39</formula>
    </cfRule>
    <cfRule type="expression" dxfId="228" priority="10">
      <formula>P4=P$38</formula>
    </cfRule>
  </conditionalFormatting>
  <conditionalFormatting sqref="R4:R36">
    <cfRule type="expression" dxfId="227" priority="11">
      <formula>R4=R$39</formula>
    </cfRule>
    <cfRule type="expression" dxfId="226" priority="12">
      <formula>R4=R$38</formula>
    </cfRule>
  </conditionalFormatting>
  <conditionalFormatting sqref="T4:T36">
    <cfRule type="expression" dxfId="225" priority="13">
      <formula>T4=T$39</formula>
    </cfRule>
    <cfRule type="expression" dxfId="224" priority="14">
      <formula>T4=T$38</formula>
    </cfRule>
  </conditionalFormatting>
  <conditionalFormatting sqref="V4:V36">
    <cfRule type="expression" dxfId="223" priority="15">
      <formula>V4=V$39</formula>
    </cfRule>
    <cfRule type="expression" dxfId="222" priority="16">
      <formula>V4=V$38</formula>
    </cfRule>
  </conditionalFormatting>
  <conditionalFormatting sqref="X4:X36">
    <cfRule type="expression" dxfId="221" priority="17">
      <formula>X4=X$39</formula>
    </cfRule>
    <cfRule type="expression" dxfId="220" priority="18">
      <formula>X4=X$38</formula>
    </cfRule>
  </conditionalFormatting>
  <conditionalFormatting sqref="Z4:Z36">
    <cfRule type="expression" dxfId="219" priority="19">
      <formula>Z4=Z$39</formula>
    </cfRule>
    <cfRule type="expression" dxfId="218" priority="20">
      <formula>Z4=Z$38</formula>
    </cfRule>
  </conditionalFormatting>
  <conditionalFormatting sqref="AB4:AB36">
    <cfRule type="expression" dxfId="217" priority="21">
      <formula>AB4=AB$39</formula>
    </cfRule>
    <cfRule type="expression" dxfId="216" priority="22">
      <formula>AB4=AB$38</formula>
    </cfRule>
  </conditionalFormatting>
  <conditionalFormatting sqref="AD4:AD36">
    <cfRule type="expression" dxfId="215" priority="23">
      <formula>AD4=AD$39</formula>
    </cfRule>
    <cfRule type="expression" dxfId="214" priority="24">
      <formula>AD4=AD$38</formula>
    </cfRule>
  </conditionalFormatting>
  <conditionalFormatting sqref="AF4:AF36">
    <cfRule type="expression" dxfId="213" priority="25">
      <formula>AF4=AF$39</formula>
    </cfRule>
    <cfRule type="expression" dxfId="212" priority="26">
      <formula>AF4=AF$38</formula>
    </cfRule>
  </conditionalFormatting>
  <conditionalFormatting sqref="AH4:AH36">
    <cfRule type="expression" dxfId="211" priority="27">
      <formula>AH4=AH$39</formula>
    </cfRule>
    <cfRule type="expression" dxfId="210" priority="28">
      <formula>AH4=AH$38</formula>
    </cfRule>
  </conditionalFormatting>
  <conditionalFormatting sqref="AK4:AK36">
    <cfRule type="expression" dxfId="209" priority="29">
      <formula>AK4=AK$39</formula>
    </cfRule>
    <cfRule type="expression" dxfId="208" priority="30">
      <formula>AK4=AK$38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H5" sqref="BH5"/>
    </sheetView>
  </sheetViews>
  <sheetFormatPr baseColWidth="10" defaultColWidth="12.625" defaultRowHeight="15" customHeight="1"/>
  <cols>
    <col min="1" max="61" width="20.625" customWidth="1"/>
    <col min="62" max="62" width="8" customWidth="1"/>
  </cols>
  <sheetData>
    <row r="1" spans="1:62" ht="22.5">
      <c r="A1" s="118" t="s">
        <v>469</v>
      </c>
    </row>
    <row r="2" spans="1:62" ht="18" thickBot="1">
      <c r="A2" s="119" t="s">
        <v>473</v>
      </c>
    </row>
    <row r="3" spans="1:62" ht="60.75" thickTop="1">
      <c r="A3" s="160" t="s">
        <v>0</v>
      </c>
      <c r="B3" s="147" t="s">
        <v>1</v>
      </c>
      <c r="C3" s="147" t="s">
        <v>2</v>
      </c>
      <c r="D3" s="147" t="s">
        <v>3</v>
      </c>
      <c r="E3" s="147" t="s">
        <v>4</v>
      </c>
      <c r="F3" s="152" t="s">
        <v>81</v>
      </c>
      <c r="G3" s="149" t="s">
        <v>82</v>
      </c>
      <c r="H3" s="147" t="s">
        <v>83</v>
      </c>
      <c r="I3" s="153" t="s">
        <v>84</v>
      </c>
      <c r="J3" s="154" t="s">
        <v>85</v>
      </c>
      <c r="K3" s="149" t="s">
        <v>86</v>
      </c>
      <c r="L3" s="147" t="s">
        <v>87</v>
      </c>
      <c r="M3" s="154" t="s">
        <v>88</v>
      </c>
      <c r="N3" s="149" t="s">
        <v>89</v>
      </c>
      <c r="O3" s="155" t="s">
        <v>90</v>
      </c>
      <c r="P3" s="154" t="s">
        <v>91</v>
      </c>
      <c r="Q3" s="149" t="s">
        <v>92</v>
      </c>
      <c r="R3" s="153" t="s">
        <v>93</v>
      </c>
      <c r="S3" s="154" t="s">
        <v>94</v>
      </c>
      <c r="T3" s="149" t="s">
        <v>95</v>
      </c>
      <c r="U3" s="153" t="s">
        <v>96</v>
      </c>
      <c r="V3" s="149" t="s">
        <v>97</v>
      </c>
      <c r="W3" s="149" t="s">
        <v>98</v>
      </c>
      <c r="X3" s="155" t="s">
        <v>99</v>
      </c>
      <c r="Y3" s="149" t="s">
        <v>100</v>
      </c>
      <c r="Z3" s="149" t="s">
        <v>101</v>
      </c>
      <c r="AA3" s="153" t="s">
        <v>102</v>
      </c>
      <c r="AB3" s="149" t="s">
        <v>103</v>
      </c>
      <c r="AC3" s="149" t="s">
        <v>104</v>
      </c>
      <c r="AD3" s="153" t="s">
        <v>105</v>
      </c>
      <c r="AE3" s="154" t="s">
        <v>106</v>
      </c>
      <c r="AF3" s="149" t="s">
        <v>107</v>
      </c>
      <c r="AG3" s="153" t="s">
        <v>108</v>
      </c>
      <c r="AH3" s="149" t="s">
        <v>109</v>
      </c>
      <c r="AI3" s="149" t="s">
        <v>110</v>
      </c>
      <c r="AJ3" s="155" t="s">
        <v>111</v>
      </c>
      <c r="AK3" s="154" t="s">
        <v>112</v>
      </c>
      <c r="AL3" s="149" t="s">
        <v>113</v>
      </c>
      <c r="AM3" s="155" t="s">
        <v>114</v>
      </c>
      <c r="AN3" s="154" t="s">
        <v>115</v>
      </c>
      <c r="AO3" s="149" t="s">
        <v>116</v>
      </c>
      <c r="AP3" s="147" t="s">
        <v>117</v>
      </c>
      <c r="AQ3" s="156" t="s">
        <v>118</v>
      </c>
      <c r="AR3" s="149" t="s">
        <v>119</v>
      </c>
      <c r="AS3" s="155" t="s">
        <v>120</v>
      </c>
      <c r="AT3" s="156" t="s">
        <v>121</v>
      </c>
      <c r="AU3" s="149" t="s">
        <v>122</v>
      </c>
      <c r="AV3" s="147" t="s">
        <v>123</v>
      </c>
      <c r="AW3" s="156" t="s">
        <v>124</v>
      </c>
      <c r="AX3" s="149" t="s">
        <v>125</v>
      </c>
      <c r="AY3" s="157" t="s">
        <v>126</v>
      </c>
      <c r="AZ3" s="156" t="s">
        <v>127</v>
      </c>
      <c r="BA3" s="149" t="s">
        <v>128</v>
      </c>
      <c r="BB3" s="153" t="s">
        <v>129</v>
      </c>
      <c r="BC3" s="158" t="s">
        <v>130</v>
      </c>
      <c r="BD3" s="149" t="s">
        <v>131</v>
      </c>
      <c r="BE3" s="153" t="s">
        <v>132</v>
      </c>
      <c r="BF3" s="154" t="s">
        <v>133</v>
      </c>
      <c r="BG3" s="149" t="s">
        <v>134</v>
      </c>
      <c r="BH3" s="159" t="s">
        <v>49</v>
      </c>
      <c r="BI3" s="161" t="s">
        <v>50</v>
      </c>
    </row>
    <row r="4" spans="1:62">
      <c r="A4" s="120">
        <v>1</v>
      </c>
      <c r="B4" s="3" t="s">
        <v>13</v>
      </c>
      <c r="C4" s="21">
        <v>17623</v>
      </c>
      <c r="D4" s="4">
        <v>17704</v>
      </c>
      <c r="E4" s="5">
        <v>17825</v>
      </c>
      <c r="F4" s="25">
        <f t="shared" ref="F4:F36" si="0">E4*100/E$38</f>
        <v>2.3328983824801623</v>
      </c>
      <c r="G4" s="26">
        <f>(F4-F$40)/F$41</f>
        <v>-0.17188012186779905</v>
      </c>
      <c r="H4" s="27">
        <v>1847.97</v>
      </c>
      <c r="I4" s="16">
        <f>E4/H4</f>
        <v>9.6457193569159667</v>
      </c>
      <c r="J4" s="25">
        <f>I4*100/I$38</f>
        <v>2.8894703175591152</v>
      </c>
      <c r="K4" s="26">
        <f>(J4-J$40)/J$41</f>
        <v>-0.2669936993054845</v>
      </c>
      <c r="L4" s="28">
        <v>5643</v>
      </c>
      <c r="M4" s="25">
        <f t="shared" ref="M4:M36" si="1">L4*100/L$38</f>
        <v>5.030308432875735</v>
      </c>
      <c r="N4" s="26">
        <f t="shared" ref="N4:N36" si="2">(M4-M$40)/M$41</f>
        <v>-0.31152414900197517</v>
      </c>
      <c r="O4" s="27">
        <f t="shared" ref="O4:O36" si="3">L4/H4</f>
        <v>3.0536210003409145</v>
      </c>
      <c r="P4" s="25">
        <f t="shared" ref="P4:P36" si="4">O4*100/O$38</f>
        <v>6.2304157841239993</v>
      </c>
      <c r="Q4" s="26">
        <f t="shared" ref="Q4:Q36" si="5">(P4-P$40)/P$41</f>
        <v>-0.52198879161175271</v>
      </c>
      <c r="R4" s="29">
        <v>48.756</v>
      </c>
      <c r="S4" s="25">
        <f>R4*100/R$38</f>
        <v>68.135891666783124</v>
      </c>
      <c r="T4" s="26">
        <f t="shared" ref="T4:T36" si="6">(S4-S$40)/S$41</f>
        <v>-0.36151896711985082</v>
      </c>
      <c r="U4" s="29">
        <v>51.835999999999999</v>
      </c>
      <c r="V4" s="30">
        <f t="shared" ref="V4:V36" si="7">U$39*100/U4</f>
        <v>97.74095223396867</v>
      </c>
      <c r="W4" s="26">
        <f t="shared" ref="W4:W36" si="8">(V4-V$40)/V$41</f>
        <v>1.2602421245775135</v>
      </c>
      <c r="X4" s="29">
        <v>162.624</v>
      </c>
      <c r="Y4" s="30">
        <f t="shared" ref="Y4:Y36" si="9">X$39*100/X4</f>
        <v>72.296217040535225</v>
      </c>
      <c r="Z4" s="26">
        <f t="shared" ref="Z4:Z36" si="10">(Y4-Y$40)/Y$41</f>
        <v>0.67831662136656734</v>
      </c>
      <c r="AA4" s="29">
        <v>23.088999999999999</v>
      </c>
      <c r="AB4" s="30">
        <f t="shared" ref="AB4:AB36" si="11">AA$39*100/AA4</f>
        <v>76.755164797089535</v>
      </c>
      <c r="AC4" s="26">
        <f t="shared" ref="AC4:AC36" si="12">(AB4-AB$40)/AB$41</f>
        <v>-0.14548690710260731</v>
      </c>
      <c r="AD4" s="29">
        <v>12.999000000000001</v>
      </c>
      <c r="AE4" s="25">
        <f t="shared" ref="AE4:AE36" si="13">AD4*100/AD$38</f>
        <v>84.10870268521515</v>
      </c>
      <c r="AF4" s="26">
        <f t="shared" ref="AF4:AF36" si="14">(AE4-AE$40)/AE$41</f>
        <v>0.43956796129439507</v>
      </c>
      <c r="AG4" s="29">
        <v>109.81699999999999</v>
      </c>
      <c r="AH4" s="30">
        <f t="shared" ref="AH4:AH36" si="15">AG$39*100/AG4</f>
        <v>91.18442499795114</v>
      </c>
      <c r="AI4" s="26">
        <f t="shared" ref="AI4:AI36" si="16">(AH4-AH$40)/AH$41</f>
        <v>0.6449774786534751</v>
      </c>
      <c r="AJ4" s="31">
        <v>99.787000000000006</v>
      </c>
      <c r="AK4" s="25">
        <f t="shared" ref="AK4:AK36" si="17">AJ4*100/AJ$38</f>
        <v>96.613254586822876</v>
      </c>
      <c r="AL4" s="26">
        <f t="shared" ref="AL4:AL36" si="18">(AK4-AK$40)/AK$41</f>
        <v>0.45449822962258857</v>
      </c>
      <c r="AM4" s="31">
        <v>84.210999999999999</v>
      </c>
      <c r="AN4" s="25">
        <f t="shared" ref="AN4:AN36" si="19">AM4*100/AM$38</f>
        <v>36.385986743749946</v>
      </c>
      <c r="AO4" s="26">
        <f t="shared" ref="AO4:AO36" si="20">(AN4-AN$40)/AN$41</f>
        <v>0.26887841961319842</v>
      </c>
      <c r="AP4" s="28">
        <v>507</v>
      </c>
      <c r="AQ4" s="32">
        <f t="shared" ref="AQ4:AQ36" si="21">(AP4+ABS(AP$39))*100/(AP$38+ABS(AP$39))</f>
        <v>5.6981097616656013</v>
      </c>
      <c r="AR4" s="26">
        <f t="shared" ref="AR4:AR36" si="22">(AQ4-AQ$40)/AQ$41</f>
        <v>1.9524704637373202E-3</v>
      </c>
      <c r="AS4" s="29">
        <v>28.443000000000001</v>
      </c>
      <c r="AT4" s="32">
        <f t="shared" ref="AT4:AT36" si="23">(AS4+ABS(AS$39))*100/(AS$38+ABS(AS$39))</f>
        <v>90.922134326043135</v>
      </c>
      <c r="AU4" s="26">
        <f t="shared" ref="AU4:AU36" si="24">(AT4-AT$40)/AT$41</f>
        <v>1.7390477183150532</v>
      </c>
      <c r="AV4" s="28">
        <v>-48</v>
      </c>
      <c r="AW4" s="32">
        <f t="shared" ref="AW4:AW36" si="25">(AV4+ABS(AV$39))*100/(AV$38+ABS(AV$39))</f>
        <v>98.596491228070178</v>
      </c>
      <c r="AX4" s="26">
        <f t="shared" ref="AX4:AX36" si="26">(AW4-AW$40)/AW$41</f>
        <v>0.36904869240259841</v>
      </c>
      <c r="AY4" s="16">
        <f t="shared" ref="AY4:AY36" si="27">AV4/C4*1000</f>
        <v>-2.7237133291721043</v>
      </c>
      <c r="AZ4" s="32">
        <f t="shared" ref="AZ4:AZ36" si="28">(AY4+ABS(AY$39))*100/(AY$38+ABS(AY$39))</f>
        <v>88.951075259810878</v>
      </c>
      <c r="BA4" s="26">
        <f t="shared" ref="BA4:BA36" si="29">(AZ4-AZ$40)/AZ$41</f>
        <v>0.9859581779180111</v>
      </c>
      <c r="BB4" s="27">
        <v>19.273</v>
      </c>
      <c r="BC4" s="25">
        <f t="shared" ref="BC4:BC36" si="30">BB4*100/BB$38</f>
        <v>81.873406966864906</v>
      </c>
      <c r="BD4" s="26">
        <f t="shared" ref="BD4:BD36" si="31">(BC4-BC$40)/BC$41</f>
        <v>0.25845545382495361</v>
      </c>
      <c r="BE4" s="29">
        <v>63.692</v>
      </c>
      <c r="BF4" s="25">
        <f t="shared" ref="BF4:BF36" si="32">BE4*100/BE$38</f>
        <v>66.897739685740689</v>
      </c>
      <c r="BG4" s="26">
        <f t="shared" ref="BG4:BG36" si="33">(BF4-BF$40)/BF$41</f>
        <v>-1.3839209063485507</v>
      </c>
      <c r="BH4" s="7">
        <f>((2*G4)+K4+N4+(2*Q4)+T4+W4+(2*Z4)+AC4+AF4+AI4+(2*AL4)+AO4+AR4+AU4+AX4+BA4+BD4+BG4)/22</f>
        <v>0.19893526105471251</v>
      </c>
      <c r="BI4" s="138">
        <f>(BH4-BH$40)/BH$41</f>
        <v>0.32771461157612441</v>
      </c>
      <c r="BJ4" s="33"/>
    </row>
    <row r="5" spans="1:62">
      <c r="A5" s="120">
        <v>2</v>
      </c>
      <c r="B5" s="3" t="s">
        <v>14</v>
      </c>
      <c r="C5" s="21">
        <v>13474</v>
      </c>
      <c r="D5" s="4">
        <v>13462</v>
      </c>
      <c r="E5" s="9">
        <v>13434</v>
      </c>
      <c r="F5" s="25">
        <f t="shared" si="0"/>
        <v>1.75821356915784</v>
      </c>
      <c r="G5" s="26">
        <f t="shared" ref="G5:G36" si="34">(F5-F$40)/F$41</f>
        <v>-0.20548385611762934</v>
      </c>
      <c r="H5" s="27">
        <v>1359.81</v>
      </c>
      <c r="I5" s="16">
        <f t="shared" ref="I5:I35" si="35">E5/H5</f>
        <v>9.8793213757804406</v>
      </c>
      <c r="J5" s="25">
        <f t="shared" ref="J5:J36" si="36">I5*100/I$38</f>
        <v>2.9594481050785935</v>
      </c>
      <c r="K5" s="26">
        <f t="shared" ref="K5:K36" si="37">(J5-J$40)/J$41</f>
        <v>-0.26289520579899422</v>
      </c>
      <c r="L5" s="34">
        <v>5222</v>
      </c>
      <c r="M5" s="25">
        <f t="shared" si="1"/>
        <v>4.6550187199144233</v>
      </c>
      <c r="N5" s="26">
        <f t="shared" si="2"/>
        <v>-0.33391076774756268</v>
      </c>
      <c r="O5" s="27">
        <f t="shared" si="3"/>
        <v>3.840242386804039</v>
      </c>
      <c r="P5" s="25">
        <f t="shared" si="4"/>
        <v>7.8353884712394581</v>
      </c>
      <c r="Q5" s="26">
        <f t="shared" si="5"/>
        <v>-0.45089231393026619</v>
      </c>
      <c r="R5" s="35">
        <v>48.232999999999997</v>
      </c>
      <c r="S5" s="25">
        <f t="shared" ref="S5:S36" si="38">R5*100/R$38</f>
        <v>67.405005799572351</v>
      </c>
      <c r="T5" s="26">
        <f t="shared" si="6"/>
        <v>-0.41478573270448449</v>
      </c>
      <c r="U5" s="35">
        <v>51.573999999999998</v>
      </c>
      <c r="V5" s="30">
        <f t="shared" si="7"/>
        <v>98.237484003567687</v>
      </c>
      <c r="W5" s="26">
        <f t="shared" si="8"/>
        <v>1.3237170282461428</v>
      </c>
      <c r="X5" s="35">
        <v>171.92099999999999</v>
      </c>
      <c r="Y5" s="30">
        <f t="shared" si="9"/>
        <v>68.386642702171358</v>
      </c>
      <c r="Z5" s="26">
        <f t="shared" si="10"/>
        <v>0.46133689700417063</v>
      </c>
      <c r="AA5" s="35">
        <v>23.702000000000002</v>
      </c>
      <c r="AB5" s="30">
        <f t="shared" si="11"/>
        <v>74.770061598177364</v>
      </c>
      <c r="AC5" s="26">
        <f t="shared" si="12"/>
        <v>-0.42082189887477023</v>
      </c>
      <c r="AD5" s="35">
        <v>12.513</v>
      </c>
      <c r="AE5" s="25">
        <f t="shared" si="13"/>
        <v>80.964089291491419</v>
      </c>
      <c r="AF5" s="26">
        <f t="shared" si="14"/>
        <v>0.21386631367987471</v>
      </c>
      <c r="AG5" s="35">
        <v>105.16200000000001</v>
      </c>
      <c r="AH5" s="30">
        <f t="shared" si="15"/>
        <v>95.220707099522642</v>
      </c>
      <c r="AI5" s="26">
        <f t="shared" si="16"/>
        <v>1.2286021292906457</v>
      </c>
      <c r="AJ5" s="31">
        <v>99.224000000000004</v>
      </c>
      <c r="AK5" s="25">
        <f t="shared" si="17"/>
        <v>96.068160913975888</v>
      </c>
      <c r="AL5" s="26">
        <f t="shared" si="18"/>
        <v>0.27488954692896078</v>
      </c>
      <c r="AM5" s="31">
        <v>100.172</v>
      </c>
      <c r="AN5" s="25">
        <f t="shared" si="19"/>
        <v>43.282434172434947</v>
      </c>
      <c r="AO5" s="26">
        <f t="shared" si="20"/>
        <v>0.67390431334949308</v>
      </c>
      <c r="AP5" s="34">
        <v>445</v>
      </c>
      <c r="AQ5" s="32">
        <f t="shared" si="21"/>
        <v>5.1319514199616476</v>
      </c>
      <c r="AR5" s="26">
        <f t="shared" si="22"/>
        <v>-3.1337150942982984E-2</v>
      </c>
      <c r="AS5" s="36">
        <v>33.125</v>
      </c>
      <c r="AT5" s="32">
        <f t="shared" si="23"/>
        <v>100</v>
      </c>
      <c r="AU5" s="26">
        <f t="shared" si="24"/>
        <v>2.1796650682250829</v>
      </c>
      <c r="AV5" s="34">
        <v>-37</v>
      </c>
      <c r="AW5" s="32">
        <f t="shared" si="25"/>
        <v>99.561403508771932</v>
      </c>
      <c r="AX5" s="26">
        <f t="shared" si="26"/>
        <v>0.42505399145867806</v>
      </c>
      <c r="AY5" s="16">
        <f t="shared" si="27"/>
        <v>-2.7460293899361732</v>
      </c>
      <c r="AZ5" s="32">
        <f t="shared" si="28"/>
        <v>88.797579711893931</v>
      </c>
      <c r="BA5" s="26">
        <f t="shared" si="29"/>
        <v>0.97999014727908729</v>
      </c>
      <c r="BB5" s="27">
        <v>17.725999999999999</v>
      </c>
      <c r="BC5" s="25">
        <f t="shared" si="30"/>
        <v>75.301614273576888</v>
      </c>
      <c r="BD5" s="26">
        <f t="shared" si="31"/>
        <v>-0.2801358341666263</v>
      </c>
      <c r="BE5" s="35">
        <v>65.777000000000001</v>
      </c>
      <c r="BF5" s="25">
        <f t="shared" si="32"/>
        <v>69.087681707419549</v>
      </c>
      <c r="BG5" s="26">
        <f t="shared" si="33"/>
        <v>-1.1200018443845201</v>
      </c>
      <c r="BH5" s="7">
        <f t="shared" ref="BH5:BH36" si="39">((2*G5)+K5+N5+(2*Q5)+T5+W5+(2*Z5)+AC5+AF5+AI5+(2*AL5)+AO5+AR5+AU5+AX5+BA5+BD5+BG5)/22</f>
        <v>0.1963914138490698</v>
      </c>
      <c r="BI5" s="138">
        <f t="shared" ref="BI5:BI36" si="40">(BH5-BH$40)/BH$41</f>
        <v>0.32352402266550928</v>
      </c>
    </row>
    <row r="6" spans="1:62">
      <c r="A6" s="120">
        <v>3</v>
      </c>
      <c r="B6" s="3" t="s">
        <v>15</v>
      </c>
      <c r="C6" s="21">
        <v>7382</v>
      </c>
      <c r="D6" s="4">
        <v>7441</v>
      </c>
      <c r="E6" s="9">
        <v>7490</v>
      </c>
      <c r="F6" s="25">
        <f t="shared" si="0"/>
        <v>0.98027539325533886</v>
      </c>
      <c r="G6" s="26">
        <f t="shared" si="34"/>
        <v>-0.25097249113949016</v>
      </c>
      <c r="H6" s="27">
        <v>2202.1999999999998</v>
      </c>
      <c r="I6" s="16">
        <f t="shared" si="35"/>
        <v>3.4011443102352197</v>
      </c>
      <c r="J6" s="25">
        <f t="shared" si="36"/>
        <v>1.0188463054456827</v>
      </c>
      <c r="K6" s="26">
        <f t="shared" si="37"/>
        <v>-0.37655332727454</v>
      </c>
      <c r="L6" s="34">
        <v>5770</v>
      </c>
      <c r="M6" s="25">
        <f t="shared" si="1"/>
        <v>5.1435193439115707</v>
      </c>
      <c r="N6" s="26">
        <f t="shared" si="2"/>
        <v>-0.30477094097183355</v>
      </c>
      <c r="O6" s="27">
        <f t="shared" si="3"/>
        <v>2.6201071655617114</v>
      </c>
      <c r="P6" s="25">
        <f t="shared" si="4"/>
        <v>5.3459014850204341</v>
      </c>
      <c r="Q6" s="26">
        <f t="shared" si="5"/>
        <v>-0.56117067403879506</v>
      </c>
      <c r="R6" s="35">
        <v>43.34</v>
      </c>
      <c r="S6" s="25">
        <f t="shared" si="38"/>
        <v>60.567100353564292</v>
      </c>
      <c r="T6" s="26">
        <f t="shared" si="6"/>
        <v>-0.91313044399627297</v>
      </c>
      <c r="U6" s="35">
        <v>54.783999999999999</v>
      </c>
      <c r="V6" s="30">
        <f t="shared" si="7"/>
        <v>92.48138142523365</v>
      </c>
      <c r="W6" s="26">
        <f t="shared" si="8"/>
        <v>0.58787678792967402</v>
      </c>
      <c r="X6" s="35">
        <v>184.137</v>
      </c>
      <c r="Y6" s="30">
        <f t="shared" si="9"/>
        <v>63.849742311431164</v>
      </c>
      <c r="Z6" s="26">
        <f t="shared" si="10"/>
        <v>0.20954084171943368</v>
      </c>
      <c r="AA6" s="35">
        <v>22.759</v>
      </c>
      <c r="AB6" s="30">
        <f t="shared" si="11"/>
        <v>77.868096137791639</v>
      </c>
      <c r="AC6" s="26">
        <f t="shared" si="12"/>
        <v>8.8773303350826293E-3</v>
      </c>
      <c r="AD6" s="35">
        <v>12.457000000000001</v>
      </c>
      <c r="AE6" s="25">
        <f t="shared" si="13"/>
        <v>80.601747007440963</v>
      </c>
      <c r="AF6" s="26">
        <f t="shared" si="14"/>
        <v>0.18785953946914918</v>
      </c>
      <c r="AG6" s="35">
        <v>109.449</v>
      </c>
      <c r="AH6" s="30">
        <f t="shared" si="15"/>
        <v>91.491014079617003</v>
      </c>
      <c r="AI6" s="26">
        <f t="shared" si="16"/>
        <v>0.6893086084342066</v>
      </c>
      <c r="AJ6" s="31">
        <v>101.066</v>
      </c>
      <c r="AK6" s="25">
        <f t="shared" si="17"/>
        <v>97.851575737038303</v>
      </c>
      <c r="AL6" s="26">
        <f t="shared" si="18"/>
        <v>0.8625257698803962</v>
      </c>
      <c r="AM6" s="31">
        <v>49.53</v>
      </c>
      <c r="AN6" s="25">
        <f t="shared" si="19"/>
        <v>21.400979960075702</v>
      </c>
      <c r="AO6" s="26">
        <f t="shared" si="20"/>
        <v>-0.61118567541019864</v>
      </c>
      <c r="AP6" s="34">
        <v>238</v>
      </c>
      <c r="AQ6" s="32">
        <f t="shared" si="21"/>
        <v>3.2417130855629623</v>
      </c>
      <c r="AR6" s="26">
        <f t="shared" si="22"/>
        <v>-0.14248153209122666</v>
      </c>
      <c r="AS6" s="35">
        <v>31.776</v>
      </c>
      <c r="AT6" s="32">
        <f t="shared" si="23"/>
        <v>97.384442376299063</v>
      </c>
      <c r="AU6" s="26">
        <f t="shared" si="24"/>
        <v>2.052712311918242</v>
      </c>
      <c r="AV6" s="34">
        <v>-40</v>
      </c>
      <c r="AW6" s="32">
        <f t="shared" si="25"/>
        <v>99.298245614035082</v>
      </c>
      <c r="AX6" s="26">
        <f t="shared" si="26"/>
        <v>0.4097798189888377</v>
      </c>
      <c r="AY6" s="16">
        <f t="shared" si="27"/>
        <v>-5.4185857491194804</v>
      </c>
      <c r="AZ6" s="32">
        <f t="shared" si="28"/>
        <v>70.415056603143398</v>
      </c>
      <c r="BA6" s="26">
        <f t="shared" si="29"/>
        <v>0.26526283028153469</v>
      </c>
      <c r="BB6" s="27">
        <v>20.122</v>
      </c>
      <c r="BC6" s="25">
        <f t="shared" si="30"/>
        <v>85.480033984706893</v>
      </c>
      <c r="BD6" s="26">
        <f t="shared" si="31"/>
        <v>0.55403658084812979</v>
      </c>
      <c r="BE6" s="35">
        <v>66.459999999999994</v>
      </c>
      <c r="BF6" s="25">
        <f t="shared" si="32"/>
        <v>69.805058398453909</v>
      </c>
      <c r="BG6" s="26">
        <f t="shared" si="33"/>
        <v>-1.0335477823598533</v>
      </c>
      <c r="BH6" s="7">
        <f t="shared" si="39"/>
        <v>8.60859544974555E-2</v>
      </c>
      <c r="BI6" s="138">
        <f t="shared" si="40"/>
        <v>0.14181309532921166</v>
      </c>
    </row>
    <row r="7" spans="1:62">
      <c r="A7" s="120">
        <v>4</v>
      </c>
      <c r="B7" s="3" t="s">
        <v>16</v>
      </c>
      <c r="C7" s="21">
        <v>11991</v>
      </c>
      <c r="D7" s="4">
        <v>12015</v>
      </c>
      <c r="E7" s="9">
        <v>12171</v>
      </c>
      <c r="F7" s="25">
        <f t="shared" si="0"/>
        <v>1.5929147945675206</v>
      </c>
      <c r="G7" s="26">
        <f t="shared" si="34"/>
        <v>-0.21514942577318286</v>
      </c>
      <c r="H7" s="27">
        <v>2460.37</v>
      </c>
      <c r="I7" s="16">
        <f t="shared" si="35"/>
        <v>4.946816942167235</v>
      </c>
      <c r="J7" s="25">
        <f t="shared" si="36"/>
        <v>1.4818677790518779</v>
      </c>
      <c r="K7" s="26">
        <f t="shared" si="37"/>
        <v>-0.34943485768285248</v>
      </c>
      <c r="L7" s="34">
        <v>9448</v>
      </c>
      <c r="M7" s="25">
        <f t="shared" si="1"/>
        <v>8.4221786414690669</v>
      </c>
      <c r="N7" s="26">
        <f t="shared" si="2"/>
        <v>-0.10919378242962206</v>
      </c>
      <c r="O7" s="27">
        <f t="shared" si="3"/>
        <v>3.8400728345736619</v>
      </c>
      <c r="P7" s="25">
        <f t="shared" si="4"/>
        <v>7.835042527557432</v>
      </c>
      <c r="Q7" s="26">
        <f t="shared" si="5"/>
        <v>-0.45090763841364562</v>
      </c>
      <c r="R7" s="35">
        <v>46.908000000000001</v>
      </c>
      <c r="S7" s="25">
        <f t="shared" si="38"/>
        <v>65.553335103483931</v>
      </c>
      <c r="T7" s="26">
        <f t="shared" si="6"/>
        <v>-0.54973499541889626</v>
      </c>
      <c r="U7" s="35">
        <v>53.86</v>
      </c>
      <c r="V7" s="30">
        <f t="shared" si="7"/>
        <v>94.067953954697359</v>
      </c>
      <c r="W7" s="26">
        <f t="shared" si="8"/>
        <v>0.79069873133186708</v>
      </c>
      <c r="X7" s="35">
        <v>203.03700000000001</v>
      </c>
      <c r="Y7" s="30">
        <f t="shared" si="9"/>
        <v>57.906194437467065</v>
      </c>
      <c r="Z7" s="26">
        <f t="shared" si="10"/>
        <v>-0.12032355471180069</v>
      </c>
      <c r="AA7" s="35">
        <v>22.957000000000001</v>
      </c>
      <c r="AB7" s="30">
        <f t="shared" si="11"/>
        <v>77.196497800235221</v>
      </c>
      <c r="AC7" s="26">
        <f t="shared" si="12"/>
        <v>-8.4273757651993852E-2</v>
      </c>
      <c r="AD7" s="35">
        <v>11.634</v>
      </c>
      <c r="AE7" s="25">
        <f t="shared" si="13"/>
        <v>75.276609511484963</v>
      </c>
      <c r="AF7" s="26">
        <f t="shared" si="14"/>
        <v>-0.19434716009206313</v>
      </c>
      <c r="AG7" s="35">
        <v>110.35599999999999</v>
      </c>
      <c r="AH7" s="30">
        <f t="shared" si="15"/>
        <v>90.739062669904683</v>
      </c>
      <c r="AI7" s="26">
        <f t="shared" si="16"/>
        <v>0.58058048494189318</v>
      </c>
      <c r="AJ7" s="31">
        <v>100.462</v>
      </c>
      <c r="AK7" s="25">
        <f t="shared" si="17"/>
        <v>97.266786077358773</v>
      </c>
      <c r="AL7" s="26">
        <f t="shared" si="18"/>
        <v>0.66983723640446502</v>
      </c>
      <c r="AM7" s="31">
        <v>52.459000000000003</v>
      </c>
      <c r="AN7" s="25">
        <f t="shared" si="19"/>
        <v>22.666545683941276</v>
      </c>
      <c r="AO7" s="26">
        <f t="shared" si="20"/>
        <v>-0.53685945256992484</v>
      </c>
      <c r="AP7" s="34">
        <v>361</v>
      </c>
      <c r="AQ7" s="32">
        <f t="shared" si="21"/>
        <v>4.3648981828143549</v>
      </c>
      <c r="AR7" s="26">
        <f t="shared" si="22"/>
        <v>-7.6439218655313751E-2</v>
      </c>
      <c r="AS7" s="35">
        <v>29.661000000000001</v>
      </c>
      <c r="AT7" s="32">
        <f t="shared" si="23"/>
        <v>93.283697843958421</v>
      </c>
      <c r="AU7" s="26">
        <f t="shared" si="24"/>
        <v>1.8536722232681528</v>
      </c>
      <c r="AV7" s="34">
        <v>-95</v>
      </c>
      <c r="AW7" s="32">
        <f t="shared" si="25"/>
        <v>94.473684210526315</v>
      </c>
      <c r="AX7" s="26">
        <f t="shared" si="26"/>
        <v>0.12975332370843937</v>
      </c>
      <c r="AY7" s="16">
        <f t="shared" si="27"/>
        <v>-7.9226086231340176</v>
      </c>
      <c r="AZ7" s="32">
        <f t="shared" si="28"/>
        <v>53.191749716369898</v>
      </c>
      <c r="BA7" s="26">
        <f t="shared" si="29"/>
        <v>-0.4043932255375518</v>
      </c>
      <c r="BB7" s="27">
        <v>17.646999999999998</v>
      </c>
      <c r="BC7" s="25">
        <f t="shared" si="30"/>
        <v>74.96601529311809</v>
      </c>
      <c r="BD7" s="26">
        <f t="shared" si="31"/>
        <v>-0.30763984951978424</v>
      </c>
      <c r="BE7" s="35">
        <v>62.613</v>
      </c>
      <c r="BF7" s="25">
        <f t="shared" si="32"/>
        <v>65.764431560373083</v>
      </c>
      <c r="BG7" s="26">
        <f t="shared" si="33"/>
        <v>-1.5205006031635075</v>
      </c>
      <c r="BH7" s="7">
        <f t="shared" si="39"/>
        <v>-4.5963586566340253E-2</v>
      </c>
      <c r="BI7" s="138">
        <f t="shared" si="40"/>
        <v>-7.5717793006494991E-2</v>
      </c>
    </row>
    <row r="8" spans="1:62">
      <c r="A8" s="120">
        <v>5</v>
      </c>
      <c r="B8" s="3" t="s">
        <v>17</v>
      </c>
      <c r="C8" s="21">
        <v>30470</v>
      </c>
      <c r="D8" s="4">
        <v>30622</v>
      </c>
      <c r="E8" s="9">
        <v>30664</v>
      </c>
      <c r="F8" s="25">
        <f t="shared" si="0"/>
        <v>4.01323960731398</v>
      </c>
      <c r="G8" s="26">
        <f t="shared" si="34"/>
        <v>-7.3624976335216377E-2</v>
      </c>
      <c r="H8" s="27">
        <v>3062.44</v>
      </c>
      <c r="I8" s="16">
        <f t="shared" si="35"/>
        <v>10.012930865584305</v>
      </c>
      <c r="J8" s="25">
        <f t="shared" si="36"/>
        <v>2.9994721448258912</v>
      </c>
      <c r="K8" s="26">
        <f t="shared" si="37"/>
        <v>-0.26055105813696433</v>
      </c>
      <c r="L8" s="34">
        <v>16423</v>
      </c>
      <c r="M8" s="25">
        <f t="shared" si="1"/>
        <v>14.639864503476556</v>
      </c>
      <c r="N8" s="26">
        <f t="shared" si="2"/>
        <v>0.26170091056437611</v>
      </c>
      <c r="O8" s="27">
        <f t="shared" si="3"/>
        <v>5.3627173103799581</v>
      </c>
      <c r="P8" s="25">
        <f t="shared" si="4"/>
        <v>10.94175032613939</v>
      </c>
      <c r="Q8" s="26">
        <f t="shared" si="5"/>
        <v>-0.3132878624274561</v>
      </c>
      <c r="R8" s="35">
        <v>52.009</v>
      </c>
      <c r="S8" s="25">
        <f t="shared" si="38"/>
        <v>72.681917911594951</v>
      </c>
      <c r="T8" s="26">
        <f t="shared" si="6"/>
        <v>-3.0205796093447382E-2</v>
      </c>
      <c r="U8" s="35">
        <v>54.110999999999997</v>
      </c>
      <c r="V8" s="30">
        <f t="shared" si="7"/>
        <v>93.631609099813346</v>
      </c>
      <c r="W8" s="26">
        <f t="shared" si="8"/>
        <v>0.73491791462313572</v>
      </c>
      <c r="X8" s="35">
        <v>197.07499999999999</v>
      </c>
      <c r="Y8" s="30">
        <f t="shared" si="9"/>
        <v>59.657998224026393</v>
      </c>
      <c r="Z8" s="26">
        <f t="shared" si="10"/>
        <v>-2.3099184525322031E-2</v>
      </c>
      <c r="AA8" s="35">
        <v>21.899000000000001</v>
      </c>
      <c r="AB8" s="30">
        <f t="shared" si="11"/>
        <v>80.926069683547198</v>
      </c>
      <c r="AC8" s="26">
        <f t="shared" si="12"/>
        <v>0.43302007592205938</v>
      </c>
      <c r="AD8" s="35">
        <v>11.818</v>
      </c>
      <c r="AE8" s="25">
        <f t="shared" si="13"/>
        <v>76.467162730507923</v>
      </c>
      <c r="AF8" s="26">
        <f t="shared" si="14"/>
        <v>-0.10889633054253402</v>
      </c>
      <c r="AG8" s="35">
        <v>112.498</v>
      </c>
      <c r="AH8" s="30">
        <f t="shared" si="15"/>
        <v>89.01136020195915</v>
      </c>
      <c r="AI8" s="26">
        <f t="shared" si="16"/>
        <v>0.33076401426777885</v>
      </c>
      <c r="AJ8" s="31">
        <v>99.944999999999993</v>
      </c>
      <c r="AK8" s="25">
        <f t="shared" si="17"/>
        <v>96.766229365348309</v>
      </c>
      <c r="AL8" s="26">
        <f t="shared" si="18"/>
        <v>0.50490350824708485</v>
      </c>
      <c r="AM8" s="31">
        <v>75.195999999999998</v>
      </c>
      <c r="AN8" s="25">
        <f t="shared" si="19"/>
        <v>32.490775067188622</v>
      </c>
      <c r="AO8" s="26">
        <f t="shared" si="20"/>
        <v>4.0114029410034648E-2</v>
      </c>
      <c r="AP8" s="34">
        <v>194</v>
      </c>
      <c r="AQ8" s="32">
        <f t="shared" si="21"/>
        <v>2.8399232946762853</v>
      </c>
      <c r="AR8" s="26">
        <f t="shared" si="22"/>
        <v>-0.16610642470244752</v>
      </c>
      <c r="AS8" s="35">
        <v>6.327</v>
      </c>
      <c r="AT8" s="32">
        <f t="shared" si="23"/>
        <v>48.04172483325577</v>
      </c>
      <c r="AU8" s="26">
        <f t="shared" si="24"/>
        <v>-0.34226225832105039</v>
      </c>
      <c r="AV8" s="34">
        <v>-167</v>
      </c>
      <c r="AW8" s="32">
        <f t="shared" si="25"/>
        <v>88.15789473684211</v>
      </c>
      <c r="AX8" s="26">
        <f t="shared" si="26"/>
        <v>-0.23682681556771853</v>
      </c>
      <c r="AY8" s="16">
        <f t="shared" si="27"/>
        <v>-5.4808007876599936</v>
      </c>
      <c r="AZ8" s="32">
        <f t="shared" si="28"/>
        <v>69.987125727241377</v>
      </c>
      <c r="BA8" s="26">
        <f t="shared" si="29"/>
        <v>0.2486245328625982</v>
      </c>
      <c r="BB8" s="27">
        <v>17.931000000000001</v>
      </c>
      <c r="BC8" s="25">
        <f t="shared" si="30"/>
        <v>76.172472387425671</v>
      </c>
      <c r="BD8" s="26">
        <f t="shared" si="31"/>
        <v>-0.20876465508564646</v>
      </c>
      <c r="BE8" s="35">
        <v>77.117999999999995</v>
      </c>
      <c r="BF8" s="25">
        <f t="shared" si="32"/>
        <v>80.999495840685654</v>
      </c>
      <c r="BG8" s="26">
        <f t="shared" si="33"/>
        <v>0.31554064085963113</v>
      </c>
      <c r="BH8" s="7">
        <f t="shared" si="39"/>
        <v>5.4584170453544821E-2</v>
      </c>
      <c r="BI8" s="138">
        <f t="shared" si="40"/>
        <v>8.9918851608055156E-2</v>
      </c>
    </row>
    <row r="9" spans="1:62">
      <c r="A9" s="120">
        <v>6</v>
      </c>
      <c r="B9" s="3" t="s">
        <v>18</v>
      </c>
      <c r="C9" s="21">
        <v>67446</v>
      </c>
      <c r="D9" s="4">
        <v>68076</v>
      </c>
      <c r="E9" s="9">
        <v>68840</v>
      </c>
      <c r="F9" s="25">
        <f t="shared" si="0"/>
        <v>9.0096339214549435</v>
      </c>
      <c r="G9" s="26">
        <f t="shared" si="34"/>
        <v>0.21853083298419146</v>
      </c>
      <c r="H9" s="27">
        <v>2525.58</v>
      </c>
      <c r="I9" s="16">
        <f t="shared" si="35"/>
        <v>27.257105298584879</v>
      </c>
      <c r="J9" s="25">
        <f t="shared" si="36"/>
        <v>8.1651345833915947</v>
      </c>
      <c r="K9" s="26">
        <f t="shared" si="37"/>
        <v>4.1994002397981865E-2</v>
      </c>
      <c r="L9" s="34">
        <v>15290</v>
      </c>
      <c r="M9" s="25">
        <f t="shared" si="1"/>
        <v>13.629880549117489</v>
      </c>
      <c r="N9" s="26">
        <f t="shared" si="2"/>
        <v>0.20145378695689223</v>
      </c>
      <c r="O9" s="27">
        <f t="shared" si="3"/>
        <v>6.0540549101592509</v>
      </c>
      <c r="P9" s="25">
        <f t="shared" si="4"/>
        <v>12.352311981741845</v>
      </c>
      <c r="Q9" s="26">
        <f t="shared" si="5"/>
        <v>-0.25080333164946522</v>
      </c>
      <c r="R9" s="35">
        <v>59.572000000000003</v>
      </c>
      <c r="S9" s="25">
        <f t="shared" si="38"/>
        <v>83.251114496135955</v>
      </c>
      <c r="T9" s="26">
        <f t="shared" si="6"/>
        <v>0.74007441063040502</v>
      </c>
      <c r="U9" s="35">
        <v>56.92</v>
      </c>
      <c r="V9" s="30">
        <f t="shared" si="7"/>
        <v>89.010892480674627</v>
      </c>
      <c r="W9" s="26">
        <f t="shared" si="8"/>
        <v>0.14422148745046118</v>
      </c>
      <c r="X9" s="35">
        <v>151.44</v>
      </c>
      <c r="Y9" s="30">
        <f t="shared" si="9"/>
        <v>77.635367142102481</v>
      </c>
      <c r="Z9" s="26">
        <f t="shared" si="10"/>
        <v>0.97463719672934346</v>
      </c>
      <c r="AA9" s="35">
        <v>20.827000000000002</v>
      </c>
      <c r="AB9" s="30">
        <f t="shared" si="11"/>
        <v>85.091467806213089</v>
      </c>
      <c r="AC9" s="26">
        <f t="shared" si="12"/>
        <v>1.010763267540753</v>
      </c>
      <c r="AD9" s="35">
        <v>14.425000000000001</v>
      </c>
      <c r="AE9" s="25">
        <f t="shared" si="13"/>
        <v>93.335490132643159</v>
      </c>
      <c r="AF9" s="26">
        <f t="shared" si="14"/>
        <v>1.101811890303251</v>
      </c>
      <c r="AG9" s="35">
        <v>101.99299999999999</v>
      </c>
      <c r="AH9" s="30">
        <f t="shared" si="15"/>
        <v>98.179286813800957</v>
      </c>
      <c r="AI9" s="26">
        <f t="shared" si="16"/>
        <v>1.6563968197201433</v>
      </c>
      <c r="AJ9" s="31">
        <v>101.688</v>
      </c>
      <c r="AK9" s="25">
        <f t="shared" si="17"/>
        <v>98.453792903132126</v>
      </c>
      <c r="AL9" s="26">
        <f t="shared" si="18"/>
        <v>1.0609566768705117</v>
      </c>
      <c r="AM9" s="31">
        <v>131.53</v>
      </c>
      <c r="AN9" s="25">
        <f t="shared" si="19"/>
        <v>56.831635254366184</v>
      </c>
      <c r="AO9" s="26">
        <f t="shared" si="20"/>
        <v>1.4696440524499719</v>
      </c>
      <c r="AP9" s="34">
        <v>473</v>
      </c>
      <c r="AQ9" s="32">
        <f t="shared" si="21"/>
        <v>5.3876358323440785</v>
      </c>
      <c r="AR9" s="26">
        <f t="shared" si="22"/>
        <v>-1.6303128372206065E-2</v>
      </c>
      <c r="AS9" s="35">
        <v>6.8710000000000004</v>
      </c>
      <c r="AT9" s="32">
        <f t="shared" si="23"/>
        <v>49.096478982472476</v>
      </c>
      <c r="AU9" s="26">
        <f t="shared" si="24"/>
        <v>-0.29106707712688973</v>
      </c>
      <c r="AV9" s="34">
        <v>-155</v>
      </c>
      <c r="AW9" s="32">
        <f t="shared" si="25"/>
        <v>89.21052631578948</v>
      </c>
      <c r="AX9" s="26">
        <f t="shared" si="26"/>
        <v>-0.17573012568835875</v>
      </c>
      <c r="AY9" s="16">
        <f t="shared" si="27"/>
        <v>-2.2981348041396079</v>
      </c>
      <c r="AZ9" s="32">
        <f t="shared" si="28"/>
        <v>91.878312713238614</v>
      </c>
      <c r="BA9" s="26">
        <f t="shared" si="29"/>
        <v>1.0997715298134985</v>
      </c>
      <c r="BB9" s="27">
        <v>20.058</v>
      </c>
      <c r="BC9" s="25">
        <f t="shared" si="30"/>
        <v>85.208156329651658</v>
      </c>
      <c r="BD9" s="26">
        <f t="shared" si="31"/>
        <v>0.5317548468911405</v>
      </c>
      <c r="BE9" s="35">
        <v>65.807000000000002</v>
      </c>
      <c r="BF9" s="25">
        <f t="shared" si="32"/>
        <v>69.119191664566003</v>
      </c>
      <c r="BG9" s="26">
        <f t="shared" si="33"/>
        <v>-1.1162044478094986</v>
      </c>
      <c r="BH9" s="7">
        <f t="shared" si="39"/>
        <v>0.47296473022848673</v>
      </c>
      <c r="BI9" s="138">
        <f t="shared" si="40"/>
        <v>0.77913514192643085</v>
      </c>
    </row>
    <row r="10" spans="1:62">
      <c r="A10" s="120">
        <v>7</v>
      </c>
      <c r="B10" s="3" t="s">
        <v>19</v>
      </c>
      <c r="C10" s="21">
        <v>23591</v>
      </c>
      <c r="D10" s="4">
        <v>23648</v>
      </c>
      <c r="E10" s="9">
        <v>23782</v>
      </c>
      <c r="F10" s="25">
        <f t="shared" si="0"/>
        <v>3.1125379709477259</v>
      </c>
      <c r="G10" s="26">
        <f t="shared" si="34"/>
        <v>-0.1262919995889927</v>
      </c>
      <c r="H10" s="27">
        <v>1170.31</v>
      </c>
      <c r="I10" s="16">
        <f t="shared" si="35"/>
        <v>20.321111500371696</v>
      </c>
      <c r="J10" s="25">
        <f t="shared" si="36"/>
        <v>6.0873892684875823</v>
      </c>
      <c r="K10" s="26">
        <f t="shared" si="37"/>
        <v>-7.9696407989804818E-2</v>
      </c>
      <c r="L10" s="34">
        <v>6680</v>
      </c>
      <c r="M10" s="25">
        <f t="shared" si="1"/>
        <v>5.9547156355856661</v>
      </c>
      <c r="N10" s="26">
        <f t="shared" si="2"/>
        <v>-0.25638181256688181</v>
      </c>
      <c r="O10" s="27">
        <f t="shared" si="3"/>
        <v>5.7078893626475038</v>
      </c>
      <c r="P10" s="25">
        <f t="shared" si="4"/>
        <v>11.64601762140822</v>
      </c>
      <c r="Q10" s="26">
        <f t="shared" si="5"/>
        <v>-0.28209049412216031</v>
      </c>
      <c r="R10" s="35">
        <v>55.280999999999999</v>
      </c>
      <c r="S10" s="25">
        <f t="shared" si="38"/>
        <v>77.254496415445018</v>
      </c>
      <c r="T10" s="26">
        <f t="shared" si="6"/>
        <v>0.30304249643602998</v>
      </c>
      <c r="U10" s="35">
        <v>58.807000000000002</v>
      </c>
      <c r="V10" s="30">
        <f t="shared" si="7"/>
        <v>86.154709473362018</v>
      </c>
      <c r="W10" s="26">
        <f t="shared" si="8"/>
        <v>-0.22090306720905786</v>
      </c>
      <c r="X10" s="35">
        <v>181.999</v>
      </c>
      <c r="Y10" s="30">
        <f t="shared" si="9"/>
        <v>64.599805493436776</v>
      </c>
      <c r="Z10" s="26">
        <f t="shared" si="10"/>
        <v>0.25116903149164016</v>
      </c>
      <c r="AA10" s="35">
        <v>22.861999999999998</v>
      </c>
      <c r="AB10" s="30">
        <f t="shared" si="11"/>
        <v>77.51727757851458</v>
      </c>
      <c r="AC10" s="26">
        <f t="shared" si="12"/>
        <v>-3.9781412034081559E-2</v>
      </c>
      <c r="AD10" s="35">
        <v>13.128</v>
      </c>
      <c r="AE10" s="25">
        <f t="shared" si="13"/>
        <v>84.943384018117115</v>
      </c>
      <c r="AF10" s="26">
        <f t="shared" si="14"/>
        <v>0.49947642331553227</v>
      </c>
      <c r="AG10" s="35">
        <v>107.14400000000001</v>
      </c>
      <c r="AH10" s="30">
        <f t="shared" si="15"/>
        <v>93.459269767789138</v>
      </c>
      <c r="AI10" s="26">
        <f t="shared" si="16"/>
        <v>0.97390777902410131</v>
      </c>
      <c r="AJ10" s="31">
        <v>100.19799999999999</v>
      </c>
      <c r="AK10" s="25">
        <f t="shared" si="17"/>
        <v>97.011182649949163</v>
      </c>
      <c r="AL10" s="26">
        <f t="shared" si="18"/>
        <v>0.58561575819643719</v>
      </c>
      <c r="AM10" s="31">
        <v>91.546999999999997</v>
      </c>
      <c r="AN10" s="25">
        <f t="shared" si="19"/>
        <v>39.555734149102562</v>
      </c>
      <c r="AO10" s="26">
        <f t="shared" si="20"/>
        <v>0.4550365523398105</v>
      </c>
      <c r="AP10" s="34">
        <v>305</v>
      </c>
      <c r="AQ10" s="32">
        <f t="shared" si="21"/>
        <v>3.8535293580494931</v>
      </c>
      <c r="AR10" s="26">
        <f t="shared" si="22"/>
        <v>-0.1065072637968676</v>
      </c>
      <c r="AS10" s="35">
        <v>12.824999999999999</v>
      </c>
      <c r="AT10" s="32">
        <f t="shared" si="23"/>
        <v>60.640608034744844</v>
      </c>
      <c r="AU10" s="26">
        <f t="shared" si="24"/>
        <v>0.26925665234007296</v>
      </c>
      <c r="AV10" s="34">
        <v>-114</v>
      </c>
      <c r="AW10" s="32">
        <f t="shared" si="25"/>
        <v>92.807017543859644</v>
      </c>
      <c r="AX10" s="26">
        <f t="shared" si="26"/>
        <v>3.3016898066119564E-2</v>
      </c>
      <c r="AY10" s="16">
        <f t="shared" si="27"/>
        <v>-4.8323513204188036</v>
      </c>
      <c r="AZ10" s="32">
        <f t="shared" si="28"/>
        <v>74.447326267244506</v>
      </c>
      <c r="BA10" s="26">
        <f t="shared" si="29"/>
        <v>0.42204072531715781</v>
      </c>
      <c r="BB10" s="27">
        <v>20.253</v>
      </c>
      <c r="BC10" s="25">
        <f t="shared" si="30"/>
        <v>86.036533559898047</v>
      </c>
      <c r="BD10" s="26">
        <f t="shared" si="31"/>
        <v>0.5996445050413397</v>
      </c>
      <c r="BE10" s="35">
        <v>73.927000000000007</v>
      </c>
      <c r="BF10" s="25">
        <f t="shared" si="32"/>
        <v>77.647886732207382</v>
      </c>
      <c r="BG10" s="26">
        <f t="shared" si="33"/>
        <v>-8.8375774836875254E-2</v>
      </c>
      <c r="BH10" s="7">
        <f t="shared" si="39"/>
        <v>0.16457185842729294</v>
      </c>
      <c r="BI10" s="138">
        <f t="shared" si="40"/>
        <v>0.27110630048651024</v>
      </c>
    </row>
    <row r="11" spans="1:62">
      <c r="A11" s="120">
        <v>8</v>
      </c>
      <c r="B11" s="3" t="s">
        <v>20</v>
      </c>
      <c r="C11" s="21">
        <v>23656</v>
      </c>
      <c r="D11" s="4">
        <v>23829</v>
      </c>
      <c r="E11" s="9">
        <v>24108</v>
      </c>
      <c r="F11" s="25">
        <f t="shared" si="0"/>
        <v>3.1552041629639129</v>
      </c>
      <c r="G11" s="26">
        <f t="shared" si="34"/>
        <v>-0.12379716529943573</v>
      </c>
      <c r="H11" s="27">
        <v>573.04</v>
      </c>
      <c r="I11" s="16">
        <f t="shared" si="35"/>
        <v>42.070361580343437</v>
      </c>
      <c r="J11" s="25">
        <f t="shared" si="36"/>
        <v>12.602591526594919</v>
      </c>
      <c r="K11" s="26">
        <f t="shared" si="37"/>
        <v>0.30188916501635732</v>
      </c>
      <c r="L11" s="34">
        <v>6912</v>
      </c>
      <c r="M11" s="25">
        <f t="shared" si="1"/>
        <v>6.1615261187377426</v>
      </c>
      <c r="N11" s="26">
        <f t="shared" si="2"/>
        <v>-0.24404524356693807</v>
      </c>
      <c r="O11" s="27">
        <f t="shared" si="3"/>
        <v>12.061985201731119</v>
      </c>
      <c r="P11" s="25">
        <f t="shared" si="4"/>
        <v>24.610514199484996</v>
      </c>
      <c r="Q11" s="26">
        <f t="shared" si="5"/>
        <v>0.29220590918394512</v>
      </c>
      <c r="R11" s="35">
        <v>63.555999999999997</v>
      </c>
      <c r="S11" s="25">
        <f t="shared" si="38"/>
        <v>88.818703970261453</v>
      </c>
      <c r="T11" s="26">
        <f t="shared" si="6"/>
        <v>1.1458388352750979</v>
      </c>
      <c r="U11" s="35">
        <v>55.552999999999997</v>
      </c>
      <c r="V11" s="30">
        <f t="shared" si="7"/>
        <v>91.201195254981727</v>
      </c>
      <c r="W11" s="26">
        <f t="shared" si="8"/>
        <v>0.42422221674226523</v>
      </c>
      <c r="X11" s="35">
        <v>141.28399999999999</v>
      </c>
      <c r="Y11" s="30">
        <f t="shared" si="9"/>
        <v>83.21607542255316</v>
      </c>
      <c r="Z11" s="26">
        <f t="shared" si="10"/>
        <v>1.2843641489851965</v>
      </c>
      <c r="AA11" s="35">
        <v>20.294</v>
      </c>
      <c r="AB11" s="30">
        <f t="shared" si="11"/>
        <v>87.326303340888927</v>
      </c>
      <c r="AC11" s="26">
        <f t="shared" si="12"/>
        <v>1.3207362824899542</v>
      </c>
      <c r="AD11" s="35">
        <v>14.8</v>
      </c>
      <c r="AE11" s="25">
        <f t="shared" si="13"/>
        <v>95.761889356195411</v>
      </c>
      <c r="AF11" s="26">
        <f t="shared" si="14"/>
        <v>1.2759643961786518</v>
      </c>
      <c r="AG11" s="35">
        <v>112.99299999999999</v>
      </c>
      <c r="AH11" s="30">
        <f t="shared" si="15"/>
        <v>88.621419025957366</v>
      </c>
      <c r="AI11" s="26">
        <f t="shared" si="16"/>
        <v>0.2743806206183404</v>
      </c>
      <c r="AJ11" s="31">
        <v>100.727</v>
      </c>
      <c r="AK11" s="25">
        <f t="shared" si="17"/>
        <v>97.523357699569161</v>
      </c>
      <c r="AL11" s="26">
        <f t="shared" si="18"/>
        <v>0.75437773536327513</v>
      </c>
      <c r="AM11" s="31">
        <v>119.928</v>
      </c>
      <c r="AN11" s="25">
        <f t="shared" si="19"/>
        <v>51.8186296113862</v>
      </c>
      <c r="AO11" s="26">
        <f t="shared" si="20"/>
        <v>1.1752320219300483</v>
      </c>
      <c r="AP11" s="34">
        <v>235</v>
      </c>
      <c r="AQ11" s="32">
        <f t="shared" si="21"/>
        <v>3.2143183270934159</v>
      </c>
      <c r="AR11" s="26">
        <f t="shared" si="22"/>
        <v>-0.14409232022380991</v>
      </c>
      <c r="AS11" s="35">
        <v>9.7479999999999993</v>
      </c>
      <c r="AT11" s="32">
        <f t="shared" si="23"/>
        <v>54.674654878237931</v>
      </c>
      <c r="AU11" s="26">
        <f t="shared" si="24"/>
        <v>-2.0316091289394343E-2</v>
      </c>
      <c r="AV11" s="34">
        <v>-84</v>
      </c>
      <c r="AW11" s="32">
        <f t="shared" si="25"/>
        <v>95.438596491228068</v>
      </c>
      <c r="AX11" s="26">
        <f t="shared" si="26"/>
        <v>0.18575862276451904</v>
      </c>
      <c r="AY11" s="16">
        <f t="shared" si="27"/>
        <v>-3.5508961785593507</v>
      </c>
      <c r="AZ11" s="32">
        <f t="shared" si="28"/>
        <v>83.26150100938429</v>
      </c>
      <c r="BA11" s="26">
        <f t="shared" si="29"/>
        <v>0.76474294457879632</v>
      </c>
      <c r="BB11" s="27">
        <v>22.43</v>
      </c>
      <c r="BC11" s="25">
        <f t="shared" si="30"/>
        <v>95.284621920135947</v>
      </c>
      <c r="BD11" s="26">
        <f t="shared" si="31"/>
        <v>1.3575716116720256</v>
      </c>
      <c r="BE11" s="35">
        <v>72.647000000000006</v>
      </c>
      <c r="BF11" s="25">
        <f t="shared" si="32"/>
        <v>76.303461893958499</v>
      </c>
      <c r="BG11" s="26">
        <f t="shared" si="33"/>
        <v>-0.25039802870448047</v>
      </c>
      <c r="BH11" s="7">
        <f t="shared" si="39"/>
        <v>0.54462664954306328</v>
      </c>
      <c r="BI11" s="138">
        <f t="shared" si="40"/>
        <v>0.89718690373308774</v>
      </c>
    </row>
    <row r="12" spans="1:62">
      <c r="A12" s="120">
        <v>9</v>
      </c>
      <c r="B12" s="3" t="s">
        <v>21</v>
      </c>
      <c r="C12" s="21">
        <v>18216</v>
      </c>
      <c r="D12" s="4">
        <v>18293</v>
      </c>
      <c r="E12" s="9">
        <v>18535</v>
      </c>
      <c r="F12" s="25">
        <f t="shared" si="0"/>
        <v>2.4258216841105082</v>
      </c>
      <c r="G12" s="26">
        <f t="shared" si="34"/>
        <v>-0.1664465870653897</v>
      </c>
      <c r="H12" s="27">
        <v>733.86</v>
      </c>
      <c r="I12" s="16">
        <f t="shared" si="35"/>
        <v>25.256860981658626</v>
      </c>
      <c r="J12" s="25">
        <f t="shared" si="36"/>
        <v>7.5659416805335287</v>
      </c>
      <c r="K12" s="26">
        <f t="shared" si="37"/>
        <v>6.9001775065438012E-3</v>
      </c>
      <c r="L12" s="34">
        <v>8793</v>
      </c>
      <c r="M12" s="25">
        <f t="shared" si="1"/>
        <v>7.8382955963629879</v>
      </c>
      <c r="N12" s="26">
        <f t="shared" si="2"/>
        <v>-0.14402331990791148</v>
      </c>
      <c r="O12" s="27">
        <f t="shared" si="3"/>
        <v>11.981849399067942</v>
      </c>
      <c r="P12" s="25">
        <f t="shared" si="4"/>
        <v>24.447010159615491</v>
      </c>
      <c r="Q12" s="26">
        <f t="shared" si="5"/>
        <v>0.28496306859560627</v>
      </c>
      <c r="R12" s="35">
        <v>65.081999999999994</v>
      </c>
      <c r="S12" s="25">
        <f t="shared" si="38"/>
        <v>90.951269617228206</v>
      </c>
      <c r="T12" s="26">
        <f t="shared" si="6"/>
        <v>1.3012596465220365</v>
      </c>
      <c r="U12" s="35">
        <v>61.4</v>
      </c>
      <c r="V12" s="30">
        <f t="shared" si="7"/>
        <v>82.516286644951137</v>
      </c>
      <c r="W12" s="26">
        <f t="shared" si="8"/>
        <v>-0.68602645443084487</v>
      </c>
      <c r="X12" s="35">
        <v>182.905</v>
      </c>
      <c r="Y12" s="30">
        <f t="shared" si="9"/>
        <v>64.279817391542053</v>
      </c>
      <c r="Z12" s="26">
        <f t="shared" si="10"/>
        <v>0.2334098270004884</v>
      </c>
      <c r="AA12" s="35">
        <v>23.036000000000001</v>
      </c>
      <c r="AB12" s="30">
        <f t="shared" si="11"/>
        <v>76.931758985935062</v>
      </c>
      <c r="AC12" s="26">
        <f t="shared" si="12"/>
        <v>-0.12099318830781616</v>
      </c>
      <c r="AD12" s="35">
        <v>13.445</v>
      </c>
      <c r="AE12" s="25">
        <f t="shared" si="13"/>
        <v>86.994500161759944</v>
      </c>
      <c r="AF12" s="26">
        <f t="shared" si="14"/>
        <v>0.64669334161553715</v>
      </c>
      <c r="AG12" s="35">
        <v>128.465</v>
      </c>
      <c r="AH12" s="30">
        <f t="shared" si="15"/>
        <v>77.948079243373684</v>
      </c>
      <c r="AI12" s="26">
        <f t="shared" si="16"/>
        <v>-1.2689268204836843</v>
      </c>
      <c r="AJ12" s="31">
        <v>100.90900000000001</v>
      </c>
      <c r="AK12" s="25">
        <f t="shared" si="17"/>
        <v>97.699569153313661</v>
      </c>
      <c r="AL12" s="26">
        <f t="shared" si="18"/>
        <v>0.81243951200668685</v>
      </c>
      <c r="AM12" s="31">
        <v>84.48</v>
      </c>
      <c r="AN12" s="25">
        <f t="shared" si="19"/>
        <v>36.502216576361704</v>
      </c>
      <c r="AO12" s="26">
        <f t="shared" si="20"/>
        <v>0.27570455615947143</v>
      </c>
      <c r="AP12" s="34">
        <v>347</v>
      </c>
      <c r="AQ12" s="32">
        <f t="shared" si="21"/>
        <v>4.2370559766231395</v>
      </c>
      <c r="AR12" s="26">
        <f t="shared" si="22"/>
        <v>-8.3956229940702218E-2</v>
      </c>
      <c r="AS12" s="35">
        <v>18.721</v>
      </c>
      <c r="AT12" s="32">
        <f t="shared" si="23"/>
        <v>72.072281681402202</v>
      </c>
      <c r="AU12" s="26">
        <f t="shared" si="24"/>
        <v>0.82412207204736454</v>
      </c>
      <c r="AV12" s="34">
        <v>-85</v>
      </c>
      <c r="AW12" s="32">
        <f t="shared" si="25"/>
        <v>95.350877192982452</v>
      </c>
      <c r="AX12" s="26">
        <f t="shared" si="26"/>
        <v>0.1806672319412389</v>
      </c>
      <c r="AY12" s="16">
        <f t="shared" si="27"/>
        <v>-4.6662274923144489</v>
      </c>
      <c r="AZ12" s="32">
        <f t="shared" si="28"/>
        <v>75.589968254400048</v>
      </c>
      <c r="BA12" s="26">
        <f t="shared" si="29"/>
        <v>0.46646756688493335</v>
      </c>
      <c r="BB12" s="27">
        <v>21.327000000000002</v>
      </c>
      <c r="BC12" s="25">
        <f t="shared" si="30"/>
        <v>90.598980458793562</v>
      </c>
      <c r="BD12" s="26">
        <f t="shared" si="31"/>
        <v>0.97355985300705361</v>
      </c>
      <c r="BE12" s="35">
        <v>70.608000000000004</v>
      </c>
      <c r="BF12" s="25">
        <f t="shared" si="32"/>
        <v>74.161835139904213</v>
      </c>
      <c r="BG12" s="26">
        <f t="shared" si="33"/>
        <v>-0.50849441592014333</v>
      </c>
      <c r="BH12" s="7">
        <f t="shared" si="39"/>
        <v>0.19053116626217548</v>
      </c>
      <c r="BI12" s="138">
        <f t="shared" si="40"/>
        <v>0.31387018477122663</v>
      </c>
    </row>
    <row r="13" spans="1:62">
      <c r="A13" s="120">
        <v>10</v>
      </c>
      <c r="B13" s="3" t="s">
        <v>22</v>
      </c>
      <c r="C13" s="21">
        <v>18615</v>
      </c>
      <c r="D13" s="4">
        <v>18447</v>
      </c>
      <c r="E13" s="9">
        <v>18405</v>
      </c>
      <c r="F13" s="25">
        <f t="shared" si="0"/>
        <v>2.4088075584598814</v>
      </c>
      <c r="G13" s="26">
        <f t="shared" si="34"/>
        <v>-0.16744145963484494</v>
      </c>
      <c r="H13" s="27">
        <v>2764.46</v>
      </c>
      <c r="I13" s="16">
        <f t="shared" si="35"/>
        <v>6.6577197716733103</v>
      </c>
      <c r="J13" s="25">
        <f t="shared" si="36"/>
        <v>1.9943855871240308</v>
      </c>
      <c r="K13" s="26">
        <f t="shared" si="37"/>
        <v>-0.31941746240925012</v>
      </c>
      <c r="L13" s="34">
        <v>15016</v>
      </c>
      <c r="M13" s="25">
        <f t="shared" si="1"/>
        <v>13.385630237118916</v>
      </c>
      <c r="N13" s="26">
        <f t="shared" si="2"/>
        <v>0.18688387356902764</v>
      </c>
      <c r="O13" s="27">
        <f t="shared" si="3"/>
        <v>5.4318022326240927</v>
      </c>
      <c r="P13" s="25">
        <f t="shared" si="4"/>
        <v>11.082706846266408</v>
      </c>
      <c r="Q13" s="26">
        <f t="shared" si="5"/>
        <v>-0.30704382340565706</v>
      </c>
      <c r="R13" s="35">
        <v>39.045999999999999</v>
      </c>
      <c r="S13" s="25">
        <f t="shared" si="38"/>
        <v>54.566289810919962</v>
      </c>
      <c r="T13" s="26">
        <f t="shared" si="6"/>
        <v>-1.3504679036911325</v>
      </c>
      <c r="U13" s="35">
        <v>63.134999999999998</v>
      </c>
      <c r="V13" s="30">
        <f t="shared" si="7"/>
        <v>80.248673477468913</v>
      </c>
      <c r="W13" s="26">
        <f t="shared" si="8"/>
        <v>-0.97591027693003396</v>
      </c>
      <c r="X13" s="35">
        <v>284.71100000000001</v>
      </c>
      <c r="Y13" s="30">
        <f t="shared" si="9"/>
        <v>41.294856889969125</v>
      </c>
      <c r="Z13" s="26">
        <f t="shared" si="10"/>
        <v>-1.0422457719154314</v>
      </c>
      <c r="AA13" s="35">
        <v>23.34</v>
      </c>
      <c r="AB13" s="30">
        <f t="shared" si="11"/>
        <v>75.929734361610969</v>
      </c>
      <c r="AC13" s="26">
        <f t="shared" si="12"/>
        <v>-0.25997459836496933</v>
      </c>
      <c r="AD13" s="35">
        <v>10.057</v>
      </c>
      <c r="AE13" s="25">
        <f t="shared" si="13"/>
        <v>65.072791976706569</v>
      </c>
      <c r="AF13" s="26">
        <f t="shared" si="14"/>
        <v>-0.92671649813341472</v>
      </c>
      <c r="AG13" s="35">
        <v>117.95699999999999</v>
      </c>
      <c r="AH13" s="30">
        <f t="shared" si="15"/>
        <v>84.891952152055424</v>
      </c>
      <c r="AI13" s="26">
        <f t="shared" si="16"/>
        <v>-0.2648802007440893</v>
      </c>
      <c r="AJ13" s="31">
        <v>96.004000000000005</v>
      </c>
      <c r="AK13" s="25">
        <f t="shared" si="17"/>
        <v>92.950573655419475</v>
      </c>
      <c r="AL13" s="26">
        <f t="shared" si="18"/>
        <v>-0.75235727060828161</v>
      </c>
      <c r="AM13" s="31">
        <v>63.814999999999998</v>
      </c>
      <c r="AN13" s="25">
        <f t="shared" si="19"/>
        <v>27.573259361038378</v>
      </c>
      <c r="AO13" s="26">
        <f t="shared" si="20"/>
        <v>-0.24868991123358247</v>
      </c>
      <c r="AP13" s="34">
        <v>290</v>
      </c>
      <c r="AQ13" s="32">
        <f t="shared" si="21"/>
        <v>3.7165555657017624</v>
      </c>
      <c r="AR13" s="26">
        <f t="shared" si="22"/>
        <v>-0.11456120445978381</v>
      </c>
      <c r="AS13" s="35">
        <v>15.757</v>
      </c>
      <c r="AT13" s="32">
        <f t="shared" si="23"/>
        <v>66.325422677214206</v>
      </c>
      <c r="AU13" s="26">
        <f t="shared" si="24"/>
        <v>0.54518362157036093</v>
      </c>
      <c r="AV13" s="34">
        <v>-176</v>
      </c>
      <c r="AW13" s="32">
        <f t="shared" si="25"/>
        <v>87.368421052631575</v>
      </c>
      <c r="AX13" s="26">
        <f t="shared" si="26"/>
        <v>-0.28264933297723877</v>
      </c>
      <c r="AY13" s="16">
        <f t="shared" si="27"/>
        <v>-9.4547408004297608</v>
      </c>
      <c r="AZ13" s="32">
        <f t="shared" si="28"/>
        <v>42.653354498614448</v>
      </c>
      <c r="BA13" s="26">
        <f t="shared" si="29"/>
        <v>-0.81413452682065679</v>
      </c>
      <c r="BB13" s="27">
        <v>17.896000000000001</v>
      </c>
      <c r="BC13" s="25">
        <f t="shared" si="30"/>
        <v>76.023789294817334</v>
      </c>
      <c r="BD13" s="26">
        <f t="shared" si="31"/>
        <v>-0.2209499783433754</v>
      </c>
      <c r="BE13" s="35">
        <v>76.667000000000002</v>
      </c>
      <c r="BF13" s="25">
        <f t="shared" si="32"/>
        <v>80.525796151583904</v>
      </c>
      <c r="BG13" s="26">
        <f t="shared" si="33"/>
        <v>0.25845311234846774</v>
      </c>
      <c r="BH13" s="7">
        <f t="shared" si="39"/>
        <v>-0.42390945171582273</v>
      </c>
      <c r="BI13" s="138">
        <f t="shared" si="40"/>
        <v>-0.6983242718056486</v>
      </c>
    </row>
    <row r="14" spans="1:62">
      <c r="A14" s="120">
        <v>11</v>
      </c>
      <c r="B14" s="3" t="s">
        <v>23</v>
      </c>
      <c r="C14" s="21">
        <v>24425</v>
      </c>
      <c r="D14" s="4">
        <v>24589</v>
      </c>
      <c r="E14" s="9">
        <v>25069</v>
      </c>
      <c r="F14" s="25">
        <f t="shared" si="0"/>
        <v>3.2809778148889306</v>
      </c>
      <c r="G14" s="26">
        <f t="shared" si="34"/>
        <v>-0.11644276115138587</v>
      </c>
      <c r="H14" s="27">
        <v>1419.91</v>
      </c>
      <c r="I14" s="16">
        <f t="shared" si="35"/>
        <v>17.655344352811092</v>
      </c>
      <c r="J14" s="25">
        <f t="shared" si="36"/>
        <v>5.2888324412170675</v>
      </c>
      <c r="K14" s="26">
        <f t="shared" si="37"/>
        <v>-0.12646667734450057</v>
      </c>
      <c r="L14" s="34">
        <v>10105</v>
      </c>
      <c r="M14" s="25">
        <f t="shared" si="1"/>
        <v>9.0078445355678376</v>
      </c>
      <c r="N14" s="26">
        <f t="shared" si="2"/>
        <v>-7.4257895218574441E-2</v>
      </c>
      <c r="O14" s="27">
        <f t="shared" si="3"/>
        <v>7.1166482382686223</v>
      </c>
      <c r="P14" s="25">
        <f t="shared" si="4"/>
        <v>14.520360420896003</v>
      </c>
      <c r="Q14" s="26">
        <f t="shared" si="5"/>
        <v>-0.15476393564968985</v>
      </c>
      <c r="R14" s="35">
        <v>63.329000000000001</v>
      </c>
      <c r="S14" s="25">
        <f t="shared" si="38"/>
        <v>88.501474349120272</v>
      </c>
      <c r="T14" s="26">
        <f t="shared" si="6"/>
        <v>1.1227192257383651</v>
      </c>
      <c r="U14" s="35">
        <v>51.646000000000001</v>
      </c>
      <c r="V14" s="30">
        <f t="shared" si="7"/>
        <v>98.100530534794558</v>
      </c>
      <c r="W14" s="26">
        <f t="shared" si="8"/>
        <v>1.3062093705901598</v>
      </c>
      <c r="X14" s="35">
        <v>145.006</v>
      </c>
      <c r="Y14" s="30">
        <f t="shared" si="9"/>
        <v>81.080093237521211</v>
      </c>
      <c r="Z14" s="26">
        <f t="shared" si="10"/>
        <v>1.1658180399616807</v>
      </c>
      <c r="AA14" s="35">
        <v>20.783999999999999</v>
      </c>
      <c r="AB14" s="30">
        <f t="shared" si="11"/>
        <v>85.267513471901466</v>
      </c>
      <c r="AC14" s="26">
        <f t="shared" si="12"/>
        <v>1.0351809058481198</v>
      </c>
      <c r="AD14" s="35">
        <v>13.898</v>
      </c>
      <c r="AE14" s="25">
        <f t="shared" si="13"/>
        <v>89.925590423811059</v>
      </c>
      <c r="AF14" s="26">
        <f t="shared" si="14"/>
        <v>0.85706956871302098</v>
      </c>
      <c r="AG14" s="35">
        <v>122.429</v>
      </c>
      <c r="AH14" s="30">
        <f t="shared" si="15"/>
        <v>81.79107891104232</v>
      </c>
      <c r="AI14" s="26">
        <f t="shared" si="16"/>
        <v>-0.71324976868182355</v>
      </c>
      <c r="AJ14" s="31">
        <v>102.502</v>
      </c>
      <c r="AK14" s="25">
        <f t="shared" si="17"/>
        <v>99.241903470978357</v>
      </c>
      <c r="AL14" s="26">
        <f t="shared" si="18"/>
        <v>1.3206395680119085</v>
      </c>
      <c r="AM14" s="31">
        <v>96.296999999999997</v>
      </c>
      <c r="AN14" s="25">
        <f t="shared" si="19"/>
        <v>41.608119669198658</v>
      </c>
      <c r="AO14" s="26">
        <f t="shared" si="20"/>
        <v>0.57557242072195447</v>
      </c>
      <c r="AP14" s="34">
        <v>-73</v>
      </c>
      <c r="AQ14" s="32">
        <f t="shared" si="21"/>
        <v>0.40178979088667699</v>
      </c>
      <c r="AR14" s="26">
        <f t="shared" si="22"/>
        <v>-0.30946656850235599</v>
      </c>
      <c r="AS14" s="35">
        <v>-2.9119999999999999</v>
      </c>
      <c r="AT14" s="32">
        <f t="shared" si="23"/>
        <v>30.128354273305415</v>
      </c>
      <c r="AU14" s="26">
        <f t="shared" si="24"/>
        <v>-1.211733359521129</v>
      </c>
      <c r="AV14" s="34">
        <v>-57</v>
      </c>
      <c r="AW14" s="32">
        <f t="shared" si="25"/>
        <v>97.807017543859644</v>
      </c>
      <c r="AX14" s="26">
        <f t="shared" si="26"/>
        <v>0.32322617499307815</v>
      </c>
      <c r="AY14" s="16">
        <f t="shared" si="27"/>
        <v>-2.3336745138178094</v>
      </c>
      <c r="AZ14" s="32">
        <f t="shared" si="28"/>
        <v>91.633861541163981</v>
      </c>
      <c r="BA14" s="26">
        <f t="shared" si="29"/>
        <v>1.0902670711861275</v>
      </c>
      <c r="BB14" s="27">
        <v>21.710999999999999</v>
      </c>
      <c r="BC14" s="25">
        <f t="shared" si="30"/>
        <v>92.230246389124886</v>
      </c>
      <c r="BD14" s="26">
        <f t="shared" si="31"/>
        <v>1.1072502567489821</v>
      </c>
      <c r="BE14" s="35">
        <v>75.863</v>
      </c>
      <c r="BF14" s="25">
        <f t="shared" si="32"/>
        <v>79.68132930005882</v>
      </c>
      <c r="BG14" s="26">
        <f t="shared" si="33"/>
        <v>0.15668288413787776</v>
      </c>
      <c r="BH14" s="7">
        <f t="shared" si="39"/>
        <v>0.43497751962519671</v>
      </c>
      <c r="BI14" s="138">
        <f t="shared" si="40"/>
        <v>0.71655717610118763</v>
      </c>
    </row>
    <row r="15" spans="1:62">
      <c r="A15" s="120">
        <v>12</v>
      </c>
      <c r="B15" s="3" t="s">
        <v>24</v>
      </c>
      <c r="C15" s="21">
        <v>13796</v>
      </c>
      <c r="D15" s="4">
        <v>13792</v>
      </c>
      <c r="E15" s="9">
        <v>13811</v>
      </c>
      <c r="F15" s="25">
        <f t="shared" si="0"/>
        <v>1.8075545335446574</v>
      </c>
      <c r="G15" s="26">
        <f t="shared" si="34"/>
        <v>-0.20259872566620915</v>
      </c>
      <c r="H15" s="27">
        <v>452.21</v>
      </c>
      <c r="I15" s="16">
        <f t="shared" si="35"/>
        <v>30.541120275977978</v>
      </c>
      <c r="J15" s="25">
        <f t="shared" si="36"/>
        <v>9.1488936425636087</v>
      </c>
      <c r="K15" s="26">
        <f t="shared" si="37"/>
        <v>9.9611287237763038E-2</v>
      </c>
      <c r="L15" s="34">
        <v>3498</v>
      </c>
      <c r="M15" s="25">
        <f t="shared" si="1"/>
        <v>3.1182028882153681</v>
      </c>
      <c r="N15" s="26">
        <f t="shared" si="2"/>
        <v>-0.42558423738507567</v>
      </c>
      <c r="O15" s="27">
        <f t="shared" si="3"/>
        <v>7.7353441984918518</v>
      </c>
      <c r="P15" s="25">
        <f t="shared" si="4"/>
        <v>15.78270865458912</v>
      </c>
      <c r="Q15" s="26">
        <f t="shared" si="5"/>
        <v>-9.8844907404837076E-2</v>
      </c>
      <c r="R15" s="35">
        <v>58.085999999999999</v>
      </c>
      <c r="S15" s="25">
        <f t="shared" si="38"/>
        <v>81.174448341881288</v>
      </c>
      <c r="T15" s="26">
        <f t="shared" si="6"/>
        <v>0.58872753938993783</v>
      </c>
      <c r="U15" s="35">
        <v>59.499000000000002</v>
      </c>
      <c r="V15" s="30">
        <f t="shared" si="7"/>
        <v>85.152691641876331</v>
      </c>
      <c r="W15" s="26">
        <f t="shared" si="8"/>
        <v>-0.34899756029490137</v>
      </c>
      <c r="X15" s="35">
        <v>200.233</v>
      </c>
      <c r="Y15" s="30">
        <f t="shared" si="9"/>
        <v>58.717094584808699</v>
      </c>
      <c r="Z15" s="26">
        <f t="shared" si="10"/>
        <v>-7.5318939061175094E-2</v>
      </c>
      <c r="AA15" s="35">
        <v>21.303999999999998</v>
      </c>
      <c r="AB15" s="30">
        <f t="shared" si="11"/>
        <v>83.186256102140447</v>
      </c>
      <c r="AC15" s="26">
        <f t="shared" si="12"/>
        <v>0.74650927351538832</v>
      </c>
      <c r="AD15" s="35">
        <v>12.425000000000001</v>
      </c>
      <c r="AE15" s="25">
        <f t="shared" si="13"/>
        <v>80.394694273697837</v>
      </c>
      <c r="AF15" s="26">
        <f t="shared" si="14"/>
        <v>0.17299852563444829</v>
      </c>
      <c r="AG15" s="35">
        <v>112.24299999999999</v>
      </c>
      <c r="AH15" s="30">
        <f t="shared" si="15"/>
        <v>89.213581247828373</v>
      </c>
      <c r="AI15" s="26">
        <f t="shared" si="16"/>
        <v>0.360004088245997</v>
      </c>
      <c r="AJ15" s="31">
        <v>97.909000000000006</v>
      </c>
      <c r="AK15" s="25">
        <f t="shared" si="17"/>
        <v>94.794984750931903</v>
      </c>
      <c r="AL15" s="26">
        <f t="shared" si="18"/>
        <v>-0.14462274035720601</v>
      </c>
      <c r="AM15" s="31">
        <v>68.558000000000007</v>
      </c>
      <c r="AN15" s="25">
        <f t="shared" si="19"/>
        <v>29.622620312999601</v>
      </c>
      <c r="AO15" s="26">
        <f t="shared" si="20"/>
        <v>-0.12833167465747491</v>
      </c>
      <c r="AP15" s="34">
        <v>124</v>
      </c>
      <c r="AQ15" s="32">
        <f t="shared" si="21"/>
        <v>2.2007122637202081</v>
      </c>
      <c r="AR15" s="26">
        <f t="shared" si="22"/>
        <v>-0.20369148112938981</v>
      </c>
      <c r="AS15" s="35">
        <v>8.9779999999999998</v>
      </c>
      <c r="AT15" s="32">
        <f t="shared" si="23"/>
        <v>53.181712424383434</v>
      </c>
      <c r="AU15" s="26">
        <f t="shared" si="24"/>
        <v>-9.2779858788480468E-2</v>
      </c>
      <c r="AV15" s="34">
        <v>-105</v>
      </c>
      <c r="AW15" s="32">
        <f t="shared" si="25"/>
        <v>93.596491228070178</v>
      </c>
      <c r="AX15" s="26">
        <f t="shared" si="26"/>
        <v>7.8839415475639815E-2</v>
      </c>
      <c r="AY15" s="16">
        <f t="shared" si="27"/>
        <v>-7.6109017106407659</v>
      </c>
      <c r="AZ15" s="32">
        <f t="shared" si="28"/>
        <v>55.335749225444971</v>
      </c>
      <c r="BA15" s="26">
        <f t="shared" si="29"/>
        <v>-0.32103279630268533</v>
      </c>
      <c r="BB15" s="27">
        <v>15.789</v>
      </c>
      <c r="BC15" s="25">
        <f t="shared" si="30"/>
        <v>67.073067119796093</v>
      </c>
      <c r="BD15" s="26">
        <f t="shared" si="31"/>
        <v>-0.9545064384586045</v>
      </c>
      <c r="BE15" s="35">
        <v>69.738</v>
      </c>
      <c r="BF15" s="25">
        <f t="shared" si="32"/>
        <v>73.248046382656923</v>
      </c>
      <c r="BG15" s="26">
        <f t="shared" si="33"/>
        <v>-0.61861891659578139</v>
      </c>
      <c r="BH15" s="7">
        <f t="shared" si="39"/>
        <v>-9.4982884504185183E-2</v>
      </c>
      <c r="BI15" s="138">
        <f t="shared" si="40"/>
        <v>-0.15646939077888308</v>
      </c>
    </row>
    <row r="16" spans="1:62">
      <c r="A16" s="120">
        <v>13</v>
      </c>
      <c r="B16" s="3" t="s">
        <v>25</v>
      </c>
      <c r="C16" s="21">
        <v>13824</v>
      </c>
      <c r="D16" s="4">
        <v>13776</v>
      </c>
      <c r="E16" s="9">
        <v>13704</v>
      </c>
      <c r="F16" s="25">
        <f t="shared" si="0"/>
        <v>1.7935505993552956</v>
      </c>
      <c r="G16" s="26">
        <f t="shared" si="34"/>
        <v>-0.20341758231952997</v>
      </c>
      <c r="H16" s="27">
        <v>690.58</v>
      </c>
      <c r="I16" s="16">
        <f t="shared" si="35"/>
        <v>19.844188942627934</v>
      </c>
      <c r="J16" s="25">
        <f t="shared" si="36"/>
        <v>5.9445224149763494</v>
      </c>
      <c r="K16" s="26">
        <f t="shared" si="37"/>
        <v>-8.8063904193446563E-2</v>
      </c>
      <c r="L16" s="34">
        <v>8749</v>
      </c>
      <c r="M16" s="25">
        <f t="shared" si="1"/>
        <v>7.7990729185238008</v>
      </c>
      <c r="N16" s="26">
        <f t="shared" si="2"/>
        <v>-0.14636301402859045</v>
      </c>
      <c r="O16" s="27">
        <f t="shared" si="3"/>
        <v>12.669060789481305</v>
      </c>
      <c r="P16" s="25">
        <f t="shared" si="4"/>
        <v>25.849152957750299</v>
      </c>
      <c r="Q16" s="26">
        <f t="shared" si="5"/>
        <v>0.34707466398543918</v>
      </c>
      <c r="R16" s="35">
        <v>57.503</v>
      </c>
      <c r="S16" s="25">
        <f t="shared" si="38"/>
        <v>80.359713235602385</v>
      </c>
      <c r="T16" s="26">
        <f t="shared" si="6"/>
        <v>0.52934986379559679</v>
      </c>
      <c r="U16" s="35">
        <v>58.317999999999998</v>
      </c>
      <c r="V16" s="30">
        <f t="shared" si="7"/>
        <v>86.877121986350701</v>
      </c>
      <c r="W16" s="26">
        <f t="shared" si="8"/>
        <v>-0.12855235074231458</v>
      </c>
      <c r="X16" s="35">
        <v>203.36500000000001</v>
      </c>
      <c r="Y16" s="30">
        <f t="shared" si="9"/>
        <v>57.81279964595678</v>
      </c>
      <c r="Z16" s="26">
        <f t="shared" si="10"/>
        <v>-0.12550692619036063</v>
      </c>
      <c r="AA16" s="35">
        <v>21.454000000000001</v>
      </c>
      <c r="AB16" s="30">
        <f t="shared" si="11"/>
        <v>82.604642490910791</v>
      </c>
      <c r="AC16" s="26">
        <f t="shared" si="12"/>
        <v>0.66583912047233706</v>
      </c>
      <c r="AD16" s="35">
        <v>12.141999999999999</v>
      </c>
      <c r="AE16" s="25">
        <f t="shared" si="13"/>
        <v>78.563571659657072</v>
      </c>
      <c r="AF16" s="26">
        <f t="shared" si="14"/>
        <v>4.1571434533812526E-2</v>
      </c>
      <c r="AG16" s="35">
        <v>115.70399999999999</v>
      </c>
      <c r="AH16" s="30">
        <f t="shared" si="15"/>
        <v>86.544976837447294</v>
      </c>
      <c r="AI16" s="26">
        <f t="shared" si="16"/>
        <v>-2.5861735178753526E-2</v>
      </c>
      <c r="AJ16" s="31">
        <v>97.108999999999995</v>
      </c>
      <c r="AK16" s="25">
        <f t="shared" si="17"/>
        <v>94.020428910296758</v>
      </c>
      <c r="AL16" s="26">
        <f t="shared" si="18"/>
        <v>-0.39983934098758056</v>
      </c>
      <c r="AM16" s="31">
        <v>69.861000000000004</v>
      </c>
      <c r="AN16" s="25">
        <f t="shared" si="19"/>
        <v>30.185622067249117</v>
      </c>
      <c r="AO16" s="26">
        <f t="shared" si="20"/>
        <v>-9.5266782762331109E-2</v>
      </c>
      <c r="AP16" s="34">
        <v>60</v>
      </c>
      <c r="AQ16" s="32">
        <f t="shared" si="21"/>
        <v>1.6162907497032235</v>
      </c>
      <c r="AR16" s="26">
        <f t="shared" si="22"/>
        <v>-0.23805496129116566</v>
      </c>
      <c r="AS16" s="35">
        <v>4.3780000000000001</v>
      </c>
      <c r="AT16" s="32">
        <f t="shared" si="23"/>
        <v>44.262835427330543</v>
      </c>
      <c r="AU16" s="26">
        <f t="shared" si="24"/>
        <v>-0.52568028800380284</v>
      </c>
      <c r="AV16" s="34">
        <v>-74</v>
      </c>
      <c r="AW16" s="32">
        <f t="shared" si="25"/>
        <v>96.315789473684205</v>
      </c>
      <c r="AX16" s="26">
        <f t="shared" si="26"/>
        <v>0.23667253099731858</v>
      </c>
      <c r="AY16" s="16">
        <f t="shared" si="27"/>
        <v>-5.3530092592592595</v>
      </c>
      <c r="AZ16" s="32">
        <f t="shared" si="28"/>
        <v>70.866108397094933</v>
      </c>
      <c r="BA16" s="26">
        <f t="shared" si="29"/>
        <v>0.28280008763248304</v>
      </c>
      <c r="BB16" s="27">
        <v>18.437000000000001</v>
      </c>
      <c r="BC16" s="25">
        <f t="shared" si="30"/>
        <v>78.32200509770604</v>
      </c>
      <c r="BD16" s="26">
        <f t="shared" si="31"/>
        <v>-3.259969598820698E-2</v>
      </c>
      <c r="BE16" s="35">
        <v>72.200999999999993</v>
      </c>
      <c r="BF16" s="25">
        <f t="shared" si="32"/>
        <v>75.835013864381139</v>
      </c>
      <c r="BG16" s="26">
        <f t="shared" si="33"/>
        <v>-0.30685265778647586</v>
      </c>
      <c r="BH16" s="7">
        <f t="shared" si="39"/>
        <v>-2.7020032889436531E-2</v>
      </c>
      <c r="BI16" s="138">
        <f t="shared" si="40"/>
        <v>-4.4511262287988636E-2</v>
      </c>
    </row>
    <row r="17" spans="1:61">
      <c r="A17" s="120">
        <v>14</v>
      </c>
      <c r="B17" s="3" t="s">
        <v>26</v>
      </c>
      <c r="C17" s="21">
        <v>6669</v>
      </c>
      <c r="D17" s="4">
        <v>6544</v>
      </c>
      <c r="E17" s="9">
        <v>6341</v>
      </c>
      <c r="F17" s="25">
        <f t="shared" si="0"/>
        <v>0.82989669808172273</v>
      </c>
      <c r="G17" s="26">
        <f t="shared" si="34"/>
        <v>-0.25976563408029069</v>
      </c>
      <c r="H17" s="27">
        <v>561.05999999999995</v>
      </c>
      <c r="I17" s="16">
        <f t="shared" si="35"/>
        <v>11.301821552062169</v>
      </c>
      <c r="J17" s="25">
        <f t="shared" si="36"/>
        <v>3.3855720554029003</v>
      </c>
      <c r="K17" s="26">
        <f t="shared" si="37"/>
        <v>-0.23793776851394116</v>
      </c>
      <c r="L17" s="34">
        <v>3532</v>
      </c>
      <c r="M17" s="25">
        <f t="shared" si="1"/>
        <v>3.1485113210911035</v>
      </c>
      <c r="N17" s="26">
        <f t="shared" si="2"/>
        <v>-0.42377629192818739</v>
      </c>
      <c r="O17" s="27">
        <f t="shared" si="3"/>
        <v>6.2952268919545151</v>
      </c>
      <c r="P17" s="25">
        <f t="shared" si="4"/>
        <v>12.844384089543674</v>
      </c>
      <c r="Q17" s="26">
        <f t="shared" si="5"/>
        <v>-0.22900570611298907</v>
      </c>
      <c r="R17" s="35">
        <v>52.542000000000002</v>
      </c>
      <c r="S17" s="25">
        <f t="shared" si="38"/>
        <v>73.426778651983724</v>
      </c>
      <c r="T17" s="26">
        <f t="shared" si="6"/>
        <v>2.4079454492802632E-2</v>
      </c>
      <c r="U17" s="35">
        <v>55.84</v>
      </c>
      <c r="V17" s="30">
        <f t="shared" si="7"/>
        <v>90.732449856733524</v>
      </c>
      <c r="W17" s="26">
        <f t="shared" si="8"/>
        <v>0.36429942665987841</v>
      </c>
      <c r="X17" s="35">
        <v>339.26499999999999</v>
      </c>
      <c r="Y17" s="30">
        <f t="shared" si="9"/>
        <v>34.654621018967475</v>
      </c>
      <c r="Z17" s="26">
        <f t="shared" si="10"/>
        <v>-1.410776057898995</v>
      </c>
      <c r="AA17" s="35">
        <v>20.524999999999999</v>
      </c>
      <c r="AB17" s="30">
        <f t="shared" si="11"/>
        <v>86.343483556638247</v>
      </c>
      <c r="AC17" s="26">
        <f t="shared" si="12"/>
        <v>1.1844185951483237</v>
      </c>
      <c r="AD17" s="35">
        <v>8.1530000000000005</v>
      </c>
      <c r="AE17" s="25">
        <f t="shared" si="13"/>
        <v>52.753154318990624</v>
      </c>
      <c r="AF17" s="26">
        <f t="shared" si="14"/>
        <v>-1.8109468212981148</v>
      </c>
      <c r="AG17" s="35">
        <v>111.938</v>
      </c>
      <c r="AH17" s="30">
        <f t="shared" si="15"/>
        <v>89.456663510157412</v>
      </c>
      <c r="AI17" s="26">
        <f t="shared" si="16"/>
        <v>0.39515247402721954</v>
      </c>
      <c r="AJ17" s="37">
        <v>90.91</v>
      </c>
      <c r="AK17" s="25">
        <f t="shared" si="17"/>
        <v>88.018589340175239</v>
      </c>
      <c r="AL17" s="26">
        <f t="shared" si="18"/>
        <v>-2.3774489751221752</v>
      </c>
      <c r="AM17" s="31">
        <v>58.822000000000003</v>
      </c>
      <c r="AN17" s="25">
        <f t="shared" si="19"/>
        <v>25.415878118545791</v>
      </c>
      <c r="AO17" s="26">
        <f t="shared" si="20"/>
        <v>-0.37539214088243389</v>
      </c>
      <c r="AP17" s="38">
        <v>-117</v>
      </c>
      <c r="AQ17" s="32">
        <f t="shared" si="21"/>
        <v>0</v>
      </c>
      <c r="AR17" s="26">
        <f t="shared" si="22"/>
        <v>-0.33309146111357685</v>
      </c>
      <c r="AS17" s="39">
        <v>-18.451000000000001</v>
      </c>
      <c r="AT17" s="32">
        <f t="shared" si="23"/>
        <v>0</v>
      </c>
      <c r="AU17" s="26">
        <f t="shared" si="24"/>
        <v>-2.6740898311682804</v>
      </c>
      <c r="AV17" s="34">
        <v>-76</v>
      </c>
      <c r="AW17" s="32">
        <f t="shared" si="25"/>
        <v>96.140350877192986</v>
      </c>
      <c r="AX17" s="26">
        <f t="shared" si="26"/>
        <v>0.22648974935075916</v>
      </c>
      <c r="AY17" s="16">
        <f t="shared" si="27"/>
        <v>-11.396011396011396</v>
      </c>
      <c r="AZ17" s="32">
        <f t="shared" si="28"/>
        <v>29.300801067515899</v>
      </c>
      <c r="BA17" s="26">
        <f t="shared" si="29"/>
        <v>-1.3332925679892613</v>
      </c>
      <c r="BB17" s="37">
        <v>10.294</v>
      </c>
      <c r="BC17" s="25">
        <f t="shared" si="30"/>
        <v>43.729821580288878</v>
      </c>
      <c r="BD17" s="26">
        <f t="shared" si="31"/>
        <v>-2.8676021899219091</v>
      </c>
      <c r="BE17" s="35">
        <v>73.254000000000005</v>
      </c>
      <c r="BF17" s="25">
        <f t="shared" si="32"/>
        <v>76.941013360221831</v>
      </c>
      <c r="BG17" s="26">
        <f t="shared" si="33"/>
        <v>-0.17356403800320275</v>
      </c>
      <c r="BH17" s="7">
        <f t="shared" si="39"/>
        <v>-0.75405664352585577</v>
      </c>
      <c r="BI17" s="138">
        <f t="shared" si="40"/>
        <v>-1.2421899402314032</v>
      </c>
    </row>
    <row r="18" spans="1:61">
      <c r="A18" s="120">
        <v>15</v>
      </c>
      <c r="B18" s="3" t="s">
        <v>27</v>
      </c>
      <c r="C18" s="21">
        <v>27076</v>
      </c>
      <c r="D18" s="4">
        <v>27233</v>
      </c>
      <c r="E18" s="9">
        <v>27310</v>
      </c>
      <c r="F18" s="25">
        <f t="shared" si="0"/>
        <v>3.5742751655278111</v>
      </c>
      <c r="G18" s="26">
        <f t="shared" si="34"/>
        <v>-9.929268862716141E-2</v>
      </c>
      <c r="H18" s="27">
        <v>416.02</v>
      </c>
      <c r="I18" s="16">
        <f t="shared" si="35"/>
        <v>65.645882409499549</v>
      </c>
      <c r="J18" s="25">
        <f t="shared" si="36"/>
        <v>19.664871190371446</v>
      </c>
      <c r="K18" s="26">
        <f t="shared" si="37"/>
        <v>0.7155162368203859</v>
      </c>
      <c r="L18" s="34">
        <v>20156</v>
      </c>
      <c r="M18" s="25">
        <f t="shared" si="1"/>
        <v>17.967552148333038</v>
      </c>
      <c r="N18" s="26">
        <f t="shared" si="2"/>
        <v>0.46020268675743647</v>
      </c>
      <c r="O18" s="27">
        <f t="shared" si="3"/>
        <v>48.44959376953031</v>
      </c>
      <c r="P18" s="25">
        <f t="shared" si="4"/>
        <v>98.853496790327554</v>
      </c>
      <c r="Q18" s="26">
        <f t="shared" si="5"/>
        <v>3.5809936855438469</v>
      </c>
      <c r="R18" s="35">
        <v>57.624000000000002</v>
      </c>
      <c r="S18" s="25">
        <f t="shared" si="38"/>
        <v>80.528809201056504</v>
      </c>
      <c r="T18" s="26">
        <f t="shared" si="6"/>
        <v>0.54167353231517756</v>
      </c>
      <c r="U18" s="35">
        <v>52.326000000000001</v>
      </c>
      <c r="V18" s="30">
        <f t="shared" si="7"/>
        <v>96.825669839085734</v>
      </c>
      <c r="W18" s="26">
        <f t="shared" si="8"/>
        <v>1.1432355896448052</v>
      </c>
      <c r="X18" s="35">
        <v>138.46</v>
      </c>
      <c r="Y18" s="30">
        <f t="shared" si="9"/>
        <v>84.913332370359669</v>
      </c>
      <c r="Z18" s="26">
        <f t="shared" si="10"/>
        <v>1.3785611926616539</v>
      </c>
      <c r="AA18" s="35">
        <v>21.094000000000001</v>
      </c>
      <c r="AB18" s="30">
        <f t="shared" si="11"/>
        <v>84.014411681046738</v>
      </c>
      <c r="AC18" s="26">
        <f t="shared" si="12"/>
        <v>0.86137494378844437</v>
      </c>
      <c r="AD18" s="35">
        <v>14.404999999999999</v>
      </c>
      <c r="AE18" s="25">
        <f t="shared" si="13"/>
        <v>93.206082174053705</v>
      </c>
      <c r="AF18" s="26">
        <f t="shared" si="14"/>
        <v>1.0925237566565629</v>
      </c>
      <c r="AG18" s="35">
        <v>108.815</v>
      </c>
      <c r="AH18" s="30">
        <f t="shared" si="15"/>
        <v>92.024077562836013</v>
      </c>
      <c r="AI18" s="26">
        <f t="shared" si="16"/>
        <v>0.76638671678545378</v>
      </c>
      <c r="AJ18" s="31">
        <v>101.441</v>
      </c>
      <c r="AK18" s="25">
        <f t="shared" si="17"/>
        <v>98.214648787336017</v>
      </c>
      <c r="AL18" s="26">
        <f t="shared" si="18"/>
        <v>0.98215855142588104</v>
      </c>
      <c r="AM18" s="31">
        <v>103.30200000000001</v>
      </c>
      <c r="AN18" s="25">
        <f t="shared" si="19"/>
        <v>44.63484820988775</v>
      </c>
      <c r="AO18" s="26">
        <f t="shared" si="20"/>
        <v>0.75333110662025371</v>
      </c>
      <c r="AP18" s="34">
        <v>247</v>
      </c>
      <c r="AQ18" s="32">
        <f t="shared" si="21"/>
        <v>3.3238973609716007</v>
      </c>
      <c r="AR18" s="26">
        <f t="shared" si="22"/>
        <v>-0.13764916769347693</v>
      </c>
      <c r="AS18" s="35">
        <v>9.0440000000000005</v>
      </c>
      <c r="AT18" s="32">
        <f t="shared" si="23"/>
        <v>53.309678920428105</v>
      </c>
      <c r="AU18" s="26">
        <f t="shared" si="24"/>
        <v>-8.656867871713024E-2</v>
      </c>
      <c r="AV18" s="34">
        <v>-139</v>
      </c>
      <c r="AW18" s="32">
        <f t="shared" si="25"/>
        <v>90.614035087719301</v>
      </c>
      <c r="AX18" s="26">
        <f t="shared" si="26"/>
        <v>-9.42678725158793E-2</v>
      </c>
      <c r="AY18" s="16">
        <f t="shared" si="27"/>
        <v>-5.1336977396956716</v>
      </c>
      <c r="AZ18" s="32">
        <f t="shared" si="28"/>
        <v>72.374588868438423</v>
      </c>
      <c r="BA18" s="26">
        <f t="shared" si="29"/>
        <v>0.34145102437539993</v>
      </c>
      <c r="BB18" s="27">
        <v>18.164999999999999</v>
      </c>
      <c r="BC18" s="25">
        <f t="shared" si="30"/>
        <v>77.166525063721323</v>
      </c>
      <c r="BD18" s="26">
        <f t="shared" si="31"/>
        <v>-0.12729706530540866</v>
      </c>
      <c r="BE18" s="39">
        <v>61.917999999999999</v>
      </c>
      <c r="BF18" s="25">
        <f t="shared" si="32"/>
        <v>65.03445088648013</v>
      </c>
      <c r="BG18" s="26">
        <f t="shared" si="33"/>
        <v>-1.6084736238181843</v>
      </c>
      <c r="BH18" s="7">
        <f t="shared" si="39"/>
        <v>0.74119457580555836</v>
      </c>
      <c r="BI18" s="138">
        <f t="shared" si="40"/>
        <v>1.2210017028888851</v>
      </c>
    </row>
    <row r="19" spans="1:61">
      <c r="A19" s="120">
        <v>16</v>
      </c>
      <c r="B19" s="3" t="s">
        <v>28</v>
      </c>
      <c r="C19" s="21">
        <v>28639</v>
      </c>
      <c r="D19" s="4">
        <v>29095</v>
      </c>
      <c r="E19" s="9">
        <v>29350</v>
      </c>
      <c r="F19" s="25">
        <f t="shared" si="0"/>
        <v>3.8412660603530302</v>
      </c>
      <c r="G19" s="26">
        <f t="shared" si="34"/>
        <v>-8.368084215263312E-2</v>
      </c>
      <c r="H19" s="27">
        <v>938.78</v>
      </c>
      <c r="I19" s="16">
        <f t="shared" si="35"/>
        <v>31.263980911395642</v>
      </c>
      <c r="J19" s="25">
        <f t="shared" si="36"/>
        <v>9.3654336716153228</v>
      </c>
      <c r="K19" s="26">
        <f t="shared" si="37"/>
        <v>0.11229371025258943</v>
      </c>
      <c r="L19" s="34">
        <v>21259</v>
      </c>
      <c r="M19" s="25">
        <f t="shared" si="1"/>
        <v>18.950793367801747</v>
      </c>
      <c r="N19" s="26">
        <f t="shared" si="2"/>
        <v>0.51885456437354815</v>
      </c>
      <c r="O19" s="27">
        <f t="shared" si="3"/>
        <v>22.645348217899826</v>
      </c>
      <c r="P19" s="25">
        <f t="shared" si="4"/>
        <v>46.204140906168675</v>
      </c>
      <c r="Q19" s="26">
        <f t="shared" si="5"/>
        <v>1.2487522800591304</v>
      </c>
      <c r="R19" s="36">
        <v>71.557000000000002</v>
      </c>
      <c r="S19" s="25">
        <f t="shared" si="38"/>
        <v>100</v>
      </c>
      <c r="T19" s="26">
        <f t="shared" si="6"/>
        <v>1.9607286850698284</v>
      </c>
      <c r="U19" s="39">
        <v>50.664999999999999</v>
      </c>
      <c r="V19" s="30">
        <f t="shared" si="7"/>
        <v>100</v>
      </c>
      <c r="W19" s="26">
        <f t="shared" si="8"/>
        <v>1.5490309757873171</v>
      </c>
      <c r="X19" s="39">
        <v>117.571</v>
      </c>
      <c r="Y19" s="30">
        <f t="shared" si="9"/>
        <v>100</v>
      </c>
      <c r="Z19" s="26">
        <f t="shared" si="10"/>
        <v>2.2158648734496738</v>
      </c>
      <c r="AA19" s="35">
        <v>20.963999999999999</v>
      </c>
      <c r="AB19" s="30">
        <f t="shared" si="11"/>
        <v>84.535394008776962</v>
      </c>
      <c r="AC19" s="26">
        <f t="shared" si="12"/>
        <v>0.93363550182776978</v>
      </c>
      <c r="AD19" s="36">
        <v>15.455</v>
      </c>
      <c r="AE19" s="25">
        <f t="shared" si="13"/>
        <v>100</v>
      </c>
      <c r="AF19" s="26">
        <f t="shared" si="14"/>
        <v>1.5801507731076845</v>
      </c>
      <c r="AG19" s="35">
        <v>114.974</v>
      </c>
      <c r="AH19" s="30">
        <f t="shared" si="15"/>
        <v>87.094473533146626</v>
      </c>
      <c r="AI19" s="26">
        <f t="shared" si="16"/>
        <v>5.3592527180396254E-2</v>
      </c>
      <c r="AJ19" s="31">
        <v>103.02200000000001</v>
      </c>
      <c r="AK19" s="25">
        <f t="shared" si="17"/>
        <v>99.745364767391209</v>
      </c>
      <c r="AL19" s="26">
        <f t="shared" si="18"/>
        <v>1.4865303584216543</v>
      </c>
      <c r="AM19" s="31">
        <v>101.34699999999999</v>
      </c>
      <c r="AN19" s="25">
        <f t="shared" si="19"/>
        <v>43.790129537932401</v>
      </c>
      <c r="AO19" s="26">
        <f t="shared" si="20"/>
        <v>0.70372108079139184</v>
      </c>
      <c r="AP19" s="34">
        <v>306</v>
      </c>
      <c r="AQ19" s="32">
        <f t="shared" si="21"/>
        <v>3.8626609442060085</v>
      </c>
      <c r="AR19" s="26">
        <f t="shared" si="22"/>
        <v>-0.10597033441933985</v>
      </c>
      <c r="AS19" s="35">
        <v>10.426</v>
      </c>
      <c r="AT19" s="32">
        <f t="shared" si="23"/>
        <v>55.989219792151395</v>
      </c>
      <c r="AU19" s="26">
        <f t="shared" si="24"/>
        <v>4.3489667625386606E-2</v>
      </c>
      <c r="AV19" s="40">
        <v>-32</v>
      </c>
      <c r="AW19" s="32">
        <f t="shared" si="25"/>
        <v>100</v>
      </c>
      <c r="AX19" s="26">
        <f t="shared" si="26"/>
        <v>0.45051094557507787</v>
      </c>
      <c r="AY19" s="16">
        <f t="shared" si="27"/>
        <v>-1.1173574496316212</v>
      </c>
      <c r="AZ19" s="32">
        <f t="shared" si="28"/>
        <v>100</v>
      </c>
      <c r="BA19" s="26">
        <f t="shared" si="29"/>
        <v>1.4155492785816681</v>
      </c>
      <c r="BB19" s="27">
        <v>21.754999999999999</v>
      </c>
      <c r="BC19" s="25">
        <f t="shared" si="30"/>
        <v>92.417162276975361</v>
      </c>
      <c r="BD19" s="26">
        <f t="shared" si="31"/>
        <v>1.1225689488444122</v>
      </c>
      <c r="BE19" s="35">
        <v>69.355999999999995</v>
      </c>
      <c r="BF19" s="25">
        <f t="shared" si="32"/>
        <v>72.846819594992013</v>
      </c>
      <c r="BG19" s="26">
        <f t="shared" si="33"/>
        <v>-0.6669724329843959</v>
      </c>
      <c r="BH19" s="7">
        <f t="shared" si="39"/>
        <v>0.88209623778040869</v>
      </c>
      <c r="BI19" s="138">
        <f t="shared" si="40"/>
        <v>1.4531150707237555</v>
      </c>
    </row>
    <row r="20" spans="1:61">
      <c r="A20" s="120">
        <v>17</v>
      </c>
      <c r="B20" s="3" t="s">
        <v>29</v>
      </c>
      <c r="C20" s="21">
        <v>747082</v>
      </c>
      <c r="D20" s="4">
        <v>756291</v>
      </c>
      <c r="E20" s="9">
        <v>764071</v>
      </c>
      <c r="F20" s="25">
        <f>E20*100/E$38</f>
        <v>100</v>
      </c>
      <c r="G20" s="26">
        <f t="shared" si="34"/>
        <v>5.5390404586375137</v>
      </c>
      <c r="H20" s="27">
        <v>2288.85</v>
      </c>
      <c r="I20" s="16">
        <f t="shared" si="35"/>
        <v>333.82309893614701</v>
      </c>
      <c r="J20" s="25">
        <f t="shared" si="36"/>
        <v>100</v>
      </c>
      <c r="K20" s="26">
        <f t="shared" si="37"/>
        <v>5.4206236064649831</v>
      </c>
      <c r="L20" s="40">
        <v>112180</v>
      </c>
      <c r="M20" s="25">
        <f t="shared" si="1"/>
        <v>100</v>
      </c>
      <c r="N20" s="26">
        <f t="shared" si="2"/>
        <v>5.3535665904247747</v>
      </c>
      <c r="O20" s="27">
        <f t="shared" si="3"/>
        <v>49.011512331520194</v>
      </c>
      <c r="P20" s="25">
        <f t="shared" si="4"/>
        <v>100.00000000000001</v>
      </c>
      <c r="Q20" s="26">
        <f t="shared" si="5"/>
        <v>3.6317810543960416</v>
      </c>
      <c r="R20" s="35">
        <v>62.18</v>
      </c>
      <c r="S20" s="25">
        <f t="shared" si="38"/>
        <v>86.895761420965101</v>
      </c>
      <c r="T20" s="26">
        <f t="shared" si="6"/>
        <v>1.0056952990524333</v>
      </c>
      <c r="U20" s="35">
        <v>53.942999999999998</v>
      </c>
      <c r="V20" s="30">
        <f t="shared" si="7"/>
        <v>93.923215245722346</v>
      </c>
      <c r="W20" s="26">
        <f t="shared" si="8"/>
        <v>0.7721958355015961</v>
      </c>
      <c r="X20" s="35">
        <v>142.048</v>
      </c>
      <c r="Y20" s="30">
        <f t="shared" si="9"/>
        <v>82.768500788465872</v>
      </c>
      <c r="Z20" s="26">
        <f t="shared" si="10"/>
        <v>1.2595239458503196</v>
      </c>
      <c r="AA20" s="39">
        <v>17.722000000000001</v>
      </c>
      <c r="AB20" s="30">
        <f t="shared" si="11"/>
        <v>100</v>
      </c>
      <c r="AC20" s="26">
        <f t="shared" si="12"/>
        <v>3.0785855304643039</v>
      </c>
      <c r="AD20" s="35">
        <v>14.476000000000001</v>
      </c>
      <c r="AE20" s="25">
        <f t="shared" si="13"/>
        <v>93.665480427046276</v>
      </c>
      <c r="AF20" s="26">
        <f t="shared" si="14"/>
        <v>1.1254966311023062</v>
      </c>
      <c r="AG20" s="39">
        <v>100.136</v>
      </c>
      <c r="AH20" s="30">
        <f t="shared" si="15"/>
        <v>100.00000000000001</v>
      </c>
      <c r="AI20" s="26">
        <f t="shared" si="16"/>
        <v>1.9196621392557112</v>
      </c>
      <c r="AJ20" s="31">
        <v>103.282</v>
      </c>
      <c r="AK20" s="25">
        <f t="shared" si="17"/>
        <v>99.997095415597613</v>
      </c>
      <c r="AL20" s="26">
        <f t="shared" si="18"/>
        <v>1.56947575362652</v>
      </c>
      <c r="AM20" s="41">
        <v>231.43799999999999</v>
      </c>
      <c r="AN20" s="25">
        <f t="shared" si="19"/>
        <v>100</v>
      </c>
      <c r="AO20" s="26">
        <f t="shared" si="20"/>
        <v>4.00490669209697</v>
      </c>
      <c r="AP20" s="40">
        <v>10834</v>
      </c>
      <c r="AQ20" s="32">
        <f t="shared" si="21"/>
        <v>100</v>
      </c>
      <c r="AR20" s="26">
        <f t="shared" si="22"/>
        <v>5.5468221521927816</v>
      </c>
      <c r="AS20" s="35">
        <v>14.179</v>
      </c>
      <c r="AT20" s="32">
        <f t="shared" si="23"/>
        <v>63.265860089964335</v>
      </c>
      <c r="AU20" s="26">
        <f t="shared" si="24"/>
        <v>0.39667995259171396</v>
      </c>
      <c r="AV20" s="38">
        <v>-1172</v>
      </c>
      <c r="AW20" s="32">
        <f t="shared" si="25"/>
        <v>0</v>
      </c>
      <c r="AX20" s="26">
        <f t="shared" si="26"/>
        <v>-5.3536745929640936</v>
      </c>
      <c r="AY20" s="16">
        <f t="shared" si="27"/>
        <v>-1.5687702287031411</v>
      </c>
      <c r="AZ20" s="32">
        <f t="shared" si="28"/>
        <v>96.895067969528881</v>
      </c>
      <c r="BA20" s="26">
        <f t="shared" si="29"/>
        <v>1.2948270182874868</v>
      </c>
      <c r="BB20" s="27">
        <v>19.431999999999999</v>
      </c>
      <c r="BC20" s="25">
        <f t="shared" si="30"/>
        <v>82.548853016142729</v>
      </c>
      <c r="BD20" s="26">
        <f t="shared" si="31"/>
        <v>0.31381163662434663</v>
      </c>
      <c r="BE20" s="35">
        <v>65.200999999999993</v>
      </c>
      <c r="BF20" s="25">
        <f t="shared" si="32"/>
        <v>68.482690530207535</v>
      </c>
      <c r="BG20" s="26">
        <f t="shared" si="33"/>
        <v>-1.1929118586249445</v>
      </c>
      <c r="BH20" s="7">
        <f t="shared" si="39"/>
        <v>2.1675422298859619</v>
      </c>
      <c r="BI20" s="138">
        <f t="shared" si="40"/>
        <v>3.5706855394859507</v>
      </c>
    </row>
    <row r="21" spans="1:61">
      <c r="A21" s="120">
        <v>18</v>
      </c>
      <c r="B21" s="3" t="s">
        <v>30</v>
      </c>
      <c r="C21" s="21">
        <v>8464</v>
      </c>
      <c r="D21" s="4">
        <v>8450</v>
      </c>
      <c r="E21" s="9">
        <v>8446</v>
      </c>
      <c r="F21" s="25">
        <f t="shared" si="0"/>
        <v>1.1053946557322551</v>
      </c>
      <c r="G21" s="26">
        <f t="shared" si="34"/>
        <v>-0.24365635132103475</v>
      </c>
      <c r="H21" s="27">
        <v>989.87</v>
      </c>
      <c r="I21" s="16">
        <f t="shared" si="35"/>
        <v>8.5324335518805494</v>
      </c>
      <c r="J21" s="25">
        <f t="shared" si="36"/>
        <v>2.5559745802709162</v>
      </c>
      <c r="K21" s="26">
        <f t="shared" si="37"/>
        <v>-0.28652604181256092</v>
      </c>
      <c r="L21" s="34">
        <v>6055</v>
      </c>
      <c r="M21" s="25">
        <f t="shared" si="1"/>
        <v>5.3975753253699414</v>
      </c>
      <c r="N21" s="26">
        <f t="shared" si="2"/>
        <v>-0.28961610405379917</v>
      </c>
      <c r="O21" s="27">
        <f t="shared" si="3"/>
        <v>6.1169648539707238</v>
      </c>
      <c r="P21" s="25">
        <f t="shared" si="4"/>
        <v>12.48066946515501</v>
      </c>
      <c r="Q21" s="26">
        <f t="shared" si="5"/>
        <v>-0.24511740002707907</v>
      </c>
      <c r="R21" s="35">
        <v>47.295000000000002</v>
      </c>
      <c r="S21" s="25">
        <f t="shared" si="38"/>
        <v>66.094162695473543</v>
      </c>
      <c r="T21" s="26">
        <f t="shared" si="6"/>
        <v>-0.51031962585627089</v>
      </c>
      <c r="U21" s="35">
        <v>60.981000000000002</v>
      </c>
      <c r="V21" s="30">
        <f t="shared" si="7"/>
        <v>83.083255440219077</v>
      </c>
      <c r="W21" s="26">
        <f t="shared" si="8"/>
        <v>-0.61354712507833575</v>
      </c>
      <c r="X21" s="35">
        <v>221.20599999999999</v>
      </c>
      <c r="Y21" s="30">
        <f t="shared" si="9"/>
        <v>53.150004972740348</v>
      </c>
      <c r="Z21" s="26">
        <f t="shared" si="10"/>
        <v>-0.38429006097437823</v>
      </c>
      <c r="AA21" s="35">
        <v>22.808</v>
      </c>
      <c r="AB21" s="30">
        <f t="shared" si="11"/>
        <v>77.70080673447913</v>
      </c>
      <c r="AC21" s="26">
        <f t="shared" si="12"/>
        <v>-1.4325809184243496E-2</v>
      </c>
      <c r="AD21" s="35">
        <v>11.781000000000001</v>
      </c>
      <c r="AE21" s="25">
        <f t="shared" si="13"/>
        <v>76.227758007117444</v>
      </c>
      <c r="AF21" s="26">
        <f t="shared" si="14"/>
        <v>-0.12607937778890616</v>
      </c>
      <c r="AG21" s="35">
        <v>112.711</v>
      </c>
      <c r="AH21" s="30">
        <f t="shared" si="15"/>
        <v>88.84314751887571</v>
      </c>
      <c r="AI21" s="26">
        <f t="shared" si="16"/>
        <v>0.30644136636388475</v>
      </c>
      <c r="AJ21" s="31">
        <v>96.415999999999997</v>
      </c>
      <c r="AK21" s="25">
        <f t="shared" si="17"/>
        <v>93.349469913346567</v>
      </c>
      <c r="AL21" s="26">
        <f t="shared" si="18"/>
        <v>-0.62092072128364129</v>
      </c>
      <c r="AM21" s="31">
        <v>57.683</v>
      </c>
      <c r="AN21" s="25">
        <f t="shared" si="19"/>
        <v>24.923737674884851</v>
      </c>
      <c r="AO21" s="26">
        <f t="shared" si="20"/>
        <v>-0.40429537332185761</v>
      </c>
      <c r="AP21" s="34">
        <v>66</v>
      </c>
      <c r="AQ21" s="32">
        <f t="shared" si="21"/>
        <v>1.6710802666423157</v>
      </c>
      <c r="AR21" s="26">
        <f t="shared" si="22"/>
        <v>-0.23483338502599915</v>
      </c>
      <c r="AS21" s="35">
        <v>7.8140000000000001</v>
      </c>
      <c r="AT21" s="32">
        <f t="shared" si="23"/>
        <v>50.924848766868308</v>
      </c>
      <c r="AU21" s="26">
        <f t="shared" si="24"/>
        <v>-0.20232248913774917</v>
      </c>
      <c r="AV21" s="34">
        <v>-47</v>
      </c>
      <c r="AW21" s="32">
        <f t="shared" si="25"/>
        <v>98.684210526315795</v>
      </c>
      <c r="AX21" s="26">
        <f t="shared" si="26"/>
        <v>0.37414008322587849</v>
      </c>
      <c r="AY21" s="16">
        <f t="shared" si="27"/>
        <v>-5.5529300567107756</v>
      </c>
      <c r="AZ21" s="32">
        <f t="shared" si="28"/>
        <v>69.49100224958778</v>
      </c>
      <c r="BA21" s="26">
        <f t="shared" si="29"/>
        <v>0.22933485211610394</v>
      </c>
      <c r="BB21" s="27">
        <v>17.38</v>
      </c>
      <c r="BC21" s="25">
        <f t="shared" si="30"/>
        <v>73.831775700934585</v>
      </c>
      <c r="BD21" s="26">
        <f t="shared" si="31"/>
        <v>-0.40059645837159441</v>
      </c>
      <c r="BE21" s="35">
        <v>76.912999999999997</v>
      </c>
      <c r="BF21" s="25">
        <f t="shared" si="32"/>
        <v>80.78417780018485</v>
      </c>
      <c r="BG21" s="26">
        <f t="shared" si="33"/>
        <v>0.28959176426364669</v>
      </c>
      <c r="BH21" s="7">
        <f t="shared" si="39"/>
        <v>-0.22140558140336683</v>
      </c>
      <c r="BI21" s="138">
        <f t="shared" si="40"/>
        <v>-0.36473093671631701</v>
      </c>
    </row>
    <row r="22" spans="1:61">
      <c r="A22" s="120">
        <v>19</v>
      </c>
      <c r="B22" s="3" t="s">
        <v>31</v>
      </c>
      <c r="C22" s="21">
        <v>14508</v>
      </c>
      <c r="D22" s="4">
        <v>14721</v>
      </c>
      <c r="E22" s="9">
        <v>14998</v>
      </c>
      <c r="F22" s="25">
        <f t="shared" si="0"/>
        <v>1.9629065885238415</v>
      </c>
      <c r="G22" s="26">
        <f t="shared" si="34"/>
        <v>-0.19351477382049095</v>
      </c>
      <c r="H22" s="27">
        <v>997.28</v>
      </c>
      <c r="I22" s="16">
        <f t="shared" si="35"/>
        <v>15.038905823840848</v>
      </c>
      <c r="J22" s="25">
        <f t="shared" si="36"/>
        <v>4.505052487909909</v>
      </c>
      <c r="K22" s="26">
        <f t="shared" si="37"/>
        <v>-0.17237148747089218</v>
      </c>
      <c r="L22" s="34">
        <v>5288</v>
      </c>
      <c r="M22" s="25">
        <f t="shared" si="1"/>
        <v>4.7138527366732035</v>
      </c>
      <c r="N22" s="26">
        <f t="shared" si="2"/>
        <v>-0.33040122656654425</v>
      </c>
      <c r="O22" s="27">
        <f t="shared" si="3"/>
        <v>5.3024225894432861</v>
      </c>
      <c r="P22" s="25">
        <f t="shared" si="4"/>
        <v>10.818728778612288</v>
      </c>
      <c r="Q22" s="26">
        <f t="shared" si="5"/>
        <v>-0.31873742476475792</v>
      </c>
      <c r="R22" s="35">
        <v>67.606999999999999</v>
      </c>
      <c r="S22" s="25">
        <f t="shared" si="38"/>
        <v>94.479925094679757</v>
      </c>
      <c r="T22" s="26">
        <f t="shared" si="6"/>
        <v>1.5584271094306352</v>
      </c>
      <c r="U22" s="35">
        <v>56.545000000000002</v>
      </c>
      <c r="V22" s="30">
        <f t="shared" si="7"/>
        <v>89.601202582014324</v>
      </c>
      <c r="W22" s="26">
        <f t="shared" si="8"/>
        <v>0.21968468862168841</v>
      </c>
      <c r="X22" s="35">
        <v>155.15799999999999</v>
      </c>
      <c r="Y22" s="30">
        <f t="shared" si="9"/>
        <v>75.775016434859964</v>
      </c>
      <c r="Z22" s="26">
        <f t="shared" si="10"/>
        <v>0.87138851829551689</v>
      </c>
      <c r="AA22" s="35">
        <v>20.643999999999998</v>
      </c>
      <c r="AB22" s="30">
        <f t="shared" si="11"/>
        <v>85.84576632435575</v>
      </c>
      <c r="AC22" s="26">
        <f t="shared" si="12"/>
        <v>1.1153849196545449</v>
      </c>
      <c r="AD22" s="35">
        <v>14.154999999999999</v>
      </c>
      <c r="AE22" s="25">
        <f t="shared" si="13"/>
        <v>91.588482691685542</v>
      </c>
      <c r="AF22" s="26">
        <f t="shared" si="14"/>
        <v>0.97642208607296277</v>
      </c>
      <c r="AG22" s="35">
        <v>132.232</v>
      </c>
      <c r="AH22" s="30">
        <f t="shared" si="15"/>
        <v>75.727509226208483</v>
      </c>
      <c r="AI22" s="26">
        <f t="shared" si="16"/>
        <v>-1.5900092839663122</v>
      </c>
      <c r="AJ22" s="41">
        <v>103.285</v>
      </c>
      <c r="AK22" s="25">
        <f t="shared" si="17"/>
        <v>100</v>
      </c>
      <c r="AL22" s="26">
        <f t="shared" si="18"/>
        <v>1.5704328158788856</v>
      </c>
      <c r="AM22" s="31">
        <v>81.52</v>
      </c>
      <c r="AN22" s="25">
        <f t="shared" si="19"/>
        <v>35.223256336470243</v>
      </c>
      <c r="AO22" s="26">
        <f t="shared" si="20"/>
        <v>0.2005916781781775</v>
      </c>
      <c r="AP22" s="34">
        <v>224</v>
      </c>
      <c r="AQ22" s="32">
        <f t="shared" si="21"/>
        <v>3.1138708793717469</v>
      </c>
      <c r="AR22" s="26">
        <f t="shared" si="22"/>
        <v>-0.14999854337661511</v>
      </c>
      <c r="AS22" s="35">
        <v>14.935</v>
      </c>
      <c r="AT22" s="32">
        <f t="shared" si="23"/>
        <v>64.731658135566931</v>
      </c>
      <c r="AU22" s="26">
        <f t="shared" si="24"/>
        <v>0.46782619704536221</v>
      </c>
      <c r="AV22" s="34">
        <v>-45</v>
      </c>
      <c r="AW22" s="32">
        <f t="shared" si="25"/>
        <v>98.859649122807014</v>
      </c>
      <c r="AX22" s="26">
        <f t="shared" si="26"/>
        <v>0.38432286487243794</v>
      </c>
      <c r="AY22" s="16">
        <f t="shared" si="27"/>
        <v>-3.1017369727047148</v>
      </c>
      <c r="AZ22" s="32">
        <f t="shared" si="28"/>
        <v>86.350932389478359</v>
      </c>
      <c r="BA22" s="26">
        <f t="shared" si="29"/>
        <v>0.8848625270909255</v>
      </c>
      <c r="BB22" s="41">
        <v>23.54</v>
      </c>
      <c r="BC22" s="25">
        <f t="shared" si="30"/>
        <v>100</v>
      </c>
      <c r="BD22" s="26">
        <f t="shared" si="31"/>
        <v>1.7440204349885431</v>
      </c>
      <c r="BE22" s="35">
        <v>74.054000000000002</v>
      </c>
      <c r="BF22" s="25">
        <f t="shared" si="32"/>
        <v>77.781278884127389</v>
      </c>
      <c r="BG22" s="26">
        <f t="shared" si="33"/>
        <v>-7.2300129335948843E-2</v>
      </c>
      <c r="BH22" s="7">
        <f t="shared" si="39"/>
        <v>0.41343636847351239</v>
      </c>
      <c r="BI22" s="138">
        <f t="shared" si="40"/>
        <v>0.68107151134196087</v>
      </c>
    </row>
    <row r="23" spans="1:61" ht="15.75" customHeight="1">
      <c r="A23" s="120">
        <v>20</v>
      </c>
      <c r="B23" s="3" t="s">
        <v>32</v>
      </c>
      <c r="C23" s="21">
        <v>37230</v>
      </c>
      <c r="D23" s="4">
        <v>37036</v>
      </c>
      <c r="E23" s="9">
        <v>36822</v>
      </c>
      <c r="F23" s="25">
        <f t="shared" si="0"/>
        <v>4.8191856515952054</v>
      </c>
      <c r="G23" s="26">
        <f t="shared" si="34"/>
        <v>-2.6498628006713813E-2</v>
      </c>
      <c r="H23" s="27">
        <v>2512.54</v>
      </c>
      <c r="I23" s="16">
        <f t="shared" si="35"/>
        <v>14.655289070024756</v>
      </c>
      <c r="J23" s="25">
        <f t="shared" si="36"/>
        <v>4.3901363077418409</v>
      </c>
      <c r="K23" s="26">
        <f t="shared" si="37"/>
        <v>-0.17910195487925934</v>
      </c>
      <c r="L23" s="34">
        <v>16966</v>
      </c>
      <c r="M23" s="25">
        <f t="shared" si="1"/>
        <v>15.123908004991977</v>
      </c>
      <c r="N23" s="26">
        <f t="shared" si="2"/>
        <v>0.29057486300820995</v>
      </c>
      <c r="O23" s="27">
        <f t="shared" si="3"/>
        <v>6.7525293129661614</v>
      </c>
      <c r="P23" s="25">
        <f t="shared" si="4"/>
        <v>13.777435120326794</v>
      </c>
      <c r="Q23" s="26">
        <f t="shared" si="5"/>
        <v>-0.18767376176384018</v>
      </c>
      <c r="R23" s="35">
        <v>59.127000000000002</v>
      </c>
      <c r="S23" s="25">
        <f t="shared" si="38"/>
        <v>82.629232639713791</v>
      </c>
      <c r="T23" s="26">
        <f t="shared" si="6"/>
        <v>0.69475182805839397</v>
      </c>
      <c r="U23" s="35">
        <v>59.05</v>
      </c>
      <c r="V23" s="30">
        <f t="shared" si="7"/>
        <v>85.800169348010158</v>
      </c>
      <c r="W23" s="26">
        <f t="shared" si="8"/>
        <v>-0.26622625029872593</v>
      </c>
      <c r="X23" s="35">
        <v>243.27</v>
      </c>
      <c r="Y23" s="30">
        <f t="shared" si="9"/>
        <v>48.329428207341635</v>
      </c>
      <c r="Z23" s="26">
        <f t="shared" si="10"/>
        <v>-0.65183003522684824</v>
      </c>
      <c r="AA23" s="35">
        <v>24.414000000000001</v>
      </c>
      <c r="AB23" s="30">
        <f t="shared" si="11"/>
        <v>72.589497829114435</v>
      </c>
      <c r="AC23" s="26">
        <f t="shared" si="12"/>
        <v>-0.72326738772523747</v>
      </c>
      <c r="AD23" s="35">
        <v>10.814</v>
      </c>
      <c r="AE23" s="25">
        <f t="shared" si="13"/>
        <v>69.970883209317378</v>
      </c>
      <c r="AF23" s="26">
        <f t="shared" si="14"/>
        <v>-0.57516063960627251</v>
      </c>
      <c r="AG23" s="35">
        <v>116.36499999999999</v>
      </c>
      <c r="AH23" s="30">
        <f t="shared" si="15"/>
        <v>86.053366562110611</v>
      </c>
      <c r="AI23" s="26">
        <f t="shared" si="16"/>
        <v>-9.6945932956036221E-2</v>
      </c>
      <c r="AJ23" s="31">
        <v>96.322000000000003</v>
      </c>
      <c r="AK23" s="25">
        <f t="shared" si="17"/>
        <v>93.258459602071952</v>
      </c>
      <c r="AL23" s="26">
        <f t="shared" si="18"/>
        <v>-0.65090867185770573</v>
      </c>
      <c r="AM23" s="31">
        <v>51.142000000000003</v>
      </c>
      <c r="AN23" s="25">
        <f t="shared" si="19"/>
        <v>22.097494793422001</v>
      </c>
      <c r="AO23" s="26">
        <f t="shared" si="20"/>
        <v>-0.57027960807714251</v>
      </c>
      <c r="AP23" s="34">
        <v>315</v>
      </c>
      <c r="AQ23" s="32">
        <f t="shared" si="21"/>
        <v>3.9448452196146468</v>
      </c>
      <c r="AR23" s="26">
        <f t="shared" si="22"/>
        <v>-0.10113797002159014</v>
      </c>
      <c r="AS23" s="35">
        <v>8.5549999999999997</v>
      </c>
      <c r="AT23" s="32">
        <f t="shared" si="23"/>
        <v>52.361563517915307</v>
      </c>
      <c r="AU23" s="26">
        <f t="shared" si="24"/>
        <v>-0.13258787651849827</v>
      </c>
      <c r="AV23" s="34">
        <v>-292</v>
      </c>
      <c r="AW23" s="32">
        <f t="shared" si="25"/>
        <v>77.192982456140356</v>
      </c>
      <c r="AX23" s="26">
        <f t="shared" si="26"/>
        <v>-0.87325066847771537</v>
      </c>
      <c r="AY23" s="16">
        <f t="shared" si="27"/>
        <v>-7.8431372549019605</v>
      </c>
      <c r="AZ23" s="32">
        <f t="shared" si="28"/>
        <v>53.738374021593621</v>
      </c>
      <c r="BA23" s="26">
        <f t="shared" si="29"/>
        <v>-0.38314003190537699</v>
      </c>
      <c r="BB23" s="27">
        <v>15.099</v>
      </c>
      <c r="BC23" s="25">
        <f t="shared" si="30"/>
        <v>64.141886151231958</v>
      </c>
      <c r="BD23" s="26">
        <f t="shared" si="31"/>
        <v>-1.1947313826823853</v>
      </c>
      <c r="BE23" s="35">
        <v>72.367000000000004</v>
      </c>
      <c r="BF23" s="25">
        <f t="shared" si="32"/>
        <v>76.009368960591559</v>
      </c>
      <c r="BG23" s="26">
        <f t="shared" si="33"/>
        <v>-0.2858403967380187</v>
      </c>
      <c r="BH23" s="7">
        <f t="shared" si="39"/>
        <v>-0.33773480011499413</v>
      </c>
      <c r="BI23" s="138">
        <f t="shared" si="40"/>
        <v>-0.55636506192326152</v>
      </c>
    </row>
    <row r="24" spans="1:61" ht="15.75" customHeight="1">
      <c r="A24" s="120">
        <v>21</v>
      </c>
      <c r="B24" s="3" t="s">
        <v>33</v>
      </c>
      <c r="C24" s="21">
        <v>9853</v>
      </c>
      <c r="D24" s="4">
        <v>9940</v>
      </c>
      <c r="E24" s="9">
        <v>10023</v>
      </c>
      <c r="F24" s="25">
        <f t="shared" si="0"/>
        <v>1.3117890876633191</v>
      </c>
      <c r="G24" s="26">
        <f t="shared" si="34"/>
        <v>-0.23158778176695088</v>
      </c>
      <c r="H24" s="27">
        <v>772.03</v>
      </c>
      <c r="I24" s="16">
        <f t="shared" si="35"/>
        <v>12.982656114399701</v>
      </c>
      <c r="J24" s="25">
        <f t="shared" si="36"/>
        <v>3.8890826176420457</v>
      </c>
      <c r="K24" s="26">
        <f t="shared" si="37"/>
        <v>-0.2084479140481654</v>
      </c>
      <c r="L24" s="34">
        <v>6668</v>
      </c>
      <c r="M24" s="25">
        <f t="shared" si="1"/>
        <v>5.9440185416295241</v>
      </c>
      <c r="N24" s="26">
        <f t="shared" si="2"/>
        <v>-0.25701991096343058</v>
      </c>
      <c r="O24" s="27">
        <f t="shared" si="3"/>
        <v>8.6369700659300808</v>
      </c>
      <c r="P24" s="25">
        <f t="shared" si="4"/>
        <v>17.622329234626552</v>
      </c>
      <c r="Q24" s="26">
        <f t="shared" si="5"/>
        <v>-1.7354085435711802E-2</v>
      </c>
      <c r="R24" s="35">
        <v>55.44</v>
      </c>
      <c r="S24" s="25">
        <f t="shared" si="38"/>
        <v>77.476696898975646</v>
      </c>
      <c r="T24" s="26">
        <f t="shared" si="6"/>
        <v>0.31923640796176073</v>
      </c>
      <c r="U24" s="35">
        <v>53.892000000000003</v>
      </c>
      <c r="V24" s="30">
        <f t="shared" si="7"/>
        <v>94.012098270615297</v>
      </c>
      <c r="W24" s="26">
        <f t="shared" si="8"/>
        <v>0.78355833391214624</v>
      </c>
      <c r="X24" s="35">
        <v>212</v>
      </c>
      <c r="Y24" s="30">
        <f t="shared" si="9"/>
        <v>55.45801886792453</v>
      </c>
      <c r="Z24" s="26">
        <f t="shared" si="10"/>
        <v>-0.25619626470416235</v>
      </c>
      <c r="AA24" s="35">
        <v>23.145</v>
      </c>
      <c r="AB24" s="30">
        <f t="shared" si="11"/>
        <v>76.569453445668614</v>
      </c>
      <c r="AC24" s="26">
        <f t="shared" si="12"/>
        <v>-0.17124518175729375</v>
      </c>
      <c r="AD24" s="35">
        <v>11.224</v>
      </c>
      <c r="AE24" s="25">
        <f t="shared" si="13"/>
        <v>72.623746360401171</v>
      </c>
      <c r="AF24" s="26">
        <f t="shared" si="14"/>
        <v>-0.3847538998491678</v>
      </c>
      <c r="AG24" s="35">
        <v>127.28700000000001</v>
      </c>
      <c r="AH24" s="30">
        <f t="shared" si="15"/>
        <v>78.669463495879384</v>
      </c>
      <c r="AI24" s="26">
        <f t="shared" si="16"/>
        <v>-1.1646185432748453</v>
      </c>
      <c r="AJ24" s="31">
        <v>98.613</v>
      </c>
      <c r="AK24" s="25">
        <f t="shared" si="17"/>
        <v>95.476593890690808</v>
      </c>
      <c r="AL24" s="26">
        <f t="shared" si="18"/>
        <v>7.9967868197516112E-2</v>
      </c>
      <c r="AM24" s="31">
        <v>68.16</v>
      </c>
      <c r="AN24" s="25">
        <f t="shared" si="19"/>
        <v>29.45065201047365</v>
      </c>
      <c r="AO24" s="26">
        <f t="shared" si="20"/>
        <v>-0.13843131162928426</v>
      </c>
      <c r="AP24" s="34">
        <v>200</v>
      </c>
      <c r="AQ24" s="32">
        <f t="shared" si="21"/>
        <v>2.8947128116153777</v>
      </c>
      <c r="AR24" s="26">
        <f t="shared" si="22"/>
        <v>-0.16288484843728104</v>
      </c>
      <c r="AS24" s="35">
        <v>19.954000000000001</v>
      </c>
      <c r="AT24" s="32">
        <f t="shared" si="23"/>
        <v>74.462928493873122</v>
      </c>
      <c r="AU24" s="26">
        <f t="shared" si="24"/>
        <v>0.94015820883486301</v>
      </c>
      <c r="AV24" s="34">
        <v>-74</v>
      </c>
      <c r="AW24" s="32">
        <f t="shared" si="25"/>
        <v>96.315789473684205</v>
      </c>
      <c r="AX24" s="26">
        <f t="shared" si="26"/>
        <v>0.23667253099731858</v>
      </c>
      <c r="AY24" s="16">
        <f t="shared" si="27"/>
        <v>-7.5104029229676241</v>
      </c>
      <c r="AZ24" s="32">
        <f t="shared" si="28"/>
        <v>56.027005475460022</v>
      </c>
      <c r="BA24" s="26">
        <f t="shared" si="29"/>
        <v>-0.29415619606624321</v>
      </c>
      <c r="BB24" s="27">
        <v>17.329999999999998</v>
      </c>
      <c r="BC24" s="25">
        <f t="shared" si="30"/>
        <v>73.619371282922671</v>
      </c>
      <c r="BD24" s="26">
        <f t="shared" si="31"/>
        <v>-0.41800406302549326</v>
      </c>
      <c r="BE24" s="35">
        <v>72.087999999999994</v>
      </c>
      <c r="BF24" s="25">
        <f t="shared" si="32"/>
        <v>75.716326359129482</v>
      </c>
      <c r="BG24" s="26">
        <f t="shared" si="33"/>
        <v>-0.32115618488572512</v>
      </c>
      <c r="BH24" s="7">
        <f t="shared" si="39"/>
        <v>-9.5065140893157221E-2</v>
      </c>
      <c r="BI24" s="138">
        <f t="shared" si="40"/>
        <v>-0.15660489526621585</v>
      </c>
    </row>
    <row r="25" spans="1:61" ht="15.75" customHeight="1">
      <c r="A25" s="120">
        <v>22</v>
      </c>
      <c r="B25" s="3" t="s">
        <v>34</v>
      </c>
      <c r="C25" s="21">
        <v>4569</v>
      </c>
      <c r="D25" s="4">
        <v>4595</v>
      </c>
      <c r="E25" s="9">
        <v>4544</v>
      </c>
      <c r="F25" s="25">
        <f t="shared" si="0"/>
        <v>0.59470913043421358</v>
      </c>
      <c r="G25" s="26">
        <f t="shared" si="34"/>
        <v>-0.27351783413652958</v>
      </c>
      <c r="H25" s="27">
        <v>1043.74</v>
      </c>
      <c r="I25" s="16">
        <f t="shared" si="35"/>
        <v>4.3535746450265389</v>
      </c>
      <c r="J25" s="25">
        <f t="shared" si="36"/>
        <v>1.3041562009641765</v>
      </c>
      <c r="K25" s="26">
        <f t="shared" si="37"/>
        <v>-0.35984315686804524</v>
      </c>
      <c r="L25" s="34">
        <v>3018</v>
      </c>
      <c r="M25" s="25">
        <f t="shared" si="1"/>
        <v>2.6903191299696916</v>
      </c>
      <c r="N25" s="26">
        <f t="shared" si="2"/>
        <v>-0.45110817324702818</v>
      </c>
      <c r="O25" s="27">
        <f t="shared" si="3"/>
        <v>2.8915247092187708</v>
      </c>
      <c r="P25" s="25">
        <f t="shared" si="4"/>
        <v>5.8996847305182598</v>
      </c>
      <c r="Q25" s="26">
        <f t="shared" si="5"/>
        <v>-0.53663939168739327</v>
      </c>
      <c r="R25" s="35">
        <v>41.329000000000001</v>
      </c>
      <c r="S25" s="25">
        <f t="shared" si="38"/>
        <v>57.756753357463275</v>
      </c>
      <c r="T25" s="26">
        <f t="shared" si="6"/>
        <v>-1.1179477778216955</v>
      </c>
      <c r="U25" s="36">
        <v>70.314999999999998</v>
      </c>
      <c r="V25" s="30">
        <f t="shared" si="7"/>
        <v>72.05432695726374</v>
      </c>
      <c r="W25" s="26">
        <f t="shared" si="8"/>
        <v>-2.0234471876446016</v>
      </c>
      <c r="X25" s="36">
        <v>509.09100000000001</v>
      </c>
      <c r="Y25" s="30">
        <f t="shared" si="9"/>
        <v>23.094299447446527</v>
      </c>
      <c r="Z25" s="26">
        <f t="shared" si="10"/>
        <v>-2.0523690220013262</v>
      </c>
      <c r="AA25" s="35">
        <v>24.936</v>
      </c>
      <c r="AB25" s="30">
        <f t="shared" si="11"/>
        <v>71.069939043952516</v>
      </c>
      <c r="AC25" s="26">
        <f t="shared" si="12"/>
        <v>-0.93403109302738496</v>
      </c>
      <c r="AD25" s="39">
        <v>6.7779999999999996</v>
      </c>
      <c r="AE25" s="25">
        <f t="shared" si="13"/>
        <v>43.856357165965704</v>
      </c>
      <c r="AF25" s="26">
        <f t="shared" si="14"/>
        <v>-2.4495060095079175</v>
      </c>
      <c r="AG25" s="35">
        <v>130.208</v>
      </c>
      <c r="AH25" s="30">
        <f t="shared" si="15"/>
        <v>76.904644875890881</v>
      </c>
      <c r="AI25" s="26">
        <f t="shared" si="16"/>
        <v>-1.4198018096099072</v>
      </c>
      <c r="AJ25" s="31">
        <v>95.162000000000006</v>
      </c>
      <c r="AK25" s="25">
        <f t="shared" si="17"/>
        <v>92.135353633150999</v>
      </c>
      <c r="AL25" s="26">
        <f t="shared" si="18"/>
        <v>-1.0209727427717465</v>
      </c>
      <c r="AM25" s="31">
        <v>35.424999999999997</v>
      </c>
      <c r="AN25" s="25">
        <f t="shared" si="19"/>
        <v>15.306475168295611</v>
      </c>
      <c r="AO25" s="26">
        <f t="shared" si="20"/>
        <v>-0.96911376457443932</v>
      </c>
      <c r="AP25" s="34">
        <v>26</v>
      </c>
      <c r="AQ25" s="32">
        <f t="shared" si="21"/>
        <v>1.3058168203817002</v>
      </c>
      <c r="AR25" s="26">
        <f t="shared" si="22"/>
        <v>-0.25631056012710901</v>
      </c>
      <c r="AS25" s="35">
        <v>5.7220000000000004</v>
      </c>
      <c r="AT25" s="32">
        <f t="shared" si="23"/>
        <v>46.868698619512955</v>
      </c>
      <c r="AU25" s="26">
        <f t="shared" si="24"/>
        <v>-0.39919807564176074</v>
      </c>
      <c r="AV25" s="34">
        <v>-69</v>
      </c>
      <c r="AW25" s="32">
        <f t="shared" si="25"/>
        <v>96.754385964912274</v>
      </c>
      <c r="AX25" s="26">
        <f t="shared" si="26"/>
        <v>0.26212948511371836</v>
      </c>
      <c r="AY25" s="16">
        <f t="shared" si="27"/>
        <v>-15.101772816808928</v>
      </c>
      <c r="AZ25" s="32">
        <f t="shared" si="28"/>
        <v>3.8116304765003122</v>
      </c>
      <c r="BA25" s="26">
        <f t="shared" si="29"/>
        <v>-2.3243320679117376</v>
      </c>
      <c r="BB25" s="27">
        <v>14.286</v>
      </c>
      <c r="BC25" s="25">
        <f t="shared" si="30"/>
        <v>60.688190314358536</v>
      </c>
      <c r="BD25" s="26">
        <f t="shared" si="31"/>
        <v>-1.4777790343547554</v>
      </c>
      <c r="BE25" s="35">
        <v>74.924999999999997</v>
      </c>
      <c r="BF25" s="25">
        <f t="shared" si="32"/>
        <v>78.696117973279556</v>
      </c>
      <c r="BG25" s="26">
        <f t="shared" si="33"/>
        <v>3.7950951225522785E-2</v>
      </c>
      <c r="BH25" s="7">
        <f t="shared" si="39"/>
        <v>-0.98406073887232426</v>
      </c>
      <c r="BI25" s="138">
        <f t="shared" si="40"/>
        <v>-1.6210855787811498</v>
      </c>
    </row>
    <row r="26" spans="1:61" ht="15.75" customHeight="1">
      <c r="A26" s="120">
        <v>23</v>
      </c>
      <c r="B26" s="3" t="s">
        <v>35</v>
      </c>
      <c r="C26" s="21">
        <v>6383</v>
      </c>
      <c r="D26" s="4">
        <v>6307</v>
      </c>
      <c r="E26" s="9">
        <v>6270</v>
      </c>
      <c r="F26" s="25">
        <f t="shared" si="0"/>
        <v>0.82060436791868818</v>
      </c>
      <c r="G26" s="26">
        <f t="shared" si="34"/>
        <v>-0.26030898756053161</v>
      </c>
      <c r="H26" s="27">
        <v>795.2</v>
      </c>
      <c r="I26" s="16">
        <f t="shared" si="35"/>
        <v>7.8848088531187122</v>
      </c>
      <c r="J26" s="25">
        <f t="shared" si="36"/>
        <v>2.3619722176945288</v>
      </c>
      <c r="K26" s="26">
        <f t="shared" si="37"/>
        <v>-0.29788846768293825</v>
      </c>
      <c r="L26" s="34">
        <v>4298</v>
      </c>
      <c r="M26" s="25">
        <f t="shared" si="1"/>
        <v>3.8313424852914957</v>
      </c>
      <c r="N26" s="26">
        <f t="shared" si="2"/>
        <v>-0.38304434428182144</v>
      </c>
      <c r="O26" s="27">
        <f t="shared" si="3"/>
        <v>5.4049295774647881</v>
      </c>
      <c r="P26" s="25">
        <f t="shared" si="4"/>
        <v>11.027877574772937</v>
      </c>
      <c r="Q26" s="26">
        <f t="shared" si="5"/>
        <v>-0.30947262989459101</v>
      </c>
      <c r="R26" s="35">
        <v>49.098999999999997</v>
      </c>
      <c r="S26" s="25">
        <f t="shared" si="38"/>
        <v>68.615229816789409</v>
      </c>
      <c r="T26" s="26">
        <f t="shared" si="6"/>
        <v>-0.32658493156434654</v>
      </c>
      <c r="U26" s="35">
        <v>66.066000000000003</v>
      </c>
      <c r="V26" s="30">
        <f t="shared" si="7"/>
        <v>76.688463052099408</v>
      </c>
      <c r="W26" s="26">
        <f t="shared" si="8"/>
        <v>-1.431035261123647</v>
      </c>
      <c r="X26" s="35">
        <v>260.40499999999997</v>
      </c>
      <c r="Y26" s="30">
        <f t="shared" si="9"/>
        <v>45.149286688043631</v>
      </c>
      <c r="Z26" s="26">
        <f t="shared" si="10"/>
        <v>-0.82832654624586277</v>
      </c>
      <c r="AA26" s="35">
        <v>25.25</v>
      </c>
      <c r="AB26" s="30">
        <f t="shared" si="11"/>
        <v>70.186138613861388</v>
      </c>
      <c r="AC26" s="26">
        <f t="shared" si="12"/>
        <v>-1.0566147371828751</v>
      </c>
      <c r="AD26" s="35">
        <v>11.037000000000001</v>
      </c>
      <c r="AE26" s="25">
        <f t="shared" si="13"/>
        <v>71.413781947589783</v>
      </c>
      <c r="AF26" s="26">
        <f t="shared" si="14"/>
        <v>-0.47159794944570088</v>
      </c>
      <c r="AG26" s="35">
        <v>118.99</v>
      </c>
      <c r="AH26" s="30">
        <f t="shared" si="15"/>
        <v>84.1549710059669</v>
      </c>
      <c r="AI26" s="26">
        <f t="shared" si="16"/>
        <v>-0.37144370475304644</v>
      </c>
      <c r="AJ26" s="31">
        <v>96.106999999999999</v>
      </c>
      <c r="AK26" s="25">
        <f t="shared" si="17"/>
        <v>93.050297719901252</v>
      </c>
      <c r="AL26" s="26">
        <f t="shared" si="18"/>
        <v>-0.71949813327712031</v>
      </c>
      <c r="AM26" s="31">
        <v>44.201999999999998</v>
      </c>
      <c r="AN26" s="25">
        <f t="shared" si="19"/>
        <v>19.098851528271069</v>
      </c>
      <c r="AO26" s="26">
        <f t="shared" si="20"/>
        <v>-0.74638885577652792</v>
      </c>
      <c r="AP26" s="34">
        <v>52</v>
      </c>
      <c r="AQ26" s="32">
        <f t="shared" si="21"/>
        <v>1.5432380604511005</v>
      </c>
      <c r="AR26" s="26">
        <f t="shared" si="22"/>
        <v>-0.24235039631138761</v>
      </c>
      <c r="AS26" s="35">
        <v>8.2929999999999993</v>
      </c>
      <c r="AT26" s="32">
        <f t="shared" si="23"/>
        <v>51.853575306344034</v>
      </c>
      <c r="AU26" s="26">
        <f t="shared" si="24"/>
        <v>-0.1572443792259797</v>
      </c>
      <c r="AV26" s="34">
        <v>-67</v>
      </c>
      <c r="AW26" s="32">
        <f t="shared" si="25"/>
        <v>96.929824561403507</v>
      </c>
      <c r="AX26" s="26">
        <f t="shared" si="26"/>
        <v>0.27231226676027859</v>
      </c>
      <c r="AY26" s="16">
        <f t="shared" si="27"/>
        <v>-10.496631677894406</v>
      </c>
      <c r="AZ26" s="32">
        <f t="shared" si="28"/>
        <v>35.486963763399814</v>
      </c>
      <c r="BA26" s="26">
        <f t="shared" si="29"/>
        <v>-1.0927695755805231</v>
      </c>
      <c r="BB26" s="27">
        <v>19.364000000000001</v>
      </c>
      <c r="BC26" s="25">
        <f t="shared" si="30"/>
        <v>82.259983007646568</v>
      </c>
      <c r="BD26" s="26">
        <f t="shared" si="31"/>
        <v>0.2901372942950477</v>
      </c>
      <c r="BE26" s="35">
        <v>82.274000000000001</v>
      </c>
      <c r="BF26" s="25">
        <f t="shared" si="32"/>
        <v>86.415007142256954</v>
      </c>
      <c r="BG26" s="26">
        <f t="shared" si="33"/>
        <v>0.96818653222008022</v>
      </c>
      <c r="BH26" s="7">
        <f t="shared" si="39"/>
        <v>-0.42188814107316347</v>
      </c>
      <c r="BI26" s="138">
        <f t="shared" si="40"/>
        <v>-0.69499447984910057</v>
      </c>
    </row>
    <row r="27" spans="1:61" ht="15.75" customHeight="1">
      <c r="A27" s="120">
        <v>24</v>
      </c>
      <c r="B27" s="3" t="s">
        <v>36</v>
      </c>
      <c r="C27" s="21">
        <v>5557</v>
      </c>
      <c r="D27" s="4">
        <v>5555</v>
      </c>
      <c r="E27" s="9">
        <v>5472</v>
      </c>
      <c r="F27" s="25">
        <f t="shared" si="0"/>
        <v>0.71616381200176427</v>
      </c>
      <c r="G27" s="26">
        <f t="shared" si="34"/>
        <v>-0.26641597456380295</v>
      </c>
      <c r="H27" s="27">
        <v>1118.1400000000001</v>
      </c>
      <c r="I27" s="16">
        <f t="shared" si="35"/>
        <v>4.8938415583021797</v>
      </c>
      <c r="J27" s="25">
        <f t="shared" si="36"/>
        <v>1.4659984806019262</v>
      </c>
      <c r="K27" s="26">
        <f t="shared" si="37"/>
        <v>-0.35036429856624107</v>
      </c>
      <c r="L27" s="34">
        <v>3507</v>
      </c>
      <c r="M27" s="25">
        <f t="shared" si="1"/>
        <v>3.1262257086824747</v>
      </c>
      <c r="N27" s="26">
        <f t="shared" si="2"/>
        <v>-0.42510566358766405</v>
      </c>
      <c r="O27" s="27">
        <f t="shared" si="3"/>
        <v>3.1364587618723951</v>
      </c>
      <c r="P27" s="25">
        <f t="shared" si="4"/>
        <v>6.3994327305327445</v>
      </c>
      <c r="Q27" s="26">
        <f t="shared" si="5"/>
        <v>-0.51450174235875945</v>
      </c>
      <c r="R27" s="39">
        <v>32.090000000000003</v>
      </c>
      <c r="S27" s="25">
        <f t="shared" si="38"/>
        <v>44.845368028285151</v>
      </c>
      <c r="T27" s="26">
        <f t="shared" si="6"/>
        <v>-2.0589260708167583</v>
      </c>
      <c r="U27" s="35">
        <v>70.201999999999998</v>
      </c>
      <c r="V27" s="30">
        <f t="shared" si="7"/>
        <v>72.170308538218279</v>
      </c>
      <c r="W27" s="26">
        <f t="shared" si="8"/>
        <v>-2.0086205035748792</v>
      </c>
      <c r="X27" s="35">
        <v>420.04599999999999</v>
      </c>
      <c r="Y27" s="30">
        <f t="shared" si="9"/>
        <v>27.990029663417818</v>
      </c>
      <c r="Z27" s="26">
        <f t="shared" si="10"/>
        <v>-1.780658062987138</v>
      </c>
      <c r="AA27" s="36">
        <v>26.934000000000001</v>
      </c>
      <c r="AB27" s="30">
        <f t="shared" si="11"/>
        <v>65.797876290190842</v>
      </c>
      <c r="AC27" s="26">
        <f t="shared" si="12"/>
        <v>-1.6652693257423186</v>
      </c>
      <c r="AD27" s="35">
        <v>7.931</v>
      </c>
      <c r="AE27" s="25">
        <f t="shared" si="13"/>
        <v>51.316725978647689</v>
      </c>
      <c r="AF27" s="26">
        <f t="shared" si="14"/>
        <v>-1.9140451047763523</v>
      </c>
      <c r="AG27" s="35">
        <v>129.904</v>
      </c>
      <c r="AH27" s="30">
        <f t="shared" si="15"/>
        <v>77.084616332060605</v>
      </c>
      <c r="AI27" s="26">
        <f t="shared" si="16"/>
        <v>-1.393778906455833</v>
      </c>
      <c r="AJ27" s="31">
        <v>94.753</v>
      </c>
      <c r="AK27" s="25">
        <f t="shared" si="17"/>
        <v>91.739361959626279</v>
      </c>
      <c r="AL27" s="26">
        <f t="shared" si="18"/>
        <v>-1.151452229844026</v>
      </c>
      <c r="AM27" s="31">
        <v>31.148</v>
      </c>
      <c r="AN27" s="25">
        <f t="shared" si="19"/>
        <v>13.458464037884879</v>
      </c>
      <c r="AO27" s="26">
        <f t="shared" si="20"/>
        <v>-1.0776467980629507</v>
      </c>
      <c r="AP27" s="34">
        <v>14</v>
      </c>
      <c r="AQ27" s="32">
        <f t="shared" si="21"/>
        <v>1.1962377865035156</v>
      </c>
      <c r="AR27" s="26">
        <f t="shared" si="22"/>
        <v>-0.26275371265744202</v>
      </c>
      <c r="AS27" s="35">
        <v>2.5579999999999998</v>
      </c>
      <c r="AT27" s="32">
        <f t="shared" si="23"/>
        <v>40.734062354583529</v>
      </c>
      <c r="AU27" s="26">
        <f t="shared" si="24"/>
        <v>-0.69695828391073489</v>
      </c>
      <c r="AV27" s="34">
        <v>-87</v>
      </c>
      <c r="AW27" s="32">
        <f t="shared" si="25"/>
        <v>95.175438596491233</v>
      </c>
      <c r="AX27" s="26">
        <f t="shared" si="26"/>
        <v>0.17048445029467951</v>
      </c>
      <c r="AY27" s="16">
        <f t="shared" si="27"/>
        <v>-15.655929458340832</v>
      </c>
      <c r="AZ27" s="32">
        <f t="shared" si="28"/>
        <v>0</v>
      </c>
      <c r="BA27" s="26">
        <f t="shared" si="29"/>
        <v>-2.4725313334716623</v>
      </c>
      <c r="BB27" s="27">
        <v>17.584</v>
      </c>
      <c r="BC27" s="25">
        <f t="shared" si="30"/>
        <v>74.698385726423112</v>
      </c>
      <c r="BD27" s="26">
        <f t="shared" si="31"/>
        <v>-0.32957343138369405</v>
      </c>
      <c r="BE27" s="35">
        <v>82.451999999999998</v>
      </c>
      <c r="BF27" s="25">
        <f t="shared" si="32"/>
        <v>86.601966221325952</v>
      </c>
      <c r="BG27" s="26">
        <f t="shared" si="33"/>
        <v>0.99071775189854561</v>
      </c>
      <c r="BH27" s="7">
        <f t="shared" si="39"/>
        <v>-0.95092851137821599</v>
      </c>
      <c r="BI27" s="138">
        <f t="shared" si="40"/>
        <v>-1.5665054354404613</v>
      </c>
    </row>
    <row r="28" spans="1:61" ht="15.75" customHeight="1">
      <c r="A28" s="120">
        <v>25</v>
      </c>
      <c r="B28" s="3" t="s">
        <v>37</v>
      </c>
      <c r="C28" s="21">
        <v>12267</v>
      </c>
      <c r="D28" s="4">
        <v>12153</v>
      </c>
      <c r="E28" s="9">
        <v>12183</v>
      </c>
      <c r="F28" s="25">
        <f t="shared" si="0"/>
        <v>1.594485329242963</v>
      </c>
      <c r="G28" s="26">
        <f t="shared" si="34"/>
        <v>-0.21505759138215622</v>
      </c>
      <c r="H28" s="27">
        <v>1920.11</v>
      </c>
      <c r="I28" s="16">
        <f t="shared" si="35"/>
        <v>6.3449489872976033</v>
      </c>
      <c r="J28" s="25">
        <f t="shared" si="36"/>
        <v>1.900692015477111</v>
      </c>
      <c r="K28" s="26">
        <f t="shared" si="37"/>
        <v>-0.32490495363477495</v>
      </c>
      <c r="L28" s="34">
        <v>8337</v>
      </c>
      <c r="M28" s="25">
        <f t="shared" si="1"/>
        <v>7.4318060260295953</v>
      </c>
      <c r="N28" s="26">
        <f t="shared" si="2"/>
        <v>-0.16827105897676639</v>
      </c>
      <c r="O28" s="27">
        <f t="shared" si="3"/>
        <v>4.341938743092844</v>
      </c>
      <c r="P28" s="25">
        <f t="shared" si="4"/>
        <v>8.859018088900033</v>
      </c>
      <c r="Q28" s="26">
        <f t="shared" si="5"/>
        <v>-0.40554795333749416</v>
      </c>
      <c r="R28" s="35">
        <v>51.481000000000002</v>
      </c>
      <c r="S28" s="25">
        <f t="shared" si="38"/>
        <v>71.944044607795192</v>
      </c>
      <c r="T28" s="26">
        <f t="shared" si="6"/>
        <v>-8.3981804178888189E-2</v>
      </c>
      <c r="U28" s="35">
        <v>66.744</v>
      </c>
      <c r="V28" s="30">
        <f t="shared" si="7"/>
        <v>75.909445043749244</v>
      </c>
      <c r="W28" s="26">
        <f t="shared" si="8"/>
        <v>-1.5306222282900921</v>
      </c>
      <c r="X28" s="35">
        <v>243.06800000000001</v>
      </c>
      <c r="Y28" s="30">
        <f t="shared" si="9"/>
        <v>48.369592048315695</v>
      </c>
      <c r="Z28" s="26">
        <f t="shared" si="10"/>
        <v>-0.64960095901812376</v>
      </c>
      <c r="AA28" s="35">
        <v>26.577999999999999</v>
      </c>
      <c r="AB28" s="30">
        <f t="shared" si="11"/>
        <v>66.679208367823009</v>
      </c>
      <c r="AC28" s="26">
        <f t="shared" si="12"/>
        <v>-1.5430280435377595</v>
      </c>
      <c r="AD28" s="35">
        <v>11.664</v>
      </c>
      <c r="AE28" s="25">
        <f t="shared" si="13"/>
        <v>75.470721449369123</v>
      </c>
      <c r="AF28" s="26">
        <f t="shared" si="14"/>
        <v>-0.18041495962203258</v>
      </c>
      <c r="AG28" s="35">
        <v>112.08499999999999</v>
      </c>
      <c r="AH28" s="30">
        <f t="shared" si="15"/>
        <v>89.339340678949014</v>
      </c>
      <c r="AI28" s="26">
        <f t="shared" si="16"/>
        <v>0.37818822458858253</v>
      </c>
      <c r="AJ28" s="31">
        <v>95.891000000000005</v>
      </c>
      <c r="AK28" s="25">
        <f t="shared" si="17"/>
        <v>92.841167642929761</v>
      </c>
      <c r="AL28" s="26">
        <f t="shared" si="18"/>
        <v>-0.78840661544732193</v>
      </c>
      <c r="AM28" s="31">
        <v>36.314999999999998</v>
      </c>
      <c r="AN28" s="25">
        <f t="shared" si="19"/>
        <v>15.691027402587302</v>
      </c>
      <c r="AO28" s="26">
        <f t="shared" si="20"/>
        <v>-0.94652914923546894</v>
      </c>
      <c r="AP28" s="34">
        <v>163</v>
      </c>
      <c r="AQ28" s="32">
        <f t="shared" si="21"/>
        <v>2.5568441238243085</v>
      </c>
      <c r="AR28" s="26">
        <f t="shared" si="22"/>
        <v>-0.18275123540580768</v>
      </c>
      <c r="AS28" s="35">
        <v>13.379</v>
      </c>
      <c r="AT28" s="32">
        <f t="shared" si="23"/>
        <v>61.7147510469986</v>
      </c>
      <c r="AU28" s="26">
        <f t="shared" si="24"/>
        <v>0.32139292142383113</v>
      </c>
      <c r="AV28" s="34">
        <v>-108</v>
      </c>
      <c r="AW28" s="32">
        <f t="shared" si="25"/>
        <v>93.333333333333329</v>
      </c>
      <c r="AX28" s="26">
        <f t="shared" si="26"/>
        <v>6.3565243005799466E-2</v>
      </c>
      <c r="AY28" s="16">
        <f t="shared" si="27"/>
        <v>-8.8041085840058688</v>
      </c>
      <c r="AZ28" s="32">
        <f t="shared" si="28"/>
        <v>47.128568543254708</v>
      </c>
      <c r="BA28" s="26">
        <f t="shared" si="29"/>
        <v>-0.64013459720311117</v>
      </c>
      <c r="BB28" s="27">
        <v>18.628</v>
      </c>
      <c r="BC28" s="25">
        <f t="shared" si="30"/>
        <v>79.133389974511473</v>
      </c>
      <c r="BD28" s="26">
        <f t="shared" si="31"/>
        <v>3.3897353789680125E-2</v>
      </c>
      <c r="BE28" s="35">
        <v>82.21</v>
      </c>
      <c r="BF28" s="25">
        <f t="shared" si="32"/>
        <v>86.347785900344505</v>
      </c>
      <c r="BG28" s="26">
        <f t="shared" si="33"/>
        <v>0.96008541952669935</v>
      </c>
      <c r="BH28" s="7">
        <f t="shared" si="39"/>
        <v>-0.36185159573274106</v>
      </c>
      <c r="BI28" s="138">
        <f t="shared" si="40"/>
        <v>-0.59609369658776712</v>
      </c>
    </row>
    <row r="29" spans="1:61" ht="15.75" customHeight="1">
      <c r="A29" s="120">
        <v>26</v>
      </c>
      <c r="B29" s="3" t="s">
        <v>38</v>
      </c>
      <c r="C29" s="21">
        <v>8067</v>
      </c>
      <c r="D29" s="4">
        <v>7960</v>
      </c>
      <c r="E29" s="9">
        <v>7891</v>
      </c>
      <c r="F29" s="25">
        <f t="shared" si="0"/>
        <v>1.0327574269930413</v>
      </c>
      <c r="G29" s="26">
        <f t="shared" si="34"/>
        <v>-0.24790369190601674</v>
      </c>
      <c r="H29" s="27">
        <v>1407.42</v>
      </c>
      <c r="I29" s="16">
        <f t="shared" si="35"/>
        <v>5.6067129925679611</v>
      </c>
      <c r="J29" s="25">
        <f t="shared" si="36"/>
        <v>1.6795461459784728</v>
      </c>
      <c r="K29" s="26">
        <f t="shared" si="37"/>
        <v>-0.33785713378015358</v>
      </c>
      <c r="L29" s="34">
        <v>5110</v>
      </c>
      <c r="M29" s="25">
        <f t="shared" si="1"/>
        <v>4.5551791763237652</v>
      </c>
      <c r="N29" s="26">
        <f t="shared" si="2"/>
        <v>-0.33986635278201832</v>
      </c>
      <c r="O29" s="27">
        <f t="shared" si="3"/>
        <v>3.6307569879637915</v>
      </c>
      <c r="P29" s="25">
        <f t="shared" si="4"/>
        <v>7.4079676697280474</v>
      </c>
      <c r="Q29" s="26">
        <f t="shared" si="5"/>
        <v>-0.46982604016698742</v>
      </c>
      <c r="R29" s="35">
        <v>43.018000000000001</v>
      </c>
      <c r="S29" s="25">
        <f t="shared" si="38"/>
        <v>60.117109437231861</v>
      </c>
      <c r="T29" s="26">
        <f t="shared" si="6"/>
        <v>-0.94592566104837916</v>
      </c>
      <c r="U29" s="35">
        <v>56.89</v>
      </c>
      <c r="V29" s="30">
        <f t="shared" si="7"/>
        <v>89.057830901740203</v>
      </c>
      <c r="W29" s="26">
        <f t="shared" si="8"/>
        <v>0.15022193281552026</v>
      </c>
      <c r="X29" s="35">
        <v>237.38200000000001</v>
      </c>
      <c r="Y29" s="30">
        <f t="shared" si="9"/>
        <v>49.528186635886463</v>
      </c>
      <c r="Z29" s="26">
        <f t="shared" si="10"/>
        <v>-0.58529944880203322</v>
      </c>
      <c r="AA29" s="35">
        <v>23.696000000000002</v>
      </c>
      <c r="AB29" s="30">
        <f t="shared" si="11"/>
        <v>74.788993923024975</v>
      </c>
      <c r="AC29" s="26">
        <f t="shared" si="12"/>
        <v>-0.41819597418279369</v>
      </c>
      <c r="AD29" s="35">
        <v>10.746</v>
      </c>
      <c r="AE29" s="25">
        <f t="shared" si="13"/>
        <v>69.530896150113236</v>
      </c>
      <c r="AF29" s="26">
        <f t="shared" si="14"/>
        <v>-0.60674029400501184</v>
      </c>
      <c r="AG29" s="35">
        <v>122.366</v>
      </c>
      <c r="AH29" s="30">
        <f t="shared" si="15"/>
        <v>81.833188957717013</v>
      </c>
      <c r="AI29" s="26">
        <f t="shared" si="16"/>
        <v>-0.70716088275651523</v>
      </c>
      <c r="AJ29" s="31">
        <v>93.94</v>
      </c>
      <c r="AK29" s="25">
        <f t="shared" si="17"/>
        <v>90.952219586580824</v>
      </c>
      <c r="AL29" s="26">
        <f t="shared" si="18"/>
        <v>-1.4108161002346404</v>
      </c>
      <c r="AM29" s="31">
        <v>35.51</v>
      </c>
      <c r="AN29" s="25">
        <f t="shared" si="19"/>
        <v>15.34320206707628</v>
      </c>
      <c r="AO29" s="26">
        <f t="shared" si="20"/>
        <v>-0.96695680692970587</v>
      </c>
      <c r="AP29" s="34">
        <v>14</v>
      </c>
      <c r="AQ29" s="32">
        <f t="shared" si="21"/>
        <v>1.1962377865035156</v>
      </c>
      <c r="AR29" s="26">
        <f t="shared" si="22"/>
        <v>-0.26275371265744202</v>
      </c>
      <c r="AS29" s="35">
        <v>1.774</v>
      </c>
      <c r="AT29" s="32">
        <f t="shared" si="23"/>
        <v>39.213975492477125</v>
      </c>
      <c r="AU29" s="26">
        <f t="shared" si="24"/>
        <v>-0.7707395744552592</v>
      </c>
      <c r="AV29" s="34">
        <v>-53</v>
      </c>
      <c r="AW29" s="32">
        <f t="shared" si="25"/>
        <v>98.15789473684211</v>
      </c>
      <c r="AX29" s="26">
        <f t="shared" si="26"/>
        <v>0.3435917382861986</v>
      </c>
      <c r="AY29" s="16">
        <f t="shared" si="27"/>
        <v>-6.5699764472542457</v>
      </c>
      <c r="AZ29" s="32">
        <f t="shared" si="28"/>
        <v>62.495498221171395</v>
      </c>
      <c r="BA29" s="26">
        <f t="shared" si="29"/>
        <v>-4.2655983728163198E-2</v>
      </c>
      <c r="BB29" s="27">
        <v>18.780999999999999</v>
      </c>
      <c r="BC29" s="25">
        <f t="shared" si="30"/>
        <v>79.783347493627872</v>
      </c>
      <c r="BD29" s="26">
        <f t="shared" si="31"/>
        <v>8.7164624030605695E-2</v>
      </c>
      <c r="BE29" s="36">
        <v>95.207999999999998</v>
      </c>
      <c r="BF29" s="25">
        <f t="shared" si="32"/>
        <v>100</v>
      </c>
      <c r="BG29" s="26">
        <f t="shared" si="33"/>
        <v>2.6053707755979008</v>
      </c>
      <c r="BH29" s="7">
        <f t="shared" si="39"/>
        <v>-0.34728153944611689</v>
      </c>
      <c r="BI29" s="138">
        <f t="shared" si="40"/>
        <v>-0.57209181622076621</v>
      </c>
    </row>
    <row r="30" spans="1:61" ht="15.75" customHeight="1">
      <c r="A30" s="120">
        <v>27</v>
      </c>
      <c r="B30" s="3" t="s">
        <v>39</v>
      </c>
      <c r="C30" s="21">
        <v>10098</v>
      </c>
      <c r="D30" s="4">
        <v>9890</v>
      </c>
      <c r="E30" s="9">
        <v>9777</v>
      </c>
      <c r="F30" s="25">
        <f t="shared" si="0"/>
        <v>1.2795931268167486</v>
      </c>
      <c r="G30" s="26">
        <f t="shared" si="34"/>
        <v>-0.23347038678299697</v>
      </c>
      <c r="H30" s="27">
        <v>675.06</v>
      </c>
      <c r="I30" s="16">
        <f t="shared" si="35"/>
        <v>14.483157052706428</v>
      </c>
      <c r="J30" s="25">
        <f t="shared" si="36"/>
        <v>4.3385724651357149</v>
      </c>
      <c r="K30" s="26">
        <f t="shared" si="37"/>
        <v>-0.18212197139567277</v>
      </c>
      <c r="L30" s="38">
        <v>2432</v>
      </c>
      <c r="M30" s="25">
        <f t="shared" si="1"/>
        <v>2.167944375111428</v>
      </c>
      <c r="N30" s="26">
        <f t="shared" si="2"/>
        <v>-0.48226864494516192</v>
      </c>
      <c r="O30" s="27">
        <f t="shared" si="3"/>
        <v>3.6026427280538029</v>
      </c>
      <c r="P30" s="25">
        <f t="shared" si="4"/>
        <v>7.3506051061739592</v>
      </c>
      <c r="Q30" s="26">
        <f t="shared" si="5"/>
        <v>-0.47236706547677382</v>
      </c>
      <c r="R30" s="35">
        <v>45.49</v>
      </c>
      <c r="S30" s="25">
        <f t="shared" si="38"/>
        <v>63.571698086839859</v>
      </c>
      <c r="T30" s="26">
        <f t="shared" si="6"/>
        <v>-0.69415616864835816</v>
      </c>
      <c r="U30" s="35">
        <v>53.43</v>
      </c>
      <c r="V30" s="30">
        <f t="shared" si="7"/>
        <v>94.825004679019273</v>
      </c>
      <c r="W30" s="26">
        <f t="shared" si="8"/>
        <v>0.8874774769041921</v>
      </c>
      <c r="X30" s="35">
        <v>198.596</v>
      </c>
      <c r="Y30" s="30">
        <f t="shared" si="9"/>
        <v>59.201091663477612</v>
      </c>
      <c r="Z30" s="26">
        <f t="shared" si="10"/>
        <v>-4.845730563697595E-2</v>
      </c>
      <c r="AA30" s="35">
        <v>25.265000000000001</v>
      </c>
      <c r="AB30" s="30">
        <f t="shared" si="11"/>
        <v>70.144468632495546</v>
      </c>
      <c r="AC30" s="26">
        <f t="shared" si="12"/>
        <v>-1.0623943883278624</v>
      </c>
      <c r="AD30" s="35">
        <v>11.66</v>
      </c>
      <c r="AE30" s="25">
        <f t="shared" si="13"/>
        <v>75.444839857651246</v>
      </c>
      <c r="AF30" s="26">
        <f t="shared" si="14"/>
        <v>-0.18227258635136917</v>
      </c>
      <c r="AG30" s="35">
        <v>111.371</v>
      </c>
      <c r="AH30" s="30">
        <f t="shared" si="15"/>
        <v>89.912095608372027</v>
      </c>
      <c r="AI30" s="26">
        <f t="shared" si="16"/>
        <v>0.46100550226475778</v>
      </c>
      <c r="AJ30" s="31">
        <v>93.488</v>
      </c>
      <c r="AK30" s="25">
        <f t="shared" si="17"/>
        <v>90.514595536621968</v>
      </c>
      <c r="AL30" s="26">
        <f t="shared" si="18"/>
        <v>-1.5550134795908019</v>
      </c>
      <c r="AM30" s="31">
        <v>57.790999999999997</v>
      </c>
      <c r="AN30" s="25">
        <f t="shared" si="19"/>
        <v>24.970402440394402</v>
      </c>
      <c r="AO30" s="26">
        <f t="shared" si="20"/>
        <v>-0.40155476831443221</v>
      </c>
      <c r="AP30" s="34">
        <v>-25</v>
      </c>
      <c r="AQ30" s="32">
        <f t="shared" si="21"/>
        <v>0.84010592639941561</v>
      </c>
      <c r="AR30" s="26">
        <f t="shared" si="22"/>
        <v>-0.28369395838102418</v>
      </c>
      <c r="AS30" s="35">
        <v>-2.5569999999999999</v>
      </c>
      <c r="AT30" s="32">
        <f t="shared" si="23"/>
        <v>30.816658911121454</v>
      </c>
      <c r="AU30" s="26">
        <f t="shared" si="24"/>
        <v>-1.1783247394403815</v>
      </c>
      <c r="AV30" s="34">
        <v>-51</v>
      </c>
      <c r="AW30" s="32">
        <f t="shared" si="25"/>
        <v>98.333333333333329</v>
      </c>
      <c r="AX30" s="26">
        <f t="shared" si="26"/>
        <v>0.35377451993275805</v>
      </c>
      <c r="AY30" s="16">
        <f t="shared" si="27"/>
        <v>-5.0505050505050511</v>
      </c>
      <c r="AZ30" s="32">
        <f t="shared" si="28"/>
        <v>72.946809366715584</v>
      </c>
      <c r="BA30" s="26">
        <f t="shared" si="29"/>
        <v>0.36369941862710919</v>
      </c>
      <c r="BB30" s="27">
        <v>17.681999999999999</v>
      </c>
      <c r="BC30" s="25">
        <f t="shared" si="30"/>
        <v>75.114698385726413</v>
      </c>
      <c r="BD30" s="26">
        <f t="shared" si="31"/>
        <v>-0.29545452626205648</v>
      </c>
      <c r="BE30" s="35">
        <v>78.872</v>
      </c>
      <c r="BF30" s="25">
        <f t="shared" si="32"/>
        <v>82.841778001848581</v>
      </c>
      <c r="BG30" s="26">
        <f t="shared" si="33"/>
        <v>0.53756176061258432</v>
      </c>
      <c r="BH30" s="7">
        <f t="shared" si="39"/>
        <v>-0.30806088857727337</v>
      </c>
      <c r="BI30" s="138">
        <f t="shared" si="40"/>
        <v>-0.50748195119683326</v>
      </c>
    </row>
    <row r="31" spans="1:61" ht="15.75" customHeight="1">
      <c r="A31" s="120">
        <v>28</v>
      </c>
      <c r="B31" s="3" t="s">
        <v>40</v>
      </c>
      <c r="C31" s="21">
        <v>28587</v>
      </c>
      <c r="D31" s="4">
        <v>28563</v>
      </c>
      <c r="E31" s="9">
        <v>28695</v>
      </c>
      <c r="F31" s="25">
        <f t="shared" si="0"/>
        <v>3.7555410426517954</v>
      </c>
      <c r="G31" s="26">
        <f t="shared" si="34"/>
        <v>-8.8693469329503727E-2</v>
      </c>
      <c r="H31" s="27">
        <v>1304.19</v>
      </c>
      <c r="I31" s="16">
        <f t="shared" si="35"/>
        <v>22.002162261633657</v>
      </c>
      <c r="J31" s="25">
        <f t="shared" si="36"/>
        <v>6.5909645952457545</v>
      </c>
      <c r="K31" s="26">
        <f t="shared" si="37"/>
        <v>-5.020276036379788E-2</v>
      </c>
      <c r="L31" s="34">
        <v>13199</v>
      </c>
      <c r="M31" s="25">
        <f t="shared" si="1"/>
        <v>11.765911927259761</v>
      </c>
      <c r="N31" s="26">
        <f t="shared" si="2"/>
        <v>9.0265141358261441E-2</v>
      </c>
      <c r="O31" s="27">
        <f t="shared" si="3"/>
        <v>10.12045790874029</v>
      </c>
      <c r="P31" s="25">
        <f t="shared" si="4"/>
        <v>20.649144307737753</v>
      </c>
      <c r="Q31" s="26">
        <f t="shared" si="5"/>
        <v>0.11672663258460464</v>
      </c>
      <c r="R31" s="35">
        <v>64.442999999999998</v>
      </c>
      <c r="S31" s="25">
        <f t="shared" si="38"/>
        <v>90.058275221152371</v>
      </c>
      <c r="T31" s="26">
        <f t="shared" si="6"/>
        <v>1.2361784549186345</v>
      </c>
      <c r="U31" s="35">
        <v>57.372</v>
      </c>
      <c r="V31" s="30">
        <f t="shared" si="7"/>
        <v>88.309628390155481</v>
      </c>
      <c r="W31" s="26">
        <f t="shared" si="8"/>
        <v>5.4574312149032272E-2</v>
      </c>
      <c r="X31" s="35">
        <v>145.31</v>
      </c>
      <c r="Y31" s="30">
        <f t="shared" si="9"/>
        <v>80.91046727685638</v>
      </c>
      <c r="Z31" s="26">
        <f t="shared" si="10"/>
        <v>1.156403870795335</v>
      </c>
      <c r="AA31" s="35">
        <v>22.789000000000001</v>
      </c>
      <c r="AB31" s="30">
        <f t="shared" si="11"/>
        <v>77.76558866119619</v>
      </c>
      <c r="AC31" s="26">
        <f t="shared" si="12"/>
        <v>-5.3405175029842293E-3</v>
      </c>
      <c r="AD31" s="35">
        <v>14.86</v>
      </c>
      <c r="AE31" s="25">
        <f t="shared" si="13"/>
        <v>96.150113231963772</v>
      </c>
      <c r="AF31" s="26">
        <f t="shared" si="14"/>
        <v>1.3038287971187161</v>
      </c>
      <c r="AG31" s="35">
        <v>108.02500000000001</v>
      </c>
      <c r="AH31" s="30">
        <f t="shared" si="15"/>
        <v>92.697060865540379</v>
      </c>
      <c r="AI31" s="26">
        <f t="shared" si="16"/>
        <v>0.86369647736253607</v>
      </c>
      <c r="AJ31" s="31">
        <v>98.805000000000007</v>
      </c>
      <c r="AK31" s="25">
        <f t="shared" si="17"/>
        <v>95.662487292443245</v>
      </c>
      <c r="AL31" s="26">
        <f t="shared" si="18"/>
        <v>0.14121985234880693</v>
      </c>
      <c r="AM31" s="31">
        <v>101.099</v>
      </c>
      <c r="AN31" s="25">
        <f t="shared" si="19"/>
        <v>43.682973409725285</v>
      </c>
      <c r="AO31" s="26">
        <f t="shared" si="20"/>
        <v>0.69742783966322974</v>
      </c>
      <c r="AP31" s="34">
        <v>182</v>
      </c>
      <c r="AQ31" s="32">
        <f t="shared" si="21"/>
        <v>2.7303442607981006</v>
      </c>
      <c r="AR31" s="26">
        <f t="shared" si="22"/>
        <v>-0.1725495772327805</v>
      </c>
      <c r="AS31" s="35">
        <v>6.343</v>
      </c>
      <c r="AT31" s="32">
        <f t="shared" si="23"/>
        <v>48.072747014115095</v>
      </c>
      <c r="AU31" s="26">
        <f t="shared" si="24"/>
        <v>-0.34075651769769227</v>
      </c>
      <c r="AV31" s="34">
        <v>-80</v>
      </c>
      <c r="AW31" s="32">
        <f t="shared" si="25"/>
        <v>95.78947368421052</v>
      </c>
      <c r="AX31" s="26">
        <f t="shared" si="26"/>
        <v>0.20612418605763869</v>
      </c>
      <c r="AY31" s="16">
        <f t="shared" si="27"/>
        <v>-2.7984748312169869</v>
      </c>
      <c r="AZ31" s="32">
        <f t="shared" si="28"/>
        <v>88.436846613420443</v>
      </c>
      <c r="BA31" s="26">
        <f t="shared" si="29"/>
        <v>0.96596455361608036</v>
      </c>
      <c r="BB31" s="27">
        <v>20.966000000000001</v>
      </c>
      <c r="BC31" s="25">
        <f t="shared" si="30"/>
        <v>89.065420560747668</v>
      </c>
      <c r="BD31" s="26">
        <f t="shared" si="31"/>
        <v>0.84787694740591446</v>
      </c>
      <c r="BE31" s="35">
        <v>73.372</v>
      </c>
      <c r="BF31" s="25">
        <f t="shared" si="32"/>
        <v>77.064952524997892</v>
      </c>
      <c r="BG31" s="26">
        <f t="shared" si="33"/>
        <v>-0.1586276114747838</v>
      </c>
      <c r="BH31" s="7">
        <f t="shared" si="39"/>
        <v>0.37226243173529494</v>
      </c>
      <c r="BI31" s="138">
        <f t="shared" si="40"/>
        <v>0.61324391449620186</v>
      </c>
    </row>
    <row r="32" spans="1:61" ht="15.75" customHeight="1">
      <c r="A32" s="120">
        <v>29</v>
      </c>
      <c r="B32" s="3" t="s">
        <v>41</v>
      </c>
      <c r="C32" s="21">
        <v>45962</v>
      </c>
      <c r="D32" s="4">
        <v>46151</v>
      </c>
      <c r="E32" s="9">
        <v>46387</v>
      </c>
      <c r="F32" s="25">
        <f t="shared" si="0"/>
        <v>6.0710326658124707</v>
      </c>
      <c r="G32" s="26">
        <f t="shared" si="34"/>
        <v>4.6701034507434763E-2</v>
      </c>
      <c r="H32" s="27">
        <v>2791.92</v>
      </c>
      <c r="I32" s="16">
        <f t="shared" si="35"/>
        <v>16.614731081119803</v>
      </c>
      <c r="J32" s="25">
        <f t="shared" si="36"/>
        <v>4.9771064776730247</v>
      </c>
      <c r="K32" s="26">
        <f t="shared" si="37"/>
        <v>-0.14472399702660765</v>
      </c>
      <c r="L32" s="34">
        <v>12635</v>
      </c>
      <c r="M32" s="25">
        <f t="shared" si="1"/>
        <v>11.263148511321091</v>
      </c>
      <c r="N32" s="26">
        <f t="shared" si="2"/>
        <v>6.0274516720467179E-2</v>
      </c>
      <c r="O32" s="27">
        <f t="shared" si="3"/>
        <v>4.5255594716180978</v>
      </c>
      <c r="P32" s="25">
        <f t="shared" si="4"/>
        <v>9.2336662476493885</v>
      </c>
      <c r="Q32" s="26">
        <f t="shared" si="5"/>
        <v>-0.38895192982209997</v>
      </c>
      <c r="R32" s="35">
        <v>59.8</v>
      </c>
      <c r="S32" s="25">
        <f t="shared" si="38"/>
        <v>83.569741604594938</v>
      </c>
      <c r="T32" s="26">
        <f t="shared" si="6"/>
        <v>0.7632958686672997</v>
      </c>
      <c r="U32" s="35">
        <v>55.375</v>
      </c>
      <c r="V32" s="30">
        <f t="shared" si="7"/>
        <v>91.494356659142213</v>
      </c>
      <c r="W32" s="26">
        <f t="shared" si="8"/>
        <v>0.46169895645516318</v>
      </c>
      <c r="X32" s="35">
        <v>162.023</v>
      </c>
      <c r="Y32" s="30">
        <f t="shared" si="9"/>
        <v>72.564389006499084</v>
      </c>
      <c r="Z32" s="26">
        <f t="shared" si="10"/>
        <v>0.69320005220085901</v>
      </c>
      <c r="AA32" s="35">
        <v>24.77</v>
      </c>
      <c r="AB32" s="30">
        <f t="shared" si="11"/>
        <v>71.546225272507073</v>
      </c>
      <c r="AC32" s="26">
        <f t="shared" si="12"/>
        <v>-0.86796991046915495</v>
      </c>
      <c r="AD32" s="35">
        <v>13.601000000000001</v>
      </c>
      <c r="AE32" s="25">
        <f t="shared" si="13"/>
        <v>88.003882238757697</v>
      </c>
      <c r="AF32" s="26">
        <f t="shared" si="14"/>
        <v>0.71914078405970505</v>
      </c>
      <c r="AG32" s="35">
        <v>102.196</v>
      </c>
      <c r="AH32" s="30">
        <f t="shared" si="15"/>
        <v>97.984265528983528</v>
      </c>
      <c r="AI32" s="26">
        <f t="shared" si="16"/>
        <v>1.6281977924088289</v>
      </c>
      <c r="AJ32" s="31">
        <v>100.527</v>
      </c>
      <c r="AK32" s="25">
        <f t="shared" si="17"/>
        <v>97.329718739410382</v>
      </c>
      <c r="AL32" s="26">
        <f t="shared" si="18"/>
        <v>0.69057358520568379</v>
      </c>
      <c r="AM32" s="31">
        <v>92.813000000000002</v>
      </c>
      <c r="AN32" s="25">
        <f t="shared" si="19"/>
        <v>40.102748900353447</v>
      </c>
      <c r="AO32" s="26">
        <f t="shared" si="20"/>
        <v>0.48716253326018877</v>
      </c>
      <c r="AP32" s="34">
        <v>523</v>
      </c>
      <c r="AQ32" s="32">
        <f t="shared" si="21"/>
        <v>5.8442151401698474</v>
      </c>
      <c r="AR32" s="26">
        <f t="shared" si="22"/>
        <v>1.0543340504181268E-2</v>
      </c>
      <c r="AS32" s="35">
        <v>11.275</v>
      </c>
      <c r="AT32" s="32">
        <f t="shared" si="23"/>
        <v>57.635334263998757</v>
      </c>
      <c r="AU32" s="26">
        <f t="shared" si="24"/>
        <v>0.12338802945230112</v>
      </c>
      <c r="AV32" s="34">
        <v>-158</v>
      </c>
      <c r="AW32" s="32">
        <f t="shared" si="25"/>
        <v>88.94736842105263</v>
      </c>
      <c r="AX32" s="26">
        <f t="shared" si="26"/>
        <v>-0.19100429815819911</v>
      </c>
      <c r="AY32" s="16">
        <f t="shared" si="27"/>
        <v>-3.4376223837082809</v>
      </c>
      <c r="AZ32" s="32">
        <f t="shared" si="28"/>
        <v>84.040627011464935</v>
      </c>
      <c r="BA32" s="26">
        <f t="shared" si="29"/>
        <v>0.79503599160916016</v>
      </c>
      <c r="BB32" s="27">
        <v>19.152999999999999</v>
      </c>
      <c r="BC32" s="25">
        <f t="shared" si="30"/>
        <v>81.36363636363636</v>
      </c>
      <c r="BD32" s="26">
        <f t="shared" si="31"/>
        <v>0.21667720265560036</v>
      </c>
      <c r="BE32" s="35">
        <v>72.8</v>
      </c>
      <c r="BF32" s="25">
        <f t="shared" si="32"/>
        <v>76.464162675405433</v>
      </c>
      <c r="BG32" s="26">
        <f t="shared" si="33"/>
        <v>-0.23103130617186859</v>
      </c>
      <c r="BH32" s="7">
        <f t="shared" si="39"/>
        <v>0.26880595400685547</v>
      </c>
      <c r="BI32" s="138">
        <f t="shared" si="40"/>
        <v>0.4428156091567832</v>
      </c>
    </row>
    <row r="33" spans="1:61" ht="15.75" customHeight="1">
      <c r="A33" s="120">
        <v>30</v>
      </c>
      <c r="B33" s="3" t="s">
        <v>42</v>
      </c>
      <c r="C33" s="21">
        <v>3196</v>
      </c>
      <c r="D33" s="42">
        <v>3177</v>
      </c>
      <c r="E33" s="9">
        <v>3158</v>
      </c>
      <c r="F33" s="25">
        <f t="shared" si="0"/>
        <v>0.41331237542060884</v>
      </c>
      <c r="G33" s="26">
        <f t="shared" si="34"/>
        <v>-0.28412470630010617</v>
      </c>
      <c r="H33" s="27">
        <v>1204.23</v>
      </c>
      <c r="I33" s="16">
        <f t="shared" si="35"/>
        <v>2.62242262690682</v>
      </c>
      <c r="J33" s="25">
        <f t="shared" si="36"/>
        <v>0.78557254883324656</v>
      </c>
      <c r="K33" s="26">
        <f t="shared" si="37"/>
        <v>-0.39021581948243578</v>
      </c>
      <c r="L33" s="34">
        <v>2468</v>
      </c>
      <c r="M33" s="25">
        <f t="shared" si="1"/>
        <v>2.2000356569798538</v>
      </c>
      <c r="N33" s="26">
        <f t="shared" si="2"/>
        <v>-0.48035434975551555</v>
      </c>
      <c r="O33" s="27">
        <f t="shared" si="3"/>
        <v>2.0494423822691679</v>
      </c>
      <c r="P33" s="25">
        <f t="shared" si="4"/>
        <v>4.1815530367773084</v>
      </c>
      <c r="Q33" s="26">
        <f t="shared" si="5"/>
        <v>-0.61274854457113992</v>
      </c>
      <c r="R33" s="35">
        <v>40.984000000000002</v>
      </c>
      <c r="S33" s="25">
        <f t="shared" si="38"/>
        <v>57.274620232821391</v>
      </c>
      <c r="T33" s="26">
        <f t="shared" si="6"/>
        <v>-1.1530855103775228</v>
      </c>
      <c r="U33" s="35">
        <v>62.951000000000001</v>
      </c>
      <c r="V33" s="30">
        <f t="shared" si="7"/>
        <v>80.483232990738827</v>
      </c>
      <c r="W33" s="26">
        <f t="shared" si="8"/>
        <v>-0.94592500021472536</v>
      </c>
      <c r="X33" s="35">
        <v>275.38499999999999</v>
      </c>
      <c r="Y33" s="30">
        <f t="shared" si="9"/>
        <v>42.693320260725898</v>
      </c>
      <c r="Z33" s="26">
        <f t="shared" si="10"/>
        <v>-0.96463164555386449</v>
      </c>
      <c r="AA33" s="35">
        <v>25.251000000000001</v>
      </c>
      <c r="AB33" s="30">
        <f t="shared" si="11"/>
        <v>70.183359074888116</v>
      </c>
      <c r="AC33" s="26">
        <f t="shared" si="12"/>
        <v>-1.0570002608880182</v>
      </c>
      <c r="AD33" s="35">
        <v>10.291</v>
      </c>
      <c r="AE33" s="25">
        <f t="shared" si="13"/>
        <v>66.586865092203183</v>
      </c>
      <c r="AF33" s="26">
        <f t="shared" si="14"/>
        <v>-0.81804533446716388</v>
      </c>
      <c r="AG33" s="35">
        <v>130.15600000000001</v>
      </c>
      <c r="AH33" s="30">
        <f t="shared" si="15"/>
        <v>76.935369863855684</v>
      </c>
      <c r="AI33" s="26">
        <f t="shared" si="16"/>
        <v>-1.4153591418489477</v>
      </c>
      <c r="AJ33" s="31">
        <v>96.811999999999998</v>
      </c>
      <c r="AK33" s="25">
        <f t="shared" si="17"/>
        <v>93.732875054460948</v>
      </c>
      <c r="AL33" s="26">
        <f t="shared" si="18"/>
        <v>-0.49458850397161125</v>
      </c>
      <c r="AM33" s="37">
        <v>27.824000000000002</v>
      </c>
      <c r="AN33" s="25">
        <f t="shared" si="19"/>
        <v>12.022226254979737</v>
      </c>
      <c r="AO33" s="26">
        <f t="shared" si="20"/>
        <v>-1.1619965299581603</v>
      </c>
      <c r="AP33" s="34">
        <v>14</v>
      </c>
      <c r="AQ33" s="32">
        <f t="shared" si="21"/>
        <v>1.1962377865035156</v>
      </c>
      <c r="AR33" s="26">
        <f t="shared" si="22"/>
        <v>-0.26275371265744202</v>
      </c>
      <c r="AS33" s="35">
        <v>4.4329999999999998</v>
      </c>
      <c r="AT33" s="32">
        <f t="shared" si="23"/>
        <v>44.369474174034437</v>
      </c>
      <c r="AU33" s="26">
        <f t="shared" si="24"/>
        <v>-0.52050430461101094</v>
      </c>
      <c r="AV33" s="34">
        <v>-38</v>
      </c>
      <c r="AW33" s="32">
        <f t="shared" si="25"/>
        <v>99.473684210526315</v>
      </c>
      <c r="AX33" s="26">
        <f t="shared" si="26"/>
        <v>0.41996260063539798</v>
      </c>
      <c r="AY33" s="16">
        <f t="shared" si="27"/>
        <v>-11.889862327909889</v>
      </c>
      <c r="AZ33" s="32">
        <f t="shared" si="28"/>
        <v>25.90396861655266</v>
      </c>
      <c r="BA33" s="26">
        <f t="shared" si="29"/>
        <v>-1.465364151939099</v>
      </c>
      <c r="BB33" s="27">
        <v>16.148</v>
      </c>
      <c r="BC33" s="25">
        <f t="shared" si="30"/>
        <v>68.598130841121502</v>
      </c>
      <c r="BD33" s="26">
        <f t="shared" si="31"/>
        <v>-0.82951983704362198</v>
      </c>
      <c r="BE33" s="35">
        <v>83.266999999999996</v>
      </c>
      <c r="BF33" s="25">
        <f t="shared" si="32"/>
        <v>87.457986723804709</v>
      </c>
      <c r="BG33" s="26">
        <f t="shared" si="33"/>
        <v>1.0938803588533068</v>
      </c>
      <c r="BH33" s="7">
        <f t="shared" si="39"/>
        <v>-0.62265762702492733</v>
      </c>
      <c r="BI33" s="138">
        <f t="shared" si="40"/>
        <v>-1.0257306889866302</v>
      </c>
    </row>
    <row r="34" spans="1:61" ht="15.75" customHeight="1">
      <c r="A34" s="120">
        <v>31</v>
      </c>
      <c r="B34" s="3" t="s">
        <v>43</v>
      </c>
      <c r="C34" s="21">
        <v>4423</v>
      </c>
      <c r="D34" s="4">
        <v>4377</v>
      </c>
      <c r="E34" s="9">
        <v>4305</v>
      </c>
      <c r="F34" s="25">
        <f t="shared" si="0"/>
        <v>0.56342931481498448</v>
      </c>
      <c r="G34" s="26">
        <f t="shared" si="34"/>
        <v>-0.27534686909114336</v>
      </c>
      <c r="H34" s="27">
        <v>1414.11</v>
      </c>
      <c r="I34" s="16">
        <f t="shared" si="35"/>
        <v>3.0443176273415791</v>
      </c>
      <c r="J34" s="25">
        <f t="shared" si="36"/>
        <v>0.91195535510977033</v>
      </c>
      <c r="K34" s="26">
        <f t="shared" si="37"/>
        <v>-0.38281376907162262</v>
      </c>
      <c r="L34" s="34">
        <v>3329</v>
      </c>
      <c r="M34" s="25">
        <f t="shared" si="1"/>
        <v>2.967552148333036</v>
      </c>
      <c r="N34" s="26">
        <f t="shared" si="2"/>
        <v>-0.43457078980313812</v>
      </c>
      <c r="O34" s="27">
        <f t="shared" si="3"/>
        <v>2.3541308667642546</v>
      </c>
      <c r="P34" s="25">
        <f t="shared" si="4"/>
        <v>4.8032202125096841</v>
      </c>
      <c r="Q34" s="26">
        <f t="shared" si="5"/>
        <v>-0.58521016535784309</v>
      </c>
      <c r="R34" s="35">
        <v>36.19</v>
      </c>
      <c r="S34" s="25">
        <f t="shared" si="38"/>
        <v>50.575066031275767</v>
      </c>
      <c r="T34" s="26">
        <f t="shared" si="6"/>
        <v>-1.6413472201532926</v>
      </c>
      <c r="U34" s="35">
        <v>59.209000000000003</v>
      </c>
      <c r="V34" s="30">
        <f t="shared" si="7"/>
        <v>85.569761353848222</v>
      </c>
      <c r="W34" s="26">
        <f t="shared" si="8"/>
        <v>-0.29568081117349493</v>
      </c>
      <c r="X34" s="35">
        <v>365.40699999999998</v>
      </c>
      <c r="Y34" s="30">
        <f t="shared" si="9"/>
        <v>32.175355151926482</v>
      </c>
      <c r="Z34" s="26">
        <f t="shared" si="10"/>
        <v>-1.5483742662698792</v>
      </c>
      <c r="AA34" s="35">
        <v>26.094000000000001</v>
      </c>
      <c r="AB34" s="30">
        <f t="shared" si="11"/>
        <v>67.915996014409444</v>
      </c>
      <c r="AC34" s="26">
        <f t="shared" si="12"/>
        <v>-1.3714848629699186</v>
      </c>
      <c r="AD34" s="35">
        <v>7.9909999999999997</v>
      </c>
      <c r="AE34" s="25">
        <f t="shared" si="13"/>
        <v>51.704949854416043</v>
      </c>
      <c r="AF34" s="26">
        <f t="shared" si="14"/>
        <v>-1.8861807038362886</v>
      </c>
      <c r="AG34" s="36">
        <v>135.93100000000001</v>
      </c>
      <c r="AH34" s="30">
        <f t="shared" si="15"/>
        <v>73.666786825668908</v>
      </c>
      <c r="AI34" s="26">
        <f t="shared" si="16"/>
        <v>-1.8879786430967958</v>
      </c>
      <c r="AJ34" s="31">
        <v>94.408000000000001</v>
      </c>
      <c r="AK34" s="25">
        <f t="shared" si="17"/>
        <v>91.405334753352363</v>
      </c>
      <c r="AL34" s="26">
        <f t="shared" si="18"/>
        <v>-1.2615143888658782</v>
      </c>
      <c r="AM34" s="31">
        <v>35.484999999999999</v>
      </c>
      <c r="AN34" s="25">
        <f t="shared" si="19"/>
        <v>15.332400038023144</v>
      </c>
      <c r="AO34" s="26">
        <f t="shared" si="20"/>
        <v>-0.96759120623698047</v>
      </c>
      <c r="AP34" s="34">
        <v>-13</v>
      </c>
      <c r="AQ34" s="32">
        <f t="shared" si="21"/>
        <v>0.94968496027760019</v>
      </c>
      <c r="AR34" s="26">
        <f t="shared" si="22"/>
        <v>-0.27725080585069117</v>
      </c>
      <c r="AS34" s="35">
        <v>-3.02</v>
      </c>
      <c r="AT34" s="32">
        <f t="shared" si="23"/>
        <v>29.918954552505042</v>
      </c>
      <c r="AU34" s="26">
        <f t="shared" si="24"/>
        <v>-1.2218971087287933</v>
      </c>
      <c r="AV34" s="34">
        <v>-50</v>
      </c>
      <c r="AW34" s="32">
        <f t="shared" si="25"/>
        <v>98.421052631578945</v>
      </c>
      <c r="AX34" s="26">
        <f t="shared" si="26"/>
        <v>0.35886591075603819</v>
      </c>
      <c r="AY34" s="16">
        <f t="shared" si="27"/>
        <v>-11.304544426859598</v>
      </c>
      <c r="AZ34" s="32">
        <f t="shared" si="28"/>
        <v>29.929934170113629</v>
      </c>
      <c r="BA34" s="26">
        <f t="shared" si="29"/>
        <v>-1.3088313658031494</v>
      </c>
      <c r="BB34" s="27">
        <v>12.121</v>
      </c>
      <c r="BC34" s="25">
        <f t="shared" si="30"/>
        <v>51.491079014443507</v>
      </c>
      <c r="BD34" s="26">
        <f t="shared" si="31"/>
        <v>-2.2315283158685046</v>
      </c>
      <c r="BE34" s="35">
        <v>90.881</v>
      </c>
      <c r="BF34" s="25">
        <f t="shared" si="32"/>
        <v>95.455213847575834</v>
      </c>
      <c r="BG34" s="26">
        <f t="shared" si="33"/>
        <v>2.0576596095938933</v>
      </c>
      <c r="BH34" s="7">
        <f t="shared" si="39"/>
        <v>-0.85597824824601043</v>
      </c>
      <c r="BI34" s="138">
        <f t="shared" si="40"/>
        <v>-1.4100897832506585</v>
      </c>
    </row>
    <row r="35" spans="1:61" ht="15.75" customHeight="1">
      <c r="A35" s="120">
        <v>32</v>
      </c>
      <c r="B35" s="3" t="s">
        <v>44</v>
      </c>
      <c r="C35" s="21">
        <v>7367</v>
      </c>
      <c r="D35" s="4">
        <v>7363</v>
      </c>
      <c r="E35" s="9">
        <v>7359</v>
      </c>
      <c r="F35" s="25">
        <f t="shared" si="0"/>
        <v>0.96313038971509191</v>
      </c>
      <c r="G35" s="26">
        <f t="shared" si="34"/>
        <v>-0.25197501657486432</v>
      </c>
      <c r="H35" s="27">
        <v>2351.6</v>
      </c>
      <c r="I35" s="16">
        <f t="shared" si="35"/>
        <v>3.1293587344786529</v>
      </c>
      <c r="J35" s="25">
        <f t="shared" si="36"/>
        <v>0.93743025705876337</v>
      </c>
      <c r="K35" s="26">
        <f t="shared" si="37"/>
        <v>-0.38132174247407746</v>
      </c>
      <c r="L35" s="34">
        <v>5847</v>
      </c>
      <c r="M35" s="25">
        <f t="shared" si="1"/>
        <v>5.2121590301301479</v>
      </c>
      <c r="N35" s="26">
        <f t="shared" si="2"/>
        <v>-0.30067647626064531</v>
      </c>
      <c r="O35" s="27">
        <f t="shared" si="3"/>
        <v>2.4863922435788401</v>
      </c>
      <c r="P35" s="25">
        <f t="shared" si="4"/>
        <v>5.0730779878012378</v>
      </c>
      <c r="Q35" s="26">
        <f t="shared" si="5"/>
        <v>-0.57325610691671569</v>
      </c>
      <c r="R35" s="35">
        <v>47.515000000000001</v>
      </c>
      <c r="S35" s="25">
        <f t="shared" si="38"/>
        <v>66.401609905390103</v>
      </c>
      <c r="T35" s="26">
        <f t="shared" si="6"/>
        <v>-0.48791295582067101</v>
      </c>
      <c r="U35" s="35">
        <v>55.823999999999998</v>
      </c>
      <c r="V35" s="30">
        <f t="shared" si="7"/>
        <v>90.758455144740623</v>
      </c>
      <c r="W35" s="26">
        <f t="shared" si="8"/>
        <v>0.36762385271313697</v>
      </c>
      <c r="X35" s="35">
        <v>183.136</v>
      </c>
      <c r="Y35" s="30">
        <f t="shared" si="9"/>
        <v>64.19873755023589</v>
      </c>
      <c r="Z35" s="26">
        <f t="shared" si="10"/>
        <v>0.22890993005638255</v>
      </c>
      <c r="AA35" s="35">
        <v>22.757000000000001</v>
      </c>
      <c r="AB35" s="30">
        <f t="shared" si="11"/>
        <v>77.874939579030624</v>
      </c>
      <c r="AC35" s="26">
        <f t="shared" si="12"/>
        <v>9.8265196962512204E-3</v>
      </c>
      <c r="AD35" s="35">
        <v>12.651</v>
      </c>
      <c r="AE35" s="25">
        <f t="shared" si="13"/>
        <v>81.857004205758642</v>
      </c>
      <c r="AF35" s="26">
        <f t="shared" si="14"/>
        <v>0.27795443584202184</v>
      </c>
      <c r="AG35" s="35">
        <v>120.20099999999999</v>
      </c>
      <c r="AH35" s="30">
        <f t="shared" si="15"/>
        <v>83.307127228558841</v>
      </c>
      <c r="AI35" s="26">
        <f t="shared" si="16"/>
        <v>-0.49403734809428401</v>
      </c>
      <c r="AJ35" s="31">
        <v>96.765000000000001</v>
      </c>
      <c r="AK35" s="25">
        <f t="shared" si="17"/>
        <v>93.687369898823647</v>
      </c>
      <c r="AL35" s="26">
        <f t="shared" si="18"/>
        <v>-0.5095824792586412</v>
      </c>
      <c r="AM35" s="31">
        <v>37.116</v>
      </c>
      <c r="AN35" s="25">
        <f t="shared" si="19"/>
        <v>16.037124413449824</v>
      </c>
      <c r="AO35" s="26">
        <f t="shared" si="20"/>
        <v>-0.92620299543039575</v>
      </c>
      <c r="AP35" s="34">
        <v>50</v>
      </c>
      <c r="AQ35" s="32">
        <f t="shared" si="21"/>
        <v>1.5249748881380696</v>
      </c>
      <c r="AR35" s="26">
        <f t="shared" si="22"/>
        <v>-0.24342425506644308</v>
      </c>
      <c r="AS35" s="35">
        <v>6.7939999999999996</v>
      </c>
      <c r="AT35" s="32">
        <f t="shared" si="23"/>
        <v>48.947184737087014</v>
      </c>
      <c r="AU35" s="26">
        <f t="shared" si="24"/>
        <v>-0.29831345387679897</v>
      </c>
      <c r="AV35" s="34">
        <v>-38</v>
      </c>
      <c r="AW35" s="32">
        <f t="shared" si="25"/>
        <v>99.473684210526315</v>
      </c>
      <c r="AX35" s="26">
        <f t="shared" si="26"/>
        <v>0.41996260063539798</v>
      </c>
      <c r="AY35" s="16">
        <f t="shared" si="27"/>
        <v>-5.1581376408307316</v>
      </c>
      <c r="AZ35" s="32">
        <f t="shared" si="28"/>
        <v>72.206485005690283</v>
      </c>
      <c r="BA35" s="26">
        <f t="shared" si="29"/>
        <v>0.33491501067977675</v>
      </c>
      <c r="BB35" s="27">
        <v>20.704999999999998</v>
      </c>
      <c r="BC35" s="25">
        <f t="shared" si="30"/>
        <v>87.956669498725574</v>
      </c>
      <c r="BD35" s="26">
        <f t="shared" si="31"/>
        <v>0.75700925111257056</v>
      </c>
      <c r="BE35" s="35">
        <v>86.376999999999995</v>
      </c>
      <c r="BF35" s="25">
        <f t="shared" si="32"/>
        <v>90.724518947987548</v>
      </c>
      <c r="BG35" s="26">
        <f t="shared" si="33"/>
        <v>1.4875438037972544</v>
      </c>
      <c r="BH35" s="7">
        <f t="shared" si="39"/>
        <v>-7.676641354248101E-2</v>
      </c>
      <c r="BI35" s="138">
        <f t="shared" si="40"/>
        <v>-0.1264606146883499</v>
      </c>
    </row>
    <row r="36" spans="1:61" ht="15.75" customHeight="1">
      <c r="A36" s="120">
        <v>33</v>
      </c>
      <c r="B36" s="3" t="s">
        <v>45</v>
      </c>
      <c r="C36" s="21">
        <v>8222</v>
      </c>
      <c r="D36" s="4">
        <v>8196</v>
      </c>
      <c r="E36" s="9">
        <v>8151</v>
      </c>
      <c r="F36" s="25">
        <f t="shared" si="0"/>
        <v>1.0667856782942946</v>
      </c>
      <c r="G36" s="26">
        <f t="shared" si="34"/>
        <v>-0.24591394676710626</v>
      </c>
      <c r="H36" s="27">
        <v>933.06</v>
      </c>
      <c r="I36" s="16">
        <f>D36/H36</f>
        <v>8.7840010288727424</v>
      </c>
      <c r="J36" s="25">
        <f t="shared" si="36"/>
        <v>2.6313340978698805</v>
      </c>
      <c r="K36" s="26">
        <f t="shared" si="37"/>
        <v>-0.28211234848958144</v>
      </c>
      <c r="L36" s="34">
        <v>5716</v>
      </c>
      <c r="M36" s="25">
        <f t="shared" si="1"/>
        <v>5.0953824211089325</v>
      </c>
      <c r="N36" s="26">
        <f t="shared" si="2"/>
        <v>-0.30764238375630315</v>
      </c>
      <c r="O36" s="27">
        <f t="shared" si="3"/>
        <v>6.1260797805071485</v>
      </c>
      <c r="P36" s="25">
        <f t="shared" si="4"/>
        <v>12.499266986640924</v>
      </c>
      <c r="Q36" s="26">
        <f t="shared" si="5"/>
        <v>-0.24429357400071186</v>
      </c>
      <c r="R36" s="35">
        <v>40.572000000000003</v>
      </c>
      <c r="S36" s="25">
        <f t="shared" si="38"/>
        <v>56.698855457886722</v>
      </c>
      <c r="T36" s="26">
        <f t="shared" si="6"/>
        <v>-1.1950470924441932</v>
      </c>
      <c r="U36" s="35">
        <v>69.016999999999996</v>
      </c>
      <c r="V36" s="30">
        <f t="shared" si="7"/>
        <v>73.40944984569019</v>
      </c>
      <c r="W36" s="26">
        <f t="shared" si="8"/>
        <v>-1.8502129656501303</v>
      </c>
      <c r="X36" s="35">
        <v>231.47399999999999</v>
      </c>
      <c r="Y36" s="30">
        <f t="shared" si="9"/>
        <v>50.792313607575799</v>
      </c>
      <c r="Z36" s="26">
        <f t="shared" si="10"/>
        <v>-0.51514093584458109</v>
      </c>
      <c r="AA36" s="35">
        <v>23.751999999999999</v>
      </c>
      <c r="AB36" s="30">
        <f t="shared" si="11"/>
        <v>74.612664196699228</v>
      </c>
      <c r="AC36" s="26">
        <f t="shared" si="12"/>
        <v>-0.44265301186914291</v>
      </c>
      <c r="AD36" s="35">
        <v>12.318</v>
      </c>
      <c r="AE36" s="25">
        <f t="shared" si="13"/>
        <v>79.70236169524425</v>
      </c>
      <c r="AF36" s="26">
        <f t="shared" si="14"/>
        <v>0.12330701062466641</v>
      </c>
      <c r="AG36" s="35">
        <v>122.26300000000001</v>
      </c>
      <c r="AH36" s="30">
        <f t="shared" si="15"/>
        <v>81.902129016955257</v>
      </c>
      <c r="AI36" s="26">
        <f t="shared" si="16"/>
        <v>-0.69719252153316047</v>
      </c>
      <c r="AJ36" s="31">
        <v>98.477999999999994</v>
      </c>
      <c r="AK36" s="25">
        <f t="shared" si="17"/>
        <v>95.345887592583622</v>
      </c>
      <c r="AL36" s="26">
        <f t="shared" si="18"/>
        <v>3.6900066841138945E-2</v>
      </c>
      <c r="AM36" s="31">
        <v>53.576000000000001</v>
      </c>
      <c r="AN36" s="25">
        <f t="shared" si="19"/>
        <v>23.14918034203545</v>
      </c>
      <c r="AO36" s="26">
        <f t="shared" si="20"/>
        <v>-0.50851449152090289</v>
      </c>
      <c r="AP36" s="34">
        <v>30</v>
      </c>
      <c r="AQ36" s="32">
        <f t="shared" si="21"/>
        <v>1.3423431650077617</v>
      </c>
      <c r="AR36" s="26">
        <f t="shared" si="22"/>
        <v>-0.25416284261699806</v>
      </c>
      <c r="AS36" s="43">
        <v>3.66</v>
      </c>
      <c r="AT36" s="32">
        <f t="shared" si="23"/>
        <v>42.870715061268804</v>
      </c>
      <c r="AU36" s="26">
        <f t="shared" si="24"/>
        <v>-0.59325039847697736</v>
      </c>
      <c r="AV36" s="34">
        <v>-63</v>
      </c>
      <c r="AW36" s="32">
        <f t="shared" si="25"/>
        <v>97.280701754385959</v>
      </c>
      <c r="AX36" s="26">
        <f t="shared" si="26"/>
        <v>0.29267783005339826</v>
      </c>
      <c r="AY36" s="16">
        <f t="shared" si="27"/>
        <v>-7.6623692532230603</v>
      </c>
      <c r="AZ36" s="32">
        <f t="shared" si="28"/>
        <v>54.981742363206614</v>
      </c>
      <c r="BA36" s="26">
        <f t="shared" si="29"/>
        <v>-0.33479686847871326</v>
      </c>
      <c r="BB36" s="27">
        <v>22.498000000000001</v>
      </c>
      <c r="BC36" s="25">
        <f t="shared" si="30"/>
        <v>95.573491928632123</v>
      </c>
      <c r="BD36" s="26">
        <f t="shared" si="31"/>
        <v>1.3812459540013255</v>
      </c>
      <c r="BE36" s="35">
        <v>81.724000000000004</v>
      </c>
      <c r="BF36" s="25">
        <f t="shared" si="32"/>
        <v>85.837324594571896</v>
      </c>
      <c r="BG36" s="26">
        <f t="shared" si="33"/>
        <v>0.89856759501134476</v>
      </c>
      <c r="BH36" s="7">
        <f t="shared" si="39"/>
        <v>-0.2593946961221768</v>
      </c>
      <c r="BI36" s="138">
        <f t="shared" si="40"/>
        <v>-0.42731203927295064</v>
      </c>
    </row>
    <row r="37" spans="1:61" ht="15.75" customHeight="1">
      <c r="D37" s="164"/>
      <c r="E37" s="165"/>
      <c r="F37" s="165"/>
      <c r="G37" s="165"/>
      <c r="H37" s="165"/>
      <c r="I37" s="165"/>
      <c r="J37" s="165"/>
      <c r="K37" s="165"/>
      <c r="L37" s="164"/>
      <c r="M37" s="165"/>
      <c r="N37" s="165"/>
      <c r="O37" s="166"/>
      <c r="P37" s="167"/>
      <c r="Q37" s="165"/>
      <c r="R37" s="165"/>
      <c r="S37" s="165"/>
      <c r="T37" s="165"/>
      <c r="U37" s="165"/>
      <c r="V37" s="165"/>
      <c r="W37" s="165"/>
      <c r="X37" s="168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6"/>
      <c r="AK37" s="165"/>
      <c r="AL37" s="165"/>
      <c r="AM37" s="166"/>
      <c r="AN37" s="165"/>
      <c r="AO37" s="165"/>
      <c r="AP37" s="169"/>
      <c r="AQ37" s="170"/>
      <c r="AR37" s="165"/>
      <c r="AS37" s="166"/>
      <c r="AT37" s="170"/>
      <c r="AU37" s="165"/>
      <c r="AV37" s="164"/>
      <c r="AW37" s="170"/>
      <c r="AX37" s="165"/>
      <c r="AY37" s="167"/>
      <c r="AZ37" s="170"/>
      <c r="BA37" s="165"/>
      <c r="BB37" s="165"/>
      <c r="BC37" s="166"/>
      <c r="BD37" s="165"/>
      <c r="BE37" s="165"/>
      <c r="BF37" s="165"/>
      <c r="BG37" s="165"/>
      <c r="BH37" s="171"/>
      <c r="BI37" s="170"/>
    </row>
    <row r="38" spans="1:61" ht="15.75" customHeight="1">
      <c r="B38" s="45" t="s">
        <v>46</v>
      </c>
      <c r="C38" s="15"/>
      <c r="D38" s="172">
        <f t="shared" ref="D38:E38" si="41">MAX(D4:D36)</f>
        <v>756291</v>
      </c>
      <c r="E38" s="172">
        <f t="shared" si="41"/>
        <v>764071</v>
      </c>
      <c r="F38" s="173"/>
      <c r="G38" s="173"/>
      <c r="H38" s="174"/>
      <c r="I38" s="174">
        <f>MAX(I4:I36)</f>
        <v>333.82309893614701</v>
      </c>
      <c r="J38" s="173"/>
      <c r="K38" s="173"/>
      <c r="L38" s="172">
        <f>MAX(L4:L36)</f>
        <v>112180</v>
      </c>
      <c r="M38" s="173"/>
      <c r="N38" s="173"/>
      <c r="O38" s="175">
        <f>MAX(O4:O36)</f>
        <v>49.011512331520194</v>
      </c>
      <c r="P38" s="174"/>
      <c r="Q38" s="173"/>
      <c r="R38" s="174">
        <f>MAX(R4:R36)</f>
        <v>71.557000000000002</v>
      </c>
      <c r="S38" s="173"/>
      <c r="T38" s="173"/>
      <c r="U38" s="174">
        <f>MAX(U4:U36)</f>
        <v>70.314999999999998</v>
      </c>
      <c r="V38" s="173"/>
      <c r="W38" s="173"/>
      <c r="X38" s="175">
        <f>MAX(X4:X36)</f>
        <v>509.09100000000001</v>
      </c>
      <c r="Y38" s="173"/>
      <c r="Z38" s="173"/>
      <c r="AA38" s="174">
        <f>MAX(AA4:AA36)</f>
        <v>26.934000000000001</v>
      </c>
      <c r="AB38" s="173"/>
      <c r="AC38" s="173"/>
      <c r="AD38" s="174">
        <f>MAX(AD4:AD36)</f>
        <v>15.455</v>
      </c>
      <c r="AE38" s="173"/>
      <c r="AF38" s="173"/>
      <c r="AG38" s="174">
        <f>MAX(AG4:AG36)</f>
        <v>135.93100000000001</v>
      </c>
      <c r="AH38" s="173"/>
      <c r="AI38" s="173"/>
      <c r="AJ38" s="175">
        <f>MAX(AJ4:AJ36)</f>
        <v>103.285</v>
      </c>
      <c r="AK38" s="173"/>
      <c r="AL38" s="173"/>
      <c r="AM38" s="175">
        <f>MAX(AM4:AM36)</f>
        <v>231.43799999999999</v>
      </c>
      <c r="AN38" s="173"/>
      <c r="AO38" s="173"/>
      <c r="AP38" s="172">
        <f>MAX(AP4:AP36)</f>
        <v>10834</v>
      </c>
      <c r="AQ38" s="176"/>
      <c r="AR38" s="173"/>
      <c r="AS38" s="172">
        <f>MAX(AS4:AS36)</f>
        <v>33.125</v>
      </c>
      <c r="AT38" s="176"/>
      <c r="AU38" s="173"/>
      <c r="AV38" s="172">
        <f>MAX(AV4:AV36)</f>
        <v>-32</v>
      </c>
      <c r="AW38" s="176"/>
      <c r="AX38" s="173"/>
      <c r="AY38" s="174">
        <f>MAX(AY4:AY36)</f>
        <v>-1.1173574496316212</v>
      </c>
      <c r="AZ38" s="176"/>
      <c r="BA38" s="173"/>
      <c r="BB38" s="174">
        <f>MAX(BB4:BB36)</f>
        <v>23.54</v>
      </c>
      <c r="BC38" s="177"/>
      <c r="BD38" s="173"/>
      <c r="BE38" s="174">
        <f>MAX(BE4:BE36)</f>
        <v>95.207999999999998</v>
      </c>
      <c r="BF38" s="173"/>
      <c r="BG38" s="173"/>
      <c r="BH38" s="178"/>
      <c r="BI38" s="176"/>
    </row>
    <row r="39" spans="1:61" ht="15.75" customHeight="1">
      <c r="B39" s="47" t="s">
        <v>47</v>
      </c>
      <c r="C39" s="15"/>
      <c r="D39" s="172">
        <f t="shared" ref="D39:E39" si="42">MIN(D4:D36)</f>
        <v>3177</v>
      </c>
      <c r="E39" s="172">
        <f t="shared" si="42"/>
        <v>3158</v>
      </c>
      <c r="F39" s="173"/>
      <c r="G39" s="173"/>
      <c r="H39" s="174"/>
      <c r="I39" s="174">
        <f>MIN(I4:I36)</f>
        <v>2.62242262690682</v>
      </c>
      <c r="J39" s="173"/>
      <c r="K39" s="173"/>
      <c r="L39" s="172">
        <f>MIN(L4:L36)</f>
        <v>2432</v>
      </c>
      <c r="M39" s="173"/>
      <c r="N39" s="173"/>
      <c r="O39" s="175">
        <f>MIN(O4:O36)</f>
        <v>2.0494423822691679</v>
      </c>
      <c r="P39" s="174"/>
      <c r="Q39" s="173"/>
      <c r="R39" s="174">
        <f>MIN(R4:R36)</f>
        <v>32.090000000000003</v>
      </c>
      <c r="S39" s="173"/>
      <c r="T39" s="173"/>
      <c r="U39" s="174">
        <f>MIN(U4:U36)</f>
        <v>50.664999999999999</v>
      </c>
      <c r="V39" s="173"/>
      <c r="W39" s="173"/>
      <c r="X39" s="175">
        <f>MIN(X4:X36)</f>
        <v>117.571</v>
      </c>
      <c r="Y39" s="173"/>
      <c r="Z39" s="173"/>
      <c r="AA39" s="174">
        <f>MIN(AA4:AA36)</f>
        <v>17.722000000000001</v>
      </c>
      <c r="AB39" s="173"/>
      <c r="AC39" s="173"/>
      <c r="AD39" s="174">
        <f>MIN(AD4:AD36)</f>
        <v>6.7779999999999996</v>
      </c>
      <c r="AE39" s="173"/>
      <c r="AF39" s="173"/>
      <c r="AG39" s="174">
        <f>MIN(AG4:AG36)</f>
        <v>100.136</v>
      </c>
      <c r="AH39" s="173"/>
      <c r="AI39" s="173"/>
      <c r="AJ39" s="175">
        <f>MIN(AJ4:AJ36)</f>
        <v>90.91</v>
      </c>
      <c r="AK39" s="173"/>
      <c r="AL39" s="173"/>
      <c r="AM39" s="175">
        <f>MIN(AM4:AM36)</f>
        <v>27.824000000000002</v>
      </c>
      <c r="AN39" s="173"/>
      <c r="AO39" s="173"/>
      <c r="AP39" s="172">
        <f>MIN(AP4:AP36)</f>
        <v>-117</v>
      </c>
      <c r="AQ39" s="176"/>
      <c r="AR39" s="173"/>
      <c r="AS39" s="172">
        <f>MIN(AS4:AS36)</f>
        <v>-18.451000000000001</v>
      </c>
      <c r="AT39" s="176"/>
      <c r="AU39" s="173"/>
      <c r="AV39" s="172">
        <f>MIN(AV4:AV36)</f>
        <v>-1172</v>
      </c>
      <c r="AW39" s="176"/>
      <c r="AX39" s="173"/>
      <c r="AY39" s="174">
        <f>MIN(AY4:AY36)</f>
        <v>-15.655929458340832</v>
      </c>
      <c r="AZ39" s="176"/>
      <c r="BA39" s="173"/>
      <c r="BB39" s="174">
        <f>MIN(BB4:BB36)</f>
        <v>10.294</v>
      </c>
      <c r="BC39" s="177"/>
      <c r="BD39" s="173"/>
      <c r="BE39" s="174">
        <f>MIN(BE4:BE36)</f>
        <v>61.917999999999999</v>
      </c>
      <c r="BF39" s="173"/>
      <c r="BG39" s="173"/>
      <c r="BH39" s="178"/>
      <c r="BI39" s="176"/>
    </row>
    <row r="40" spans="1:61" ht="15.75" customHeight="1">
      <c r="B40" s="48" t="s">
        <v>79</v>
      </c>
      <c r="D40" s="179"/>
      <c r="E40" s="174"/>
      <c r="F40" s="174">
        <f>AVERAGE(F4:F36)</f>
        <v>5.2723602593968044</v>
      </c>
      <c r="G40" s="174">
        <f t="shared" ref="G40" si="43">AVERAGE(G4:G36)</f>
        <v>3.1960965860421176E-17</v>
      </c>
      <c r="H40" s="173"/>
      <c r="I40" s="173"/>
      <c r="J40" s="174">
        <f t="shared" ref="J40:K40" si="44">AVERAGE(J4:J36)</f>
        <v>7.4481278656195942</v>
      </c>
      <c r="K40" s="174">
        <f t="shared" si="44"/>
        <v>-2.0185873175002847E-17</v>
      </c>
      <c r="L40" s="179"/>
      <c r="M40" s="174">
        <f t="shared" ref="M40:N40" si="45">AVERAGE(M4:M36)</f>
        <v>10.252705338282087</v>
      </c>
      <c r="N40" s="174">
        <f t="shared" si="45"/>
        <v>1.4802973661668753E-16</v>
      </c>
      <c r="O40" s="177"/>
      <c r="P40" s="174">
        <f t="shared" ref="P40:Q40" si="46">AVERAGE(P4:P36)</f>
        <v>18.014090318191997</v>
      </c>
      <c r="Q40" s="174">
        <f t="shared" si="46"/>
        <v>4.6259292692714858E-17</v>
      </c>
      <c r="R40" s="173"/>
      <c r="S40" s="174">
        <f t="shared" ref="S40:T40" si="47">AVERAGE(S4:S36)</f>
        <v>73.096378771574777</v>
      </c>
      <c r="T40" s="174">
        <f t="shared" si="47"/>
        <v>-8.0743492700011382E-16</v>
      </c>
      <c r="U40" s="173"/>
      <c r="V40" s="174">
        <f t="shared" ref="V40:W40" si="48">AVERAGE(V4:V36)</f>
        <v>87.882721404562048</v>
      </c>
      <c r="W40" s="174">
        <f t="shared" si="48"/>
        <v>-2.7385501274087196E-15</v>
      </c>
      <c r="X40" s="177"/>
      <c r="Y40" s="174">
        <f t="shared" ref="Y40:Z40" si="49">AVERAGE(Y4:Y36)</f>
        <v>60.074202914684491</v>
      </c>
      <c r="Z40" s="174">
        <f t="shared" si="49"/>
        <v>9.4200741483346618E-17</v>
      </c>
      <c r="AA40" s="173"/>
      <c r="AB40" s="174">
        <f t="shared" ref="AB40:AC40" si="50">AVERAGE(AB4:AB36)</f>
        <v>77.804092588033768</v>
      </c>
      <c r="AC40" s="174">
        <f t="shared" si="50"/>
        <v>3.2095538348254527E-15</v>
      </c>
      <c r="AD40" s="173"/>
      <c r="AE40" s="174">
        <f t="shared" ref="AE40:AF40" si="51">AVERAGE(AE4:AE36)</f>
        <v>77.984373008637007</v>
      </c>
      <c r="AF40" s="174">
        <f t="shared" si="51"/>
        <v>-3.0657294884535571E-16</v>
      </c>
      <c r="AG40" s="173"/>
      <c r="AH40" s="174">
        <f t="shared" ref="AH40:AI40" si="52">AVERAGE(AH4:AH36)</f>
        <v>86.723833674120698</v>
      </c>
      <c r="AI40" s="174">
        <f t="shared" si="52"/>
        <v>-2.4323977175878431E-15</v>
      </c>
      <c r="AJ40" s="177"/>
      <c r="AK40" s="174">
        <f t="shared" ref="AK40:AL40" si="53">AVERAGE(AK4:AK36)</f>
        <v>95.233899727291799</v>
      </c>
      <c r="AL40" s="174">
        <f t="shared" si="53"/>
        <v>6.9809478063551512E-16</v>
      </c>
      <c r="AM40" s="177"/>
      <c r="AN40" s="174">
        <f t="shared" ref="AN40:AO40" si="54">AVERAGE(AN4:AN36)</f>
        <v>31.807746403448061</v>
      </c>
      <c r="AO40" s="174">
        <f t="shared" si="54"/>
        <v>0</v>
      </c>
      <c r="AP40" s="172"/>
      <c r="AQ40" s="178">
        <f t="shared" ref="AQ40:AR40" si="55">AVERAGE(AQ4:AQ36)</f>
        <v>5.6649039938237262</v>
      </c>
      <c r="AR40" s="174">
        <f t="shared" si="55"/>
        <v>5.0464682937507114E-17</v>
      </c>
      <c r="AS40" s="177"/>
      <c r="AT40" s="178">
        <f t="shared" ref="AT40:AU40" si="56">AVERAGE(AT4:AT36)</f>
        <v>55.093219303317028</v>
      </c>
      <c r="AU40" s="174">
        <f t="shared" si="56"/>
        <v>-2.2204460492503131E-16</v>
      </c>
      <c r="AV40" s="179"/>
      <c r="AW40" s="178">
        <f t="shared" ref="AW40:AX40" si="57">AVERAGE(AW4:AW36)</f>
        <v>92.238171185539585</v>
      </c>
      <c r="AX40" s="178">
        <f t="shared" si="57"/>
        <v>1.1808735807376665E-15</v>
      </c>
      <c r="AY40" s="174"/>
      <c r="AZ40" s="178">
        <f t="shared" ref="AZ40:BA40" si="58">AVERAGE(AZ4:AZ36)</f>
        <v>63.592594397519349</v>
      </c>
      <c r="BA40" s="174">
        <f t="shared" si="58"/>
        <v>1.6316914149793968E-16</v>
      </c>
      <c r="BB40" s="173"/>
      <c r="BC40" s="178">
        <f t="shared" ref="BC40:BD40" si="59">AVERAGE(BC4:BC36)</f>
        <v>78.719780644164672</v>
      </c>
      <c r="BD40" s="180">
        <f t="shared" si="59"/>
        <v>1.4802973661668753E-16</v>
      </c>
      <c r="BE40" s="173"/>
      <c r="BF40" s="174">
        <f t="shared" ref="BF40:BI40" si="60">AVERAGE(BF4:BF36)</f>
        <v>78.381209371252226</v>
      </c>
      <c r="BG40" s="174">
        <f t="shared" si="60"/>
        <v>-6.7286243916676156E-17</v>
      </c>
      <c r="BH40" s="178">
        <f t="shared" si="60"/>
        <v>0</v>
      </c>
      <c r="BI40" s="178">
        <f t="shared" si="60"/>
        <v>-1.8503717077085941E-17</v>
      </c>
    </row>
    <row r="41" spans="1:61" ht="15.75" customHeight="1">
      <c r="B41" s="48" t="s">
        <v>80</v>
      </c>
      <c r="D41" s="179"/>
      <c r="E41" s="173"/>
      <c r="F41" s="173">
        <f t="shared" ref="F41:G41" si="61">STDEVA(F4:F36)</f>
        <v>17.10181401417389</v>
      </c>
      <c r="G41" s="173">
        <f t="shared" si="61"/>
        <v>1</v>
      </c>
      <c r="H41" s="173"/>
      <c r="I41" s="173"/>
      <c r="J41" s="173">
        <f t="shared" ref="J41:K41" si="62">STDEVA(J4:J36)</f>
        <v>17.074026690212747</v>
      </c>
      <c r="K41" s="173">
        <f t="shared" si="62"/>
        <v>0.99999999999999956</v>
      </c>
      <c r="L41" s="179"/>
      <c r="M41" s="173">
        <f t="shared" ref="M41:N41" si="63">STDEVA(M4:M36)</f>
        <v>16.76401948978036</v>
      </c>
      <c r="N41" s="173">
        <f t="shared" si="63"/>
        <v>0.99999999999999989</v>
      </c>
      <c r="O41" s="177"/>
      <c r="P41" s="173">
        <f t="shared" ref="P41:Q41" si="64">STDEVA(P4:P36)</f>
        <v>22.574573867157891</v>
      </c>
      <c r="Q41" s="173">
        <f t="shared" si="64"/>
        <v>1</v>
      </c>
      <c r="R41" s="173"/>
      <c r="S41" s="173">
        <f t="shared" ref="S41:T41" si="65">STDEVA(S4:S36)</f>
        <v>13.721236106395358</v>
      </c>
      <c r="T41" s="173">
        <f t="shared" si="65"/>
        <v>1.0000000000000018</v>
      </c>
      <c r="U41" s="173"/>
      <c r="V41" s="173">
        <f t="shared" ref="V41:W41" si="66">STDEVA(V4:V36)</f>
        <v>7.8224895336771247</v>
      </c>
      <c r="W41" s="173">
        <f t="shared" si="66"/>
        <v>1</v>
      </c>
      <c r="X41" s="177"/>
      <c r="Y41" s="173">
        <f t="shared" ref="Y41:Z41" si="67">STDEVA(Y4:Y36)</f>
        <v>18.018155151834126</v>
      </c>
      <c r="Z41" s="173">
        <f t="shared" si="67"/>
        <v>1.0000000000000013</v>
      </c>
      <c r="AA41" s="173"/>
      <c r="AB41" s="173">
        <f t="shared" ref="AB41:AC41" si="68">STDEVA(AB4:AB36)</f>
        <v>7.2097744864729174</v>
      </c>
      <c r="AC41" s="173">
        <f t="shared" si="68"/>
        <v>1</v>
      </c>
      <c r="AD41" s="173"/>
      <c r="AE41" s="173">
        <f t="shared" ref="AE41:AF41" si="69">STDEVA(AE4:AE36)</f>
        <v>13.932611600135367</v>
      </c>
      <c r="AF41" s="173">
        <f t="shared" si="69"/>
        <v>0.99999999999999789</v>
      </c>
      <c r="AG41" s="173"/>
      <c r="AH41" s="173">
        <f t="shared" ref="AH41:AI41" si="70">STDEVA(AH4:AH36)</f>
        <v>6.9158869440571111</v>
      </c>
      <c r="AI41" s="173">
        <f t="shared" si="70"/>
        <v>0.99999999999999989</v>
      </c>
      <c r="AJ41" s="177"/>
      <c r="AK41" s="173">
        <f t="shared" ref="AK41:AL41" si="71">STDEVA(AK4:AK36)</f>
        <v>3.0348960009733839</v>
      </c>
      <c r="AL41" s="173">
        <f t="shared" si="71"/>
        <v>0.99999999999999978</v>
      </c>
      <c r="AM41" s="177"/>
      <c r="AN41" s="173">
        <f t="shared" ref="AN41:AO41" si="72">STDEVA(AN4:AN36)</f>
        <v>17.027176620898114</v>
      </c>
      <c r="AO41" s="173">
        <f t="shared" si="72"/>
        <v>1.0000000000000011</v>
      </c>
      <c r="AP41" s="172"/>
      <c r="AQ41" s="176">
        <f t="shared" ref="AQ41:AR41" si="73">STDEVA(AQ4:AQ36)</f>
        <v>17.007052582149857</v>
      </c>
      <c r="AR41" s="173">
        <f t="shared" si="73"/>
        <v>1</v>
      </c>
      <c r="AS41" s="177"/>
      <c r="AT41" s="176">
        <f t="shared" ref="AT41:AU41" si="74">STDEVA(AT4:AT36)</f>
        <v>20.602606038574031</v>
      </c>
      <c r="AU41" s="173">
        <f t="shared" si="74"/>
        <v>1</v>
      </c>
      <c r="AV41" s="179"/>
      <c r="AW41" s="176">
        <f t="shared" ref="AW41:AX41" si="75">STDEVA(AW4:AW36)</f>
        <v>17.228946134821275</v>
      </c>
      <c r="AX41" s="176">
        <f t="shared" si="75"/>
        <v>0.99999999999999678</v>
      </c>
      <c r="AY41" s="174"/>
      <c r="AZ41" s="176">
        <f t="shared" ref="AZ41:BA41" si="76">STDEVA(AZ4:AZ36)</f>
        <v>25.719631349718622</v>
      </c>
      <c r="BA41" s="173">
        <f t="shared" si="76"/>
        <v>0.99999999999999889</v>
      </c>
      <c r="BB41" s="173"/>
      <c r="BC41" s="176">
        <f t="shared" ref="BC41:BD41" si="77">STDEVA(BC4:BC36)</f>
        <v>12.201817667334341</v>
      </c>
      <c r="BD41" s="181">
        <f t="shared" si="77"/>
        <v>0.99999999999999378</v>
      </c>
      <c r="BE41" s="173"/>
      <c r="BF41" s="173">
        <f t="shared" ref="BF41:BI41" si="78">STDEVA(BF4:BF36)</f>
        <v>8.2977788924444074</v>
      </c>
      <c r="BG41" s="173">
        <f t="shared" si="78"/>
        <v>0.99999999999998734</v>
      </c>
      <c r="BH41" s="176">
        <f t="shared" si="78"/>
        <v>0.60703811800744834</v>
      </c>
      <c r="BI41" s="176">
        <f t="shared" si="78"/>
        <v>1</v>
      </c>
    </row>
    <row r="42" spans="1:61" ht="15.75" customHeight="1">
      <c r="D42" s="44"/>
      <c r="E42" s="11"/>
      <c r="F42" s="11"/>
      <c r="G42" s="11"/>
      <c r="H42" s="11"/>
      <c r="I42" s="11"/>
      <c r="J42" s="11"/>
      <c r="K42" s="11"/>
      <c r="L42" s="44"/>
      <c r="M42" s="11"/>
      <c r="N42" s="11"/>
      <c r="P42" s="18"/>
      <c r="Q42" s="11"/>
      <c r="R42" s="11"/>
      <c r="S42" s="11"/>
      <c r="T42" s="11"/>
      <c r="U42" s="11"/>
      <c r="V42" s="11"/>
      <c r="W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K42" s="11"/>
      <c r="AL42" s="11"/>
      <c r="AN42" s="11"/>
      <c r="AO42" s="11"/>
      <c r="AP42" s="15"/>
      <c r="AQ42" s="12"/>
      <c r="AR42" s="11"/>
      <c r="AT42" s="12"/>
      <c r="AU42" s="11"/>
      <c r="AV42" s="44"/>
      <c r="AW42" s="12"/>
      <c r="AX42" s="11"/>
      <c r="AY42" s="18"/>
      <c r="AZ42" s="12"/>
      <c r="BA42" s="11"/>
      <c r="BB42" s="11"/>
      <c r="BD42" s="11"/>
      <c r="BE42" s="11"/>
      <c r="BF42" s="11"/>
      <c r="BG42" s="11"/>
      <c r="BH42" s="13"/>
      <c r="BI42" s="12"/>
    </row>
    <row r="43" spans="1:61" ht="15.75" customHeight="1">
      <c r="D43" s="44"/>
      <c r="E43" s="11"/>
      <c r="F43" s="11"/>
      <c r="G43" s="11"/>
      <c r="H43" s="11"/>
      <c r="I43" s="11"/>
      <c r="J43" s="11"/>
      <c r="K43" s="11"/>
      <c r="L43" s="44"/>
      <c r="M43" s="11"/>
      <c r="N43" s="11"/>
      <c r="P43" s="18"/>
      <c r="Q43" s="11"/>
      <c r="R43" s="11"/>
      <c r="S43" s="11"/>
      <c r="T43" s="11"/>
      <c r="U43" s="11"/>
      <c r="V43" s="11"/>
      <c r="W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K43" s="11"/>
      <c r="AL43" s="11"/>
      <c r="AN43" s="11"/>
      <c r="AO43" s="11"/>
      <c r="AP43" s="15"/>
      <c r="AQ43" s="12"/>
      <c r="AR43" s="11"/>
      <c r="AT43" s="12"/>
      <c r="AU43" s="11"/>
      <c r="AV43" s="44"/>
      <c r="AW43" s="12"/>
      <c r="AX43" s="11"/>
      <c r="AY43" s="18"/>
      <c r="AZ43" s="12"/>
      <c r="BA43" s="11"/>
      <c r="BB43" s="11"/>
      <c r="BD43" s="11"/>
      <c r="BE43" s="11"/>
      <c r="BF43" s="11"/>
      <c r="BG43" s="11"/>
      <c r="BH43" s="13"/>
      <c r="BI43" s="12"/>
    </row>
    <row r="44" spans="1:61" ht="15.75" customHeight="1">
      <c r="D44" s="44"/>
      <c r="E44" s="11"/>
      <c r="F44" s="11"/>
      <c r="G44" s="11"/>
      <c r="H44" s="11"/>
      <c r="I44" s="11"/>
      <c r="J44" s="11"/>
      <c r="K44" s="11"/>
      <c r="L44" s="44"/>
      <c r="M44" s="11"/>
      <c r="N44" s="11"/>
      <c r="P44" s="18"/>
      <c r="Q44" s="11"/>
      <c r="R44" s="11"/>
      <c r="S44" s="11"/>
      <c r="T44" s="11"/>
      <c r="U44" s="11"/>
      <c r="V44" s="11"/>
      <c r="W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K44" s="11"/>
      <c r="AL44" s="11"/>
      <c r="AN44" s="11"/>
      <c r="AO44" s="11"/>
      <c r="AP44" s="15"/>
      <c r="AQ44" s="12"/>
      <c r="AR44" s="11"/>
      <c r="AT44" s="12"/>
      <c r="AU44" s="11"/>
      <c r="AV44" s="44"/>
      <c r="AW44" s="12"/>
      <c r="AX44" s="11"/>
      <c r="AY44" s="18"/>
      <c r="AZ44" s="12"/>
      <c r="BA44" s="11"/>
      <c r="BB44" s="11"/>
      <c r="BD44" s="11"/>
      <c r="BE44" s="11"/>
      <c r="BF44" s="11"/>
      <c r="BG44" s="11"/>
      <c r="BH44" s="13"/>
      <c r="BI44" s="12"/>
    </row>
    <row r="45" spans="1:61" ht="15.75" customHeight="1">
      <c r="D45" s="44"/>
      <c r="E45" s="11"/>
      <c r="F45" s="11"/>
      <c r="G45" s="11"/>
      <c r="H45" s="11"/>
      <c r="I45" s="11"/>
      <c r="J45" s="11"/>
      <c r="K45" s="11"/>
      <c r="L45" s="44"/>
      <c r="M45" s="11"/>
      <c r="N45" s="11"/>
      <c r="P45" s="18"/>
      <c r="Q45" s="11"/>
      <c r="R45" s="11"/>
      <c r="S45" s="11"/>
      <c r="T45" s="11"/>
      <c r="U45" s="11"/>
      <c r="V45" s="11"/>
      <c r="W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K45" s="11"/>
      <c r="AL45" s="11"/>
      <c r="AN45" s="11"/>
      <c r="AO45" s="11"/>
      <c r="AP45" s="15"/>
      <c r="AQ45" s="12"/>
      <c r="AR45" s="11"/>
      <c r="AT45" s="12"/>
      <c r="AU45" s="11"/>
      <c r="AV45" s="44"/>
      <c r="AW45" s="12"/>
      <c r="AX45" s="11"/>
      <c r="AY45" s="18"/>
      <c r="AZ45" s="12"/>
      <c r="BA45" s="11"/>
      <c r="BB45" s="11"/>
      <c r="BD45" s="11"/>
      <c r="BE45" s="11"/>
      <c r="BF45" s="11"/>
      <c r="BG45" s="11"/>
      <c r="BH45" s="13"/>
      <c r="BI45" s="12"/>
    </row>
    <row r="46" spans="1:61" ht="15.75" customHeight="1">
      <c r="D46" s="44"/>
      <c r="E46" s="11"/>
      <c r="F46" s="11"/>
      <c r="G46" s="11"/>
      <c r="H46" s="11"/>
      <c r="I46" s="11"/>
      <c r="J46" s="11"/>
      <c r="K46" s="11"/>
      <c r="L46" s="44"/>
      <c r="M46" s="11"/>
      <c r="N46" s="11"/>
      <c r="P46" s="18"/>
      <c r="Q46" s="11"/>
      <c r="R46" s="11"/>
      <c r="S46" s="11"/>
      <c r="T46" s="11"/>
      <c r="U46" s="11"/>
      <c r="V46" s="11"/>
      <c r="W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K46" s="11"/>
      <c r="AL46" s="11"/>
      <c r="AN46" s="11"/>
      <c r="AO46" s="11"/>
      <c r="AP46" s="15"/>
      <c r="AQ46" s="12"/>
      <c r="AR46" s="11"/>
      <c r="AT46" s="12"/>
      <c r="AU46" s="11"/>
      <c r="AV46" s="44"/>
      <c r="AW46" s="12"/>
      <c r="AX46" s="11"/>
      <c r="AY46" s="18"/>
      <c r="AZ46" s="12"/>
      <c r="BA46" s="11"/>
      <c r="BB46" s="11"/>
      <c r="BD46" s="11"/>
      <c r="BE46" s="11"/>
      <c r="BF46" s="11"/>
      <c r="BG46" s="11"/>
      <c r="BH46" s="13"/>
      <c r="BI46" s="12"/>
    </row>
    <row r="47" spans="1:61" ht="15.75" customHeight="1">
      <c r="D47" s="44"/>
      <c r="E47" s="11"/>
      <c r="F47" s="11"/>
      <c r="G47" s="11"/>
      <c r="H47" s="11"/>
      <c r="I47" s="11"/>
      <c r="J47" s="11"/>
      <c r="K47" s="11"/>
      <c r="L47" s="44"/>
      <c r="M47" s="11"/>
      <c r="N47" s="11"/>
      <c r="P47" s="18"/>
      <c r="Q47" s="11"/>
      <c r="R47" s="11"/>
      <c r="S47" s="11"/>
      <c r="T47" s="11"/>
      <c r="U47" s="11"/>
      <c r="V47" s="11"/>
      <c r="W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K47" s="11"/>
      <c r="AL47" s="11"/>
      <c r="AN47" s="11"/>
      <c r="AO47" s="11"/>
      <c r="AP47" s="15"/>
      <c r="AQ47" s="12"/>
      <c r="AR47" s="11"/>
      <c r="AT47" s="12"/>
      <c r="AU47" s="11"/>
      <c r="AV47" s="44"/>
      <c r="AW47" s="12"/>
      <c r="AX47" s="11"/>
      <c r="AY47" s="18"/>
      <c r="AZ47" s="12"/>
      <c r="BA47" s="11"/>
      <c r="BB47" s="11"/>
      <c r="BD47" s="11"/>
      <c r="BE47" s="11"/>
      <c r="BF47" s="11"/>
      <c r="BG47" s="11"/>
      <c r="BH47" s="13"/>
      <c r="BI47" s="12"/>
    </row>
    <row r="48" spans="1:61" ht="15.75" customHeight="1">
      <c r="D48" s="44"/>
      <c r="E48" s="11"/>
      <c r="F48" s="11"/>
      <c r="G48" s="11"/>
      <c r="H48" s="11"/>
      <c r="I48" s="11"/>
      <c r="J48" s="11"/>
      <c r="K48" s="11"/>
      <c r="L48" s="44"/>
      <c r="M48" s="11"/>
      <c r="N48" s="11"/>
      <c r="P48" s="18"/>
      <c r="Q48" s="11"/>
      <c r="R48" s="11"/>
      <c r="S48" s="11"/>
      <c r="T48" s="11"/>
      <c r="U48" s="11"/>
      <c r="V48" s="11"/>
      <c r="W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K48" s="11"/>
      <c r="AL48" s="11"/>
      <c r="AN48" s="11"/>
      <c r="AO48" s="11"/>
      <c r="AP48" s="15"/>
      <c r="AQ48" s="12"/>
      <c r="AR48" s="11"/>
      <c r="AT48" s="12"/>
      <c r="AU48" s="11"/>
      <c r="AV48" s="44"/>
      <c r="AW48" s="12"/>
      <c r="AX48" s="11"/>
      <c r="AY48" s="18"/>
      <c r="AZ48" s="12"/>
      <c r="BA48" s="11"/>
      <c r="BB48" s="11"/>
      <c r="BD48" s="11"/>
      <c r="BE48" s="11"/>
      <c r="BF48" s="11"/>
      <c r="BG48" s="11"/>
      <c r="BH48" s="13"/>
      <c r="BI48" s="12"/>
    </row>
    <row r="49" spans="4:61" ht="15.75" customHeight="1">
      <c r="D49" s="44"/>
      <c r="E49" s="11"/>
      <c r="F49" s="11"/>
      <c r="G49" s="11"/>
      <c r="H49" s="11"/>
      <c r="I49" s="11"/>
      <c r="J49" s="11"/>
      <c r="K49" s="11"/>
      <c r="L49" s="44"/>
      <c r="M49" s="11"/>
      <c r="N49" s="11"/>
      <c r="P49" s="18"/>
      <c r="Q49" s="11"/>
      <c r="R49" s="11"/>
      <c r="S49" s="11"/>
      <c r="T49" s="11"/>
      <c r="U49" s="11"/>
      <c r="V49" s="11"/>
      <c r="W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K49" s="11"/>
      <c r="AL49" s="11"/>
      <c r="AN49" s="11"/>
      <c r="AO49" s="11"/>
      <c r="AP49" s="15"/>
      <c r="AQ49" s="12"/>
      <c r="AR49" s="11"/>
      <c r="AT49" s="12"/>
      <c r="AU49" s="11"/>
      <c r="AV49" s="44"/>
      <c r="AW49" s="12"/>
      <c r="AX49" s="11"/>
      <c r="AY49" s="18"/>
      <c r="AZ49" s="12"/>
      <c r="BA49" s="11"/>
      <c r="BB49" s="11"/>
      <c r="BD49" s="11"/>
      <c r="BE49" s="11"/>
      <c r="BF49" s="11"/>
      <c r="BG49" s="11"/>
      <c r="BH49" s="13"/>
      <c r="BI49" s="12"/>
    </row>
    <row r="50" spans="4:61" ht="15.75" customHeight="1">
      <c r="D50" s="44"/>
      <c r="E50" s="11"/>
      <c r="F50" s="11"/>
      <c r="G50" s="11"/>
      <c r="H50" s="11"/>
      <c r="I50" s="11"/>
      <c r="J50" s="11"/>
      <c r="K50" s="11"/>
      <c r="L50" s="44"/>
      <c r="M50" s="11"/>
      <c r="N50" s="11"/>
      <c r="P50" s="18"/>
      <c r="Q50" s="11"/>
      <c r="R50" s="11"/>
      <c r="S50" s="11"/>
      <c r="T50" s="11"/>
      <c r="U50" s="11"/>
      <c r="V50" s="11"/>
      <c r="W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K50" s="11"/>
      <c r="AL50" s="11"/>
      <c r="AN50" s="11"/>
      <c r="AO50" s="11"/>
      <c r="AP50" s="15"/>
      <c r="AQ50" s="12"/>
      <c r="AR50" s="11"/>
      <c r="AT50" s="12"/>
      <c r="AU50" s="11"/>
      <c r="AV50" s="44"/>
      <c r="AW50" s="12"/>
      <c r="AX50" s="11"/>
      <c r="AY50" s="18"/>
      <c r="AZ50" s="12"/>
      <c r="BA50" s="11"/>
      <c r="BB50" s="11"/>
      <c r="BD50" s="11"/>
      <c r="BE50" s="11"/>
      <c r="BF50" s="11"/>
      <c r="BG50" s="11"/>
      <c r="BH50" s="13"/>
      <c r="BI50" s="12"/>
    </row>
    <row r="51" spans="4:61" ht="15.75" customHeight="1">
      <c r="D51" s="44"/>
      <c r="E51" s="11"/>
      <c r="F51" s="11"/>
      <c r="G51" s="11"/>
      <c r="H51" s="11"/>
      <c r="I51" s="11"/>
      <c r="J51" s="11"/>
      <c r="K51" s="11"/>
      <c r="L51" s="44"/>
      <c r="M51" s="11"/>
      <c r="N51" s="11"/>
      <c r="P51" s="18"/>
      <c r="Q51" s="11"/>
      <c r="R51" s="11"/>
      <c r="S51" s="11"/>
      <c r="T51" s="11"/>
      <c r="U51" s="11"/>
      <c r="V51" s="11"/>
      <c r="W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K51" s="11"/>
      <c r="AL51" s="11"/>
      <c r="AN51" s="11"/>
      <c r="AO51" s="11"/>
      <c r="AP51" s="15"/>
      <c r="AQ51" s="12"/>
      <c r="AR51" s="11"/>
      <c r="AT51" s="12"/>
      <c r="AU51" s="11"/>
      <c r="AV51" s="44"/>
      <c r="AW51" s="12"/>
      <c r="AX51" s="11"/>
      <c r="AY51" s="18"/>
      <c r="AZ51" s="12"/>
      <c r="BA51" s="11"/>
      <c r="BB51" s="11"/>
      <c r="BD51" s="11"/>
      <c r="BE51" s="11"/>
      <c r="BF51" s="11"/>
      <c r="BG51" s="11"/>
      <c r="BH51" s="13"/>
      <c r="BI51" s="12"/>
    </row>
    <row r="52" spans="4:61" ht="15.75" customHeight="1">
      <c r="D52" s="44"/>
      <c r="E52" s="11"/>
      <c r="F52" s="11"/>
      <c r="G52" s="11"/>
      <c r="H52" s="11"/>
      <c r="I52" s="11"/>
      <c r="J52" s="11"/>
      <c r="K52" s="11"/>
      <c r="L52" s="44"/>
      <c r="M52" s="11"/>
      <c r="N52" s="11"/>
      <c r="P52" s="18"/>
      <c r="Q52" s="11"/>
      <c r="R52" s="11"/>
      <c r="S52" s="11"/>
      <c r="T52" s="11"/>
      <c r="U52" s="11"/>
      <c r="V52" s="11"/>
      <c r="W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K52" s="11"/>
      <c r="AL52" s="11"/>
      <c r="AN52" s="11"/>
      <c r="AO52" s="11"/>
      <c r="AP52" s="15"/>
      <c r="AQ52" s="12"/>
      <c r="AR52" s="11"/>
      <c r="AT52" s="12"/>
      <c r="AU52" s="11"/>
      <c r="AV52" s="44"/>
      <c r="AW52" s="12"/>
      <c r="AX52" s="11"/>
      <c r="AY52" s="18"/>
      <c r="AZ52" s="12"/>
      <c r="BA52" s="11"/>
      <c r="BB52" s="11"/>
      <c r="BD52" s="11"/>
      <c r="BE52" s="11"/>
      <c r="BF52" s="11"/>
      <c r="BG52" s="11"/>
      <c r="BH52" s="13"/>
      <c r="BI52" s="12"/>
    </row>
    <row r="53" spans="4:61" ht="15.75" customHeight="1">
      <c r="D53" s="44"/>
      <c r="E53" s="11"/>
      <c r="F53" s="11"/>
      <c r="G53" s="11"/>
      <c r="H53" s="11"/>
      <c r="I53" s="11"/>
      <c r="J53" s="11"/>
      <c r="K53" s="11"/>
      <c r="L53" s="44"/>
      <c r="M53" s="11"/>
      <c r="N53" s="11"/>
      <c r="P53" s="18"/>
      <c r="Q53" s="11"/>
      <c r="R53" s="11"/>
      <c r="S53" s="11"/>
      <c r="T53" s="11"/>
      <c r="U53" s="11"/>
      <c r="V53" s="11"/>
      <c r="W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K53" s="11"/>
      <c r="AL53" s="11"/>
      <c r="AN53" s="11"/>
      <c r="AO53" s="11"/>
      <c r="AP53" s="15"/>
      <c r="AQ53" s="12"/>
      <c r="AR53" s="11"/>
      <c r="AT53" s="12"/>
      <c r="AU53" s="11"/>
      <c r="AV53" s="44"/>
      <c r="AW53" s="12"/>
      <c r="AX53" s="11"/>
      <c r="AY53" s="18"/>
      <c r="AZ53" s="12"/>
      <c r="BA53" s="11"/>
      <c r="BB53" s="11"/>
      <c r="BD53" s="11"/>
      <c r="BE53" s="11"/>
      <c r="BF53" s="11"/>
      <c r="BG53" s="11"/>
      <c r="BH53" s="13"/>
      <c r="BI53" s="12"/>
    </row>
    <row r="54" spans="4:61" ht="15.75" customHeight="1">
      <c r="D54" s="44"/>
      <c r="E54" s="11"/>
      <c r="F54" s="11"/>
      <c r="G54" s="11"/>
      <c r="H54" s="11"/>
      <c r="I54" s="11"/>
      <c r="J54" s="11"/>
      <c r="K54" s="11"/>
      <c r="L54" s="44"/>
      <c r="M54" s="11"/>
      <c r="N54" s="11"/>
      <c r="P54" s="18"/>
      <c r="Q54" s="11"/>
      <c r="R54" s="11"/>
      <c r="S54" s="11"/>
      <c r="T54" s="11"/>
      <c r="U54" s="11"/>
      <c r="V54" s="11"/>
      <c r="W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K54" s="11"/>
      <c r="AL54" s="11"/>
      <c r="AN54" s="11"/>
      <c r="AO54" s="11"/>
      <c r="AP54" s="15"/>
      <c r="AQ54" s="12"/>
      <c r="AR54" s="11"/>
      <c r="AT54" s="12"/>
      <c r="AU54" s="11"/>
      <c r="AV54" s="44"/>
      <c r="AW54" s="12"/>
      <c r="AX54" s="11"/>
      <c r="AY54" s="18"/>
      <c r="AZ54" s="12"/>
      <c r="BA54" s="11"/>
      <c r="BB54" s="11"/>
      <c r="BD54" s="11"/>
      <c r="BE54" s="11"/>
      <c r="BF54" s="11"/>
      <c r="BG54" s="11"/>
      <c r="BH54" s="13"/>
      <c r="BI54" s="12"/>
    </row>
    <row r="55" spans="4:61" ht="15.75" customHeight="1">
      <c r="D55" s="44"/>
      <c r="E55" s="11"/>
      <c r="F55" s="11"/>
      <c r="G55" s="11"/>
      <c r="H55" s="11"/>
      <c r="I55" s="11"/>
      <c r="J55" s="11"/>
      <c r="K55" s="11"/>
      <c r="L55" s="44"/>
      <c r="M55" s="11"/>
      <c r="N55" s="11"/>
      <c r="P55" s="18"/>
      <c r="Q55" s="11"/>
      <c r="R55" s="11"/>
      <c r="S55" s="11"/>
      <c r="T55" s="11"/>
      <c r="U55" s="11"/>
      <c r="V55" s="11"/>
      <c r="W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K55" s="11"/>
      <c r="AL55" s="11"/>
      <c r="AN55" s="11"/>
      <c r="AO55" s="11"/>
      <c r="AP55" s="15"/>
      <c r="AQ55" s="12"/>
      <c r="AR55" s="11"/>
      <c r="AT55" s="12"/>
      <c r="AU55" s="11"/>
      <c r="AV55" s="44"/>
      <c r="AW55" s="12"/>
      <c r="AX55" s="11"/>
      <c r="AY55" s="18"/>
      <c r="AZ55" s="12"/>
      <c r="BA55" s="11"/>
      <c r="BB55" s="11"/>
      <c r="BD55" s="11"/>
      <c r="BE55" s="11"/>
      <c r="BF55" s="11"/>
      <c r="BG55" s="11"/>
      <c r="BH55" s="13"/>
      <c r="BI55" s="12"/>
    </row>
    <row r="56" spans="4:61" ht="15.75" customHeight="1">
      <c r="D56" s="44"/>
      <c r="E56" s="11"/>
      <c r="F56" s="11"/>
      <c r="G56" s="11"/>
      <c r="H56" s="11"/>
      <c r="I56" s="11"/>
      <c r="J56" s="11"/>
      <c r="K56" s="11"/>
      <c r="L56" s="44"/>
      <c r="M56" s="11"/>
      <c r="N56" s="11"/>
      <c r="P56" s="18"/>
      <c r="Q56" s="11"/>
      <c r="R56" s="11"/>
      <c r="S56" s="11"/>
      <c r="T56" s="11"/>
      <c r="U56" s="11"/>
      <c r="V56" s="11"/>
      <c r="W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K56" s="11"/>
      <c r="AL56" s="11"/>
      <c r="AN56" s="11"/>
      <c r="AO56" s="11"/>
      <c r="AP56" s="15"/>
      <c r="AQ56" s="12"/>
      <c r="AR56" s="11"/>
      <c r="AT56" s="12"/>
      <c r="AU56" s="11"/>
      <c r="AV56" s="44"/>
      <c r="AW56" s="12"/>
      <c r="AX56" s="11"/>
      <c r="AY56" s="18"/>
      <c r="AZ56" s="12"/>
      <c r="BA56" s="11"/>
      <c r="BB56" s="11"/>
      <c r="BD56" s="11"/>
      <c r="BE56" s="11"/>
      <c r="BF56" s="11"/>
      <c r="BG56" s="11"/>
      <c r="BH56" s="13"/>
      <c r="BI56" s="12"/>
    </row>
    <row r="57" spans="4:61" ht="15.75" customHeight="1">
      <c r="D57" s="44"/>
      <c r="E57" s="11"/>
      <c r="F57" s="11"/>
      <c r="G57" s="11"/>
      <c r="H57" s="11"/>
      <c r="I57" s="11"/>
      <c r="J57" s="11"/>
      <c r="K57" s="11"/>
      <c r="L57" s="44"/>
      <c r="M57" s="11"/>
      <c r="N57" s="11"/>
      <c r="P57" s="18"/>
      <c r="Q57" s="11"/>
      <c r="R57" s="11"/>
      <c r="S57" s="11"/>
      <c r="T57" s="11"/>
      <c r="U57" s="11"/>
      <c r="V57" s="11"/>
      <c r="W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K57" s="11"/>
      <c r="AL57" s="11"/>
      <c r="AN57" s="11"/>
      <c r="AO57" s="11"/>
      <c r="AP57" s="15"/>
      <c r="AQ57" s="12"/>
      <c r="AR57" s="11"/>
      <c r="AT57" s="12"/>
      <c r="AU57" s="11"/>
      <c r="AV57" s="44"/>
      <c r="AW57" s="12"/>
      <c r="AX57" s="11"/>
      <c r="AY57" s="18"/>
      <c r="AZ57" s="12"/>
      <c r="BA57" s="11"/>
      <c r="BB57" s="11"/>
      <c r="BD57" s="11"/>
      <c r="BE57" s="11"/>
      <c r="BF57" s="11"/>
      <c r="BG57" s="11"/>
      <c r="BH57" s="13"/>
      <c r="BI57" s="12"/>
    </row>
    <row r="58" spans="4:61" ht="15.75" customHeight="1">
      <c r="D58" s="44"/>
      <c r="E58" s="11"/>
      <c r="F58" s="11"/>
      <c r="G58" s="11"/>
      <c r="H58" s="11"/>
      <c r="I58" s="11"/>
      <c r="J58" s="11"/>
      <c r="K58" s="11"/>
      <c r="L58" s="44"/>
      <c r="M58" s="11"/>
      <c r="N58" s="11"/>
      <c r="P58" s="18"/>
      <c r="Q58" s="11"/>
      <c r="R58" s="11"/>
      <c r="S58" s="11"/>
      <c r="T58" s="11"/>
      <c r="U58" s="11"/>
      <c r="V58" s="11"/>
      <c r="W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K58" s="11"/>
      <c r="AL58" s="11"/>
      <c r="AN58" s="11"/>
      <c r="AO58" s="11"/>
      <c r="AP58" s="15"/>
      <c r="AQ58" s="12"/>
      <c r="AR58" s="11"/>
      <c r="AT58" s="12"/>
      <c r="AU58" s="11"/>
      <c r="AV58" s="44"/>
      <c r="AW58" s="12"/>
      <c r="AX58" s="11"/>
      <c r="AY58" s="18"/>
      <c r="AZ58" s="12"/>
      <c r="BA58" s="11"/>
      <c r="BB58" s="11"/>
      <c r="BD58" s="11"/>
      <c r="BE58" s="11"/>
      <c r="BF58" s="11"/>
      <c r="BG58" s="11"/>
      <c r="BH58" s="13"/>
      <c r="BI58" s="12"/>
    </row>
    <row r="59" spans="4:61" ht="15.75" customHeight="1">
      <c r="D59" s="44"/>
      <c r="E59" s="11"/>
      <c r="F59" s="11"/>
      <c r="G59" s="11"/>
      <c r="H59" s="11"/>
      <c r="I59" s="11"/>
      <c r="J59" s="11"/>
      <c r="K59" s="11"/>
      <c r="L59" s="44"/>
      <c r="M59" s="11"/>
      <c r="N59" s="11"/>
      <c r="P59" s="18"/>
      <c r="Q59" s="11"/>
      <c r="R59" s="11"/>
      <c r="S59" s="11"/>
      <c r="T59" s="11"/>
      <c r="U59" s="11"/>
      <c r="V59" s="11"/>
      <c r="W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K59" s="11"/>
      <c r="AL59" s="11"/>
      <c r="AN59" s="11"/>
      <c r="AO59" s="11"/>
      <c r="AP59" s="15"/>
      <c r="AQ59" s="12"/>
      <c r="AR59" s="11"/>
      <c r="AT59" s="12"/>
      <c r="AU59" s="11"/>
      <c r="AV59" s="44"/>
      <c r="AW59" s="12"/>
      <c r="AX59" s="11"/>
      <c r="AY59" s="18"/>
      <c r="AZ59" s="12"/>
      <c r="BA59" s="11"/>
      <c r="BB59" s="11"/>
      <c r="BD59" s="11"/>
      <c r="BE59" s="11"/>
      <c r="BF59" s="11"/>
      <c r="BG59" s="11"/>
      <c r="BH59" s="13"/>
      <c r="BI59" s="12"/>
    </row>
    <row r="60" spans="4:61" ht="15.75" customHeight="1">
      <c r="D60" s="44"/>
      <c r="E60" s="11"/>
      <c r="F60" s="11"/>
      <c r="G60" s="11"/>
      <c r="H60" s="11"/>
      <c r="I60" s="11"/>
      <c r="J60" s="11"/>
      <c r="K60" s="11"/>
      <c r="L60" s="44"/>
      <c r="M60" s="11"/>
      <c r="N60" s="11"/>
      <c r="P60" s="18"/>
      <c r="Q60" s="11"/>
      <c r="R60" s="11"/>
      <c r="S60" s="11"/>
      <c r="T60" s="11"/>
      <c r="U60" s="11"/>
      <c r="V60" s="11"/>
      <c r="W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K60" s="11"/>
      <c r="AL60" s="11"/>
      <c r="AN60" s="11"/>
      <c r="AO60" s="11"/>
      <c r="AP60" s="15"/>
      <c r="AQ60" s="12"/>
      <c r="AR60" s="11"/>
      <c r="AT60" s="12"/>
      <c r="AU60" s="11"/>
      <c r="AV60" s="44"/>
      <c r="AW60" s="12"/>
      <c r="AX60" s="11"/>
      <c r="AY60" s="18"/>
      <c r="AZ60" s="12"/>
      <c r="BA60" s="11"/>
      <c r="BB60" s="11"/>
      <c r="BD60" s="11"/>
      <c r="BE60" s="11"/>
      <c r="BF60" s="11"/>
      <c r="BG60" s="11"/>
      <c r="BH60" s="13"/>
      <c r="BI60" s="12"/>
    </row>
    <row r="61" spans="4:61" ht="15.75" customHeight="1">
      <c r="D61" s="44"/>
      <c r="E61" s="11"/>
      <c r="F61" s="11"/>
      <c r="G61" s="11"/>
      <c r="H61" s="11"/>
      <c r="I61" s="11"/>
      <c r="J61" s="11"/>
      <c r="K61" s="11"/>
      <c r="L61" s="44"/>
      <c r="M61" s="11"/>
      <c r="N61" s="11"/>
      <c r="P61" s="18"/>
      <c r="Q61" s="11"/>
      <c r="R61" s="11"/>
      <c r="S61" s="11"/>
      <c r="T61" s="11"/>
      <c r="U61" s="11"/>
      <c r="V61" s="11"/>
      <c r="W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K61" s="11"/>
      <c r="AL61" s="11"/>
      <c r="AN61" s="11"/>
      <c r="AO61" s="11"/>
      <c r="AP61" s="15"/>
      <c r="AQ61" s="12"/>
      <c r="AR61" s="11"/>
      <c r="AT61" s="12"/>
      <c r="AU61" s="11"/>
      <c r="AV61" s="44"/>
      <c r="AW61" s="12"/>
      <c r="AX61" s="11"/>
      <c r="AY61" s="18"/>
      <c r="AZ61" s="12"/>
      <c r="BA61" s="11"/>
      <c r="BB61" s="11"/>
      <c r="BD61" s="11"/>
      <c r="BE61" s="11"/>
      <c r="BF61" s="11"/>
      <c r="BG61" s="11"/>
      <c r="BH61" s="13"/>
      <c r="BI61" s="12"/>
    </row>
    <row r="62" spans="4:61" ht="15.75" customHeight="1">
      <c r="D62" s="44"/>
      <c r="E62" s="11"/>
      <c r="F62" s="11"/>
      <c r="G62" s="11"/>
      <c r="H62" s="11"/>
      <c r="I62" s="11"/>
      <c r="J62" s="11"/>
      <c r="K62" s="11"/>
      <c r="L62" s="44"/>
      <c r="M62" s="11"/>
      <c r="N62" s="11"/>
      <c r="P62" s="18"/>
      <c r="Q62" s="11"/>
      <c r="R62" s="11"/>
      <c r="S62" s="11"/>
      <c r="T62" s="11"/>
      <c r="U62" s="11"/>
      <c r="V62" s="11"/>
      <c r="W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K62" s="11"/>
      <c r="AL62" s="11"/>
      <c r="AN62" s="11"/>
      <c r="AO62" s="11"/>
      <c r="AP62" s="15"/>
      <c r="AQ62" s="12"/>
      <c r="AR62" s="11"/>
      <c r="AT62" s="12"/>
      <c r="AU62" s="11"/>
      <c r="AV62" s="44"/>
      <c r="AW62" s="12"/>
      <c r="AX62" s="11"/>
      <c r="AY62" s="18"/>
      <c r="AZ62" s="12"/>
      <c r="BA62" s="11"/>
      <c r="BB62" s="11"/>
      <c r="BD62" s="11"/>
      <c r="BE62" s="11"/>
      <c r="BF62" s="11"/>
      <c r="BG62" s="11"/>
      <c r="BH62" s="13"/>
      <c r="BI62" s="12"/>
    </row>
    <row r="63" spans="4:61" ht="15.75" customHeight="1">
      <c r="D63" s="44"/>
      <c r="E63" s="11"/>
      <c r="F63" s="11"/>
      <c r="G63" s="11"/>
      <c r="H63" s="11"/>
      <c r="I63" s="11"/>
      <c r="J63" s="11"/>
      <c r="K63" s="11"/>
      <c r="L63" s="44"/>
      <c r="M63" s="11"/>
      <c r="N63" s="11"/>
      <c r="P63" s="18"/>
      <c r="Q63" s="11"/>
      <c r="R63" s="11"/>
      <c r="S63" s="11"/>
      <c r="T63" s="11"/>
      <c r="U63" s="11"/>
      <c r="V63" s="11"/>
      <c r="W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K63" s="11"/>
      <c r="AL63" s="11"/>
      <c r="AN63" s="11"/>
      <c r="AO63" s="11"/>
      <c r="AP63" s="15"/>
      <c r="AQ63" s="12"/>
      <c r="AR63" s="11"/>
      <c r="AT63" s="12"/>
      <c r="AU63" s="11"/>
      <c r="AV63" s="44"/>
      <c r="AW63" s="12"/>
      <c r="AX63" s="11"/>
      <c r="AY63" s="18"/>
      <c r="AZ63" s="12"/>
      <c r="BA63" s="11"/>
      <c r="BB63" s="11"/>
      <c r="BD63" s="11"/>
      <c r="BE63" s="11"/>
      <c r="BF63" s="11"/>
      <c r="BG63" s="11"/>
      <c r="BH63" s="13"/>
      <c r="BI63" s="12"/>
    </row>
    <row r="64" spans="4:61" ht="15.75" customHeight="1">
      <c r="D64" s="44"/>
      <c r="E64" s="11"/>
      <c r="F64" s="11"/>
      <c r="G64" s="11"/>
      <c r="H64" s="11"/>
      <c r="I64" s="11"/>
      <c r="J64" s="11"/>
      <c r="K64" s="11"/>
      <c r="L64" s="44"/>
      <c r="M64" s="11"/>
      <c r="N64" s="11"/>
      <c r="P64" s="18"/>
      <c r="Q64" s="11"/>
      <c r="R64" s="11"/>
      <c r="S64" s="11"/>
      <c r="T64" s="11"/>
      <c r="U64" s="11"/>
      <c r="V64" s="11"/>
      <c r="W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K64" s="11"/>
      <c r="AL64" s="11"/>
      <c r="AN64" s="11"/>
      <c r="AO64" s="11"/>
      <c r="AP64" s="15"/>
      <c r="AQ64" s="12"/>
      <c r="AR64" s="11"/>
      <c r="AT64" s="12"/>
      <c r="AU64" s="11"/>
      <c r="AV64" s="44"/>
      <c r="AW64" s="12"/>
      <c r="AX64" s="11"/>
      <c r="AY64" s="18"/>
      <c r="AZ64" s="12"/>
      <c r="BA64" s="11"/>
      <c r="BB64" s="11"/>
      <c r="BD64" s="11"/>
      <c r="BE64" s="11"/>
      <c r="BF64" s="11"/>
      <c r="BG64" s="11"/>
      <c r="BH64" s="13"/>
      <c r="BI64" s="12"/>
    </row>
    <row r="65" spans="4:61" ht="15.75" customHeight="1">
      <c r="D65" s="44"/>
      <c r="E65" s="11"/>
      <c r="F65" s="11"/>
      <c r="G65" s="11"/>
      <c r="H65" s="11"/>
      <c r="I65" s="11"/>
      <c r="J65" s="11"/>
      <c r="K65" s="11"/>
      <c r="L65" s="44"/>
      <c r="M65" s="11"/>
      <c r="N65" s="11"/>
      <c r="P65" s="18"/>
      <c r="Q65" s="11"/>
      <c r="R65" s="11"/>
      <c r="S65" s="11"/>
      <c r="T65" s="11"/>
      <c r="U65" s="11"/>
      <c r="V65" s="11"/>
      <c r="W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K65" s="11"/>
      <c r="AL65" s="11"/>
      <c r="AN65" s="11"/>
      <c r="AO65" s="11"/>
      <c r="AP65" s="15"/>
      <c r="AQ65" s="12"/>
      <c r="AR65" s="11"/>
      <c r="AT65" s="12"/>
      <c r="AU65" s="11"/>
      <c r="AV65" s="44"/>
      <c r="AW65" s="12"/>
      <c r="AX65" s="11"/>
      <c r="AY65" s="18"/>
      <c r="AZ65" s="12"/>
      <c r="BA65" s="11"/>
      <c r="BB65" s="11"/>
      <c r="BD65" s="11"/>
      <c r="BE65" s="11"/>
      <c r="BF65" s="11"/>
      <c r="BG65" s="11"/>
      <c r="BH65" s="13"/>
      <c r="BI65" s="12"/>
    </row>
    <row r="66" spans="4:61" ht="15.75" customHeight="1">
      <c r="D66" s="44"/>
      <c r="E66" s="11"/>
      <c r="F66" s="11"/>
      <c r="G66" s="11"/>
      <c r="H66" s="11"/>
      <c r="I66" s="11"/>
      <c r="J66" s="11"/>
      <c r="K66" s="11"/>
      <c r="L66" s="44"/>
      <c r="M66" s="11"/>
      <c r="N66" s="11"/>
      <c r="P66" s="18"/>
      <c r="Q66" s="11"/>
      <c r="R66" s="11"/>
      <c r="S66" s="11"/>
      <c r="T66" s="11"/>
      <c r="U66" s="11"/>
      <c r="V66" s="11"/>
      <c r="W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K66" s="11"/>
      <c r="AL66" s="11"/>
      <c r="AN66" s="11"/>
      <c r="AO66" s="11"/>
      <c r="AP66" s="15"/>
      <c r="AQ66" s="12"/>
      <c r="AR66" s="11"/>
      <c r="AT66" s="12"/>
      <c r="AU66" s="11"/>
      <c r="AV66" s="44"/>
      <c r="AW66" s="12"/>
      <c r="AX66" s="11"/>
      <c r="AY66" s="18"/>
      <c r="AZ66" s="12"/>
      <c r="BA66" s="11"/>
      <c r="BB66" s="11"/>
      <c r="BD66" s="11"/>
      <c r="BE66" s="11"/>
      <c r="BF66" s="11"/>
      <c r="BG66" s="11"/>
      <c r="BH66" s="13"/>
      <c r="BI66" s="12"/>
    </row>
    <row r="67" spans="4:61" ht="15.75" customHeight="1">
      <c r="D67" s="44"/>
      <c r="E67" s="11"/>
      <c r="F67" s="11"/>
      <c r="G67" s="11"/>
      <c r="H67" s="11"/>
      <c r="I67" s="11"/>
      <c r="J67" s="11"/>
      <c r="K67" s="11"/>
      <c r="L67" s="44"/>
      <c r="M67" s="11"/>
      <c r="N67" s="11"/>
      <c r="P67" s="18"/>
      <c r="Q67" s="11"/>
      <c r="R67" s="11"/>
      <c r="S67" s="11"/>
      <c r="T67" s="11"/>
      <c r="U67" s="11"/>
      <c r="V67" s="11"/>
      <c r="W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K67" s="11"/>
      <c r="AL67" s="11"/>
      <c r="AN67" s="11"/>
      <c r="AO67" s="11"/>
      <c r="AP67" s="15"/>
      <c r="AQ67" s="12"/>
      <c r="AR67" s="11"/>
      <c r="AT67" s="12"/>
      <c r="AU67" s="11"/>
      <c r="AV67" s="44"/>
      <c r="AW67" s="12"/>
      <c r="AX67" s="11"/>
      <c r="AY67" s="18"/>
      <c r="AZ67" s="12"/>
      <c r="BA67" s="11"/>
      <c r="BB67" s="11"/>
      <c r="BD67" s="11"/>
      <c r="BE67" s="11"/>
      <c r="BF67" s="11"/>
      <c r="BG67" s="11"/>
      <c r="BH67" s="13"/>
      <c r="BI67" s="12"/>
    </row>
    <row r="68" spans="4:61" ht="15.75" customHeight="1">
      <c r="D68" s="44"/>
      <c r="E68" s="11"/>
      <c r="F68" s="11"/>
      <c r="G68" s="11"/>
      <c r="H68" s="11"/>
      <c r="I68" s="11"/>
      <c r="J68" s="11"/>
      <c r="K68" s="11"/>
      <c r="L68" s="44"/>
      <c r="M68" s="11"/>
      <c r="N68" s="11"/>
      <c r="P68" s="18"/>
      <c r="Q68" s="11"/>
      <c r="R68" s="11"/>
      <c r="S68" s="11"/>
      <c r="T68" s="11"/>
      <c r="U68" s="11"/>
      <c r="V68" s="11"/>
      <c r="W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K68" s="11"/>
      <c r="AL68" s="11"/>
      <c r="AN68" s="11"/>
      <c r="AO68" s="11"/>
      <c r="AP68" s="15"/>
      <c r="AQ68" s="12"/>
      <c r="AR68" s="11"/>
      <c r="AT68" s="12"/>
      <c r="AU68" s="11"/>
      <c r="AV68" s="44"/>
      <c r="AW68" s="12"/>
      <c r="AX68" s="11"/>
      <c r="AY68" s="18"/>
      <c r="AZ68" s="12"/>
      <c r="BA68" s="11"/>
      <c r="BB68" s="11"/>
      <c r="BD68" s="11"/>
      <c r="BE68" s="11"/>
      <c r="BF68" s="11"/>
      <c r="BG68" s="11"/>
      <c r="BH68" s="13"/>
      <c r="BI68" s="12"/>
    </row>
    <row r="69" spans="4:61" ht="15.75" customHeight="1">
      <c r="D69" s="44"/>
      <c r="E69" s="11"/>
      <c r="F69" s="11"/>
      <c r="G69" s="11"/>
      <c r="H69" s="11"/>
      <c r="I69" s="11"/>
      <c r="J69" s="11"/>
      <c r="K69" s="11"/>
      <c r="L69" s="44"/>
      <c r="M69" s="11"/>
      <c r="N69" s="11"/>
      <c r="P69" s="18"/>
      <c r="Q69" s="11"/>
      <c r="R69" s="11"/>
      <c r="S69" s="11"/>
      <c r="T69" s="11"/>
      <c r="U69" s="11"/>
      <c r="V69" s="11"/>
      <c r="W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K69" s="11"/>
      <c r="AL69" s="11"/>
      <c r="AN69" s="11"/>
      <c r="AO69" s="11"/>
      <c r="AP69" s="15"/>
      <c r="AQ69" s="12"/>
      <c r="AR69" s="11"/>
      <c r="AT69" s="12"/>
      <c r="AU69" s="11"/>
      <c r="AV69" s="44"/>
      <c r="AW69" s="12"/>
      <c r="AX69" s="11"/>
      <c r="AY69" s="18"/>
      <c r="AZ69" s="12"/>
      <c r="BA69" s="11"/>
      <c r="BB69" s="11"/>
      <c r="BD69" s="11"/>
      <c r="BE69" s="11"/>
      <c r="BF69" s="11"/>
      <c r="BG69" s="11"/>
      <c r="BH69" s="13"/>
      <c r="BI69" s="12"/>
    </row>
    <row r="70" spans="4:61" ht="15.75" customHeight="1">
      <c r="D70" s="44"/>
      <c r="E70" s="11"/>
      <c r="F70" s="11"/>
      <c r="G70" s="11"/>
      <c r="H70" s="11"/>
      <c r="I70" s="11"/>
      <c r="J70" s="11"/>
      <c r="K70" s="11"/>
      <c r="L70" s="44"/>
      <c r="M70" s="11"/>
      <c r="N70" s="11"/>
      <c r="P70" s="18"/>
      <c r="Q70" s="11"/>
      <c r="R70" s="11"/>
      <c r="S70" s="11"/>
      <c r="T70" s="11"/>
      <c r="U70" s="11"/>
      <c r="V70" s="11"/>
      <c r="W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K70" s="11"/>
      <c r="AL70" s="11"/>
      <c r="AN70" s="11"/>
      <c r="AO70" s="11"/>
      <c r="AP70" s="15"/>
      <c r="AQ70" s="12"/>
      <c r="AR70" s="11"/>
      <c r="AT70" s="12"/>
      <c r="AU70" s="11"/>
      <c r="AV70" s="44"/>
      <c r="AW70" s="12"/>
      <c r="AX70" s="11"/>
      <c r="AY70" s="18"/>
      <c r="AZ70" s="12"/>
      <c r="BA70" s="11"/>
      <c r="BB70" s="11"/>
      <c r="BD70" s="11"/>
      <c r="BE70" s="11"/>
      <c r="BF70" s="11"/>
      <c r="BG70" s="11"/>
      <c r="BH70" s="13"/>
      <c r="BI70" s="12"/>
    </row>
    <row r="71" spans="4:61" ht="15.75" customHeight="1">
      <c r="D71" s="44"/>
      <c r="E71" s="11"/>
      <c r="F71" s="11"/>
      <c r="G71" s="11"/>
      <c r="H71" s="11"/>
      <c r="I71" s="11"/>
      <c r="J71" s="11"/>
      <c r="K71" s="11"/>
      <c r="L71" s="44"/>
      <c r="M71" s="11"/>
      <c r="N71" s="11"/>
      <c r="P71" s="18"/>
      <c r="Q71" s="11"/>
      <c r="R71" s="11"/>
      <c r="S71" s="11"/>
      <c r="T71" s="11"/>
      <c r="U71" s="11"/>
      <c r="V71" s="11"/>
      <c r="W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K71" s="11"/>
      <c r="AL71" s="11"/>
      <c r="AN71" s="11"/>
      <c r="AO71" s="11"/>
      <c r="AP71" s="15"/>
      <c r="AQ71" s="12"/>
      <c r="AR71" s="11"/>
      <c r="AT71" s="12"/>
      <c r="AU71" s="11"/>
      <c r="AV71" s="44"/>
      <c r="AW71" s="12"/>
      <c r="AX71" s="11"/>
      <c r="AY71" s="18"/>
      <c r="AZ71" s="12"/>
      <c r="BA71" s="11"/>
      <c r="BB71" s="11"/>
      <c r="BD71" s="11"/>
      <c r="BE71" s="11"/>
      <c r="BF71" s="11"/>
      <c r="BG71" s="11"/>
      <c r="BH71" s="13"/>
      <c r="BI71" s="12"/>
    </row>
    <row r="72" spans="4:61" ht="15.75" customHeight="1">
      <c r="D72" s="44"/>
      <c r="E72" s="11"/>
      <c r="F72" s="11"/>
      <c r="G72" s="11"/>
      <c r="H72" s="11"/>
      <c r="I72" s="11"/>
      <c r="J72" s="11"/>
      <c r="K72" s="11"/>
      <c r="L72" s="44"/>
      <c r="M72" s="11"/>
      <c r="N72" s="11"/>
      <c r="P72" s="18"/>
      <c r="Q72" s="11"/>
      <c r="R72" s="11"/>
      <c r="S72" s="11"/>
      <c r="T72" s="11"/>
      <c r="U72" s="11"/>
      <c r="V72" s="11"/>
      <c r="W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K72" s="11"/>
      <c r="AL72" s="11"/>
      <c r="AN72" s="11"/>
      <c r="AO72" s="11"/>
      <c r="AP72" s="15"/>
      <c r="AQ72" s="12"/>
      <c r="AR72" s="11"/>
      <c r="AT72" s="12"/>
      <c r="AU72" s="11"/>
      <c r="AV72" s="44"/>
      <c r="AW72" s="12"/>
      <c r="AX72" s="11"/>
      <c r="AY72" s="18"/>
      <c r="AZ72" s="12"/>
      <c r="BA72" s="11"/>
      <c r="BB72" s="11"/>
      <c r="BD72" s="11"/>
      <c r="BE72" s="11"/>
      <c r="BF72" s="11"/>
      <c r="BG72" s="11"/>
      <c r="BH72" s="13"/>
      <c r="BI72" s="12"/>
    </row>
    <row r="73" spans="4:61" ht="15.75" customHeight="1">
      <c r="D73" s="44"/>
      <c r="E73" s="11"/>
      <c r="F73" s="11"/>
      <c r="G73" s="11"/>
      <c r="H73" s="11"/>
      <c r="I73" s="11"/>
      <c r="J73" s="11"/>
      <c r="K73" s="11"/>
      <c r="L73" s="44"/>
      <c r="M73" s="11"/>
      <c r="N73" s="11"/>
      <c r="P73" s="18"/>
      <c r="Q73" s="11"/>
      <c r="R73" s="11"/>
      <c r="S73" s="11"/>
      <c r="T73" s="11"/>
      <c r="U73" s="11"/>
      <c r="V73" s="11"/>
      <c r="W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K73" s="11"/>
      <c r="AL73" s="11"/>
      <c r="AN73" s="11"/>
      <c r="AO73" s="11"/>
      <c r="AP73" s="15"/>
      <c r="AQ73" s="12"/>
      <c r="AR73" s="11"/>
      <c r="AT73" s="12"/>
      <c r="AU73" s="11"/>
      <c r="AV73" s="44"/>
      <c r="AW73" s="12"/>
      <c r="AX73" s="11"/>
      <c r="AY73" s="18"/>
      <c r="AZ73" s="12"/>
      <c r="BA73" s="11"/>
      <c r="BB73" s="11"/>
      <c r="BD73" s="11"/>
      <c r="BE73" s="11"/>
      <c r="BF73" s="11"/>
      <c r="BG73" s="11"/>
      <c r="BH73" s="13"/>
      <c r="BI73" s="12"/>
    </row>
    <row r="74" spans="4:61" ht="15.75" customHeight="1">
      <c r="D74" s="44"/>
      <c r="E74" s="11"/>
      <c r="F74" s="11"/>
      <c r="G74" s="11"/>
      <c r="H74" s="11"/>
      <c r="I74" s="11"/>
      <c r="J74" s="11"/>
      <c r="K74" s="11"/>
      <c r="L74" s="44"/>
      <c r="M74" s="11"/>
      <c r="N74" s="11"/>
      <c r="P74" s="18"/>
      <c r="Q74" s="11"/>
      <c r="R74" s="11"/>
      <c r="S74" s="11"/>
      <c r="T74" s="11"/>
      <c r="U74" s="11"/>
      <c r="V74" s="11"/>
      <c r="W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K74" s="11"/>
      <c r="AL74" s="11"/>
      <c r="AN74" s="11"/>
      <c r="AO74" s="11"/>
      <c r="AP74" s="15"/>
      <c r="AQ74" s="12"/>
      <c r="AR74" s="11"/>
      <c r="AT74" s="12"/>
      <c r="AU74" s="11"/>
      <c r="AV74" s="44"/>
      <c r="AW74" s="12"/>
      <c r="AX74" s="11"/>
      <c r="AY74" s="18"/>
      <c r="AZ74" s="12"/>
      <c r="BA74" s="11"/>
      <c r="BB74" s="11"/>
      <c r="BD74" s="11"/>
      <c r="BE74" s="11"/>
      <c r="BF74" s="11"/>
      <c r="BG74" s="11"/>
      <c r="BH74" s="13"/>
      <c r="BI74" s="12"/>
    </row>
    <row r="75" spans="4:61" ht="15.75" customHeight="1">
      <c r="D75" s="44"/>
      <c r="E75" s="11"/>
      <c r="F75" s="11"/>
      <c r="G75" s="11"/>
      <c r="H75" s="11"/>
      <c r="I75" s="11"/>
      <c r="J75" s="11"/>
      <c r="K75" s="11"/>
      <c r="L75" s="44"/>
      <c r="M75" s="11"/>
      <c r="N75" s="11"/>
      <c r="P75" s="18"/>
      <c r="Q75" s="11"/>
      <c r="R75" s="11"/>
      <c r="S75" s="11"/>
      <c r="T75" s="11"/>
      <c r="U75" s="11"/>
      <c r="V75" s="11"/>
      <c r="W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K75" s="11"/>
      <c r="AL75" s="11"/>
      <c r="AN75" s="11"/>
      <c r="AO75" s="11"/>
      <c r="AP75" s="15"/>
      <c r="AQ75" s="12"/>
      <c r="AR75" s="11"/>
      <c r="AT75" s="12"/>
      <c r="AU75" s="11"/>
      <c r="AV75" s="44"/>
      <c r="AW75" s="12"/>
      <c r="AX75" s="11"/>
      <c r="AY75" s="18"/>
      <c r="AZ75" s="12"/>
      <c r="BA75" s="11"/>
      <c r="BB75" s="11"/>
      <c r="BD75" s="11"/>
      <c r="BE75" s="11"/>
      <c r="BF75" s="11"/>
      <c r="BG75" s="11"/>
      <c r="BH75" s="13"/>
      <c r="BI75" s="12"/>
    </row>
    <row r="76" spans="4:61" ht="15.75" customHeight="1">
      <c r="D76" s="44"/>
      <c r="E76" s="11"/>
      <c r="F76" s="11"/>
      <c r="G76" s="11"/>
      <c r="H76" s="11"/>
      <c r="I76" s="11"/>
      <c r="J76" s="11"/>
      <c r="K76" s="11"/>
      <c r="L76" s="44"/>
      <c r="M76" s="11"/>
      <c r="N76" s="11"/>
      <c r="P76" s="18"/>
      <c r="Q76" s="11"/>
      <c r="R76" s="11"/>
      <c r="S76" s="11"/>
      <c r="T76" s="11"/>
      <c r="U76" s="11"/>
      <c r="V76" s="11"/>
      <c r="W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K76" s="11"/>
      <c r="AL76" s="11"/>
      <c r="AN76" s="11"/>
      <c r="AO76" s="11"/>
      <c r="AP76" s="15"/>
      <c r="AQ76" s="12"/>
      <c r="AR76" s="11"/>
      <c r="AT76" s="12"/>
      <c r="AU76" s="11"/>
      <c r="AV76" s="44"/>
      <c r="AW76" s="12"/>
      <c r="AX76" s="11"/>
      <c r="AY76" s="18"/>
      <c r="AZ76" s="12"/>
      <c r="BA76" s="11"/>
      <c r="BB76" s="11"/>
      <c r="BD76" s="11"/>
      <c r="BE76" s="11"/>
      <c r="BF76" s="11"/>
      <c r="BG76" s="11"/>
      <c r="BH76" s="13"/>
      <c r="BI76" s="12"/>
    </row>
    <row r="77" spans="4:61" ht="15.75" customHeight="1">
      <c r="D77" s="44"/>
      <c r="E77" s="11"/>
      <c r="F77" s="11"/>
      <c r="G77" s="11"/>
      <c r="H77" s="11"/>
      <c r="I77" s="11"/>
      <c r="J77" s="11"/>
      <c r="K77" s="11"/>
      <c r="L77" s="44"/>
      <c r="M77" s="11"/>
      <c r="N77" s="11"/>
      <c r="P77" s="18"/>
      <c r="Q77" s="11"/>
      <c r="R77" s="11"/>
      <c r="S77" s="11"/>
      <c r="T77" s="11"/>
      <c r="U77" s="11"/>
      <c r="V77" s="11"/>
      <c r="W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K77" s="11"/>
      <c r="AL77" s="11"/>
      <c r="AN77" s="11"/>
      <c r="AO77" s="11"/>
      <c r="AP77" s="15"/>
      <c r="AQ77" s="12"/>
      <c r="AR77" s="11"/>
      <c r="AT77" s="12"/>
      <c r="AU77" s="11"/>
      <c r="AV77" s="44"/>
      <c r="AW77" s="12"/>
      <c r="AX77" s="11"/>
      <c r="AY77" s="18"/>
      <c r="AZ77" s="12"/>
      <c r="BA77" s="11"/>
      <c r="BB77" s="11"/>
      <c r="BD77" s="11"/>
      <c r="BE77" s="11"/>
      <c r="BF77" s="11"/>
      <c r="BG77" s="11"/>
      <c r="BH77" s="13"/>
      <c r="BI77" s="12"/>
    </row>
    <row r="78" spans="4:61" ht="15.75" customHeight="1">
      <c r="D78" s="44"/>
      <c r="E78" s="11"/>
      <c r="F78" s="11"/>
      <c r="G78" s="11"/>
      <c r="H78" s="11"/>
      <c r="I78" s="11"/>
      <c r="J78" s="11"/>
      <c r="K78" s="11"/>
      <c r="L78" s="44"/>
      <c r="M78" s="11"/>
      <c r="N78" s="11"/>
      <c r="P78" s="18"/>
      <c r="Q78" s="11"/>
      <c r="R78" s="11"/>
      <c r="S78" s="11"/>
      <c r="T78" s="11"/>
      <c r="U78" s="11"/>
      <c r="V78" s="11"/>
      <c r="W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K78" s="11"/>
      <c r="AL78" s="11"/>
      <c r="AN78" s="11"/>
      <c r="AO78" s="11"/>
      <c r="AP78" s="15"/>
      <c r="AQ78" s="12"/>
      <c r="AR78" s="11"/>
      <c r="AT78" s="12"/>
      <c r="AU78" s="11"/>
      <c r="AV78" s="44"/>
      <c r="AW78" s="12"/>
      <c r="AX78" s="11"/>
      <c r="AY78" s="18"/>
      <c r="AZ78" s="12"/>
      <c r="BA78" s="11"/>
      <c r="BB78" s="11"/>
      <c r="BD78" s="11"/>
      <c r="BE78" s="11"/>
      <c r="BF78" s="11"/>
      <c r="BG78" s="11"/>
      <c r="BH78" s="13"/>
      <c r="BI78" s="12"/>
    </row>
    <row r="79" spans="4:61" ht="15.75" customHeight="1">
      <c r="D79" s="44"/>
      <c r="E79" s="11"/>
      <c r="F79" s="11"/>
      <c r="G79" s="11"/>
      <c r="H79" s="11"/>
      <c r="I79" s="11"/>
      <c r="J79" s="11"/>
      <c r="K79" s="11"/>
      <c r="L79" s="44"/>
      <c r="M79" s="11"/>
      <c r="N79" s="11"/>
      <c r="P79" s="18"/>
      <c r="Q79" s="11"/>
      <c r="R79" s="11"/>
      <c r="S79" s="11"/>
      <c r="T79" s="11"/>
      <c r="U79" s="11"/>
      <c r="V79" s="11"/>
      <c r="W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K79" s="11"/>
      <c r="AL79" s="11"/>
      <c r="AN79" s="11"/>
      <c r="AO79" s="11"/>
      <c r="AP79" s="15"/>
      <c r="AQ79" s="12"/>
      <c r="AR79" s="11"/>
      <c r="AT79" s="12"/>
      <c r="AU79" s="11"/>
      <c r="AV79" s="44"/>
      <c r="AW79" s="12"/>
      <c r="AX79" s="11"/>
      <c r="AY79" s="18"/>
      <c r="AZ79" s="12"/>
      <c r="BA79" s="11"/>
      <c r="BB79" s="11"/>
      <c r="BD79" s="11"/>
      <c r="BE79" s="11"/>
      <c r="BF79" s="11"/>
      <c r="BG79" s="11"/>
      <c r="BH79" s="13"/>
      <c r="BI79" s="12"/>
    </row>
    <row r="80" spans="4:61" ht="15.75" customHeight="1">
      <c r="D80" s="44"/>
      <c r="E80" s="11"/>
      <c r="F80" s="11"/>
      <c r="G80" s="11"/>
      <c r="H80" s="11"/>
      <c r="I80" s="11"/>
      <c r="J80" s="11"/>
      <c r="K80" s="11"/>
      <c r="L80" s="44"/>
      <c r="M80" s="11"/>
      <c r="N80" s="11"/>
      <c r="P80" s="18"/>
      <c r="Q80" s="11"/>
      <c r="R80" s="11"/>
      <c r="S80" s="11"/>
      <c r="T80" s="11"/>
      <c r="U80" s="11"/>
      <c r="V80" s="11"/>
      <c r="W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K80" s="11"/>
      <c r="AL80" s="11"/>
      <c r="AN80" s="11"/>
      <c r="AO80" s="11"/>
      <c r="AP80" s="15"/>
      <c r="AQ80" s="12"/>
      <c r="AR80" s="11"/>
      <c r="AT80" s="12"/>
      <c r="AU80" s="11"/>
      <c r="AV80" s="44"/>
      <c r="AW80" s="12"/>
      <c r="AX80" s="11"/>
      <c r="AY80" s="18"/>
      <c r="AZ80" s="12"/>
      <c r="BA80" s="11"/>
      <c r="BB80" s="11"/>
      <c r="BD80" s="11"/>
      <c r="BE80" s="11"/>
      <c r="BF80" s="11"/>
      <c r="BG80" s="11"/>
      <c r="BH80" s="13"/>
      <c r="BI80" s="12"/>
    </row>
    <row r="81" spans="4:61" ht="15.75" customHeight="1">
      <c r="D81" s="44"/>
      <c r="E81" s="11"/>
      <c r="F81" s="11"/>
      <c r="G81" s="11"/>
      <c r="H81" s="11"/>
      <c r="I81" s="11"/>
      <c r="J81" s="11"/>
      <c r="K81" s="11"/>
      <c r="L81" s="44"/>
      <c r="M81" s="11"/>
      <c r="N81" s="11"/>
      <c r="P81" s="18"/>
      <c r="Q81" s="11"/>
      <c r="R81" s="11"/>
      <c r="S81" s="11"/>
      <c r="T81" s="11"/>
      <c r="U81" s="11"/>
      <c r="V81" s="11"/>
      <c r="W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K81" s="11"/>
      <c r="AL81" s="11"/>
      <c r="AN81" s="11"/>
      <c r="AO81" s="11"/>
      <c r="AP81" s="15"/>
      <c r="AQ81" s="12"/>
      <c r="AR81" s="11"/>
      <c r="AT81" s="12"/>
      <c r="AU81" s="11"/>
      <c r="AV81" s="44"/>
      <c r="AW81" s="12"/>
      <c r="AX81" s="11"/>
      <c r="AY81" s="18"/>
      <c r="AZ81" s="12"/>
      <c r="BA81" s="11"/>
      <c r="BB81" s="11"/>
      <c r="BD81" s="11"/>
      <c r="BE81" s="11"/>
      <c r="BF81" s="11"/>
      <c r="BG81" s="11"/>
      <c r="BH81" s="13"/>
      <c r="BI81" s="12"/>
    </row>
    <row r="82" spans="4:61" ht="15.75" customHeight="1">
      <c r="D82" s="44"/>
      <c r="E82" s="11"/>
      <c r="F82" s="11"/>
      <c r="G82" s="11"/>
      <c r="H82" s="11"/>
      <c r="I82" s="11"/>
      <c r="J82" s="11"/>
      <c r="K82" s="11"/>
      <c r="L82" s="44"/>
      <c r="M82" s="11"/>
      <c r="N82" s="11"/>
      <c r="P82" s="18"/>
      <c r="Q82" s="11"/>
      <c r="R82" s="11"/>
      <c r="S82" s="11"/>
      <c r="T82" s="11"/>
      <c r="U82" s="11"/>
      <c r="V82" s="11"/>
      <c r="W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K82" s="11"/>
      <c r="AL82" s="11"/>
      <c r="AN82" s="11"/>
      <c r="AO82" s="11"/>
      <c r="AP82" s="15"/>
      <c r="AQ82" s="12"/>
      <c r="AR82" s="11"/>
      <c r="AT82" s="12"/>
      <c r="AU82" s="11"/>
      <c r="AV82" s="44"/>
      <c r="AW82" s="12"/>
      <c r="AX82" s="11"/>
      <c r="AY82" s="18"/>
      <c r="AZ82" s="12"/>
      <c r="BA82" s="11"/>
      <c r="BB82" s="11"/>
      <c r="BD82" s="11"/>
      <c r="BE82" s="11"/>
      <c r="BF82" s="11"/>
      <c r="BG82" s="11"/>
      <c r="BH82" s="13"/>
      <c r="BI82" s="12"/>
    </row>
    <row r="83" spans="4:61" ht="15.75" customHeight="1">
      <c r="D83" s="44"/>
      <c r="E83" s="11"/>
      <c r="F83" s="11"/>
      <c r="G83" s="11"/>
      <c r="H83" s="11"/>
      <c r="I83" s="11"/>
      <c r="J83" s="11"/>
      <c r="K83" s="11"/>
      <c r="L83" s="44"/>
      <c r="M83" s="11"/>
      <c r="N83" s="11"/>
      <c r="P83" s="18"/>
      <c r="Q83" s="11"/>
      <c r="R83" s="11"/>
      <c r="S83" s="11"/>
      <c r="T83" s="11"/>
      <c r="U83" s="11"/>
      <c r="V83" s="11"/>
      <c r="W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K83" s="11"/>
      <c r="AL83" s="11"/>
      <c r="AN83" s="11"/>
      <c r="AO83" s="11"/>
      <c r="AP83" s="15"/>
      <c r="AQ83" s="12"/>
      <c r="AR83" s="11"/>
      <c r="AT83" s="12"/>
      <c r="AU83" s="11"/>
      <c r="AV83" s="44"/>
      <c r="AW83" s="12"/>
      <c r="AX83" s="11"/>
      <c r="AY83" s="18"/>
      <c r="AZ83" s="12"/>
      <c r="BA83" s="11"/>
      <c r="BB83" s="11"/>
      <c r="BD83" s="11"/>
      <c r="BE83" s="11"/>
      <c r="BF83" s="11"/>
      <c r="BG83" s="11"/>
      <c r="BH83" s="13"/>
      <c r="BI83" s="12"/>
    </row>
    <row r="84" spans="4:61" ht="15.75" customHeight="1">
      <c r="D84" s="44"/>
      <c r="E84" s="11"/>
      <c r="F84" s="11"/>
      <c r="G84" s="11"/>
      <c r="H84" s="11"/>
      <c r="I84" s="11"/>
      <c r="J84" s="11"/>
      <c r="K84" s="11"/>
      <c r="L84" s="44"/>
      <c r="M84" s="11"/>
      <c r="N84" s="11"/>
      <c r="P84" s="18"/>
      <c r="Q84" s="11"/>
      <c r="R84" s="11"/>
      <c r="S84" s="11"/>
      <c r="T84" s="11"/>
      <c r="U84" s="11"/>
      <c r="V84" s="11"/>
      <c r="W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K84" s="11"/>
      <c r="AL84" s="11"/>
      <c r="AN84" s="11"/>
      <c r="AO84" s="11"/>
      <c r="AP84" s="15"/>
      <c r="AQ84" s="12"/>
      <c r="AR84" s="11"/>
      <c r="AT84" s="12"/>
      <c r="AU84" s="11"/>
      <c r="AV84" s="44"/>
      <c r="AW84" s="12"/>
      <c r="AX84" s="11"/>
      <c r="AY84" s="18"/>
      <c r="AZ84" s="12"/>
      <c r="BA84" s="11"/>
      <c r="BB84" s="11"/>
      <c r="BD84" s="11"/>
      <c r="BE84" s="11"/>
      <c r="BF84" s="11"/>
      <c r="BG84" s="11"/>
      <c r="BH84" s="13"/>
      <c r="BI84" s="12"/>
    </row>
    <row r="85" spans="4:61" ht="15.75" customHeight="1">
      <c r="D85" s="44"/>
      <c r="E85" s="11"/>
      <c r="F85" s="11"/>
      <c r="G85" s="11"/>
      <c r="H85" s="11"/>
      <c r="I85" s="11"/>
      <c r="J85" s="11"/>
      <c r="K85" s="11"/>
      <c r="L85" s="44"/>
      <c r="M85" s="11"/>
      <c r="N85" s="11"/>
      <c r="P85" s="18"/>
      <c r="Q85" s="11"/>
      <c r="R85" s="11"/>
      <c r="S85" s="11"/>
      <c r="T85" s="11"/>
      <c r="U85" s="11"/>
      <c r="V85" s="11"/>
      <c r="W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K85" s="11"/>
      <c r="AL85" s="11"/>
      <c r="AN85" s="11"/>
      <c r="AO85" s="11"/>
      <c r="AP85" s="15"/>
      <c r="AQ85" s="12"/>
      <c r="AR85" s="11"/>
      <c r="AT85" s="12"/>
      <c r="AU85" s="11"/>
      <c r="AV85" s="44"/>
      <c r="AW85" s="12"/>
      <c r="AX85" s="11"/>
      <c r="AY85" s="18"/>
      <c r="AZ85" s="12"/>
      <c r="BA85" s="11"/>
      <c r="BB85" s="11"/>
      <c r="BD85" s="11"/>
      <c r="BE85" s="11"/>
      <c r="BF85" s="11"/>
      <c r="BG85" s="11"/>
      <c r="BH85" s="13"/>
      <c r="BI85" s="12"/>
    </row>
    <row r="86" spans="4:61" ht="15.75" customHeight="1">
      <c r="D86" s="44"/>
      <c r="E86" s="11"/>
      <c r="F86" s="11"/>
      <c r="G86" s="11"/>
      <c r="H86" s="11"/>
      <c r="I86" s="11"/>
      <c r="J86" s="11"/>
      <c r="K86" s="11"/>
      <c r="L86" s="44"/>
      <c r="M86" s="11"/>
      <c r="N86" s="11"/>
      <c r="P86" s="18"/>
      <c r="Q86" s="11"/>
      <c r="R86" s="11"/>
      <c r="S86" s="11"/>
      <c r="T86" s="11"/>
      <c r="U86" s="11"/>
      <c r="V86" s="11"/>
      <c r="W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K86" s="11"/>
      <c r="AL86" s="11"/>
      <c r="AN86" s="11"/>
      <c r="AO86" s="11"/>
      <c r="AP86" s="15"/>
      <c r="AQ86" s="12"/>
      <c r="AR86" s="11"/>
      <c r="AT86" s="12"/>
      <c r="AU86" s="11"/>
      <c r="AV86" s="44"/>
      <c r="AW86" s="12"/>
      <c r="AX86" s="11"/>
      <c r="AY86" s="18"/>
      <c r="AZ86" s="12"/>
      <c r="BA86" s="11"/>
      <c r="BB86" s="11"/>
      <c r="BD86" s="11"/>
      <c r="BE86" s="11"/>
      <c r="BF86" s="11"/>
      <c r="BG86" s="11"/>
      <c r="BH86" s="13"/>
      <c r="BI86" s="12"/>
    </row>
    <row r="87" spans="4:61" ht="15.75" customHeight="1">
      <c r="D87" s="44"/>
      <c r="E87" s="11"/>
      <c r="F87" s="11"/>
      <c r="G87" s="11"/>
      <c r="H87" s="11"/>
      <c r="I87" s="11"/>
      <c r="J87" s="11"/>
      <c r="K87" s="11"/>
      <c r="L87" s="44"/>
      <c r="M87" s="11"/>
      <c r="N87" s="11"/>
      <c r="P87" s="18"/>
      <c r="Q87" s="11"/>
      <c r="R87" s="11"/>
      <c r="S87" s="11"/>
      <c r="T87" s="11"/>
      <c r="U87" s="11"/>
      <c r="V87" s="11"/>
      <c r="W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K87" s="11"/>
      <c r="AL87" s="11"/>
      <c r="AN87" s="11"/>
      <c r="AO87" s="11"/>
      <c r="AP87" s="15"/>
      <c r="AQ87" s="12"/>
      <c r="AR87" s="11"/>
      <c r="AT87" s="12"/>
      <c r="AU87" s="11"/>
      <c r="AV87" s="44"/>
      <c r="AW87" s="12"/>
      <c r="AX87" s="11"/>
      <c r="AY87" s="18"/>
      <c r="AZ87" s="12"/>
      <c r="BA87" s="11"/>
      <c r="BB87" s="11"/>
      <c r="BD87" s="11"/>
      <c r="BE87" s="11"/>
      <c r="BF87" s="11"/>
      <c r="BG87" s="11"/>
      <c r="BH87" s="13"/>
      <c r="BI87" s="12"/>
    </row>
    <row r="88" spans="4:61" ht="15.75" customHeight="1">
      <c r="D88" s="44"/>
      <c r="E88" s="11"/>
      <c r="F88" s="11"/>
      <c r="G88" s="11"/>
      <c r="H88" s="11"/>
      <c r="I88" s="11"/>
      <c r="J88" s="11"/>
      <c r="K88" s="11"/>
      <c r="L88" s="44"/>
      <c r="M88" s="11"/>
      <c r="N88" s="11"/>
      <c r="P88" s="18"/>
      <c r="Q88" s="11"/>
      <c r="R88" s="11"/>
      <c r="S88" s="11"/>
      <c r="T88" s="11"/>
      <c r="U88" s="11"/>
      <c r="V88" s="11"/>
      <c r="W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K88" s="11"/>
      <c r="AL88" s="11"/>
      <c r="AN88" s="11"/>
      <c r="AO88" s="11"/>
      <c r="AP88" s="15"/>
      <c r="AQ88" s="12"/>
      <c r="AR88" s="11"/>
      <c r="AT88" s="12"/>
      <c r="AU88" s="11"/>
      <c r="AV88" s="44"/>
      <c r="AW88" s="12"/>
      <c r="AX88" s="11"/>
      <c r="AY88" s="18"/>
      <c r="AZ88" s="12"/>
      <c r="BA88" s="11"/>
      <c r="BB88" s="11"/>
      <c r="BD88" s="11"/>
      <c r="BE88" s="11"/>
      <c r="BF88" s="11"/>
      <c r="BG88" s="11"/>
      <c r="BH88" s="13"/>
      <c r="BI88" s="12"/>
    </row>
    <row r="89" spans="4:61" ht="15.75" customHeight="1">
      <c r="D89" s="44"/>
      <c r="E89" s="11"/>
      <c r="F89" s="11"/>
      <c r="G89" s="11"/>
      <c r="H89" s="11"/>
      <c r="I89" s="11"/>
      <c r="J89" s="11"/>
      <c r="K89" s="11"/>
      <c r="L89" s="44"/>
      <c r="M89" s="11"/>
      <c r="N89" s="11"/>
      <c r="P89" s="18"/>
      <c r="Q89" s="11"/>
      <c r="R89" s="11"/>
      <c r="S89" s="11"/>
      <c r="T89" s="11"/>
      <c r="U89" s="11"/>
      <c r="V89" s="11"/>
      <c r="W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K89" s="11"/>
      <c r="AL89" s="11"/>
      <c r="AN89" s="11"/>
      <c r="AO89" s="11"/>
      <c r="AP89" s="15"/>
      <c r="AQ89" s="12"/>
      <c r="AR89" s="11"/>
      <c r="AT89" s="12"/>
      <c r="AU89" s="11"/>
      <c r="AV89" s="44"/>
      <c r="AW89" s="12"/>
      <c r="AX89" s="11"/>
      <c r="AY89" s="18"/>
      <c r="AZ89" s="12"/>
      <c r="BA89" s="11"/>
      <c r="BB89" s="11"/>
      <c r="BD89" s="11"/>
      <c r="BE89" s="11"/>
      <c r="BF89" s="11"/>
      <c r="BG89" s="11"/>
      <c r="BH89" s="13"/>
      <c r="BI89" s="12"/>
    </row>
    <row r="90" spans="4:61" ht="15.75" customHeight="1">
      <c r="D90" s="44"/>
      <c r="E90" s="11"/>
      <c r="F90" s="11"/>
      <c r="G90" s="11"/>
      <c r="H90" s="11"/>
      <c r="I90" s="11"/>
      <c r="J90" s="11"/>
      <c r="K90" s="11"/>
      <c r="L90" s="44"/>
      <c r="M90" s="11"/>
      <c r="N90" s="11"/>
      <c r="P90" s="18"/>
      <c r="Q90" s="11"/>
      <c r="R90" s="11"/>
      <c r="S90" s="11"/>
      <c r="T90" s="11"/>
      <c r="U90" s="11"/>
      <c r="V90" s="11"/>
      <c r="W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K90" s="11"/>
      <c r="AL90" s="11"/>
      <c r="AN90" s="11"/>
      <c r="AO90" s="11"/>
      <c r="AP90" s="15"/>
      <c r="AQ90" s="12"/>
      <c r="AR90" s="11"/>
      <c r="AT90" s="12"/>
      <c r="AU90" s="11"/>
      <c r="AV90" s="44"/>
      <c r="AW90" s="12"/>
      <c r="AX90" s="11"/>
      <c r="AY90" s="18"/>
      <c r="AZ90" s="12"/>
      <c r="BA90" s="11"/>
      <c r="BB90" s="11"/>
      <c r="BD90" s="11"/>
      <c r="BE90" s="11"/>
      <c r="BF90" s="11"/>
      <c r="BG90" s="11"/>
      <c r="BH90" s="13"/>
      <c r="BI90" s="12"/>
    </row>
    <row r="91" spans="4:61" ht="15.75" customHeight="1">
      <c r="D91" s="44"/>
      <c r="E91" s="11"/>
      <c r="F91" s="11"/>
      <c r="G91" s="11"/>
      <c r="H91" s="11"/>
      <c r="I91" s="11"/>
      <c r="J91" s="11"/>
      <c r="K91" s="11"/>
      <c r="L91" s="44"/>
      <c r="M91" s="11"/>
      <c r="N91" s="11"/>
      <c r="P91" s="18"/>
      <c r="Q91" s="11"/>
      <c r="R91" s="11"/>
      <c r="S91" s="11"/>
      <c r="T91" s="11"/>
      <c r="U91" s="11"/>
      <c r="V91" s="11"/>
      <c r="W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K91" s="11"/>
      <c r="AL91" s="11"/>
      <c r="AN91" s="11"/>
      <c r="AO91" s="11"/>
      <c r="AP91" s="15"/>
      <c r="AQ91" s="12"/>
      <c r="AR91" s="11"/>
      <c r="AT91" s="12"/>
      <c r="AU91" s="11"/>
      <c r="AV91" s="44"/>
      <c r="AW91" s="12"/>
      <c r="AX91" s="11"/>
      <c r="AY91" s="18"/>
      <c r="AZ91" s="12"/>
      <c r="BA91" s="11"/>
      <c r="BB91" s="11"/>
      <c r="BD91" s="11"/>
      <c r="BE91" s="11"/>
      <c r="BF91" s="11"/>
      <c r="BG91" s="11"/>
      <c r="BH91" s="13"/>
      <c r="BI91" s="12"/>
    </row>
    <row r="92" spans="4:61" ht="15.75" customHeight="1">
      <c r="D92" s="44"/>
      <c r="E92" s="11"/>
      <c r="F92" s="11"/>
      <c r="G92" s="11"/>
      <c r="H92" s="11"/>
      <c r="I92" s="11"/>
      <c r="J92" s="11"/>
      <c r="K92" s="11"/>
      <c r="L92" s="44"/>
      <c r="M92" s="11"/>
      <c r="N92" s="11"/>
      <c r="P92" s="18"/>
      <c r="Q92" s="11"/>
      <c r="R92" s="11"/>
      <c r="S92" s="11"/>
      <c r="T92" s="11"/>
      <c r="U92" s="11"/>
      <c r="V92" s="11"/>
      <c r="W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K92" s="11"/>
      <c r="AL92" s="11"/>
      <c r="AN92" s="11"/>
      <c r="AO92" s="11"/>
      <c r="AP92" s="15"/>
      <c r="AQ92" s="12"/>
      <c r="AR92" s="11"/>
      <c r="AT92" s="12"/>
      <c r="AU92" s="11"/>
      <c r="AV92" s="44"/>
      <c r="AW92" s="12"/>
      <c r="AX92" s="11"/>
      <c r="AY92" s="18"/>
      <c r="AZ92" s="12"/>
      <c r="BA92" s="11"/>
      <c r="BB92" s="11"/>
      <c r="BD92" s="11"/>
      <c r="BE92" s="11"/>
      <c r="BF92" s="11"/>
      <c r="BG92" s="11"/>
      <c r="BH92" s="13"/>
      <c r="BI92" s="12"/>
    </row>
    <row r="93" spans="4:61" ht="15.75" customHeight="1">
      <c r="D93" s="44"/>
      <c r="E93" s="11"/>
      <c r="F93" s="11"/>
      <c r="G93" s="11"/>
      <c r="H93" s="11"/>
      <c r="I93" s="11"/>
      <c r="J93" s="11"/>
      <c r="K93" s="11"/>
      <c r="L93" s="44"/>
      <c r="M93" s="11"/>
      <c r="N93" s="11"/>
      <c r="P93" s="18"/>
      <c r="Q93" s="11"/>
      <c r="R93" s="11"/>
      <c r="S93" s="11"/>
      <c r="T93" s="11"/>
      <c r="U93" s="11"/>
      <c r="V93" s="11"/>
      <c r="W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K93" s="11"/>
      <c r="AL93" s="11"/>
      <c r="AN93" s="11"/>
      <c r="AO93" s="11"/>
      <c r="AP93" s="15"/>
      <c r="AQ93" s="12"/>
      <c r="AR93" s="11"/>
      <c r="AT93" s="12"/>
      <c r="AU93" s="11"/>
      <c r="AV93" s="44"/>
      <c r="AW93" s="12"/>
      <c r="AX93" s="11"/>
      <c r="AY93" s="18"/>
      <c r="AZ93" s="12"/>
      <c r="BA93" s="11"/>
      <c r="BB93" s="11"/>
      <c r="BD93" s="11"/>
      <c r="BE93" s="11"/>
      <c r="BF93" s="11"/>
      <c r="BG93" s="11"/>
      <c r="BH93" s="13"/>
      <c r="BI93" s="12"/>
    </row>
    <row r="94" spans="4:61" ht="15.75" customHeight="1">
      <c r="D94" s="44"/>
      <c r="E94" s="11"/>
      <c r="F94" s="11"/>
      <c r="G94" s="11"/>
      <c r="H94" s="11"/>
      <c r="I94" s="11"/>
      <c r="J94" s="11"/>
      <c r="K94" s="11"/>
      <c r="L94" s="44"/>
      <c r="M94" s="11"/>
      <c r="N94" s="11"/>
      <c r="P94" s="18"/>
      <c r="Q94" s="11"/>
      <c r="R94" s="11"/>
      <c r="S94" s="11"/>
      <c r="T94" s="11"/>
      <c r="U94" s="11"/>
      <c r="V94" s="11"/>
      <c r="W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K94" s="11"/>
      <c r="AL94" s="11"/>
      <c r="AN94" s="11"/>
      <c r="AO94" s="11"/>
      <c r="AP94" s="15"/>
      <c r="AQ94" s="12"/>
      <c r="AR94" s="11"/>
      <c r="AT94" s="12"/>
      <c r="AU94" s="11"/>
      <c r="AV94" s="44"/>
      <c r="AW94" s="12"/>
      <c r="AX94" s="11"/>
      <c r="AY94" s="18"/>
      <c r="AZ94" s="12"/>
      <c r="BA94" s="11"/>
      <c r="BB94" s="11"/>
      <c r="BD94" s="11"/>
      <c r="BE94" s="11"/>
      <c r="BF94" s="11"/>
      <c r="BG94" s="11"/>
      <c r="BH94" s="13"/>
      <c r="BI94" s="12"/>
    </row>
    <row r="95" spans="4:61" ht="15.75" customHeight="1">
      <c r="D95" s="44"/>
      <c r="E95" s="11"/>
      <c r="F95" s="11"/>
      <c r="G95" s="11"/>
      <c r="H95" s="11"/>
      <c r="I95" s="11"/>
      <c r="J95" s="11"/>
      <c r="K95" s="11"/>
      <c r="L95" s="44"/>
      <c r="M95" s="11"/>
      <c r="N95" s="11"/>
      <c r="P95" s="18"/>
      <c r="Q95" s="11"/>
      <c r="R95" s="11"/>
      <c r="S95" s="11"/>
      <c r="T95" s="11"/>
      <c r="U95" s="11"/>
      <c r="V95" s="11"/>
      <c r="W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K95" s="11"/>
      <c r="AL95" s="11"/>
      <c r="AN95" s="11"/>
      <c r="AO95" s="11"/>
      <c r="AP95" s="15"/>
      <c r="AQ95" s="12"/>
      <c r="AR95" s="11"/>
      <c r="AT95" s="12"/>
      <c r="AU95" s="11"/>
      <c r="AV95" s="44"/>
      <c r="AW95" s="12"/>
      <c r="AX95" s="11"/>
      <c r="AY95" s="18"/>
      <c r="AZ95" s="12"/>
      <c r="BA95" s="11"/>
      <c r="BB95" s="11"/>
      <c r="BD95" s="11"/>
      <c r="BE95" s="11"/>
      <c r="BF95" s="11"/>
      <c r="BG95" s="11"/>
      <c r="BH95" s="13"/>
      <c r="BI95" s="12"/>
    </row>
    <row r="96" spans="4:61" ht="15.75" customHeight="1">
      <c r="D96" s="44"/>
      <c r="E96" s="11"/>
      <c r="F96" s="11"/>
      <c r="G96" s="11"/>
      <c r="H96" s="11"/>
      <c r="I96" s="11"/>
      <c r="J96" s="11"/>
      <c r="K96" s="11"/>
      <c r="L96" s="44"/>
      <c r="M96" s="11"/>
      <c r="N96" s="11"/>
      <c r="P96" s="18"/>
      <c r="Q96" s="11"/>
      <c r="R96" s="11"/>
      <c r="S96" s="11"/>
      <c r="T96" s="11"/>
      <c r="U96" s="11"/>
      <c r="V96" s="11"/>
      <c r="W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K96" s="11"/>
      <c r="AL96" s="11"/>
      <c r="AN96" s="11"/>
      <c r="AO96" s="11"/>
      <c r="AP96" s="15"/>
      <c r="AQ96" s="12"/>
      <c r="AR96" s="11"/>
      <c r="AT96" s="12"/>
      <c r="AU96" s="11"/>
      <c r="AV96" s="44"/>
      <c r="AW96" s="12"/>
      <c r="AX96" s="11"/>
      <c r="AY96" s="18"/>
      <c r="AZ96" s="12"/>
      <c r="BA96" s="11"/>
      <c r="BB96" s="11"/>
      <c r="BD96" s="11"/>
      <c r="BE96" s="11"/>
      <c r="BF96" s="11"/>
      <c r="BG96" s="11"/>
      <c r="BH96" s="13"/>
      <c r="BI96" s="12"/>
    </row>
    <row r="97" spans="4:61" ht="15.75" customHeight="1">
      <c r="D97" s="44"/>
      <c r="E97" s="11"/>
      <c r="F97" s="11"/>
      <c r="G97" s="11"/>
      <c r="H97" s="11"/>
      <c r="I97" s="11"/>
      <c r="J97" s="11"/>
      <c r="K97" s="11"/>
      <c r="L97" s="44"/>
      <c r="M97" s="11"/>
      <c r="N97" s="11"/>
      <c r="P97" s="18"/>
      <c r="Q97" s="11"/>
      <c r="R97" s="11"/>
      <c r="S97" s="11"/>
      <c r="T97" s="11"/>
      <c r="U97" s="11"/>
      <c r="V97" s="11"/>
      <c r="W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K97" s="11"/>
      <c r="AL97" s="11"/>
      <c r="AN97" s="11"/>
      <c r="AO97" s="11"/>
      <c r="AP97" s="15"/>
      <c r="AQ97" s="12"/>
      <c r="AR97" s="11"/>
      <c r="AT97" s="12"/>
      <c r="AU97" s="11"/>
      <c r="AV97" s="44"/>
      <c r="AW97" s="12"/>
      <c r="AX97" s="11"/>
      <c r="AY97" s="18"/>
      <c r="AZ97" s="12"/>
      <c r="BA97" s="11"/>
      <c r="BB97" s="11"/>
      <c r="BD97" s="11"/>
      <c r="BE97" s="11"/>
      <c r="BF97" s="11"/>
      <c r="BG97" s="11"/>
      <c r="BH97" s="13"/>
      <c r="BI97" s="12"/>
    </row>
    <row r="98" spans="4:61" ht="15.75" customHeight="1">
      <c r="D98" s="44"/>
      <c r="E98" s="11"/>
      <c r="F98" s="11"/>
      <c r="G98" s="11"/>
      <c r="H98" s="11"/>
      <c r="I98" s="11"/>
      <c r="J98" s="11"/>
      <c r="K98" s="11"/>
      <c r="L98" s="44"/>
      <c r="M98" s="11"/>
      <c r="N98" s="11"/>
      <c r="P98" s="18"/>
      <c r="Q98" s="11"/>
      <c r="R98" s="11"/>
      <c r="S98" s="11"/>
      <c r="T98" s="11"/>
      <c r="U98" s="11"/>
      <c r="V98" s="11"/>
      <c r="W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K98" s="11"/>
      <c r="AL98" s="11"/>
      <c r="AN98" s="11"/>
      <c r="AO98" s="11"/>
      <c r="AP98" s="15"/>
      <c r="AQ98" s="12"/>
      <c r="AR98" s="11"/>
      <c r="AT98" s="12"/>
      <c r="AU98" s="11"/>
      <c r="AV98" s="44"/>
      <c r="AW98" s="12"/>
      <c r="AX98" s="11"/>
      <c r="AY98" s="18"/>
      <c r="AZ98" s="12"/>
      <c r="BA98" s="11"/>
      <c r="BB98" s="11"/>
      <c r="BD98" s="11"/>
      <c r="BE98" s="11"/>
      <c r="BF98" s="11"/>
      <c r="BG98" s="11"/>
      <c r="BH98" s="13"/>
      <c r="BI98" s="12"/>
    </row>
    <row r="99" spans="4:61" ht="15.75" customHeight="1">
      <c r="D99" s="44"/>
      <c r="E99" s="11"/>
      <c r="F99" s="11"/>
      <c r="G99" s="11"/>
      <c r="H99" s="11"/>
      <c r="I99" s="11"/>
      <c r="J99" s="11"/>
      <c r="K99" s="11"/>
      <c r="L99" s="44"/>
      <c r="M99" s="11"/>
      <c r="N99" s="11"/>
      <c r="P99" s="18"/>
      <c r="Q99" s="11"/>
      <c r="R99" s="11"/>
      <c r="S99" s="11"/>
      <c r="T99" s="11"/>
      <c r="U99" s="11"/>
      <c r="V99" s="11"/>
      <c r="W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K99" s="11"/>
      <c r="AL99" s="11"/>
      <c r="AN99" s="11"/>
      <c r="AO99" s="11"/>
      <c r="AP99" s="15"/>
      <c r="AQ99" s="12"/>
      <c r="AR99" s="11"/>
      <c r="AT99" s="12"/>
      <c r="AU99" s="11"/>
      <c r="AV99" s="44"/>
      <c r="AW99" s="12"/>
      <c r="AX99" s="11"/>
      <c r="AY99" s="18"/>
      <c r="AZ99" s="12"/>
      <c r="BA99" s="11"/>
      <c r="BB99" s="11"/>
      <c r="BD99" s="11"/>
      <c r="BE99" s="11"/>
      <c r="BF99" s="11"/>
      <c r="BG99" s="11"/>
      <c r="BH99" s="13"/>
      <c r="BI99" s="12"/>
    </row>
    <row r="100" spans="4:61" ht="15.75" customHeight="1">
      <c r="D100" s="44"/>
      <c r="E100" s="11"/>
      <c r="F100" s="11"/>
      <c r="G100" s="11"/>
      <c r="H100" s="11"/>
      <c r="I100" s="11"/>
      <c r="J100" s="11"/>
      <c r="K100" s="11"/>
      <c r="L100" s="44"/>
      <c r="M100" s="11"/>
      <c r="N100" s="11"/>
      <c r="P100" s="18"/>
      <c r="Q100" s="11"/>
      <c r="R100" s="11"/>
      <c r="S100" s="11"/>
      <c r="T100" s="11"/>
      <c r="U100" s="11"/>
      <c r="V100" s="11"/>
      <c r="W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K100" s="11"/>
      <c r="AL100" s="11"/>
      <c r="AN100" s="11"/>
      <c r="AO100" s="11"/>
      <c r="AP100" s="15"/>
      <c r="AQ100" s="12"/>
      <c r="AR100" s="11"/>
      <c r="AT100" s="12"/>
      <c r="AU100" s="11"/>
      <c r="AV100" s="44"/>
      <c r="AW100" s="12"/>
      <c r="AX100" s="11"/>
      <c r="AY100" s="18"/>
      <c r="AZ100" s="12"/>
      <c r="BA100" s="11"/>
      <c r="BB100" s="11"/>
      <c r="BD100" s="11"/>
      <c r="BE100" s="11"/>
      <c r="BF100" s="11"/>
      <c r="BG100" s="11"/>
      <c r="BH100" s="13"/>
      <c r="BI100" s="12"/>
    </row>
    <row r="101" spans="4:61" ht="15.75" customHeight="1">
      <c r="D101" s="44"/>
      <c r="E101" s="11"/>
      <c r="F101" s="11"/>
      <c r="G101" s="11"/>
      <c r="H101" s="11"/>
      <c r="I101" s="11"/>
      <c r="J101" s="11"/>
      <c r="K101" s="11"/>
      <c r="L101" s="44"/>
      <c r="M101" s="11"/>
      <c r="N101" s="11"/>
      <c r="P101" s="18"/>
      <c r="Q101" s="11"/>
      <c r="R101" s="11"/>
      <c r="S101" s="11"/>
      <c r="T101" s="11"/>
      <c r="U101" s="11"/>
      <c r="V101" s="11"/>
      <c r="W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K101" s="11"/>
      <c r="AL101" s="11"/>
      <c r="AN101" s="11"/>
      <c r="AO101" s="11"/>
      <c r="AP101" s="15"/>
      <c r="AQ101" s="12"/>
      <c r="AR101" s="11"/>
      <c r="AT101" s="12"/>
      <c r="AU101" s="11"/>
      <c r="AV101" s="44"/>
      <c r="AW101" s="12"/>
      <c r="AX101" s="11"/>
      <c r="AY101" s="18"/>
      <c r="AZ101" s="12"/>
      <c r="BA101" s="11"/>
      <c r="BB101" s="11"/>
      <c r="BD101" s="11"/>
      <c r="BE101" s="11"/>
      <c r="BF101" s="11"/>
      <c r="BG101" s="11"/>
      <c r="BH101" s="13"/>
      <c r="BI101" s="12"/>
    </row>
    <row r="102" spans="4:61" ht="15.75" customHeight="1">
      <c r="D102" s="44"/>
      <c r="E102" s="11"/>
      <c r="F102" s="11"/>
      <c r="G102" s="11"/>
      <c r="H102" s="11"/>
      <c r="I102" s="11"/>
      <c r="J102" s="11"/>
      <c r="K102" s="11"/>
      <c r="L102" s="44"/>
      <c r="M102" s="11"/>
      <c r="N102" s="11"/>
      <c r="P102" s="18"/>
      <c r="Q102" s="11"/>
      <c r="R102" s="11"/>
      <c r="S102" s="11"/>
      <c r="T102" s="11"/>
      <c r="U102" s="11"/>
      <c r="V102" s="11"/>
      <c r="W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K102" s="11"/>
      <c r="AL102" s="11"/>
      <c r="AN102" s="11"/>
      <c r="AO102" s="11"/>
      <c r="AP102" s="15"/>
      <c r="AQ102" s="12"/>
      <c r="AR102" s="11"/>
      <c r="AT102" s="12"/>
      <c r="AU102" s="11"/>
      <c r="AV102" s="44"/>
      <c r="AW102" s="12"/>
      <c r="AX102" s="11"/>
      <c r="AY102" s="18"/>
      <c r="AZ102" s="12"/>
      <c r="BA102" s="11"/>
      <c r="BB102" s="11"/>
      <c r="BD102" s="11"/>
      <c r="BE102" s="11"/>
      <c r="BF102" s="11"/>
      <c r="BG102" s="11"/>
      <c r="BH102" s="13"/>
      <c r="BI102" s="12"/>
    </row>
    <row r="103" spans="4:61" ht="15.75" customHeight="1">
      <c r="D103" s="44"/>
      <c r="E103" s="11"/>
      <c r="F103" s="11"/>
      <c r="G103" s="11"/>
      <c r="H103" s="11"/>
      <c r="I103" s="11"/>
      <c r="J103" s="11"/>
      <c r="K103" s="11"/>
      <c r="L103" s="44"/>
      <c r="M103" s="11"/>
      <c r="N103" s="11"/>
      <c r="P103" s="18"/>
      <c r="Q103" s="11"/>
      <c r="R103" s="11"/>
      <c r="S103" s="11"/>
      <c r="T103" s="11"/>
      <c r="U103" s="11"/>
      <c r="V103" s="11"/>
      <c r="W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K103" s="11"/>
      <c r="AL103" s="11"/>
      <c r="AN103" s="11"/>
      <c r="AO103" s="11"/>
      <c r="AP103" s="15"/>
      <c r="AQ103" s="12"/>
      <c r="AR103" s="11"/>
      <c r="AT103" s="12"/>
      <c r="AU103" s="11"/>
      <c r="AV103" s="44"/>
      <c r="AW103" s="12"/>
      <c r="AX103" s="11"/>
      <c r="AY103" s="18"/>
      <c r="AZ103" s="12"/>
      <c r="BA103" s="11"/>
      <c r="BB103" s="11"/>
      <c r="BD103" s="11"/>
      <c r="BE103" s="11"/>
      <c r="BF103" s="11"/>
      <c r="BG103" s="11"/>
      <c r="BH103" s="13"/>
      <c r="BI103" s="12"/>
    </row>
    <row r="104" spans="4:61" ht="15.75" customHeight="1">
      <c r="D104" s="44"/>
      <c r="E104" s="11"/>
      <c r="F104" s="11"/>
      <c r="G104" s="11"/>
      <c r="H104" s="11"/>
      <c r="I104" s="11"/>
      <c r="J104" s="11"/>
      <c r="K104" s="11"/>
      <c r="L104" s="44"/>
      <c r="M104" s="11"/>
      <c r="N104" s="11"/>
      <c r="P104" s="18"/>
      <c r="Q104" s="11"/>
      <c r="R104" s="11"/>
      <c r="S104" s="11"/>
      <c r="T104" s="11"/>
      <c r="U104" s="11"/>
      <c r="V104" s="11"/>
      <c r="W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K104" s="11"/>
      <c r="AL104" s="11"/>
      <c r="AN104" s="11"/>
      <c r="AO104" s="11"/>
      <c r="AP104" s="15"/>
      <c r="AQ104" s="12"/>
      <c r="AR104" s="11"/>
      <c r="AT104" s="12"/>
      <c r="AU104" s="11"/>
      <c r="AV104" s="44"/>
      <c r="AW104" s="12"/>
      <c r="AX104" s="11"/>
      <c r="AY104" s="18"/>
      <c r="AZ104" s="12"/>
      <c r="BA104" s="11"/>
      <c r="BB104" s="11"/>
      <c r="BD104" s="11"/>
      <c r="BE104" s="11"/>
      <c r="BF104" s="11"/>
      <c r="BG104" s="11"/>
      <c r="BH104" s="13"/>
      <c r="BI104" s="12"/>
    </row>
    <row r="105" spans="4:61" ht="15.75" customHeight="1">
      <c r="D105" s="44"/>
      <c r="E105" s="11"/>
      <c r="F105" s="11"/>
      <c r="G105" s="11"/>
      <c r="H105" s="11"/>
      <c r="I105" s="11"/>
      <c r="J105" s="11"/>
      <c r="K105" s="11"/>
      <c r="L105" s="44"/>
      <c r="M105" s="11"/>
      <c r="N105" s="11"/>
      <c r="P105" s="18"/>
      <c r="Q105" s="11"/>
      <c r="R105" s="11"/>
      <c r="S105" s="11"/>
      <c r="T105" s="11"/>
      <c r="U105" s="11"/>
      <c r="V105" s="11"/>
      <c r="W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K105" s="11"/>
      <c r="AL105" s="11"/>
      <c r="AN105" s="11"/>
      <c r="AO105" s="11"/>
      <c r="AP105" s="15"/>
      <c r="AQ105" s="12"/>
      <c r="AR105" s="11"/>
      <c r="AT105" s="12"/>
      <c r="AU105" s="11"/>
      <c r="AV105" s="44"/>
      <c r="AW105" s="12"/>
      <c r="AX105" s="11"/>
      <c r="AY105" s="18"/>
      <c r="AZ105" s="12"/>
      <c r="BA105" s="11"/>
      <c r="BB105" s="11"/>
      <c r="BD105" s="11"/>
      <c r="BE105" s="11"/>
      <c r="BF105" s="11"/>
      <c r="BG105" s="11"/>
      <c r="BH105" s="13"/>
      <c r="BI105" s="12"/>
    </row>
    <row r="106" spans="4:61" ht="15.75" customHeight="1">
      <c r="D106" s="44"/>
      <c r="E106" s="11"/>
      <c r="F106" s="11"/>
      <c r="G106" s="11"/>
      <c r="H106" s="11"/>
      <c r="I106" s="11"/>
      <c r="J106" s="11"/>
      <c r="K106" s="11"/>
      <c r="L106" s="44"/>
      <c r="M106" s="11"/>
      <c r="N106" s="11"/>
      <c r="P106" s="18"/>
      <c r="Q106" s="11"/>
      <c r="R106" s="11"/>
      <c r="S106" s="11"/>
      <c r="T106" s="11"/>
      <c r="U106" s="11"/>
      <c r="V106" s="11"/>
      <c r="W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K106" s="11"/>
      <c r="AL106" s="11"/>
      <c r="AN106" s="11"/>
      <c r="AO106" s="11"/>
      <c r="AP106" s="15"/>
      <c r="AQ106" s="12"/>
      <c r="AR106" s="11"/>
      <c r="AT106" s="12"/>
      <c r="AU106" s="11"/>
      <c r="AV106" s="44"/>
      <c r="AW106" s="12"/>
      <c r="AX106" s="11"/>
      <c r="AY106" s="18"/>
      <c r="AZ106" s="12"/>
      <c r="BA106" s="11"/>
      <c r="BB106" s="11"/>
      <c r="BD106" s="11"/>
      <c r="BE106" s="11"/>
      <c r="BF106" s="11"/>
      <c r="BG106" s="11"/>
      <c r="BH106" s="13"/>
      <c r="BI106" s="12"/>
    </row>
    <row r="107" spans="4:61" ht="15.75" customHeight="1">
      <c r="D107" s="44"/>
      <c r="E107" s="11"/>
      <c r="F107" s="11"/>
      <c r="G107" s="11"/>
      <c r="H107" s="11"/>
      <c r="I107" s="11"/>
      <c r="J107" s="11"/>
      <c r="K107" s="11"/>
      <c r="L107" s="44"/>
      <c r="M107" s="11"/>
      <c r="N107" s="11"/>
      <c r="P107" s="18"/>
      <c r="Q107" s="11"/>
      <c r="R107" s="11"/>
      <c r="S107" s="11"/>
      <c r="T107" s="11"/>
      <c r="U107" s="11"/>
      <c r="V107" s="11"/>
      <c r="W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K107" s="11"/>
      <c r="AL107" s="11"/>
      <c r="AN107" s="11"/>
      <c r="AO107" s="11"/>
      <c r="AP107" s="15"/>
      <c r="AQ107" s="12"/>
      <c r="AR107" s="11"/>
      <c r="AT107" s="12"/>
      <c r="AU107" s="11"/>
      <c r="AV107" s="44"/>
      <c r="AW107" s="12"/>
      <c r="AX107" s="11"/>
      <c r="AY107" s="18"/>
      <c r="AZ107" s="12"/>
      <c r="BA107" s="11"/>
      <c r="BB107" s="11"/>
      <c r="BD107" s="11"/>
      <c r="BE107" s="11"/>
      <c r="BF107" s="11"/>
      <c r="BG107" s="11"/>
      <c r="BH107" s="13"/>
      <c r="BI107" s="12"/>
    </row>
    <row r="108" spans="4:61" ht="15.75" customHeight="1">
      <c r="D108" s="44"/>
      <c r="E108" s="11"/>
      <c r="F108" s="11"/>
      <c r="G108" s="11"/>
      <c r="H108" s="11"/>
      <c r="I108" s="11"/>
      <c r="J108" s="11"/>
      <c r="K108" s="11"/>
      <c r="L108" s="44"/>
      <c r="M108" s="11"/>
      <c r="N108" s="11"/>
      <c r="P108" s="18"/>
      <c r="Q108" s="11"/>
      <c r="R108" s="11"/>
      <c r="S108" s="11"/>
      <c r="T108" s="11"/>
      <c r="U108" s="11"/>
      <c r="V108" s="11"/>
      <c r="W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K108" s="11"/>
      <c r="AL108" s="11"/>
      <c r="AN108" s="11"/>
      <c r="AO108" s="11"/>
      <c r="AP108" s="15"/>
      <c r="AQ108" s="12"/>
      <c r="AR108" s="11"/>
      <c r="AT108" s="12"/>
      <c r="AU108" s="11"/>
      <c r="AV108" s="44"/>
      <c r="AW108" s="12"/>
      <c r="AX108" s="11"/>
      <c r="AY108" s="18"/>
      <c r="AZ108" s="12"/>
      <c r="BA108" s="11"/>
      <c r="BB108" s="11"/>
      <c r="BD108" s="11"/>
      <c r="BE108" s="11"/>
      <c r="BF108" s="11"/>
      <c r="BG108" s="11"/>
      <c r="BH108" s="13"/>
      <c r="BI108" s="12"/>
    </row>
    <row r="109" spans="4:61" ht="15.75" customHeight="1">
      <c r="D109" s="44"/>
      <c r="E109" s="11"/>
      <c r="F109" s="11"/>
      <c r="G109" s="11"/>
      <c r="H109" s="11"/>
      <c r="I109" s="11"/>
      <c r="J109" s="11"/>
      <c r="K109" s="11"/>
      <c r="L109" s="44"/>
      <c r="M109" s="11"/>
      <c r="N109" s="11"/>
      <c r="P109" s="18"/>
      <c r="Q109" s="11"/>
      <c r="R109" s="11"/>
      <c r="S109" s="11"/>
      <c r="T109" s="11"/>
      <c r="U109" s="11"/>
      <c r="V109" s="11"/>
      <c r="W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K109" s="11"/>
      <c r="AL109" s="11"/>
      <c r="AN109" s="11"/>
      <c r="AO109" s="11"/>
      <c r="AP109" s="15"/>
      <c r="AQ109" s="12"/>
      <c r="AR109" s="11"/>
      <c r="AT109" s="12"/>
      <c r="AU109" s="11"/>
      <c r="AV109" s="44"/>
      <c r="AW109" s="12"/>
      <c r="AX109" s="11"/>
      <c r="AY109" s="18"/>
      <c r="AZ109" s="12"/>
      <c r="BA109" s="11"/>
      <c r="BB109" s="11"/>
      <c r="BD109" s="11"/>
      <c r="BE109" s="11"/>
      <c r="BF109" s="11"/>
      <c r="BG109" s="11"/>
      <c r="BH109" s="13"/>
      <c r="BI109" s="12"/>
    </row>
    <row r="110" spans="4:61" ht="15.75" customHeight="1">
      <c r="D110" s="44"/>
      <c r="E110" s="11"/>
      <c r="F110" s="11"/>
      <c r="G110" s="11"/>
      <c r="H110" s="11"/>
      <c r="I110" s="11"/>
      <c r="J110" s="11"/>
      <c r="K110" s="11"/>
      <c r="L110" s="44"/>
      <c r="M110" s="11"/>
      <c r="N110" s="11"/>
      <c r="P110" s="18"/>
      <c r="Q110" s="11"/>
      <c r="R110" s="11"/>
      <c r="S110" s="11"/>
      <c r="T110" s="11"/>
      <c r="U110" s="11"/>
      <c r="V110" s="11"/>
      <c r="W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K110" s="11"/>
      <c r="AL110" s="11"/>
      <c r="AN110" s="11"/>
      <c r="AO110" s="11"/>
      <c r="AP110" s="15"/>
      <c r="AQ110" s="12"/>
      <c r="AR110" s="11"/>
      <c r="AT110" s="12"/>
      <c r="AU110" s="11"/>
      <c r="AV110" s="44"/>
      <c r="AW110" s="12"/>
      <c r="AX110" s="11"/>
      <c r="AY110" s="18"/>
      <c r="AZ110" s="12"/>
      <c r="BA110" s="11"/>
      <c r="BB110" s="11"/>
      <c r="BD110" s="11"/>
      <c r="BE110" s="11"/>
      <c r="BF110" s="11"/>
      <c r="BG110" s="11"/>
      <c r="BH110" s="13"/>
      <c r="BI110" s="12"/>
    </row>
    <row r="111" spans="4:61" ht="15.75" customHeight="1">
      <c r="D111" s="44"/>
      <c r="E111" s="11"/>
      <c r="F111" s="11"/>
      <c r="G111" s="11"/>
      <c r="H111" s="11"/>
      <c r="I111" s="11"/>
      <c r="J111" s="11"/>
      <c r="K111" s="11"/>
      <c r="L111" s="44"/>
      <c r="M111" s="11"/>
      <c r="N111" s="11"/>
      <c r="P111" s="18"/>
      <c r="Q111" s="11"/>
      <c r="R111" s="11"/>
      <c r="S111" s="11"/>
      <c r="T111" s="11"/>
      <c r="U111" s="11"/>
      <c r="V111" s="11"/>
      <c r="W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K111" s="11"/>
      <c r="AL111" s="11"/>
      <c r="AN111" s="11"/>
      <c r="AO111" s="11"/>
      <c r="AP111" s="15"/>
      <c r="AQ111" s="12"/>
      <c r="AR111" s="11"/>
      <c r="AT111" s="12"/>
      <c r="AU111" s="11"/>
      <c r="AV111" s="44"/>
      <c r="AW111" s="12"/>
      <c r="AX111" s="11"/>
      <c r="AY111" s="18"/>
      <c r="AZ111" s="12"/>
      <c r="BA111" s="11"/>
      <c r="BB111" s="11"/>
      <c r="BD111" s="11"/>
      <c r="BE111" s="11"/>
      <c r="BF111" s="11"/>
      <c r="BG111" s="11"/>
      <c r="BH111" s="13"/>
      <c r="BI111" s="12"/>
    </row>
    <row r="112" spans="4:61" ht="15.75" customHeight="1">
      <c r="D112" s="44"/>
      <c r="E112" s="11"/>
      <c r="F112" s="11"/>
      <c r="G112" s="11"/>
      <c r="H112" s="11"/>
      <c r="I112" s="11"/>
      <c r="J112" s="11"/>
      <c r="K112" s="11"/>
      <c r="L112" s="44"/>
      <c r="M112" s="11"/>
      <c r="N112" s="11"/>
      <c r="P112" s="18"/>
      <c r="Q112" s="11"/>
      <c r="R112" s="11"/>
      <c r="S112" s="11"/>
      <c r="T112" s="11"/>
      <c r="U112" s="11"/>
      <c r="V112" s="11"/>
      <c r="W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K112" s="11"/>
      <c r="AL112" s="11"/>
      <c r="AN112" s="11"/>
      <c r="AO112" s="11"/>
      <c r="AP112" s="15"/>
      <c r="AQ112" s="12"/>
      <c r="AR112" s="11"/>
      <c r="AT112" s="12"/>
      <c r="AU112" s="11"/>
      <c r="AV112" s="44"/>
      <c r="AW112" s="12"/>
      <c r="AX112" s="11"/>
      <c r="AY112" s="18"/>
      <c r="AZ112" s="12"/>
      <c r="BA112" s="11"/>
      <c r="BB112" s="11"/>
      <c r="BD112" s="11"/>
      <c r="BE112" s="11"/>
      <c r="BF112" s="11"/>
      <c r="BG112" s="11"/>
      <c r="BH112" s="13"/>
      <c r="BI112" s="12"/>
    </row>
    <row r="113" spans="4:61" ht="15.75" customHeight="1">
      <c r="D113" s="44"/>
      <c r="E113" s="11"/>
      <c r="F113" s="11"/>
      <c r="G113" s="11"/>
      <c r="H113" s="11"/>
      <c r="I113" s="11"/>
      <c r="J113" s="11"/>
      <c r="K113" s="11"/>
      <c r="L113" s="44"/>
      <c r="M113" s="11"/>
      <c r="N113" s="11"/>
      <c r="P113" s="18"/>
      <c r="Q113" s="11"/>
      <c r="R113" s="11"/>
      <c r="S113" s="11"/>
      <c r="T113" s="11"/>
      <c r="U113" s="11"/>
      <c r="V113" s="11"/>
      <c r="W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K113" s="11"/>
      <c r="AL113" s="11"/>
      <c r="AN113" s="11"/>
      <c r="AO113" s="11"/>
      <c r="AP113" s="15"/>
      <c r="AQ113" s="12"/>
      <c r="AR113" s="11"/>
      <c r="AT113" s="12"/>
      <c r="AU113" s="11"/>
      <c r="AV113" s="44"/>
      <c r="AW113" s="12"/>
      <c r="AX113" s="11"/>
      <c r="AY113" s="18"/>
      <c r="AZ113" s="12"/>
      <c r="BA113" s="11"/>
      <c r="BB113" s="11"/>
      <c r="BD113" s="11"/>
      <c r="BE113" s="11"/>
      <c r="BF113" s="11"/>
      <c r="BG113" s="11"/>
      <c r="BH113" s="13"/>
      <c r="BI113" s="12"/>
    </row>
    <row r="114" spans="4:61" ht="15.75" customHeight="1">
      <c r="D114" s="44"/>
      <c r="E114" s="11"/>
      <c r="F114" s="11"/>
      <c r="G114" s="11"/>
      <c r="H114" s="11"/>
      <c r="I114" s="11"/>
      <c r="J114" s="11"/>
      <c r="K114" s="11"/>
      <c r="L114" s="44"/>
      <c r="M114" s="11"/>
      <c r="N114" s="11"/>
      <c r="P114" s="18"/>
      <c r="Q114" s="11"/>
      <c r="R114" s="11"/>
      <c r="S114" s="11"/>
      <c r="T114" s="11"/>
      <c r="U114" s="11"/>
      <c r="V114" s="11"/>
      <c r="W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K114" s="11"/>
      <c r="AL114" s="11"/>
      <c r="AN114" s="11"/>
      <c r="AO114" s="11"/>
      <c r="AP114" s="15"/>
      <c r="AQ114" s="12"/>
      <c r="AR114" s="11"/>
      <c r="AT114" s="12"/>
      <c r="AU114" s="11"/>
      <c r="AV114" s="44"/>
      <c r="AW114" s="12"/>
      <c r="AX114" s="11"/>
      <c r="AY114" s="18"/>
      <c r="AZ114" s="12"/>
      <c r="BA114" s="11"/>
      <c r="BB114" s="11"/>
      <c r="BD114" s="11"/>
      <c r="BE114" s="11"/>
      <c r="BF114" s="11"/>
      <c r="BG114" s="11"/>
      <c r="BH114" s="13"/>
      <c r="BI114" s="12"/>
    </row>
    <row r="115" spans="4:61" ht="15.75" customHeight="1">
      <c r="D115" s="44"/>
      <c r="E115" s="11"/>
      <c r="F115" s="11"/>
      <c r="G115" s="11"/>
      <c r="H115" s="11"/>
      <c r="I115" s="11"/>
      <c r="J115" s="11"/>
      <c r="K115" s="11"/>
      <c r="L115" s="44"/>
      <c r="M115" s="11"/>
      <c r="N115" s="11"/>
      <c r="P115" s="18"/>
      <c r="Q115" s="11"/>
      <c r="R115" s="11"/>
      <c r="S115" s="11"/>
      <c r="T115" s="11"/>
      <c r="U115" s="11"/>
      <c r="V115" s="11"/>
      <c r="W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K115" s="11"/>
      <c r="AL115" s="11"/>
      <c r="AN115" s="11"/>
      <c r="AO115" s="11"/>
      <c r="AP115" s="15"/>
      <c r="AQ115" s="12"/>
      <c r="AR115" s="11"/>
      <c r="AT115" s="12"/>
      <c r="AU115" s="11"/>
      <c r="AV115" s="44"/>
      <c r="AW115" s="12"/>
      <c r="AX115" s="11"/>
      <c r="AY115" s="18"/>
      <c r="AZ115" s="12"/>
      <c r="BA115" s="11"/>
      <c r="BB115" s="11"/>
      <c r="BD115" s="11"/>
      <c r="BE115" s="11"/>
      <c r="BF115" s="11"/>
      <c r="BG115" s="11"/>
      <c r="BH115" s="13"/>
      <c r="BI115" s="12"/>
    </row>
    <row r="116" spans="4:61" ht="15.75" customHeight="1">
      <c r="D116" s="44"/>
      <c r="E116" s="11"/>
      <c r="F116" s="11"/>
      <c r="G116" s="11"/>
      <c r="H116" s="11"/>
      <c r="I116" s="11"/>
      <c r="J116" s="11"/>
      <c r="K116" s="11"/>
      <c r="L116" s="44"/>
      <c r="M116" s="11"/>
      <c r="N116" s="11"/>
      <c r="P116" s="18"/>
      <c r="Q116" s="11"/>
      <c r="R116" s="11"/>
      <c r="S116" s="11"/>
      <c r="T116" s="11"/>
      <c r="U116" s="11"/>
      <c r="V116" s="11"/>
      <c r="W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K116" s="11"/>
      <c r="AL116" s="11"/>
      <c r="AN116" s="11"/>
      <c r="AO116" s="11"/>
      <c r="AP116" s="15"/>
      <c r="AQ116" s="12"/>
      <c r="AR116" s="11"/>
      <c r="AT116" s="12"/>
      <c r="AU116" s="11"/>
      <c r="AV116" s="44"/>
      <c r="AW116" s="12"/>
      <c r="AX116" s="11"/>
      <c r="AY116" s="18"/>
      <c r="AZ116" s="12"/>
      <c r="BA116" s="11"/>
      <c r="BB116" s="11"/>
      <c r="BD116" s="11"/>
      <c r="BE116" s="11"/>
      <c r="BF116" s="11"/>
      <c r="BG116" s="11"/>
      <c r="BH116" s="13"/>
      <c r="BI116" s="12"/>
    </row>
    <row r="117" spans="4:61" ht="15.75" customHeight="1">
      <c r="D117" s="44"/>
      <c r="E117" s="11"/>
      <c r="F117" s="11"/>
      <c r="G117" s="11"/>
      <c r="H117" s="11"/>
      <c r="I117" s="11"/>
      <c r="J117" s="11"/>
      <c r="K117" s="11"/>
      <c r="L117" s="44"/>
      <c r="M117" s="11"/>
      <c r="N117" s="11"/>
      <c r="P117" s="18"/>
      <c r="Q117" s="11"/>
      <c r="R117" s="11"/>
      <c r="S117" s="11"/>
      <c r="T117" s="11"/>
      <c r="U117" s="11"/>
      <c r="V117" s="11"/>
      <c r="W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K117" s="11"/>
      <c r="AL117" s="11"/>
      <c r="AN117" s="11"/>
      <c r="AO117" s="11"/>
      <c r="AP117" s="15"/>
      <c r="AQ117" s="12"/>
      <c r="AR117" s="11"/>
      <c r="AT117" s="12"/>
      <c r="AU117" s="11"/>
      <c r="AV117" s="44"/>
      <c r="AW117" s="12"/>
      <c r="AX117" s="11"/>
      <c r="AY117" s="18"/>
      <c r="AZ117" s="12"/>
      <c r="BA117" s="11"/>
      <c r="BB117" s="11"/>
      <c r="BD117" s="11"/>
      <c r="BE117" s="11"/>
      <c r="BF117" s="11"/>
      <c r="BG117" s="11"/>
      <c r="BH117" s="13"/>
      <c r="BI117" s="12"/>
    </row>
    <row r="118" spans="4:61" ht="15.75" customHeight="1">
      <c r="D118" s="44"/>
      <c r="E118" s="11"/>
      <c r="F118" s="11"/>
      <c r="G118" s="11"/>
      <c r="H118" s="11"/>
      <c r="I118" s="11"/>
      <c r="J118" s="11"/>
      <c r="K118" s="11"/>
      <c r="L118" s="44"/>
      <c r="M118" s="11"/>
      <c r="N118" s="11"/>
      <c r="P118" s="18"/>
      <c r="Q118" s="11"/>
      <c r="R118" s="11"/>
      <c r="S118" s="11"/>
      <c r="T118" s="11"/>
      <c r="U118" s="11"/>
      <c r="V118" s="11"/>
      <c r="W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K118" s="11"/>
      <c r="AL118" s="11"/>
      <c r="AN118" s="11"/>
      <c r="AO118" s="11"/>
      <c r="AP118" s="15"/>
      <c r="AQ118" s="12"/>
      <c r="AR118" s="11"/>
      <c r="AT118" s="12"/>
      <c r="AU118" s="11"/>
      <c r="AV118" s="44"/>
      <c r="AW118" s="12"/>
      <c r="AX118" s="11"/>
      <c r="AY118" s="18"/>
      <c r="AZ118" s="12"/>
      <c r="BA118" s="11"/>
      <c r="BB118" s="11"/>
      <c r="BD118" s="11"/>
      <c r="BE118" s="11"/>
      <c r="BF118" s="11"/>
      <c r="BG118" s="11"/>
      <c r="BH118" s="13"/>
      <c r="BI118" s="12"/>
    </row>
    <row r="119" spans="4:61" ht="15.75" customHeight="1">
      <c r="D119" s="44"/>
      <c r="E119" s="11"/>
      <c r="F119" s="11"/>
      <c r="G119" s="11"/>
      <c r="H119" s="11"/>
      <c r="I119" s="11"/>
      <c r="J119" s="11"/>
      <c r="K119" s="11"/>
      <c r="L119" s="44"/>
      <c r="M119" s="11"/>
      <c r="N119" s="11"/>
      <c r="P119" s="18"/>
      <c r="Q119" s="11"/>
      <c r="R119" s="11"/>
      <c r="S119" s="11"/>
      <c r="T119" s="11"/>
      <c r="U119" s="11"/>
      <c r="V119" s="11"/>
      <c r="W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K119" s="11"/>
      <c r="AL119" s="11"/>
      <c r="AN119" s="11"/>
      <c r="AO119" s="11"/>
      <c r="AP119" s="15"/>
      <c r="AQ119" s="12"/>
      <c r="AR119" s="11"/>
      <c r="AT119" s="12"/>
      <c r="AU119" s="11"/>
      <c r="AV119" s="44"/>
      <c r="AW119" s="12"/>
      <c r="AX119" s="11"/>
      <c r="AY119" s="18"/>
      <c r="AZ119" s="12"/>
      <c r="BA119" s="11"/>
      <c r="BB119" s="11"/>
      <c r="BD119" s="11"/>
      <c r="BE119" s="11"/>
      <c r="BF119" s="11"/>
      <c r="BG119" s="11"/>
      <c r="BH119" s="13"/>
      <c r="BI119" s="12"/>
    </row>
    <row r="120" spans="4:61" ht="15.75" customHeight="1">
      <c r="D120" s="44"/>
      <c r="E120" s="11"/>
      <c r="F120" s="11"/>
      <c r="G120" s="11"/>
      <c r="H120" s="11"/>
      <c r="I120" s="11"/>
      <c r="J120" s="11"/>
      <c r="K120" s="11"/>
      <c r="L120" s="44"/>
      <c r="M120" s="11"/>
      <c r="N120" s="11"/>
      <c r="P120" s="18"/>
      <c r="Q120" s="11"/>
      <c r="R120" s="11"/>
      <c r="S120" s="11"/>
      <c r="T120" s="11"/>
      <c r="U120" s="11"/>
      <c r="V120" s="11"/>
      <c r="W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K120" s="11"/>
      <c r="AL120" s="11"/>
      <c r="AN120" s="11"/>
      <c r="AO120" s="11"/>
      <c r="AP120" s="15"/>
      <c r="AQ120" s="12"/>
      <c r="AR120" s="11"/>
      <c r="AT120" s="12"/>
      <c r="AU120" s="11"/>
      <c r="AV120" s="44"/>
      <c r="AW120" s="12"/>
      <c r="AX120" s="11"/>
      <c r="AY120" s="18"/>
      <c r="AZ120" s="12"/>
      <c r="BA120" s="11"/>
      <c r="BB120" s="11"/>
      <c r="BD120" s="11"/>
      <c r="BE120" s="11"/>
      <c r="BF120" s="11"/>
      <c r="BG120" s="11"/>
      <c r="BH120" s="13"/>
      <c r="BI120" s="12"/>
    </row>
    <row r="121" spans="4:61" ht="15.75" customHeight="1">
      <c r="D121" s="44"/>
      <c r="E121" s="11"/>
      <c r="F121" s="11"/>
      <c r="G121" s="11"/>
      <c r="H121" s="11"/>
      <c r="I121" s="11"/>
      <c r="J121" s="11"/>
      <c r="K121" s="11"/>
      <c r="L121" s="44"/>
      <c r="M121" s="11"/>
      <c r="N121" s="11"/>
      <c r="P121" s="18"/>
      <c r="Q121" s="11"/>
      <c r="R121" s="11"/>
      <c r="S121" s="11"/>
      <c r="T121" s="11"/>
      <c r="U121" s="11"/>
      <c r="V121" s="11"/>
      <c r="W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K121" s="11"/>
      <c r="AL121" s="11"/>
      <c r="AN121" s="11"/>
      <c r="AO121" s="11"/>
      <c r="AP121" s="15"/>
      <c r="AQ121" s="12"/>
      <c r="AR121" s="11"/>
      <c r="AT121" s="12"/>
      <c r="AU121" s="11"/>
      <c r="AV121" s="44"/>
      <c r="AW121" s="12"/>
      <c r="AX121" s="11"/>
      <c r="AY121" s="18"/>
      <c r="AZ121" s="12"/>
      <c r="BA121" s="11"/>
      <c r="BB121" s="11"/>
      <c r="BD121" s="11"/>
      <c r="BE121" s="11"/>
      <c r="BF121" s="11"/>
      <c r="BG121" s="11"/>
      <c r="BH121" s="13"/>
      <c r="BI121" s="12"/>
    </row>
    <row r="122" spans="4:61" ht="15.75" customHeight="1">
      <c r="D122" s="44"/>
      <c r="E122" s="11"/>
      <c r="F122" s="11"/>
      <c r="G122" s="11"/>
      <c r="H122" s="11"/>
      <c r="I122" s="11"/>
      <c r="J122" s="11"/>
      <c r="K122" s="11"/>
      <c r="L122" s="44"/>
      <c r="M122" s="11"/>
      <c r="N122" s="11"/>
      <c r="P122" s="18"/>
      <c r="Q122" s="11"/>
      <c r="R122" s="11"/>
      <c r="S122" s="11"/>
      <c r="T122" s="11"/>
      <c r="U122" s="11"/>
      <c r="V122" s="11"/>
      <c r="W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K122" s="11"/>
      <c r="AL122" s="11"/>
      <c r="AN122" s="11"/>
      <c r="AO122" s="11"/>
      <c r="AP122" s="15"/>
      <c r="AQ122" s="12"/>
      <c r="AR122" s="11"/>
      <c r="AT122" s="12"/>
      <c r="AU122" s="11"/>
      <c r="AV122" s="44"/>
      <c r="AW122" s="12"/>
      <c r="AX122" s="11"/>
      <c r="AY122" s="18"/>
      <c r="AZ122" s="12"/>
      <c r="BA122" s="11"/>
      <c r="BB122" s="11"/>
      <c r="BD122" s="11"/>
      <c r="BE122" s="11"/>
      <c r="BF122" s="11"/>
      <c r="BG122" s="11"/>
      <c r="BH122" s="13"/>
      <c r="BI122" s="12"/>
    </row>
    <row r="123" spans="4:61" ht="15.75" customHeight="1">
      <c r="D123" s="44"/>
      <c r="E123" s="11"/>
      <c r="F123" s="11"/>
      <c r="G123" s="11"/>
      <c r="H123" s="11"/>
      <c r="I123" s="11"/>
      <c r="J123" s="11"/>
      <c r="K123" s="11"/>
      <c r="L123" s="44"/>
      <c r="M123" s="11"/>
      <c r="N123" s="11"/>
      <c r="P123" s="18"/>
      <c r="Q123" s="11"/>
      <c r="R123" s="11"/>
      <c r="S123" s="11"/>
      <c r="T123" s="11"/>
      <c r="U123" s="11"/>
      <c r="V123" s="11"/>
      <c r="W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K123" s="11"/>
      <c r="AL123" s="11"/>
      <c r="AN123" s="11"/>
      <c r="AO123" s="11"/>
      <c r="AP123" s="15"/>
      <c r="AQ123" s="12"/>
      <c r="AR123" s="11"/>
      <c r="AT123" s="12"/>
      <c r="AU123" s="11"/>
      <c r="AV123" s="44"/>
      <c r="AW123" s="12"/>
      <c r="AX123" s="11"/>
      <c r="AY123" s="18"/>
      <c r="AZ123" s="12"/>
      <c r="BA123" s="11"/>
      <c r="BB123" s="11"/>
      <c r="BD123" s="11"/>
      <c r="BE123" s="11"/>
      <c r="BF123" s="11"/>
      <c r="BG123" s="11"/>
      <c r="BH123" s="13"/>
      <c r="BI123" s="12"/>
    </row>
    <row r="124" spans="4:61" ht="15.75" customHeight="1">
      <c r="D124" s="44"/>
      <c r="E124" s="11"/>
      <c r="F124" s="11"/>
      <c r="G124" s="11"/>
      <c r="H124" s="11"/>
      <c r="I124" s="11"/>
      <c r="J124" s="11"/>
      <c r="K124" s="11"/>
      <c r="L124" s="44"/>
      <c r="M124" s="11"/>
      <c r="N124" s="11"/>
      <c r="P124" s="18"/>
      <c r="Q124" s="11"/>
      <c r="R124" s="11"/>
      <c r="S124" s="11"/>
      <c r="T124" s="11"/>
      <c r="U124" s="11"/>
      <c r="V124" s="11"/>
      <c r="W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K124" s="11"/>
      <c r="AL124" s="11"/>
      <c r="AN124" s="11"/>
      <c r="AO124" s="11"/>
      <c r="AP124" s="15"/>
      <c r="AQ124" s="12"/>
      <c r="AR124" s="11"/>
      <c r="AT124" s="12"/>
      <c r="AU124" s="11"/>
      <c r="AV124" s="44"/>
      <c r="AW124" s="12"/>
      <c r="AX124" s="11"/>
      <c r="AY124" s="18"/>
      <c r="AZ124" s="12"/>
      <c r="BA124" s="11"/>
      <c r="BB124" s="11"/>
      <c r="BD124" s="11"/>
      <c r="BE124" s="11"/>
      <c r="BF124" s="11"/>
      <c r="BG124" s="11"/>
      <c r="BH124" s="13"/>
      <c r="BI124" s="12"/>
    </row>
    <row r="125" spans="4:61" ht="15.75" customHeight="1">
      <c r="D125" s="44"/>
      <c r="E125" s="11"/>
      <c r="F125" s="11"/>
      <c r="G125" s="11"/>
      <c r="H125" s="11"/>
      <c r="I125" s="11"/>
      <c r="J125" s="11"/>
      <c r="K125" s="11"/>
      <c r="L125" s="44"/>
      <c r="M125" s="11"/>
      <c r="N125" s="11"/>
      <c r="P125" s="18"/>
      <c r="Q125" s="11"/>
      <c r="R125" s="11"/>
      <c r="S125" s="11"/>
      <c r="T125" s="11"/>
      <c r="U125" s="11"/>
      <c r="V125" s="11"/>
      <c r="W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K125" s="11"/>
      <c r="AL125" s="11"/>
      <c r="AN125" s="11"/>
      <c r="AO125" s="11"/>
      <c r="AP125" s="15"/>
      <c r="AQ125" s="12"/>
      <c r="AR125" s="11"/>
      <c r="AT125" s="12"/>
      <c r="AU125" s="11"/>
      <c r="AV125" s="44"/>
      <c r="AW125" s="12"/>
      <c r="AX125" s="11"/>
      <c r="AY125" s="18"/>
      <c r="AZ125" s="12"/>
      <c r="BA125" s="11"/>
      <c r="BB125" s="11"/>
      <c r="BD125" s="11"/>
      <c r="BE125" s="11"/>
      <c r="BF125" s="11"/>
      <c r="BG125" s="11"/>
      <c r="BH125" s="13"/>
      <c r="BI125" s="12"/>
    </row>
    <row r="126" spans="4:61" ht="15.75" customHeight="1">
      <c r="D126" s="44"/>
      <c r="E126" s="11"/>
      <c r="F126" s="11"/>
      <c r="G126" s="11"/>
      <c r="H126" s="11"/>
      <c r="I126" s="11"/>
      <c r="J126" s="11"/>
      <c r="K126" s="11"/>
      <c r="L126" s="44"/>
      <c r="M126" s="11"/>
      <c r="N126" s="11"/>
      <c r="P126" s="18"/>
      <c r="Q126" s="11"/>
      <c r="R126" s="11"/>
      <c r="S126" s="11"/>
      <c r="T126" s="11"/>
      <c r="U126" s="11"/>
      <c r="V126" s="11"/>
      <c r="W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K126" s="11"/>
      <c r="AL126" s="11"/>
      <c r="AN126" s="11"/>
      <c r="AO126" s="11"/>
      <c r="AP126" s="15"/>
      <c r="AQ126" s="12"/>
      <c r="AR126" s="11"/>
      <c r="AT126" s="12"/>
      <c r="AU126" s="11"/>
      <c r="AV126" s="44"/>
      <c r="AW126" s="12"/>
      <c r="AX126" s="11"/>
      <c r="AY126" s="18"/>
      <c r="AZ126" s="12"/>
      <c r="BA126" s="11"/>
      <c r="BB126" s="11"/>
      <c r="BD126" s="11"/>
      <c r="BE126" s="11"/>
      <c r="BF126" s="11"/>
      <c r="BG126" s="11"/>
      <c r="BH126" s="13"/>
      <c r="BI126" s="12"/>
    </row>
    <row r="127" spans="4:61" ht="15.75" customHeight="1">
      <c r="D127" s="44"/>
      <c r="E127" s="11"/>
      <c r="F127" s="11"/>
      <c r="G127" s="11"/>
      <c r="H127" s="11"/>
      <c r="I127" s="11"/>
      <c r="J127" s="11"/>
      <c r="K127" s="11"/>
      <c r="L127" s="44"/>
      <c r="M127" s="11"/>
      <c r="N127" s="11"/>
      <c r="P127" s="18"/>
      <c r="Q127" s="11"/>
      <c r="R127" s="11"/>
      <c r="S127" s="11"/>
      <c r="T127" s="11"/>
      <c r="U127" s="11"/>
      <c r="V127" s="11"/>
      <c r="W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K127" s="11"/>
      <c r="AL127" s="11"/>
      <c r="AN127" s="11"/>
      <c r="AO127" s="11"/>
      <c r="AP127" s="15"/>
      <c r="AQ127" s="12"/>
      <c r="AR127" s="11"/>
      <c r="AT127" s="12"/>
      <c r="AU127" s="11"/>
      <c r="AV127" s="44"/>
      <c r="AW127" s="12"/>
      <c r="AX127" s="11"/>
      <c r="AY127" s="18"/>
      <c r="AZ127" s="12"/>
      <c r="BA127" s="11"/>
      <c r="BB127" s="11"/>
      <c r="BD127" s="11"/>
      <c r="BE127" s="11"/>
      <c r="BF127" s="11"/>
      <c r="BG127" s="11"/>
      <c r="BH127" s="13"/>
      <c r="BI127" s="12"/>
    </row>
    <row r="128" spans="4:61" ht="15.75" customHeight="1">
      <c r="D128" s="44"/>
      <c r="E128" s="11"/>
      <c r="F128" s="11"/>
      <c r="G128" s="11"/>
      <c r="H128" s="11"/>
      <c r="I128" s="11"/>
      <c r="J128" s="11"/>
      <c r="K128" s="11"/>
      <c r="L128" s="44"/>
      <c r="M128" s="11"/>
      <c r="N128" s="11"/>
      <c r="P128" s="18"/>
      <c r="Q128" s="11"/>
      <c r="R128" s="11"/>
      <c r="S128" s="11"/>
      <c r="T128" s="11"/>
      <c r="U128" s="11"/>
      <c r="V128" s="11"/>
      <c r="W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K128" s="11"/>
      <c r="AL128" s="11"/>
      <c r="AN128" s="11"/>
      <c r="AO128" s="11"/>
      <c r="AP128" s="15"/>
      <c r="AQ128" s="12"/>
      <c r="AR128" s="11"/>
      <c r="AT128" s="12"/>
      <c r="AU128" s="11"/>
      <c r="AV128" s="44"/>
      <c r="AW128" s="12"/>
      <c r="AX128" s="11"/>
      <c r="AY128" s="18"/>
      <c r="AZ128" s="12"/>
      <c r="BA128" s="11"/>
      <c r="BB128" s="11"/>
      <c r="BD128" s="11"/>
      <c r="BE128" s="11"/>
      <c r="BF128" s="11"/>
      <c r="BG128" s="11"/>
      <c r="BH128" s="13"/>
      <c r="BI128" s="12"/>
    </row>
    <row r="129" spans="4:61" ht="15.75" customHeight="1">
      <c r="D129" s="44"/>
      <c r="E129" s="11"/>
      <c r="F129" s="11"/>
      <c r="G129" s="11"/>
      <c r="H129" s="11"/>
      <c r="I129" s="11"/>
      <c r="J129" s="11"/>
      <c r="K129" s="11"/>
      <c r="L129" s="44"/>
      <c r="M129" s="11"/>
      <c r="N129" s="11"/>
      <c r="P129" s="18"/>
      <c r="Q129" s="11"/>
      <c r="R129" s="11"/>
      <c r="S129" s="11"/>
      <c r="T129" s="11"/>
      <c r="U129" s="11"/>
      <c r="V129" s="11"/>
      <c r="W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K129" s="11"/>
      <c r="AL129" s="11"/>
      <c r="AN129" s="11"/>
      <c r="AO129" s="11"/>
      <c r="AP129" s="15"/>
      <c r="AQ129" s="12"/>
      <c r="AR129" s="11"/>
      <c r="AT129" s="12"/>
      <c r="AU129" s="11"/>
      <c r="AV129" s="44"/>
      <c r="AW129" s="12"/>
      <c r="AX129" s="11"/>
      <c r="AY129" s="18"/>
      <c r="AZ129" s="12"/>
      <c r="BA129" s="11"/>
      <c r="BB129" s="11"/>
      <c r="BD129" s="11"/>
      <c r="BE129" s="11"/>
      <c r="BF129" s="11"/>
      <c r="BG129" s="11"/>
      <c r="BH129" s="13"/>
      <c r="BI129" s="12"/>
    </row>
    <row r="130" spans="4:61" ht="15.75" customHeight="1">
      <c r="D130" s="44"/>
      <c r="E130" s="11"/>
      <c r="F130" s="11"/>
      <c r="G130" s="11"/>
      <c r="H130" s="11"/>
      <c r="I130" s="11"/>
      <c r="J130" s="11"/>
      <c r="K130" s="11"/>
      <c r="L130" s="44"/>
      <c r="M130" s="11"/>
      <c r="N130" s="11"/>
      <c r="P130" s="18"/>
      <c r="Q130" s="11"/>
      <c r="R130" s="11"/>
      <c r="S130" s="11"/>
      <c r="T130" s="11"/>
      <c r="U130" s="11"/>
      <c r="V130" s="11"/>
      <c r="W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K130" s="11"/>
      <c r="AL130" s="11"/>
      <c r="AN130" s="11"/>
      <c r="AO130" s="11"/>
      <c r="AP130" s="15"/>
      <c r="AQ130" s="12"/>
      <c r="AR130" s="11"/>
      <c r="AT130" s="12"/>
      <c r="AU130" s="11"/>
      <c r="AV130" s="44"/>
      <c r="AW130" s="12"/>
      <c r="AX130" s="11"/>
      <c r="AY130" s="18"/>
      <c r="AZ130" s="12"/>
      <c r="BA130" s="11"/>
      <c r="BB130" s="11"/>
      <c r="BD130" s="11"/>
      <c r="BE130" s="11"/>
      <c r="BF130" s="11"/>
      <c r="BG130" s="11"/>
      <c r="BH130" s="13"/>
      <c r="BI130" s="12"/>
    </row>
    <row r="131" spans="4:61" ht="15.75" customHeight="1">
      <c r="D131" s="44"/>
      <c r="E131" s="11"/>
      <c r="F131" s="11"/>
      <c r="G131" s="11"/>
      <c r="H131" s="11"/>
      <c r="I131" s="11"/>
      <c r="J131" s="11"/>
      <c r="K131" s="11"/>
      <c r="L131" s="44"/>
      <c r="M131" s="11"/>
      <c r="N131" s="11"/>
      <c r="P131" s="18"/>
      <c r="Q131" s="11"/>
      <c r="R131" s="11"/>
      <c r="S131" s="11"/>
      <c r="T131" s="11"/>
      <c r="U131" s="11"/>
      <c r="V131" s="11"/>
      <c r="W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K131" s="11"/>
      <c r="AL131" s="11"/>
      <c r="AN131" s="11"/>
      <c r="AO131" s="11"/>
      <c r="AP131" s="15"/>
      <c r="AQ131" s="12"/>
      <c r="AR131" s="11"/>
      <c r="AT131" s="12"/>
      <c r="AU131" s="11"/>
      <c r="AV131" s="44"/>
      <c r="AW131" s="12"/>
      <c r="AX131" s="11"/>
      <c r="AY131" s="18"/>
      <c r="AZ131" s="12"/>
      <c r="BA131" s="11"/>
      <c r="BB131" s="11"/>
      <c r="BD131" s="11"/>
      <c r="BE131" s="11"/>
      <c r="BF131" s="11"/>
      <c r="BG131" s="11"/>
      <c r="BH131" s="13"/>
      <c r="BI131" s="12"/>
    </row>
    <row r="132" spans="4:61" ht="15.75" customHeight="1">
      <c r="D132" s="44"/>
      <c r="E132" s="11"/>
      <c r="F132" s="11"/>
      <c r="G132" s="11"/>
      <c r="H132" s="11"/>
      <c r="I132" s="11"/>
      <c r="J132" s="11"/>
      <c r="K132" s="11"/>
      <c r="L132" s="44"/>
      <c r="M132" s="11"/>
      <c r="N132" s="11"/>
      <c r="P132" s="18"/>
      <c r="Q132" s="11"/>
      <c r="R132" s="11"/>
      <c r="S132" s="11"/>
      <c r="T132" s="11"/>
      <c r="U132" s="11"/>
      <c r="V132" s="11"/>
      <c r="W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K132" s="11"/>
      <c r="AL132" s="11"/>
      <c r="AN132" s="11"/>
      <c r="AO132" s="11"/>
      <c r="AP132" s="15"/>
      <c r="AQ132" s="12"/>
      <c r="AR132" s="11"/>
      <c r="AT132" s="12"/>
      <c r="AU132" s="11"/>
      <c r="AV132" s="44"/>
      <c r="AW132" s="12"/>
      <c r="AX132" s="11"/>
      <c r="AY132" s="18"/>
      <c r="AZ132" s="12"/>
      <c r="BA132" s="11"/>
      <c r="BB132" s="11"/>
      <c r="BD132" s="11"/>
      <c r="BE132" s="11"/>
      <c r="BF132" s="11"/>
      <c r="BG132" s="11"/>
      <c r="BH132" s="13"/>
      <c r="BI132" s="12"/>
    </row>
    <row r="133" spans="4:61" ht="15.75" customHeight="1">
      <c r="D133" s="44"/>
      <c r="E133" s="11"/>
      <c r="F133" s="11"/>
      <c r="G133" s="11"/>
      <c r="H133" s="11"/>
      <c r="I133" s="11"/>
      <c r="J133" s="11"/>
      <c r="K133" s="11"/>
      <c r="L133" s="44"/>
      <c r="M133" s="11"/>
      <c r="N133" s="11"/>
      <c r="P133" s="18"/>
      <c r="Q133" s="11"/>
      <c r="R133" s="11"/>
      <c r="S133" s="11"/>
      <c r="T133" s="11"/>
      <c r="U133" s="11"/>
      <c r="V133" s="11"/>
      <c r="W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K133" s="11"/>
      <c r="AL133" s="11"/>
      <c r="AN133" s="11"/>
      <c r="AO133" s="11"/>
      <c r="AP133" s="15"/>
      <c r="AQ133" s="12"/>
      <c r="AR133" s="11"/>
      <c r="AT133" s="12"/>
      <c r="AU133" s="11"/>
      <c r="AV133" s="44"/>
      <c r="AW133" s="12"/>
      <c r="AX133" s="11"/>
      <c r="AY133" s="18"/>
      <c r="AZ133" s="12"/>
      <c r="BA133" s="11"/>
      <c r="BB133" s="11"/>
      <c r="BD133" s="11"/>
      <c r="BE133" s="11"/>
      <c r="BF133" s="11"/>
      <c r="BG133" s="11"/>
      <c r="BH133" s="13"/>
      <c r="BI133" s="12"/>
    </row>
    <row r="134" spans="4:61" ht="15.75" customHeight="1">
      <c r="D134" s="44"/>
      <c r="E134" s="11"/>
      <c r="F134" s="11"/>
      <c r="G134" s="11"/>
      <c r="H134" s="11"/>
      <c r="I134" s="11"/>
      <c r="J134" s="11"/>
      <c r="K134" s="11"/>
      <c r="L134" s="44"/>
      <c r="M134" s="11"/>
      <c r="N134" s="11"/>
      <c r="P134" s="18"/>
      <c r="Q134" s="11"/>
      <c r="R134" s="11"/>
      <c r="S134" s="11"/>
      <c r="T134" s="11"/>
      <c r="U134" s="11"/>
      <c r="V134" s="11"/>
      <c r="W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K134" s="11"/>
      <c r="AL134" s="11"/>
      <c r="AN134" s="11"/>
      <c r="AO134" s="11"/>
      <c r="AP134" s="15"/>
      <c r="AQ134" s="12"/>
      <c r="AR134" s="11"/>
      <c r="AT134" s="12"/>
      <c r="AU134" s="11"/>
      <c r="AV134" s="44"/>
      <c r="AW134" s="12"/>
      <c r="AX134" s="11"/>
      <c r="AY134" s="18"/>
      <c r="AZ134" s="12"/>
      <c r="BA134" s="11"/>
      <c r="BB134" s="11"/>
      <c r="BD134" s="11"/>
      <c r="BE134" s="11"/>
      <c r="BF134" s="11"/>
      <c r="BG134" s="11"/>
      <c r="BH134" s="13"/>
      <c r="BI134" s="12"/>
    </row>
    <row r="135" spans="4:61" ht="15.75" customHeight="1">
      <c r="D135" s="44"/>
      <c r="E135" s="11"/>
      <c r="F135" s="11"/>
      <c r="G135" s="11"/>
      <c r="H135" s="11"/>
      <c r="I135" s="11"/>
      <c r="J135" s="11"/>
      <c r="K135" s="11"/>
      <c r="L135" s="44"/>
      <c r="M135" s="11"/>
      <c r="N135" s="11"/>
      <c r="P135" s="18"/>
      <c r="Q135" s="11"/>
      <c r="R135" s="11"/>
      <c r="S135" s="11"/>
      <c r="T135" s="11"/>
      <c r="U135" s="11"/>
      <c r="V135" s="11"/>
      <c r="W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K135" s="11"/>
      <c r="AL135" s="11"/>
      <c r="AN135" s="11"/>
      <c r="AO135" s="11"/>
      <c r="AP135" s="15"/>
      <c r="AQ135" s="12"/>
      <c r="AR135" s="11"/>
      <c r="AT135" s="12"/>
      <c r="AU135" s="11"/>
      <c r="AV135" s="44"/>
      <c r="AW135" s="12"/>
      <c r="AX135" s="11"/>
      <c r="AY135" s="18"/>
      <c r="AZ135" s="12"/>
      <c r="BA135" s="11"/>
      <c r="BB135" s="11"/>
      <c r="BD135" s="11"/>
      <c r="BE135" s="11"/>
      <c r="BF135" s="11"/>
      <c r="BG135" s="11"/>
      <c r="BH135" s="13"/>
      <c r="BI135" s="12"/>
    </row>
    <row r="136" spans="4:61" ht="15.75" customHeight="1">
      <c r="D136" s="44"/>
      <c r="E136" s="11"/>
      <c r="F136" s="11"/>
      <c r="G136" s="11"/>
      <c r="H136" s="11"/>
      <c r="I136" s="11"/>
      <c r="J136" s="11"/>
      <c r="K136" s="11"/>
      <c r="L136" s="44"/>
      <c r="M136" s="11"/>
      <c r="N136" s="11"/>
      <c r="P136" s="18"/>
      <c r="Q136" s="11"/>
      <c r="R136" s="11"/>
      <c r="S136" s="11"/>
      <c r="T136" s="11"/>
      <c r="U136" s="11"/>
      <c r="V136" s="11"/>
      <c r="W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K136" s="11"/>
      <c r="AL136" s="11"/>
      <c r="AN136" s="11"/>
      <c r="AO136" s="11"/>
      <c r="AP136" s="15"/>
      <c r="AQ136" s="12"/>
      <c r="AR136" s="11"/>
      <c r="AT136" s="12"/>
      <c r="AU136" s="11"/>
      <c r="AV136" s="44"/>
      <c r="AW136" s="12"/>
      <c r="AX136" s="11"/>
      <c r="AY136" s="18"/>
      <c r="AZ136" s="12"/>
      <c r="BA136" s="11"/>
      <c r="BB136" s="11"/>
      <c r="BD136" s="11"/>
      <c r="BE136" s="11"/>
      <c r="BF136" s="11"/>
      <c r="BG136" s="11"/>
      <c r="BH136" s="13"/>
      <c r="BI136" s="12"/>
    </row>
    <row r="137" spans="4:61" ht="15.75" customHeight="1">
      <c r="D137" s="44"/>
      <c r="E137" s="11"/>
      <c r="F137" s="11"/>
      <c r="G137" s="11"/>
      <c r="H137" s="11"/>
      <c r="I137" s="11"/>
      <c r="J137" s="11"/>
      <c r="K137" s="11"/>
      <c r="L137" s="44"/>
      <c r="M137" s="11"/>
      <c r="N137" s="11"/>
      <c r="P137" s="18"/>
      <c r="Q137" s="11"/>
      <c r="R137" s="11"/>
      <c r="S137" s="11"/>
      <c r="T137" s="11"/>
      <c r="U137" s="11"/>
      <c r="V137" s="11"/>
      <c r="W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K137" s="11"/>
      <c r="AL137" s="11"/>
      <c r="AN137" s="11"/>
      <c r="AO137" s="11"/>
      <c r="AP137" s="15"/>
      <c r="AQ137" s="12"/>
      <c r="AR137" s="11"/>
      <c r="AT137" s="12"/>
      <c r="AU137" s="11"/>
      <c r="AV137" s="44"/>
      <c r="AW137" s="12"/>
      <c r="AX137" s="11"/>
      <c r="AY137" s="18"/>
      <c r="AZ137" s="12"/>
      <c r="BA137" s="11"/>
      <c r="BB137" s="11"/>
      <c r="BD137" s="11"/>
      <c r="BE137" s="11"/>
      <c r="BF137" s="11"/>
      <c r="BG137" s="11"/>
      <c r="BH137" s="13"/>
      <c r="BI137" s="12"/>
    </row>
    <row r="138" spans="4:61" ht="15.75" customHeight="1">
      <c r="D138" s="44"/>
      <c r="E138" s="11"/>
      <c r="F138" s="11"/>
      <c r="G138" s="11"/>
      <c r="H138" s="11"/>
      <c r="I138" s="11"/>
      <c r="J138" s="11"/>
      <c r="K138" s="11"/>
      <c r="L138" s="44"/>
      <c r="M138" s="11"/>
      <c r="N138" s="11"/>
      <c r="P138" s="18"/>
      <c r="Q138" s="11"/>
      <c r="R138" s="11"/>
      <c r="S138" s="11"/>
      <c r="T138" s="11"/>
      <c r="U138" s="11"/>
      <c r="V138" s="11"/>
      <c r="W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K138" s="11"/>
      <c r="AL138" s="11"/>
      <c r="AN138" s="11"/>
      <c r="AO138" s="11"/>
      <c r="AP138" s="15"/>
      <c r="AQ138" s="12"/>
      <c r="AR138" s="11"/>
      <c r="AT138" s="12"/>
      <c r="AU138" s="11"/>
      <c r="AV138" s="44"/>
      <c r="AW138" s="12"/>
      <c r="AX138" s="11"/>
      <c r="AY138" s="18"/>
      <c r="AZ138" s="12"/>
      <c r="BA138" s="11"/>
      <c r="BB138" s="11"/>
      <c r="BD138" s="11"/>
      <c r="BE138" s="11"/>
      <c r="BF138" s="11"/>
      <c r="BG138" s="11"/>
      <c r="BH138" s="13"/>
      <c r="BI138" s="12"/>
    </row>
    <row r="139" spans="4:61" ht="15.75" customHeight="1">
      <c r="D139" s="44"/>
      <c r="E139" s="11"/>
      <c r="F139" s="11"/>
      <c r="G139" s="11"/>
      <c r="H139" s="11"/>
      <c r="I139" s="11"/>
      <c r="J139" s="11"/>
      <c r="K139" s="11"/>
      <c r="L139" s="44"/>
      <c r="M139" s="11"/>
      <c r="N139" s="11"/>
      <c r="P139" s="18"/>
      <c r="Q139" s="11"/>
      <c r="R139" s="11"/>
      <c r="S139" s="11"/>
      <c r="T139" s="11"/>
      <c r="U139" s="11"/>
      <c r="V139" s="11"/>
      <c r="W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K139" s="11"/>
      <c r="AL139" s="11"/>
      <c r="AN139" s="11"/>
      <c r="AO139" s="11"/>
      <c r="AP139" s="15"/>
      <c r="AQ139" s="12"/>
      <c r="AR139" s="11"/>
      <c r="AT139" s="12"/>
      <c r="AU139" s="11"/>
      <c r="AV139" s="44"/>
      <c r="AW139" s="12"/>
      <c r="AX139" s="11"/>
      <c r="AY139" s="18"/>
      <c r="AZ139" s="12"/>
      <c r="BA139" s="11"/>
      <c r="BB139" s="11"/>
      <c r="BD139" s="11"/>
      <c r="BE139" s="11"/>
      <c r="BF139" s="11"/>
      <c r="BG139" s="11"/>
      <c r="BH139" s="13"/>
      <c r="BI139" s="12"/>
    </row>
    <row r="140" spans="4:61" ht="15.75" customHeight="1">
      <c r="D140" s="44"/>
      <c r="E140" s="11"/>
      <c r="F140" s="11"/>
      <c r="G140" s="11"/>
      <c r="H140" s="11"/>
      <c r="I140" s="11"/>
      <c r="J140" s="11"/>
      <c r="K140" s="11"/>
      <c r="L140" s="44"/>
      <c r="M140" s="11"/>
      <c r="N140" s="11"/>
      <c r="P140" s="18"/>
      <c r="Q140" s="11"/>
      <c r="R140" s="11"/>
      <c r="S140" s="11"/>
      <c r="T140" s="11"/>
      <c r="U140" s="11"/>
      <c r="V140" s="11"/>
      <c r="W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K140" s="11"/>
      <c r="AL140" s="11"/>
      <c r="AN140" s="11"/>
      <c r="AO140" s="11"/>
      <c r="AP140" s="15"/>
      <c r="AQ140" s="12"/>
      <c r="AR140" s="11"/>
      <c r="AT140" s="12"/>
      <c r="AU140" s="11"/>
      <c r="AV140" s="44"/>
      <c r="AW140" s="12"/>
      <c r="AX140" s="11"/>
      <c r="AY140" s="18"/>
      <c r="AZ140" s="12"/>
      <c r="BA140" s="11"/>
      <c r="BB140" s="11"/>
      <c r="BD140" s="11"/>
      <c r="BE140" s="11"/>
      <c r="BF140" s="11"/>
      <c r="BG140" s="11"/>
      <c r="BH140" s="13"/>
      <c r="BI140" s="12"/>
    </row>
    <row r="141" spans="4:61" ht="15.75" customHeight="1">
      <c r="D141" s="44"/>
      <c r="E141" s="11"/>
      <c r="F141" s="11"/>
      <c r="G141" s="11"/>
      <c r="H141" s="11"/>
      <c r="I141" s="11"/>
      <c r="J141" s="11"/>
      <c r="K141" s="11"/>
      <c r="L141" s="44"/>
      <c r="M141" s="11"/>
      <c r="N141" s="11"/>
      <c r="P141" s="18"/>
      <c r="Q141" s="11"/>
      <c r="R141" s="11"/>
      <c r="S141" s="11"/>
      <c r="T141" s="11"/>
      <c r="U141" s="11"/>
      <c r="V141" s="11"/>
      <c r="W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K141" s="11"/>
      <c r="AL141" s="11"/>
      <c r="AN141" s="11"/>
      <c r="AO141" s="11"/>
      <c r="AP141" s="15"/>
      <c r="AQ141" s="12"/>
      <c r="AR141" s="11"/>
      <c r="AT141" s="12"/>
      <c r="AU141" s="11"/>
      <c r="AV141" s="44"/>
      <c r="AW141" s="12"/>
      <c r="AX141" s="11"/>
      <c r="AY141" s="18"/>
      <c r="AZ141" s="12"/>
      <c r="BA141" s="11"/>
      <c r="BB141" s="11"/>
      <c r="BD141" s="11"/>
      <c r="BE141" s="11"/>
      <c r="BF141" s="11"/>
      <c r="BG141" s="11"/>
      <c r="BH141" s="13"/>
      <c r="BI141" s="12"/>
    </row>
    <row r="142" spans="4:61" ht="15.75" customHeight="1">
      <c r="D142" s="44"/>
      <c r="E142" s="11"/>
      <c r="F142" s="11"/>
      <c r="G142" s="11"/>
      <c r="H142" s="11"/>
      <c r="I142" s="11"/>
      <c r="J142" s="11"/>
      <c r="K142" s="11"/>
      <c r="L142" s="44"/>
      <c r="M142" s="11"/>
      <c r="N142" s="11"/>
      <c r="P142" s="18"/>
      <c r="Q142" s="11"/>
      <c r="R142" s="11"/>
      <c r="S142" s="11"/>
      <c r="T142" s="11"/>
      <c r="U142" s="11"/>
      <c r="V142" s="11"/>
      <c r="W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K142" s="11"/>
      <c r="AL142" s="11"/>
      <c r="AN142" s="11"/>
      <c r="AO142" s="11"/>
      <c r="AP142" s="15"/>
      <c r="AQ142" s="12"/>
      <c r="AR142" s="11"/>
      <c r="AT142" s="12"/>
      <c r="AU142" s="11"/>
      <c r="AV142" s="44"/>
      <c r="AW142" s="12"/>
      <c r="AX142" s="11"/>
      <c r="AY142" s="18"/>
      <c r="AZ142" s="12"/>
      <c r="BA142" s="11"/>
      <c r="BB142" s="11"/>
      <c r="BD142" s="11"/>
      <c r="BE142" s="11"/>
      <c r="BF142" s="11"/>
      <c r="BG142" s="11"/>
      <c r="BH142" s="13"/>
      <c r="BI142" s="12"/>
    </row>
    <row r="143" spans="4:61" ht="15.75" customHeight="1">
      <c r="D143" s="44"/>
      <c r="E143" s="11"/>
      <c r="F143" s="11"/>
      <c r="G143" s="11"/>
      <c r="H143" s="11"/>
      <c r="I143" s="11"/>
      <c r="J143" s="11"/>
      <c r="K143" s="11"/>
      <c r="L143" s="44"/>
      <c r="M143" s="11"/>
      <c r="N143" s="11"/>
      <c r="P143" s="18"/>
      <c r="Q143" s="11"/>
      <c r="R143" s="11"/>
      <c r="S143" s="11"/>
      <c r="T143" s="11"/>
      <c r="U143" s="11"/>
      <c r="V143" s="11"/>
      <c r="W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K143" s="11"/>
      <c r="AL143" s="11"/>
      <c r="AN143" s="11"/>
      <c r="AO143" s="11"/>
      <c r="AP143" s="15"/>
      <c r="AQ143" s="12"/>
      <c r="AR143" s="11"/>
      <c r="AT143" s="12"/>
      <c r="AU143" s="11"/>
      <c r="AV143" s="44"/>
      <c r="AW143" s="12"/>
      <c r="AX143" s="11"/>
      <c r="AY143" s="18"/>
      <c r="AZ143" s="12"/>
      <c r="BA143" s="11"/>
      <c r="BB143" s="11"/>
      <c r="BD143" s="11"/>
      <c r="BE143" s="11"/>
      <c r="BF143" s="11"/>
      <c r="BG143" s="11"/>
      <c r="BH143" s="13"/>
      <c r="BI143" s="12"/>
    </row>
    <row r="144" spans="4:61" ht="15.75" customHeight="1">
      <c r="D144" s="44"/>
      <c r="E144" s="11"/>
      <c r="F144" s="11"/>
      <c r="G144" s="11"/>
      <c r="H144" s="11"/>
      <c r="I144" s="11"/>
      <c r="J144" s="11"/>
      <c r="K144" s="11"/>
      <c r="L144" s="44"/>
      <c r="M144" s="11"/>
      <c r="N144" s="11"/>
      <c r="P144" s="18"/>
      <c r="Q144" s="11"/>
      <c r="R144" s="11"/>
      <c r="S144" s="11"/>
      <c r="T144" s="11"/>
      <c r="U144" s="11"/>
      <c r="V144" s="11"/>
      <c r="W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K144" s="11"/>
      <c r="AL144" s="11"/>
      <c r="AN144" s="11"/>
      <c r="AO144" s="11"/>
      <c r="AP144" s="15"/>
      <c r="AQ144" s="12"/>
      <c r="AR144" s="11"/>
      <c r="AT144" s="12"/>
      <c r="AU144" s="11"/>
      <c r="AV144" s="44"/>
      <c r="AW144" s="12"/>
      <c r="AX144" s="11"/>
      <c r="AY144" s="18"/>
      <c r="AZ144" s="12"/>
      <c r="BA144" s="11"/>
      <c r="BB144" s="11"/>
      <c r="BD144" s="11"/>
      <c r="BE144" s="11"/>
      <c r="BF144" s="11"/>
      <c r="BG144" s="11"/>
      <c r="BH144" s="13"/>
      <c r="BI144" s="12"/>
    </row>
    <row r="145" spans="4:61" ht="15.75" customHeight="1">
      <c r="D145" s="44"/>
      <c r="E145" s="11"/>
      <c r="F145" s="11"/>
      <c r="G145" s="11"/>
      <c r="H145" s="11"/>
      <c r="I145" s="11"/>
      <c r="J145" s="11"/>
      <c r="K145" s="11"/>
      <c r="L145" s="44"/>
      <c r="M145" s="11"/>
      <c r="N145" s="11"/>
      <c r="P145" s="18"/>
      <c r="Q145" s="11"/>
      <c r="R145" s="11"/>
      <c r="S145" s="11"/>
      <c r="T145" s="11"/>
      <c r="U145" s="11"/>
      <c r="V145" s="11"/>
      <c r="W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K145" s="11"/>
      <c r="AL145" s="11"/>
      <c r="AN145" s="11"/>
      <c r="AO145" s="11"/>
      <c r="AP145" s="15"/>
      <c r="AQ145" s="12"/>
      <c r="AR145" s="11"/>
      <c r="AT145" s="12"/>
      <c r="AU145" s="11"/>
      <c r="AV145" s="44"/>
      <c r="AW145" s="12"/>
      <c r="AX145" s="11"/>
      <c r="AY145" s="18"/>
      <c r="AZ145" s="12"/>
      <c r="BA145" s="11"/>
      <c r="BB145" s="11"/>
      <c r="BD145" s="11"/>
      <c r="BE145" s="11"/>
      <c r="BF145" s="11"/>
      <c r="BG145" s="11"/>
      <c r="BH145" s="13"/>
      <c r="BI145" s="12"/>
    </row>
    <row r="146" spans="4:61" ht="15.75" customHeight="1">
      <c r="D146" s="44"/>
      <c r="E146" s="11"/>
      <c r="F146" s="11"/>
      <c r="G146" s="11"/>
      <c r="H146" s="11"/>
      <c r="I146" s="11"/>
      <c r="J146" s="11"/>
      <c r="K146" s="11"/>
      <c r="L146" s="44"/>
      <c r="M146" s="11"/>
      <c r="N146" s="11"/>
      <c r="P146" s="18"/>
      <c r="Q146" s="11"/>
      <c r="R146" s="11"/>
      <c r="S146" s="11"/>
      <c r="T146" s="11"/>
      <c r="U146" s="11"/>
      <c r="V146" s="11"/>
      <c r="W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K146" s="11"/>
      <c r="AL146" s="11"/>
      <c r="AN146" s="11"/>
      <c r="AO146" s="11"/>
      <c r="AP146" s="15"/>
      <c r="AQ146" s="12"/>
      <c r="AR146" s="11"/>
      <c r="AT146" s="12"/>
      <c r="AU146" s="11"/>
      <c r="AV146" s="44"/>
      <c r="AW146" s="12"/>
      <c r="AX146" s="11"/>
      <c r="AY146" s="18"/>
      <c r="AZ146" s="12"/>
      <c r="BA146" s="11"/>
      <c r="BB146" s="11"/>
      <c r="BD146" s="11"/>
      <c r="BE146" s="11"/>
      <c r="BF146" s="11"/>
      <c r="BG146" s="11"/>
      <c r="BH146" s="13"/>
      <c r="BI146" s="12"/>
    </row>
    <row r="147" spans="4:61" ht="15.75" customHeight="1">
      <c r="D147" s="44"/>
      <c r="E147" s="11"/>
      <c r="F147" s="11"/>
      <c r="G147" s="11"/>
      <c r="H147" s="11"/>
      <c r="I147" s="11"/>
      <c r="J147" s="11"/>
      <c r="K147" s="11"/>
      <c r="L147" s="44"/>
      <c r="M147" s="11"/>
      <c r="N147" s="11"/>
      <c r="P147" s="18"/>
      <c r="Q147" s="11"/>
      <c r="R147" s="11"/>
      <c r="S147" s="11"/>
      <c r="T147" s="11"/>
      <c r="U147" s="11"/>
      <c r="V147" s="11"/>
      <c r="W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K147" s="11"/>
      <c r="AL147" s="11"/>
      <c r="AN147" s="11"/>
      <c r="AO147" s="11"/>
      <c r="AP147" s="15"/>
      <c r="AQ147" s="12"/>
      <c r="AR147" s="11"/>
      <c r="AT147" s="12"/>
      <c r="AU147" s="11"/>
      <c r="AV147" s="44"/>
      <c r="AW147" s="12"/>
      <c r="AX147" s="11"/>
      <c r="AY147" s="18"/>
      <c r="AZ147" s="12"/>
      <c r="BA147" s="11"/>
      <c r="BB147" s="11"/>
      <c r="BD147" s="11"/>
      <c r="BE147" s="11"/>
      <c r="BF147" s="11"/>
      <c r="BG147" s="11"/>
      <c r="BH147" s="13"/>
      <c r="BI147" s="12"/>
    </row>
    <row r="148" spans="4:61" ht="15.75" customHeight="1">
      <c r="D148" s="44"/>
      <c r="E148" s="11"/>
      <c r="F148" s="11"/>
      <c r="G148" s="11"/>
      <c r="H148" s="11"/>
      <c r="I148" s="11"/>
      <c r="J148" s="11"/>
      <c r="K148" s="11"/>
      <c r="L148" s="44"/>
      <c r="M148" s="11"/>
      <c r="N148" s="11"/>
      <c r="P148" s="18"/>
      <c r="Q148" s="11"/>
      <c r="R148" s="11"/>
      <c r="S148" s="11"/>
      <c r="T148" s="11"/>
      <c r="U148" s="11"/>
      <c r="V148" s="11"/>
      <c r="W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K148" s="11"/>
      <c r="AL148" s="11"/>
      <c r="AN148" s="11"/>
      <c r="AO148" s="11"/>
      <c r="AP148" s="15"/>
      <c r="AQ148" s="12"/>
      <c r="AR148" s="11"/>
      <c r="AT148" s="12"/>
      <c r="AU148" s="11"/>
      <c r="AV148" s="44"/>
      <c r="AW148" s="12"/>
      <c r="AX148" s="11"/>
      <c r="AY148" s="18"/>
      <c r="AZ148" s="12"/>
      <c r="BA148" s="11"/>
      <c r="BB148" s="11"/>
      <c r="BD148" s="11"/>
      <c r="BE148" s="11"/>
      <c r="BF148" s="11"/>
      <c r="BG148" s="11"/>
      <c r="BH148" s="13"/>
      <c r="BI148" s="12"/>
    </row>
    <row r="149" spans="4:61" ht="15.75" customHeight="1">
      <c r="D149" s="44"/>
      <c r="E149" s="11"/>
      <c r="F149" s="11"/>
      <c r="G149" s="11"/>
      <c r="H149" s="11"/>
      <c r="I149" s="11"/>
      <c r="J149" s="11"/>
      <c r="K149" s="11"/>
      <c r="L149" s="44"/>
      <c r="M149" s="11"/>
      <c r="N149" s="11"/>
      <c r="P149" s="18"/>
      <c r="Q149" s="11"/>
      <c r="R149" s="11"/>
      <c r="S149" s="11"/>
      <c r="T149" s="11"/>
      <c r="U149" s="11"/>
      <c r="V149" s="11"/>
      <c r="W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K149" s="11"/>
      <c r="AL149" s="11"/>
      <c r="AN149" s="11"/>
      <c r="AO149" s="11"/>
      <c r="AP149" s="15"/>
      <c r="AQ149" s="12"/>
      <c r="AR149" s="11"/>
      <c r="AT149" s="12"/>
      <c r="AU149" s="11"/>
      <c r="AV149" s="44"/>
      <c r="AW149" s="12"/>
      <c r="AX149" s="11"/>
      <c r="AY149" s="18"/>
      <c r="AZ149" s="12"/>
      <c r="BA149" s="11"/>
      <c r="BB149" s="11"/>
      <c r="BD149" s="11"/>
      <c r="BE149" s="11"/>
      <c r="BF149" s="11"/>
      <c r="BG149" s="11"/>
      <c r="BH149" s="13"/>
      <c r="BI149" s="12"/>
    </row>
    <row r="150" spans="4:61" ht="15.75" customHeight="1">
      <c r="D150" s="44"/>
      <c r="E150" s="11"/>
      <c r="F150" s="11"/>
      <c r="G150" s="11"/>
      <c r="H150" s="11"/>
      <c r="I150" s="11"/>
      <c r="J150" s="11"/>
      <c r="K150" s="11"/>
      <c r="L150" s="44"/>
      <c r="M150" s="11"/>
      <c r="N150" s="11"/>
      <c r="P150" s="18"/>
      <c r="Q150" s="11"/>
      <c r="R150" s="11"/>
      <c r="S150" s="11"/>
      <c r="T150" s="11"/>
      <c r="U150" s="11"/>
      <c r="V150" s="11"/>
      <c r="W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K150" s="11"/>
      <c r="AL150" s="11"/>
      <c r="AN150" s="11"/>
      <c r="AO150" s="11"/>
      <c r="AP150" s="15"/>
      <c r="AQ150" s="12"/>
      <c r="AR150" s="11"/>
      <c r="AT150" s="12"/>
      <c r="AU150" s="11"/>
      <c r="AV150" s="44"/>
      <c r="AW150" s="12"/>
      <c r="AX150" s="11"/>
      <c r="AY150" s="18"/>
      <c r="AZ150" s="12"/>
      <c r="BA150" s="11"/>
      <c r="BB150" s="11"/>
      <c r="BD150" s="11"/>
      <c r="BE150" s="11"/>
      <c r="BF150" s="11"/>
      <c r="BG150" s="11"/>
      <c r="BH150" s="13"/>
      <c r="BI150" s="12"/>
    </row>
    <row r="151" spans="4:61" ht="15.75" customHeight="1">
      <c r="D151" s="44"/>
      <c r="E151" s="11"/>
      <c r="F151" s="11"/>
      <c r="G151" s="11"/>
      <c r="H151" s="11"/>
      <c r="I151" s="11"/>
      <c r="J151" s="11"/>
      <c r="K151" s="11"/>
      <c r="L151" s="44"/>
      <c r="M151" s="11"/>
      <c r="N151" s="11"/>
      <c r="P151" s="18"/>
      <c r="Q151" s="11"/>
      <c r="R151" s="11"/>
      <c r="S151" s="11"/>
      <c r="T151" s="11"/>
      <c r="U151" s="11"/>
      <c r="V151" s="11"/>
      <c r="W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K151" s="11"/>
      <c r="AL151" s="11"/>
      <c r="AN151" s="11"/>
      <c r="AO151" s="11"/>
      <c r="AP151" s="15"/>
      <c r="AQ151" s="12"/>
      <c r="AR151" s="11"/>
      <c r="AT151" s="12"/>
      <c r="AU151" s="11"/>
      <c r="AV151" s="44"/>
      <c r="AW151" s="12"/>
      <c r="AX151" s="11"/>
      <c r="AY151" s="18"/>
      <c r="AZ151" s="12"/>
      <c r="BA151" s="11"/>
      <c r="BB151" s="11"/>
      <c r="BD151" s="11"/>
      <c r="BE151" s="11"/>
      <c r="BF151" s="11"/>
      <c r="BG151" s="11"/>
      <c r="BH151" s="13"/>
      <c r="BI151" s="12"/>
    </row>
    <row r="152" spans="4:61" ht="15.75" customHeight="1">
      <c r="D152" s="44"/>
      <c r="E152" s="11"/>
      <c r="F152" s="11"/>
      <c r="G152" s="11"/>
      <c r="H152" s="11"/>
      <c r="I152" s="11"/>
      <c r="J152" s="11"/>
      <c r="K152" s="11"/>
      <c r="L152" s="44"/>
      <c r="M152" s="11"/>
      <c r="N152" s="11"/>
      <c r="P152" s="18"/>
      <c r="Q152" s="11"/>
      <c r="R152" s="11"/>
      <c r="S152" s="11"/>
      <c r="T152" s="11"/>
      <c r="U152" s="11"/>
      <c r="V152" s="11"/>
      <c r="W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K152" s="11"/>
      <c r="AL152" s="11"/>
      <c r="AN152" s="11"/>
      <c r="AO152" s="11"/>
      <c r="AP152" s="15"/>
      <c r="AQ152" s="12"/>
      <c r="AR152" s="11"/>
      <c r="AT152" s="12"/>
      <c r="AU152" s="11"/>
      <c r="AV152" s="44"/>
      <c r="AW152" s="12"/>
      <c r="AX152" s="11"/>
      <c r="AY152" s="18"/>
      <c r="AZ152" s="12"/>
      <c r="BA152" s="11"/>
      <c r="BB152" s="11"/>
      <c r="BD152" s="11"/>
      <c r="BE152" s="11"/>
      <c r="BF152" s="11"/>
      <c r="BG152" s="11"/>
      <c r="BH152" s="13"/>
      <c r="BI152" s="12"/>
    </row>
    <row r="153" spans="4:61" ht="15.75" customHeight="1">
      <c r="D153" s="44"/>
      <c r="E153" s="11"/>
      <c r="F153" s="11"/>
      <c r="G153" s="11"/>
      <c r="H153" s="11"/>
      <c r="I153" s="11"/>
      <c r="J153" s="11"/>
      <c r="K153" s="11"/>
      <c r="L153" s="44"/>
      <c r="M153" s="11"/>
      <c r="N153" s="11"/>
      <c r="P153" s="18"/>
      <c r="Q153" s="11"/>
      <c r="R153" s="11"/>
      <c r="S153" s="11"/>
      <c r="T153" s="11"/>
      <c r="U153" s="11"/>
      <c r="V153" s="11"/>
      <c r="W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K153" s="11"/>
      <c r="AL153" s="11"/>
      <c r="AN153" s="11"/>
      <c r="AO153" s="11"/>
      <c r="AP153" s="15"/>
      <c r="AQ153" s="12"/>
      <c r="AR153" s="11"/>
      <c r="AT153" s="12"/>
      <c r="AU153" s="11"/>
      <c r="AV153" s="44"/>
      <c r="AW153" s="12"/>
      <c r="AX153" s="11"/>
      <c r="AY153" s="18"/>
      <c r="AZ153" s="12"/>
      <c r="BA153" s="11"/>
      <c r="BB153" s="11"/>
      <c r="BD153" s="11"/>
      <c r="BE153" s="11"/>
      <c r="BF153" s="11"/>
      <c r="BG153" s="11"/>
      <c r="BH153" s="13"/>
      <c r="BI153" s="12"/>
    </row>
    <row r="154" spans="4:61" ht="15.75" customHeight="1">
      <c r="D154" s="44"/>
      <c r="E154" s="11"/>
      <c r="F154" s="11"/>
      <c r="G154" s="11"/>
      <c r="H154" s="11"/>
      <c r="I154" s="11"/>
      <c r="J154" s="11"/>
      <c r="K154" s="11"/>
      <c r="L154" s="44"/>
      <c r="M154" s="11"/>
      <c r="N154" s="11"/>
      <c r="P154" s="18"/>
      <c r="Q154" s="11"/>
      <c r="R154" s="11"/>
      <c r="S154" s="11"/>
      <c r="T154" s="11"/>
      <c r="U154" s="11"/>
      <c r="V154" s="11"/>
      <c r="W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K154" s="11"/>
      <c r="AL154" s="11"/>
      <c r="AN154" s="11"/>
      <c r="AO154" s="11"/>
      <c r="AP154" s="15"/>
      <c r="AQ154" s="12"/>
      <c r="AR154" s="11"/>
      <c r="AT154" s="12"/>
      <c r="AU154" s="11"/>
      <c r="AV154" s="44"/>
      <c r="AW154" s="12"/>
      <c r="AX154" s="11"/>
      <c r="AY154" s="18"/>
      <c r="AZ154" s="12"/>
      <c r="BA154" s="11"/>
      <c r="BB154" s="11"/>
      <c r="BD154" s="11"/>
      <c r="BE154" s="11"/>
      <c r="BF154" s="11"/>
      <c r="BG154" s="11"/>
      <c r="BH154" s="13"/>
      <c r="BI154" s="12"/>
    </row>
    <row r="155" spans="4:61" ht="15.75" customHeight="1">
      <c r="D155" s="44"/>
      <c r="E155" s="11"/>
      <c r="F155" s="11"/>
      <c r="G155" s="11"/>
      <c r="H155" s="11"/>
      <c r="I155" s="11"/>
      <c r="J155" s="11"/>
      <c r="K155" s="11"/>
      <c r="L155" s="44"/>
      <c r="M155" s="11"/>
      <c r="N155" s="11"/>
      <c r="P155" s="18"/>
      <c r="Q155" s="11"/>
      <c r="R155" s="11"/>
      <c r="S155" s="11"/>
      <c r="T155" s="11"/>
      <c r="U155" s="11"/>
      <c r="V155" s="11"/>
      <c r="W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K155" s="11"/>
      <c r="AL155" s="11"/>
      <c r="AN155" s="11"/>
      <c r="AO155" s="11"/>
      <c r="AP155" s="15"/>
      <c r="AQ155" s="12"/>
      <c r="AR155" s="11"/>
      <c r="AT155" s="12"/>
      <c r="AU155" s="11"/>
      <c r="AV155" s="44"/>
      <c r="AW155" s="12"/>
      <c r="AX155" s="11"/>
      <c r="AY155" s="18"/>
      <c r="AZ155" s="12"/>
      <c r="BA155" s="11"/>
      <c r="BB155" s="11"/>
      <c r="BD155" s="11"/>
      <c r="BE155" s="11"/>
      <c r="BF155" s="11"/>
      <c r="BG155" s="11"/>
      <c r="BH155" s="13"/>
      <c r="BI155" s="12"/>
    </row>
    <row r="156" spans="4:61" ht="15.75" customHeight="1">
      <c r="D156" s="44"/>
      <c r="E156" s="11"/>
      <c r="F156" s="11"/>
      <c r="G156" s="11"/>
      <c r="H156" s="11"/>
      <c r="I156" s="11"/>
      <c r="J156" s="11"/>
      <c r="K156" s="11"/>
      <c r="L156" s="44"/>
      <c r="M156" s="11"/>
      <c r="N156" s="11"/>
      <c r="P156" s="18"/>
      <c r="Q156" s="11"/>
      <c r="R156" s="11"/>
      <c r="S156" s="11"/>
      <c r="T156" s="11"/>
      <c r="U156" s="11"/>
      <c r="V156" s="11"/>
      <c r="W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K156" s="11"/>
      <c r="AL156" s="11"/>
      <c r="AN156" s="11"/>
      <c r="AO156" s="11"/>
      <c r="AP156" s="15"/>
      <c r="AQ156" s="12"/>
      <c r="AR156" s="11"/>
      <c r="AT156" s="12"/>
      <c r="AU156" s="11"/>
      <c r="AV156" s="44"/>
      <c r="AW156" s="12"/>
      <c r="AX156" s="11"/>
      <c r="AY156" s="18"/>
      <c r="AZ156" s="12"/>
      <c r="BA156" s="11"/>
      <c r="BB156" s="11"/>
      <c r="BD156" s="11"/>
      <c r="BE156" s="11"/>
      <c r="BF156" s="11"/>
      <c r="BG156" s="11"/>
      <c r="BH156" s="13"/>
      <c r="BI156" s="12"/>
    </row>
    <row r="157" spans="4:61" ht="15.75" customHeight="1">
      <c r="D157" s="44"/>
      <c r="E157" s="11"/>
      <c r="F157" s="11"/>
      <c r="G157" s="11"/>
      <c r="H157" s="11"/>
      <c r="I157" s="11"/>
      <c r="J157" s="11"/>
      <c r="K157" s="11"/>
      <c r="L157" s="44"/>
      <c r="M157" s="11"/>
      <c r="N157" s="11"/>
      <c r="P157" s="18"/>
      <c r="Q157" s="11"/>
      <c r="R157" s="11"/>
      <c r="S157" s="11"/>
      <c r="T157" s="11"/>
      <c r="U157" s="11"/>
      <c r="V157" s="11"/>
      <c r="W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K157" s="11"/>
      <c r="AL157" s="11"/>
      <c r="AN157" s="11"/>
      <c r="AO157" s="11"/>
      <c r="AP157" s="15"/>
      <c r="AQ157" s="12"/>
      <c r="AR157" s="11"/>
      <c r="AT157" s="12"/>
      <c r="AU157" s="11"/>
      <c r="AV157" s="44"/>
      <c r="AW157" s="12"/>
      <c r="AX157" s="11"/>
      <c r="AY157" s="18"/>
      <c r="AZ157" s="12"/>
      <c r="BA157" s="11"/>
      <c r="BB157" s="11"/>
      <c r="BD157" s="11"/>
      <c r="BE157" s="11"/>
      <c r="BF157" s="11"/>
      <c r="BG157" s="11"/>
      <c r="BH157" s="13"/>
      <c r="BI157" s="12"/>
    </row>
    <row r="158" spans="4:61" ht="15.75" customHeight="1">
      <c r="D158" s="44"/>
      <c r="E158" s="11"/>
      <c r="F158" s="11"/>
      <c r="G158" s="11"/>
      <c r="H158" s="11"/>
      <c r="I158" s="11"/>
      <c r="J158" s="11"/>
      <c r="K158" s="11"/>
      <c r="L158" s="44"/>
      <c r="M158" s="11"/>
      <c r="N158" s="11"/>
      <c r="P158" s="18"/>
      <c r="Q158" s="11"/>
      <c r="R158" s="11"/>
      <c r="S158" s="11"/>
      <c r="T158" s="11"/>
      <c r="U158" s="11"/>
      <c r="V158" s="11"/>
      <c r="W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K158" s="11"/>
      <c r="AL158" s="11"/>
      <c r="AN158" s="11"/>
      <c r="AO158" s="11"/>
      <c r="AP158" s="15"/>
      <c r="AQ158" s="12"/>
      <c r="AR158" s="11"/>
      <c r="AT158" s="12"/>
      <c r="AU158" s="11"/>
      <c r="AV158" s="44"/>
      <c r="AW158" s="12"/>
      <c r="AX158" s="11"/>
      <c r="AY158" s="18"/>
      <c r="AZ158" s="12"/>
      <c r="BA158" s="11"/>
      <c r="BB158" s="11"/>
      <c r="BD158" s="11"/>
      <c r="BE158" s="11"/>
      <c r="BF158" s="11"/>
      <c r="BG158" s="11"/>
      <c r="BH158" s="13"/>
      <c r="BI158" s="12"/>
    </row>
    <row r="159" spans="4:61" ht="15.75" customHeight="1">
      <c r="D159" s="44"/>
      <c r="E159" s="11"/>
      <c r="F159" s="11"/>
      <c r="G159" s="11"/>
      <c r="H159" s="11"/>
      <c r="I159" s="11"/>
      <c r="J159" s="11"/>
      <c r="K159" s="11"/>
      <c r="L159" s="44"/>
      <c r="M159" s="11"/>
      <c r="N159" s="11"/>
      <c r="P159" s="18"/>
      <c r="Q159" s="11"/>
      <c r="R159" s="11"/>
      <c r="S159" s="11"/>
      <c r="T159" s="11"/>
      <c r="U159" s="11"/>
      <c r="V159" s="11"/>
      <c r="W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K159" s="11"/>
      <c r="AL159" s="11"/>
      <c r="AN159" s="11"/>
      <c r="AO159" s="11"/>
      <c r="AP159" s="15"/>
      <c r="AQ159" s="12"/>
      <c r="AR159" s="11"/>
      <c r="AT159" s="12"/>
      <c r="AU159" s="11"/>
      <c r="AV159" s="44"/>
      <c r="AW159" s="12"/>
      <c r="AX159" s="11"/>
      <c r="AY159" s="18"/>
      <c r="AZ159" s="12"/>
      <c r="BA159" s="11"/>
      <c r="BB159" s="11"/>
      <c r="BD159" s="11"/>
      <c r="BE159" s="11"/>
      <c r="BF159" s="11"/>
      <c r="BG159" s="11"/>
      <c r="BH159" s="13"/>
      <c r="BI159" s="12"/>
    </row>
    <row r="160" spans="4:61" ht="15.75" customHeight="1">
      <c r="D160" s="44"/>
      <c r="E160" s="11"/>
      <c r="F160" s="11"/>
      <c r="G160" s="11"/>
      <c r="H160" s="11"/>
      <c r="I160" s="11"/>
      <c r="J160" s="11"/>
      <c r="K160" s="11"/>
      <c r="L160" s="44"/>
      <c r="M160" s="11"/>
      <c r="N160" s="11"/>
      <c r="P160" s="18"/>
      <c r="Q160" s="11"/>
      <c r="R160" s="11"/>
      <c r="S160" s="11"/>
      <c r="T160" s="11"/>
      <c r="U160" s="11"/>
      <c r="V160" s="11"/>
      <c r="W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K160" s="11"/>
      <c r="AL160" s="11"/>
      <c r="AN160" s="11"/>
      <c r="AO160" s="11"/>
      <c r="AP160" s="15"/>
      <c r="AQ160" s="12"/>
      <c r="AR160" s="11"/>
      <c r="AT160" s="12"/>
      <c r="AU160" s="11"/>
      <c r="AV160" s="44"/>
      <c r="AW160" s="12"/>
      <c r="AX160" s="11"/>
      <c r="AY160" s="18"/>
      <c r="AZ160" s="12"/>
      <c r="BA160" s="11"/>
      <c r="BB160" s="11"/>
      <c r="BD160" s="11"/>
      <c r="BE160" s="11"/>
      <c r="BF160" s="11"/>
      <c r="BG160" s="11"/>
      <c r="BH160" s="13"/>
      <c r="BI160" s="12"/>
    </row>
    <row r="161" spans="4:61" ht="15.75" customHeight="1">
      <c r="D161" s="44"/>
      <c r="E161" s="11"/>
      <c r="F161" s="11"/>
      <c r="G161" s="11"/>
      <c r="H161" s="11"/>
      <c r="I161" s="11"/>
      <c r="J161" s="11"/>
      <c r="K161" s="11"/>
      <c r="L161" s="44"/>
      <c r="M161" s="11"/>
      <c r="N161" s="11"/>
      <c r="P161" s="18"/>
      <c r="Q161" s="11"/>
      <c r="R161" s="11"/>
      <c r="S161" s="11"/>
      <c r="T161" s="11"/>
      <c r="U161" s="11"/>
      <c r="V161" s="11"/>
      <c r="W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K161" s="11"/>
      <c r="AL161" s="11"/>
      <c r="AN161" s="11"/>
      <c r="AO161" s="11"/>
      <c r="AP161" s="15"/>
      <c r="AQ161" s="12"/>
      <c r="AR161" s="11"/>
      <c r="AT161" s="12"/>
      <c r="AU161" s="11"/>
      <c r="AV161" s="44"/>
      <c r="AW161" s="12"/>
      <c r="AX161" s="11"/>
      <c r="AY161" s="18"/>
      <c r="AZ161" s="12"/>
      <c r="BA161" s="11"/>
      <c r="BB161" s="11"/>
      <c r="BD161" s="11"/>
      <c r="BE161" s="11"/>
      <c r="BF161" s="11"/>
      <c r="BG161" s="11"/>
      <c r="BH161" s="13"/>
      <c r="BI161" s="12"/>
    </row>
    <row r="162" spans="4:61" ht="15.75" customHeight="1">
      <c r="D162" s="44"/>
      <c r="E162" s="11"/>
      <c r="F162" s="11"/>
      <c r="G162" s="11"/>
      <c r="H162" s="11"/>
      <c r="I162" s="11"/>
      <c r="J162" s="11"/>
      <c r="K162" s="11"/>
      <c r="L162" s="44"/>
      <c r="M162" s="11"/>
      <c r="N162" s="11"/>
      <c r="P162" s="18"/>
      <c r="Q162" s="11"/>
      <c r="R162" s="11"/>
      <c r="S162" s="11"/>
      <c r="T162" s="11"/>
      <c r="U162" s="11"/>
      <c r="V162" s="11"/>
      <c r="W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K162" s="11"/>
      <c r="AL162" s="11"/>
      <c r="AN162" s="11"/>
      <c r="AO162" s="11"/>
      <c r="AP162" s="15"/>
      <c r="AQ162" s="12"/>
      <c r="AR162" s="11"/>
      <c r="AT162" s="12"/>
      <c r="AU162" s="11"/>
      <c r="AV162" s="44"/>
      <c r="AW162" s="12"/>
      <c r="AX162" s="11"/>
      <c r="AY162" s="18"/>
      <c r="AZ162" s="12"/>
      <c r="BA162" s="11"/>
      <c r="BB162" s="11"/>
      <c r="BD162" s="11"/>
      <c r="BE162" s="11"/>
      <c r="BF162" s="11"/>
      <c r="BG162" s="11"/>
      <c r="BH162" s="13"/>
      <c r="BI162" s="12"/>
    </row>
    <row r="163" spans="4:61" ht="15.75" customHeight="1">
      <c r="D163" s="44"/>
      <c r="E163" s="11"/>
      <c r="F163" s="11"/>
      <c r="G163" s="11"/>
      <c r="H163" s="11"/>
      <c r="I163" s="11"/>
      <c r="J163" s="11"/>
      <c r="K163" s="11"/>
      <c r="L163" s="44"/>
      <c r="M163" s="11"/>
      <c r="N163" s="11"/>
      <c r="P163" s="18"/>
      <c r="Q163" s="11"/>
      <c r="R163" s="11"/>
      <c r="S163" s="11"/>
      <c r="T163" s="11"/>
      <c r="U163" s="11"/>
      <c r="V163" s="11"/>
      <c r="W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K163" s="11"/>
      <c r="AL163" s="11"/>
      <c r="AN163" s="11"/>
      <c r="AO163" s="11"/>
      <c r="AP163" s="15"/>
      <c r="AQ163" s="12"/>
      <c r="AR163" s="11"/>
      <c r="AT163" s="12"/>
      <c r="AU163" s="11"/>
      <c r="AV163" s="44"/>
      <c r="AW163" s="12"/>
      <c r="AX163" s="11"/>
      <c r="AY163" s="18"/>
      <c r="AZ163" s="12"/>
      <c r="BA163" s="11"/>
      <c r="BB163" s="11"/>
      <c r="BD163" s="11"/>
      <c r="BE163" s="11"/>
      <c r="BF163" s="11"/>
      <c r="BG163" s="11"/>
      <c r="BH163" s="13"/>
      <c r="BI163" s="12"/>
    </row>
    <row r="164" spans="4:61" ht="15.75" customHeight="1">
      <c r="D164" s="44"/>
      <c r="E164" s="11"/>
      <c r="F164" s="11"/>
      <c r="G164" s="11"/>
      <c r="H164" s="11"/>
      <c r="I164" s="11"/>
      <c r="J164" s="11"/>
      <c r="K164" s="11"/>
      <c r="L164" s="44"/>
      <c r="M164" s="11"/>
      <c r="N164" s="11"/>
      <c r="P164" s="18"/>
      <c r="Q164" s="11"/>
      <c r="R164" s="11"/>
      <c r="S164" s="11"/>
      <c r="T164" s="11"/>
      <c r="U164" s="11"/>
      <c r="V164" s="11"/>
      <c r="W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K164" s="11"/>
      <c r="AL164" s="11"/>
      <c r="AN164" s="11"/>
      <c r="AO164" s="11"/>
      <c r="AP164" s="15"/>
      <c r="AQ164" s="12"/>
      <c r="AR164" s="11"/>
      <c r="AT164" s="12"/>
      <c r="AU164" s="11"/>
      <c r="AV164" s="44"/>
      <c r="AW164" s="12"/>
      <c r="AX164" s="11"/>
      <c r="AY164" s="18"/>
      <c r="AZ164" s="12"/>
      <c r="BA164" s="11"/>
      <c r="BB164" s="11"/>
      <c r="BD164" s="11"/>
      <c r="BE164" s="11"/>
      <c r="BF164" s="11"/>
      <c r="BG164" s="11"/>
      <c r="BH164" s="13"/>
      <c r="BI164" s="12"/>
    </row>
    <row r="165" spans="4:61" ht="15.75" customHeight="1">
      <c r="D165" s="44"/>
      <c r="E165" s="11"/>
      <c r="F165" s="11"/>
      <c r="G165" s="11"/>
      <c r="H165" s="11"/>
      <c r="I165" s="11"/>
      <c r="J165" s="11"/>
      <c r="K165" s="11"/>
      <c r="L165" s="44"/>
      <c r="M165" s="11"/>
      <c r="N165" s="11"/>
      <c r="P165" s="18"/>
      <c r="Q165" s="11"/>
      <c r="R165" s="11"/>
      <c r="S165" s="11"/>
      <c r="T165" s="11"/>
      <c r="U165" s="11"/>
      <c r="V165" s="11"/>
      <c r="W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K165" s="11"/>
      <c r="AL165" s="11"/>
      <c r="AN165" s="11"/>
      <c r="AO165" s="11"/>
      <c r="AP165" s="15"/>
      <c r="AQ165" s="12"/>
      <c r="AR165" s="11"/>
      <c r="AT165" s="12"/>
      <c r="AU165" s="11"/>
      <c r="AV165" s="44"/>
      <c r="AW165" s="12"/>
      <c r="AX165" s="11"/>
      <c r="AY165" s="18"/>
      <c r="AZ165" s="12"/>
      <c r="BA165" s="11"/>
      <c r="BB165" s="11"/>
      <c r="BD165" s="11"/>
      <c r="BE165" s="11"/>
      <c r="BF165" s="11"/>
      <c r="BG165" s="11"/>
      <c r="BH165" s="13"/>
      <c r="BI165" s="12"/>
    </row>
    <row r="166" spans="4:61" ht="15.75" customHeight="1">
      <c r="D166" s="44"/>
      <c r="E166" s="11"/>
      <c r="F166" s="11"/>
      <c r="G166" s="11"/>
      <c r="H166" s="11"/>
      <c r="I166" s="11"/>
      <c r="J166" s="11"/>
      <c r="K166" s="11"/>
      <c r="L166" s="44"/>
      <c r="M166" s="11"/>
      <c r="N166" s="11"/>
      <c r="P166" s="18"/>
      <c r="Q166" s="11"/>
      <c r="R166" s="11"/>
      <c r="S166" s="11"/>
      <c r="T166" s="11"/>
      <c r="U166" s="11"/>
      <c r="V166" s="11"/>
      <c r="W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K166" s="11"/>
      <c r="AL166" s="11"/>
      <c r="AN166" s="11"/>
      <c r="AO166" s="11"/>
      <c r="AP166" s="15"/>
      <c r="AQ166" s="12"/>
      <c r="AR166" s="11"/>
      <c r="AT166" s="12"/>
      <c r="AU166" s="11"/>
      <c r="AV166" s="44"/>
      <c r="AW166" s="12"/>
      <c r="AX166" s="11"/>
      <c r="AY166" s="18"/>
      <c r="AZ166" s="12"/>
      <c r="BA166" s="11"/>
      <c r="BB166" s="11"/>
      <c r="BD166" s="11"/>
      <c r="BE166" s="11"/>
      <c r="BF166" s="11"/>
      <c r="BG166" s="11"/>
      <c r="BH166" s="13"/>
      <c r="BI166" s="12"/>
    </row>
    <row r="167" spans="4:61" ht="15.75" customHeight="1">
      <c r="D167" s="44"/>
      <c r="E167" s="11"/>
      <c r="F167" s="11"/>
      <c r="G167" s="11"/>
      <c r="H167" s="11"/>
      <c r="I167" s="11"/>
      <c r="J167" s="11"/>
      <c r="K167" s="11"/>
      <c r="L167" s="44"/>
      <c r="M167" s="11"/>
      <c r="N167" s="11"/>
      <c r="P167" s="18"/>
      <c r="Q167" s="11"/>
      <c r="R167" s="11"/>
      <c r="S167" s="11"/>
      <c r="T167" s="11"/>
      <c r="U167" s="11"/>
      <c r="V167" s="11"/>
      <c r="W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K167" s="11"/>
      <c r="AL167" s="11"/>
      <c r="AN167" s="11"/>
      <c r="AO167" s="11"/>
      <c r="AP167" s="15"/>
      <c r="AQ167" s="12"/>
      <c r="AR167" s="11"/>
      <c r="AT167" s="12"/>
      <c r="AU167" s="11"/>
      <c r="AV167" s="44"/>
      <c r="AW167" s="12"/>
      <c r="AX167" s="11"/>
      <c r="AY167" s="18"/>
      <c r="AZ167" s="12"/>
      <c r="BA167" s="11"/>
      <c r="BB167" s="11"/>
      <c r="BD167" s="11"/>
      <c r="BE167" s="11"/>
      <c r="BF167" s="11"/>
      <c r="BG167" s="11"/>
      <c r="BH167" s="13"/>
      <c r="BI167" s="12"/>
    </row>
    <row r="168" spans="4:61" ht="15.75" customHeight="1">
      <c r="D168" s="44"/>
      <c r="E168" s="11"/>
      <c r="F168" s="11"/>
      <c r="G168" s="11"/>
      <c r="H168" s="11"/>
      <c r="I168" s="11"/>
      <c r="J168" s="11"/>
      <c r="K168" s="11"/>
      <c r="L168" s="44"/>
      <c r="M168" s="11"/>
      <c r="N168" s="11"/>
      <c r="P168" s="18"/>
      <c r="Q168" s="11"/>
      <c r="R168" s="11"/>
      <c r="S168" s="11"/>
      <c r="T168" s="11"/>
      <c r="U168" s="11"/>
      <c r="V168" s="11"/>
      <c r="W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K168" s="11"/>
      <c r="AL168" s="11"/>
      <c r="AN168" s="11"/>
      <c r="AO168" s="11"/>
      <c r="AP168" s="15"/>
      <c r="AQ168" s="12"/>
      <c r="AR168" s="11"/>
      <c r="AT168" s="12"/>
      <c r="AU168" s="11"/>
      <c r="AV168" s="44"/>
      <c r="AW168" s="12"/>
      <c r="AX168" s="11"/>
      <c r="AY168" s="18"/>
      <c r="AZ168" s="12"/>
      <c r="BA168" s="11"/>
      <c r="BB168" s="11"/>
      <c r="BD168" s="11"/>
      <c r="BE168" s="11"/>
      <c r="BF168" s="11"/>
      <c r="BG168" s="11"/>
      <c r="BH168" s="13"/>
      <c r="BI168" s="12"/>
    </row>
    <row r="169" spans="4:61" ht="15.75" customHeight="1">
      <c r="D169" s="44"/>
      <c r="E169" s="11"/>
      <c r="F169" s="11"/>
      <c r="G169" s="11"/>
      <c r="H169" s="11"/>
      <c r="I169" s="11"/>
      <c r="J169" s="11"/>
      <c r="K169" s="11"/>
      <c r="L169" s="44"/>
      <c r="M169" s="11"/>
      <c r="N169" s="11"/>
      <c r="P169" s="18"/>
      <c r="Q169" s="11"/>
      <c r="R169" s="11"/>
      <c r="S169" s="11"/>
      <c r="T169" s="11"/>
      <c r="U169" s="11"/>
      <c r="V169" s="11"/>
      <c r="W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K169" s="11"/>
      <c r="AL169" s="11"/>
      <c r="AN169" s="11"/>
      <c r="AO169" s="11"/>
      <c r="AP169" s="15"/>
      <c r="AQ169" s="12"/>
      <c r="AR169" s="11"/>
      <c r="AT169" s="12"/>
      <c r="AU169" s="11"/>
      <c r="AV169" s="44"/>
      <c r="AW169" s="12"/>
      <c r="AX169" s="11"/>
      <c r="AY169" s="18"/>
      <c r="AZ169" s="12"/>
      <c r="BA169" s="11"/>
      <c r="BB169" s="11"/>
      <c r="BD169" s="11"/>
      <c r="BE169" s="11"/>
      <c r="BF169" s="11"/>
      <c r="BG169" s="11"/>
      <c r="BH169" s="13"/>
      <c r="BI169" s="12"/>
    </row>
    <row r="170" spans="4:61" ht="15.75" customHeight="1">
      <c r="D170" s="44"/>
      <c r="E170" s="11"/>
      <c r="F170" s="11"/>
      <c r="G170" s="11"/>
      <c r="H170" s="11"/>
      <c r="I170" s="11"/>
      <c r="J170" s="11"/>
      <c r="K170" s="11"/>
      <c r="L170" s="44"/>
      <c r="M170" s="11"/>
      <c r="N170" s="11"/>
      <c r="P170" s="18"/>
      <c r="Q170" s="11"/>
      <c r="R170" s="11"/>
      <c r="S170" s="11"/>
      <c r="T170" s="11"/>
      <c r="U170" s="11"/>
      <c r="V170" s="11"/>
      <c r="W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K170" s="11"/>
      <c r="AL170" s="11"/>
      <c r="AN170" s="11"/>
      <c r="AO170" s="11"/>
      <c r="AP170" s="15"/>
      <c r="AQ170" s="12"/>
      <c r="AR170" s="11"/>
      <c r="AT170" s="12"/>
      <c r="AU170" s="11"/>
      <c r="AV170" s="44"/>
      <c r="AW170" s="12"/>
      <c r="AX170" s="11"/>
      <c r="AY170" s="18"/>
      <c r="AZ170" s="12"/>
      <c r="BA170" s="11"/>
      <c r="BB170" s="11"/>
      <c r="BD170" s="11"/>
      <c r="BE170" s="11"/>
      <c r="BF170" s="11"/>
      <c r="BG170" s="11"/>
      <c r="BH170" s="13"/>
      <c r="BI170" s="12"/>
    </row>
    <row r="171" spans="4:61" ht="15.75" customHeight="1">
      <c r="D171" s="44"/>
      <c r="E171" s="11"/>
      <c r="F171" s="11"/>
      <c r="G171" s="11"/>
      <c r="H171" s="11"/>
      <c r="I171" s="11"/>
      <c r="J171" s="11"/>
      <c r="K171" s="11"/>
      <c r="L171" s="44"/>
      <c r="M171" s="11"/>
      <c r="N171" s="11"/>
      <c r="P171" s="18"/>
      <c r="Q171" s="11"/>
      <c r="R171" s="11"/>
      <c r="S171" s="11"/>
      <c r="T171" s="11"/>
      <c r="U171" s="11"/>
      <c r="V171" s="11"/>
      <c r="W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K171" s="11"/>
      <c r="AL171" s="11"/>
      <c r="AN171" s="11"/>
      <c r="AO171" s="11"/>
      <c r="AP171" s="15"/>
      <c r="AQ171" s="12"/>
      <c r="AR171" s="11"/>
      <c r="AT171" s="12"/>
      <c r="AU171" s="11"/>
      <c r="AV171" s="44"/>
      <c r="AW171" s="12"/>
      <c r="AX171" s="11"/>
      <c r="AY171" s="18"/>
      <c r="AZ171" s="12"/>
      <c r="BA171" s="11"/>
      <c r="BB171" s="11"/>
      <c r="BD171" s="11"/>
      <c r="BE171" s="11"/>
      <c r="BF171" s="11"/>
      <c r="BG171" s="11"/>
      <c r="BH171" s="13"/>
      <c r="BI171" s="12"/>
    </row>
    <row r="172" spans="4:61" ht="15.75" customHeight="1">
      <c r="D172" s="44"/>
      <c r="E172" s="11"/>
      <c r="F172" s="11"/>
      <c r="G172" s="11"/>
      <c r="H172" s="11"/>
      <c r="I172" s="11"/>
      <c r="J172" s="11"/>
      <c r="K172" s="11"/>
      <c r="L172" s="44"/>
      <c r="M172" s="11"/>
      <c r="N172" s="11"/>
      <c r="P172" s="18"/>
      <c r="Q172" s="11"/>
      <c r="R172" s="11"/>
      <c r="S172" s="11"/>
      <c r="T172" s="11"/>
      <c r="U172" s="11"/>
      <c r="V172" s="11"/>
      <c r="W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K172" s="11"/>
      <c r="AL172" s="11"/>
      <c r="AN172" s="11"/>
      <c r="AO172" s="11"/>
      <c r="AP172" s="15"/>
      <c r="AQ172" s="12"/>
      <c r="AR172" s="11"/>
      <c r="AT172" s="12"/>
      <c r="AU172" s="11"/>
      <c r="AV172" s="44"/>
      <c r="AW172" s="12"/>
      <c r="AX172" s="11"/>
      <c r="AY172" s="18"/>
      <c r="AZ172" s="12"/>
      <c r="BA172" s="11"/>
      <c r="BB172" s="11"/>
      <c r="BD172" s="11"/>
      <c r="BE172" s="11"/>
      <c r="BF172" s="11"/>
      <c r="BG172" s="11"/>
      <c r="BH172" s="13"/>
      <c r="BI172" s="12"/>
    </row>
    <row r="173" spans="4:61" ht="15.75" customHeight="1">
      <c r="D173" s="44"/>
      <c r="E173" s="11"/>
      <c r="F173" s="11"/>
      <c r="G173" s="11"/>
      <c r="H173" s="11"/>
      <c r="I173" s="11"/>
      <c r="J173" s="11"/>
      <c r="K173" s="11"/>
      <c r="L173" s="44"/>
      <c r="M173" s="11"/>
      <c r="N173" s="11"/>
      <c r="P173" s="18"/>
      <c r="Q173" s="11"/>
      <c r="R173" s="11"/>
      <c r="S173" s="11"/>
      <c r="T173" s="11"/>
      <c r="U173" s="11"/>
      <c r="V173" s="11"/>
      <c r="W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K173" s="11"/>
      <c r="AL173" s="11"/>
      <c r="AN173" s="11"/>
      <c r="AO173" s="11"/>
      <c r="AP173" s="15"/>
      <c r="AQ173" s="12"/>
      <c r="AR173" s="11"/>
      <c r="AT173" s="12"/>
      <c r="AU173" s="11"/>
      <c r="AV173" s="44"/>
      <c r="AW173" s="12"/>
      <c r="AX173" s="11"/>
      <c r="AY173" s="18"/>
      <c r="AZ173" s="12"/>
      <c r="BA173" s="11"/>
      <c r="BB173" s="11"/>
      <c r="BD173" s="11"/>
      <c r="BE173" s="11"/>
      <c r="BF173" s="11"/>
      <c r="BG173" s="11"/>
      <c r="BH173" s="13"/>
      <c r="BI173" s="12"/>
    </row>
    <row r="174" spans="4:61" ht="15.75" customHeight="1">
      <c r="D174" s="44"/>
      <c r="E174" s="11"/>
      <c r="F174" s="11"/>
      <c r="G174" s="11"/>
      <c r="H174" s="11"/>
      <c r="I174" s="11"/>
      <c r="J174" s="11"/>
      <c r="K174" s="11"/>
      <c r="L174" s="44"/>
      <c r="M174" s="11"/>
      <c r="N174" s="11"/>
      <c r="P174" s="18"/>
      <c r="Q174" s="11"/>
      <c r="R174" s="11"/>
      <c r="S174" s="11"/>
      <c r="T174" s="11"/>
      <c r="U174" s="11"/>
      <c r="V174" s="11"/>
      <c r="W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K174" s="11"/>
      <c r="AL174" s="11"/>
      <c r="AN174" s="11"/>
      <c r="AO174" s="11"/>
      <c r="AP174" s="15"/>
      <c r="AQ174" s="12"/>
      <c r="AR174" s="11"/>
      <c r="AT174" s="12"/>
      <c r="AU174" s="11"/>
      <c r="AV174" s="44"/>
      <c r="AW174" s="12"/>
      <c r="AX174" s="11"/>
      <c r="AY174" s="18"/>
      <c r="AZ174" s="12"/>
      <c r="BA174" s="11"/>
      <c r="BB174" s="11"/>
      <c r="BD174" s="11"/>
      <c r="BE174" s="11"/>
      <c r="BF174" s="11"/>
      <c r="BG174" s="11"/>
      <c r="BH174" s="13"/>
      <c r="BI174" s="12"/>
    </row>
    <row r="175" spans="4:61" ht="15.75" customHeight="1">
      <c r="D175" s="44"/>
      <c r="E175" s="11"/>
      <c r="F175" s="11"/>
      <c r="G175" s="11"/>
      <c r="H175" s="11"/>
      <c r="I175" s="11"/>
      <c r="J175" s="11"/>
      <c r="K175" s="11"/>
      <c r="L175" s="44"/>
      <c r="M175" s="11"/>
      <c r="N175" s="11"/>
      <c r="P175" s="18"/>
      <c r="Q175" s="11"/>
      <c r="R175" s="11"/>
      <c r="S175" s="11"/>
      <c r="T175" s="11"/>
      <c r="U175" s="11"/>
      <c r="V175" s="11"/>
      <c r="W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K175" s="11"/>
      <c r="AL175" s="11"/>
      <c r="AN175" s="11"/>
      <c r="AO175" s="11"/>
      <c r="AP175" s="15"/>
      <c r="AQ175" s="12"/>
      <c r="AR175" s="11"/>
      <c r="AT175" s="12"/>
      <c r="AU175" s="11"/>
      <c r="AV175" s="44"/>
      <c r="AW175" s="12"/>
      <c r="AX175" s="11"/>
      <c r="AY175" s="18"/>
      <c r="AZ175" s="12"/>
      <c r="BA175" s="11"/>
      <c r="BB175" s="11"/>
      <c r="BD175" s="11"/>
      <c r="BE175" s="11"/>
      <c r="BF175" s="11"/>
      <c r="BG175" s="11"/>
      <c r="BH175" s="13"/>
      <c r="BI175" s="12"/>
    </row>
    <row r="176" spans="4:61" ht="15.75" customHeight="1">
      <c r="D176" s="44"/>
      <c r="E176" s="11"/>
      <c r="F176" s="11"/>
      <c r="G176" s="11"/>
      <c r="H176" s="11"/>
      <c r="I176" s="11"/>
      <c r="J176" s="11"/>
      <c r="K176" s="11"/>
      <c r="L176" s="44"/>
      <c r="M176" s="11"/>
      <c r="N176" s="11"/>
      <c r="P176" s="18"/>
      <c r="Q176" s="11"/>
      <c r="R176" s="11"/>
      <c r="S176" s="11"/>
      <c r="T176" s="11"/>
      <c r="U176" s="11"/>
      <c r="V176" s="11"/>
      <c r="W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K176" s="11"/>
      <c r="AL176" s="11"/>
      <c r="AN176" s="11"/>
      <c r="AO176" s="11"/>
      <c r="AP176" s="15"/>
      <c r="AQ176" s="12"/>
      <c r="AR176" s="11"/>
      <c r="AT176" s="12"/>
      <c r="AU176" s="11"/>
      <c r="AV176" s="44"/>
      <c r="AW176" s="12"/>
      <c r="AX176" s="11"/>
      <c r="AY176" s="18"/>
      <c r="AZ176" s="12"/>
      <c r="BA176" s="11"/>
      <c r="BB176" s="11"/>
      <c r="BD176" s="11"/>
      <c r="BE176" s="11"/>
      <c r="BF176" s="11"/>
      <c r="BG176" s="11"/>
      <c r="BH176" s="13"/>
      <c r="BI176" s="12"/>
    </row>
    <row r="177" spans="4:61" ht="15.75" customHeight="1">
      <c r="D177" s="44"/>
      <c r="E177" s="11"/>
      <c r="F177" s="11"/>
      <c r="G177" s="11"/>
      <c r="H177" s="11"/>
      <c r="I177" s="11"/>
      <c r="J177" s="11"/>
      <c r="K177" s="11"/>
      <c r="L177" s="44"/>
      <c r="M177" s="11"/>
      <c r="N177" s="11"/>
      <c r="P177" s="18"/>
      <c r="Q177" s="11"/>
      <c r="R177" s="11"/>
      <c r="S177" s="11"/>
      <c r="T177" s="11"/>
      <c r="U177" s="11"/>
      <c r="V177" s="11"/>
      <c r="W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K177" s="11"/>
      <c r="AL177" s="11"/>
      <c r="AN177" s="11"/>
      <c r="AO177" s="11"/>
      <c r="AP177" s="15"/>
      <c r="AQ177" s="12"/>
      <c r="AR177" s="11"/>
      <c r="AT177" s="12"/>
      <c r="AU177" s="11"/>
      <c r="AV177" s="44"/>
      <c r="AW177" s="12"/>
      <c r="AX177" s="11"/>
      <c r="AY177" s="18"/>
      <c r="AZ177" s="12"/>
      <c r="BA177" s="11"/>
      <c r="BB177" s="11"/>
      <c r="BD177" s="11"/>
      <c r="BE177" s="11"/>
      <c r="BF177" s="11"/>
      <c r="BG177" s="11"/>
      <c r="BH177" s="13"/>
      <c r="BI177" s="12"/>
    </row>
    <row r="178" spans="4:61" ht="15.75" customHeight="1">
      <c r="D178" s="44"/>
      <c r="E178" s="11"/>
      <c r="F178" s="11"/>
      <c r="G178" s="11"/>
      <c r="H178" s="11"/>
      <c r="I178" s="11"/>
      <c r="J178" s="11"/>
      <c r="K178" s="11"/>
      <c r="L178" s="44"/>
      <c r="M178" s="11"/>
      <c r="N178" s="11"/>
      <c r="P178" s="18"/>
      <c r="Q178" s="11"/>
      <c r="R178" s="11"/>
      <c r="S178" s="11"/>
      <c r="T178" s="11"/>
      <c r="U178" s="11"/>
      <c r="V178" s="11"/>
      <c r="W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K178" s="11"/>
      <c r="AL178" s="11"/>
      <c r="AN178" s="11"/>
      <c r="AO178" s="11"/>
      <c r="AP178" s="15"/>
      <c r="AQ178" s="12"/>
      <c r="AR178" s="11"/>
      <c r="AT178" s="12"/>
      <c r="AU178" s="11"/>
      <c r="AV178" s="44"/>
      <c r="AW178" s="12"/>
      <c r="AX178" s="11"/>
      <c r="AY178" s="18"/>
      <c r="AZ178" s="12"/>
      <c r="BA178" s="11"/>
      <c r="BB178" s="11"/>
      <c r="BD178" s="11"/>
      <c r="BE178" s="11"/>
      <c r="BF178" s="11"/>
      <c r="BG178" s="11"/>
      <c r="BH178" s="13"/>
      <c r="BI178" s="12"/>
    </row>
    <row r="179" spans="4:61" ht="15.75" customHeight="1">
      <c r="D179" s="44"/>
      <c r="E179" s="11"/>
      <c r="F179" s="11"/>
      <c r="G179" s="11"/>
      <c r="H179" s="11"/>
      <c r="I179" s="11"/>
      <c r="J179" s="11"/>
      <c r="K179" s="11"/>
      <c r="L179" s="44"/>
      <c r="M179" s="11"/>
      <c r="N179" s="11"/>
      <c r="P179" s="18"/>
      <c r="Q179" s="11"/>
      <c r="R179" s="11"/>
      <c r="S179" s="11"/>
      <c r="T179" s="11"/>
      <c r="U179" s="11"/>
      <c r="V179" s="11"/>
      <c r="W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K179" s="11"/>
      <c r="AL179" s="11"/>
      <c r="AN179" s="11"/>
      <c r="AO179" s="11"/>
      <c r="AP179" s="15"/>
      <c r="AQ179" s="12"/>
      <c r="AR179" s="11"/>
      <c r="AT179" s="12"/>
      <c r="AU179" s="11"/>
      <c r="AV179" s="44"/>
      <c r="AW179" s="12"/>
      <c r="AX179" s="11"/>
      <c r="AY179" s="18"/>
      <c r="AZ179" s="12"/>
      <c r="BA179" s="11"/>
      <c r="BB179" s="11"/>
      <c r="BD179" s="11"/>
      <c r="BE179" s="11"/>
      <c r="BF179" s="11"/>
      <c r="BG179" s="11"/>
      <c r="BH179" s="13"/>
      <c r="BI179" s="12"/>
    </row>
    <row r="180" spans="4:61" ht="15.75" customHeight="1">
      <c r="D180" s="44"/>
      <c r="E180" s="11"/>
      <c r="F180" s="11"/>
      <c r="G180" s="11"/>
      <c r="H180" s="11"/>
      <c r="I180" s="11"/>
      <c r="J180" s="11"/>
      <c r="K180" s="11"/>
      <c r="L180" s="44"/>
      <c r="M180" s="11"/>
      <c r="N180" s="11"/>
      <c r="P180" s="18"/>
      <c r="Q180" s="11"/>
      <c r="R180" s="11"/>
      <c r="S180" s="11"/>
      <c r="T180" s="11"/>
      <c r="U180" s="11"/>
      <c r="V180" s="11"/>
      <c r="W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K180" s="11"/>
      <c r="AL180" s="11"/>
      <c r="AN180" s="11"/>
      <c r="AO180" s="11"/>
      <c r="AP180" s="15"/>
      <c r="AQ180" s="12"/>
      <c r="AR180" s="11"/>
      <c r="AT180" s="12"/>
      <c r="AU180" s="11"/>
      <c r="AV180" s="44"/>
      <c r="AW180" s="12"/>
      <c r="AX180" s="11"/>
      <c r="AY180" s="18"/>
      <c r="AZ180" s="12"/>
      <c r="BA180" s="11"/>
      <c r="BB180" s="11"/>
      <c r="BD180" s="11"/>
      <c r="BE180" s="11"/>
      <c r="BF180" s="11"/>
      <c r="BG180" s="11"/>
      <c r="BH180" s="13"/>
      <c r="BI180" s="12"/>
    </row>
    <row r="181" spans="4:61" ht="15.75" customHeight="1">
      <c r="D181" s="44"/>
      <c r="E181" s="11"/>
      <c r="F181" s="11"/>
      <c r="G181" s="11"/>
      <c r="H181" s="11"/>
      <c r="I181" s="11"/>
      <c r="J181" s="11"/>
      <c r="K181" s="11"/>
      <c r="L181" s="44"/>
      <c r="M181" s="11"/>
      <c r="N181" s="11"/>
      <c r="P181" s="18"/>
      <c r="Q181" s="11"/>
      <c r="R181" s="11"/>
      <c r="S181" s="11"/>
      <c r="T181" s="11"/>
      <c r="U181" s="11"/>
      <c r="V181" s="11"/>
      <c r="W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K181" s="11"/>
      <c r="AL181" s="11"/>
      <c r="AN181" s="11"/>
      <c r="AO181" s="11"/>
      <c r="AP181" s="15"/>
      <c r="AQ181" s="12"/>
      <c r="AR181" s="11"/>
      <c r="AT181" s="12"/>
      <c r="AU181" s="11"/>
      <c r="AV181" s="44"/>
      <c r="AW181" s="12"/>
      <c r="AX181" s="11"/>
      <c r="AY181" s="18"/>
      <c r="AZ181" s="12"/>
      <c r="BA181" s="11"/>
      <c r="BB181" s="11"/>
      <c r="BD181" s="11"/>
      <c r="BE181" s="11"/>
      <c r="BF181" s="11"/>
      <c r="BG181" s="11"/>
      <c r="BH181" s="13"/>
      <c r="BI181" s="12"/>
    </row>
    <row r="182" spans="4:61" ht="15.75" customHeight="1">
      <c r="D182" s="44"/>
      <c r="E182" s="11"/>
      <c r="F182" s="11"/>
      <c r="G182" s="11"/>
      <c r="H182" s="11"/>
      <c r="I182" s="11"/>
      <c r="J182" s="11"/>
      <c r="K182" s="11"/>
      <c r="L182" s="44"/>
      <c r="M182" s="11"/>
      <c r="N182" s="11"/>
      <c r="P182" s="18"/>
      <c r="Q182" s="11"/>
      <c r="R182" s="11"/>
      <c r="S182" s="11"/>
      <c r="T182" s="11"/>
      <c r="U182" s="11"/>
      <c r="V182" s="11"/>
      <c r="W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K182" s="11"/>
      <c r="AL182" s="11"/>
      <c r="AN182" s="11"/>
      <c r="AO182" s="11"/>
      <c r="AP182" s="15"/>
      <c r="AQ182" s="12"/>
      <c r="AR182" s="11"/>
      <c r="AT182" s="12"/>
      <c r="AU182" s="11"/>
      <c r="AV182" s="44"/>
      <c r="AW182" s="12"/>
      <c r="AX182" s="11"/>
      <c r="AY182" s="18"/>
      <c r="AZ182" s="12"/>
      <c r="BA182" s="11"/>
      <c r="BB182" s="11"/>
      <c r="BD182" s="11"/>
      <c r="BE182" s="11"/>
      <c r="BF182" s="11"/>
      <c r="BG182" s="11"/>
      <c r="BH182" s="13"/>
      <c r="BI182" s="12"/>
    </row>
    <row r="183" spans="4:61" ht="15.75" customHeight="1">
      <c r="D183" s="44"/>
      <c r="E183" s="11"/>
      <c r="F183" s="11"/>
      <c r="G183" s="11"/>
      <c r="H183" s="11"/>
      <c r="I183" s="11"/>
      <c r="J183" s="11"/>
      <c r="K183" s="11"/>
      <c r="L183" s="44"/>
      <c r="M183" s="11"/>
      <c r="N183" s="11"/>
      <c r="P183" s="18"/>
      <c r="Q183" s="11"/>
      <c r="R183" s="11"/>
      <c r="S183" s="11"/>
      <c r="T183" s="11"/>
      <c r="U183" s="11"/>
      <c r="V183" s="11"/>
      <c r="W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K183" s="11"/>
      <c r="AL183" s="11"/>
      <c r="AN183" s="11"/>
      <c r="AO183" s="11"/>
      <c r="AP183" s="15"/>
      <c r="AQ183" s="12"/>
      <c r="AR183" s="11"/>
      <c r="AT183" s="12"/>
      <c r="AU183" s="11"/>
      <c r="AV183" s="44"/>
      <c r="AW183" s="12"/>
      <c r="AX183" s="11"/>
      <c r="AY183" s="18"/>
      <c r="AZ183" s="12"/>
      <c r="BA183" s="11"/>
      <c r="BB183" s="11"/>
      <c r="BD183" s="11"/>
      <c r="BE183" s="11"/>
      <c r="BF183" s="11"/>
      <c r="BG183" s="11"/>
      <c r="BH183" s="13"/>
      <c r="BI183" s="12"/>
    </row>
    <row r="184" spans="4:61" ht="15.75" customHeight="1">
      <c r="D184" s="44"/>
      <c r="E184" s="11"/>
      <c r="F184" s="11"/>
      <c r="G184" s="11"/>
      <c r="H184" s="11"/>
      <c r="I184" s="11"/>
      <c r="J184" s="11"/>
      <c r="K184" s="11"/>
      <c r="L184" s="44"/>
      <c r="M184" s="11"/>
      <c r="N184" s="11"/>
      <c r="P184" s="18"/>
      <c r="Q184" s="11"/>
      <c r="R184" s="11"/>
      <c r="S184" s="11"/>
      <c r="T184" s="11"/>
      <c r="U184" s="11"/>
      <c r="V184" s="11"/>
      <c r="W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K184" s="11"/>
      <c r="AL184" s="11"/>
      <c r="AN184" s="11"/>
      <c r="AO184" s="11"/>
      <c r="AP184" s="15"/>
      <c r="AQ184" s="12"/>
      <c r="AR184" s="11"/>
      <c r="AT184" s="12"/>
      <c r="AU184" s="11"/>
      <c r="AV184" s="44"/>
      <c r="AW184" s="12"/>
      <c r="AX184" s="11"/>
      <c r="AY184" s="18"/>
      <c r="AZ184" s="12"/>
      <c r="BA184" s="11"/>
      <c r="BB184" s="11"/>
      <c r="BD184" s="11"/>
      <c r="BE184" s="11"/>
      <c r="BF184" s="11"/>
      <c r="BG184" s="11"/>
      <c r="BH184" s="13"/>
      <c r="BI184" s="12"/>
    </row>
    <row r="185" spans="4:61" ht="15.75" customHeight="1">
      <c r="D185" s="44"/>
      <c r="E185" s="11"/>
      <c r="F185" s="11"/>
      <c r="G185" s="11"/>
      <c r="H185" s="11"/>
      <c r="I185" s="11"/>
      <c r="J185" s="11"/>
      <c r="K185" s="11"/>
      <c r="L185" s="44"/>
      <c r="M185" s="11"/>
      <c r="N185" s="11"/>
      <c r="P185" s="18"/>
      <c r="Q185" s="11"/>
      <c r="R185" s="11"/>
      <c r="S185" s="11"/>
      <c r="T185" s="11"/>
      <c r="U185" s="11"/>
      <c r="V185" s="11"/>
      <c r="W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K185" s="11"/>
      <c r="AL185" s="11"/>
      <c r="AN185" s="11"/>
      <c r="AO185" s="11"/>
      <c r="AP185" s="15"/>
      <c r="AQ185" s="12"/>
      <c r="AR185" s="11"/>
      <c r="AT185" s="12"/>
      <c r="AU185" s="11"/>
      <c r="AV185" s="44"/>
      <c r="AW185" s="12"/>
      <c r="AX185" s="11"/>
      <c r="AY185" s="18"/>
      <c r="AZ185" s="12"/>
      <c r="BA185" s="11"/>
      <c r="BB185" s="11"/>
      <c r="BD185" s="11"/>
      <c r="BE185" s="11"/>
      <c r="BF185" s="11"/>
      <c r="BG185" s="11"/>
      <c r="BH185" s="13"/>
      <c r="BI185" s="12"/>
    </row>
    <row r="186" spans="4:61" ht="15.75" customHeight="1">
      <c r="D186" s="44"/>
      <c r="E186" s="11"/>
      <c r="F186" s="11"/>
      <c r="G186" s="11"/>
      <c r="H186" s="11"/>
      <c r="I186" s="11"/>
      <c r="J186" s="11"/>
      <c r="K186" s="11"/>
      <c r="L186" s="44"/>
      <c r="M186" s="11"/>
      <c r="N186" s="11"/>
      <c r="P186" s="18"/>
      <c r="Q186" s="11"/>
      <c r="R186" s="11"/>
      <c r="S186" s="11"/>
      <c r="T186" s="11"/>
      <c r="U186" s="11"/>
      <c r="V186" s="11"/>
      <c r="W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K186" s="11"/>
      <c r="AL186" s="11"/>
      <c r="AN186" s="11"/>
      <c r="AO186" s="11"/>
      <c r="AP186" s="15"/>
      <c r="AQ186" s="12"/>
      <c r="AR186" s="11"/>
      <c r="AT186" s="12"/>
      <c r="AU186" s="11"/>
      <c r="AV186" s="44"/>
      <c r="AW186" s="12"/>
      <c r="AX186" s="11"/>
      <c r="AY186" s="18"/>
      <c r="AZ186" s="12"/>
      <c r="BA186" s="11"/>
      <c r="BB186" s="11"/>
      <c r="BD186" s="11"/>
      <c r="BE186" s="11"/>
      <c r="BF186" s="11"/>
      <c r="BG186" s="11"/>
      <c r="BH186" s="13"/>
      <c r="BI186" s="12"/>
    </row>
    <row r="187" spans="4:61" ht="15.75" customHeight="1">
      <c r="D187" s="44"/>
      <c r="E187" s="11"/>
      <c r="F187" s="11"/>
      <c r="G187" s="11"/>
      <c r="H187" s="11"/>
      <c r="I187" s="11"/>
      <c r="J187" s="11"/>
      <c r="K187" s="11"/>
      <c r="L187" s="44"/>
      <c r="M187" s="11"/>
      <c r="N187" s="11"/>
      <c r="P187" s="18"/>
      <c r="Q187" s="11"/>
      <c r="R187" s="11"/>
      <c r="S187" s="11"/>
      <c r="T187" s="11"/>
      <c r="U187" s="11"/>
      <c r="V187" s="11"/>
      <c r="W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K187" s="11"/>
      <c r="AL187" s="11"/>
      <c r="AN187" s="11"/>
      <c r="AO187" s="11"/>
      <c r="AP187" s="15"/>
      <c r="AQ187" s="12"/>
      <c r="AR187" s="11"/>
      <c r="AT187" s="12"/>
      <c r="AU187" s="11"/>
      <c r="AV187" s="44"/>
      <c r="AW187" s="12"/>
      <c r="AX187" s="11"/>
      <c r="AY187" s="18"/>
      <c r="AZ187" s="12"/>
      <c r="BA187" s="11"/>
      <c r="BB187" s="11"/>
      <c r="BD187" s="11"/>
      <c r="BE187" s="11"/>
      <c r="BF187" s="11"/>
      <c r="BG187" s="11"/>
      <c r="BH187" s="13"/>
      <c r="BI187" s="12"/>
    </row>
    <row r="188" spans="4:61" ht="15.75" customHeight="1">
      <c r="D188" s="44"/>
      <c r="E188" s="11"/>
      <c r="F188" s="11"/>
      <c r="G188" s="11"/>
      <c r="H188" s="11"/>
      <c r="I188" s="11"/>
      <c r="J188" s="11"/>
      <c r="K188" s="11"/>
      <c r="L188" s="44"/>
      <c r="M188" s="11"/>
      <c r="N188" s="11"/>
      <c r="P188" s="18"/>
      <c r="Q188" s="11"/>
      <c r="R188" s="11"/>
      <c r="S188" s="11"/>
      <c r="T188" s="11"/>
      <c r="U188" s="11"/>
      <c r="V188" s="11"/>
      <c r="W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K188" s="11"/>
      <c r="AL188" s="11"/>
      <c r="AN188" s="11"/>
      <c r="AO188" s="11"/>
      <c r="AP188" s="15"/>
      <c r="AQ188" s="12"/>
      <c r="AR188" s="11"/>
      <c r="AT188" s="12"/>
      <c r="AU188" s="11"/>
      <c r="AV188" s="44"/>
      <c r="AW188" s="12"/>
      <c r="AX188" s="11"/>
      <c r="AY188" s="18"/>
      <c r="AZ188" s="12"/>
      <c r="BA188" s="11"/>
      <c r="BB188" s="11"/>
      <c r="BD188" s="11"/>
      <c r="BE188" s="11"/>
      <c r="BF188" s="11"/>
      <c r="BG188" s="11"/>
      <c r="BH188" s="13"/>
      <c r="BI188" s="12"/>
    </row>
    <row r="189" spans="4:61" ht="15.75" customHeight="1">
      <c r="D189" s="44"/>
      <c r="E189" s="11"/>
      <c r="F189" s="11"/>
      <c r="G189" s="11"/>
      <c r="H189" s="11"/>
      <c r="I189" s="11"/>
      <c r="J189" s="11"/>
      <c r="K189" s="11"/>
      <c r="L189" s="44"/>
      <c r="M189" s="11"/>
      <c r="N189" s="11"/>
      <c r="P189" s="18"/>
      <c r="Q189" s="11"/>
      <c r="R189" s="11"/>
      <c r="S189" s="11"/>
      <c r="T189" s="11"/>
      <c r="U189" s="11"/>
      <c r="V189" s="11"/>
      <c r="W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K189" s="11"/>
      <c r="AL189" s="11"/>
      <c r="AN189" s="11"/>
      <c r="AO189" s="11"/>
      <c r="AP189" s="15"/>
      <c r="AQ189" s="12"/>
      <c r="AR189" s="11"/>
      <c r="AT189" s="12"/>
      <c r="AU189" s="11"/>
      <c r="AV189" s="44"/>
      <c r="AW189" s="12"/>
      <c r="AX189" s="11"/>
      <c r="AY189" s="18"/>
      <c r="AZ189" s="12"/>
      <c r="BA189" s="11"/>
      <c r="BB189" s="11"/>
      <c r="BD189" s="11"/>
      <c r="BE189" s="11"/>
      <c r="BF189" s="11"/>
      <c r="BG189" s="11"/>
      <c r="BH189" s="13"/>
      <c r="BI189" s="12"/>
    </row>
    <row r="190" spans="4:61" ht="15.75" customHeight="1">
      <c r="D190" s="44"/>
      <c r="E190" s="11"/>
      <c r="F190" s="11"/>
      <c r="G190" s="11"/>
      <c r="H190" s="11"/>
      <c r="I190" s="11"/>
      <c r="J190" s="11"/>
      <c r="K190" s="11"/>
      <c r="L190" s="44"/>
      <c r="M190" s="11"/>
      <c r="N190" s="11"/>
      <c r="P190" s="18"/>
      <c r="Q190" s="11"/>
      <c r="R190" s="11"/>
      <c r="S190" s="11"/>
      <c r="T190" s="11"/>
      <c r="U190" s="11"/>
      <c r="V190" s="11"/>
      <c r="W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K190" s="11"/>
      <c r="AL190" s="11"/>
      <c r="AN190" s="11"/>
      <c r="AO190" s="11"/>
      <c r="AP190" s="15"/>
      <c r="AQ190" s="12"/>
      <c r="AR190" s="11"/>
      <c r="AT190" s="12"/>
      <c r="AU190" s="11"/>
      <c r="AV190" s="44"/>
      <c r="AW190" s="12"/>
      <c r="AX190" s="11"/>
      <c r="AY190" s="18"/>
      <c r="AZ190" s="12"/>
      <c r="BA190" s="11"/>
      <c r="BB190" s="11"/>
      <c r="BD190" s="11"/>
      <c r="BE190" s="11"/>
      <c r="BF190" s="11"/>
      <c r="BG190" s="11"/>
      <c r="BH190" s="13"/>
      <c r="BI190" s="12"/>
    </row>
    <row r="191" spans="4:61" ht="15.75" customHeight="1">
      <c r="D191" s="44"/>
      <c r="E191" s="11"/>
      <c r="F191" s="11"/>
      <c r="G191" s="11"/>
      <c r="H191" s="11"/>
      <c r="I191" s="11"/>
      <c r="J191" s="11"/>
      <c r="K191" s="11"/>
      <c r="L191" s="44"/>
      <c r="M191" s="11"/>
      <c r="N191" s="11"/>
      <c r="P191" s="18"/>
      <c r="Q191" s="11"/>
      <c r="R191" s="11"/>
      <c r="S191" s="11"/>
      <c r="T191" s="11"/>
      <c r="U191" s="11"/>
      <c r="V191" s="11"/>
      <c r="W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K191" s="11"/>
      <c r="AL191" s="11"/>
      <c r="AN191" s="11"/>
      <c r="AO191" s="11"/>
      <c r="AP191" s="15"/>
      <c r="AQ191" s="12"/>
      <c r="AR191" s="11"/>
      <c r="AT191" s="12"/>
      <c r="AU191" s="11"/>
      <c r="AV191" s="44"/>
      <c r="AW191" s="12"/>
      <c r="AX191" s="11"/>
      <c r="AY191" s="18"/>
      <c r="AZ191" s="12"/>
      <c r="BA191" s="11"/>
      <c r="BB191" s="11"/>
      <c r="BD191" s="11"/>
      <c r="BE191" s="11"/>
      <c r="BF191" s="11"/>
      <c r="BG191" s="11"/>
      <c r="BH191" s="13"/>
      <c r="BI191" s="12"/>
    </row>
    <row r="192" spans="4:61" ht="15.75" customHeight="1">
      <c r="D192" s="44"/>
      <c r="E192" s="11"/>
      <c r="F192" s="11"/>
      <c r="G192" s="11"/>
      <c r="H192" s="11"/>
      <c r="I192" s="11"/>
      <c r="J192" s="11"/>
      <c r="K192" s="11"/>
      <c r="L192" s="44"/>
      <c r="M192" s="11"/>
      <c r="N192" s="11"/>
      <c r="P192" s="18"/>
      <c r="Q192" s="11"/>
      <c r="R192" s="11"/>
      <c r="S192" s="11"/>
      <c r="T192" s="11"/>
      <c r="U192" s="11"/>
      <c r="V192" s="11"/>
      <c r="W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K192" s="11"/>
      <c r="AL192" s="11"/>
      <c r="AN192" s="11"/>
      <c r="AO192" s="11"/>
      <c r="AP192" s="15"/>
      <c r="AQ192" s="12"/>
      <c r="AR192" s="11"/>
      <c r="AT192" s="12"/>
      <c r="AU192" s="11"/>
      <c r="AV192" s="44"/>
      <c r="AW192" s="12"/>
      <c r="AX192" s="11"/>
      <c r="AY192" s="18"/>
      <c r="AZ192" s="12"/>
      <c r="BA192" s="11"/>
      <c r="BB192" s="11"/>
      <c r="BD192" s="11"/>
      <c r="BE192" s="11"/>
      <c r="BF192" s="11"/>
      <c r="BG192" s="11"/>
      <c r="BH192" s="13"/>
      <c r="BI192" s="12"/>
    </row>
    <row r="193" spans="4:61" ht="15.75" customHeight="1">
      <c r="D193" s="44"/>
      <c r="E193" s="11"/>
      <c r="F193" s="11"/>
      <c r="G193" s="11"/>
      <c r="H193" s="11"/>
      <c r="I193" s="11"/>
      <c r="J193" s="11"/>
      <c r="K193" s="11"/>
      <c r="L193" s="44"/>
      <c r="M193" s="11"/>
      <c r="N193" s="11"/>
      <c r="P193" s="18"/>
      <c r="Q193" s="11"/>
      <c r="R193" s="11"/>
      <c r="S193" s="11"/>
      <c r="T193" s="11"/>
      <c r="U193" s="11"/>
      <c r="V193" s="11"/>
      <c r="W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K193" s="11"/>
      <c r="AL193" s="11"/>
      <c r="AN193" s="11"/>
      <c r="AO193" s="11"/>
      <c r="AP193" s="15"/>
      <c r="AQ193" s="12"/>
      <c r="AR193" s="11"/>
      <c r="AT193" s="12"/>
      <c r="AU193" s="11"/>
      <c r="AV193" s="44"/>
      <c r="AW193" s="12"/>
      <c r="AX193" s="11"/>
      <c r="AY193" s="18"/>
      <c r="AZ193" s="12"/>
      <c r="BA193" s="11"/>
      <c r="BB193" s="11"/>
      <c r="BD193" s="11"/>
      <c r="BE193" s="11"/>
      <c r="BF193" s="11"/>
      <c r="BG193" s="11"/>
      <c r="BH193" s="13"/>
      <c r="BI193" s="12"/>
    </row>
    <row r="194" spans="4:61" ht="15.75" customHeight="1">
      <c r="D194" s="44"/>
      <c r="E194" s="11"/>
      <c r="F194" s="11"/>
      <c r="G194" s="11"/>
      <c r="H194" s="11"/>
      <c r="I194" s="11"/>
      <c r="J194" s="11"/>
      <c r="K194" s="11"/>
      <c r="L194" s="44"/>
      <c r="M194" s="11"/>
      <c r="N194" s="11"/>
      <c r="P194" s="18"/>
      <c r="Q194" s="11"/>
      <c r="R194" s="11"/>
      <c r="S194" s="11"/>
      <c r="T194" s="11"/>
      <c r="U194" s="11"/>
      <c r="V194" s="11"/>
      <c r="W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K194" s="11"/>
      <c r="AL194" s="11"/>
      <c r="AN194" s="11"/>
      <c r="AO194" s="11"/>
      <c r="AP194" s="15"/>
      <c r="AQ194" s="12"/>
      <c r="AR194" s="11"/>
      <c r="AT194" s="12"/>
      <c r="AU194" s="11"/>
      <c r="AV194" s="44"/>
      <c r="AW194" s="12"/>
      <c r="AX194" s="11"/>
      <c r="AY194" s="18"/>
      <c r="AZ194" s="12"/>
      <c r="BA194" s="11"/>
      <c r="BB194" s="11"/>
      <c r="BD194" s="11"/>
      <c r="BE194" s="11"/>
      <c r="BF194" s="11"/>
      <c r="BG194" s="11"/>
      <c r="BH194" s="13"/>
      <c r="BI194" s="12"/>
    </row>
    <row r="195" spans="4:61" ht="15.75" customHeight="1">
      <c r="D195" s="44"/>
      <c r="E195" s="11"/>
      <c r="F195" s="11"/>
      <c r="G195" s="11"/>
      <c r="H195" s="11"/>
      <c r="I195" s="11"/>
      <c r="J195" s="11"/>
      <c r="K195" s="11"/>
      <c r="L195" s="44"/>
      <c r="M195" s="11"/>
      <c r="N195" s="11"/>
      <c r="P195" s="18"/>
      <c r="Q195" s="11"/>
      <c r="R195" s="11"/>
      <c r="S195" s="11"/>
      <c r="T195" s="11"/>
      <c r="U195" s="11"/>
      <c r="V195" s="11"/>
      <c r="W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K195" s="11"/>
      <c r="AL195" s="11"/>
      <c r="AN195" s="11"/>
      <c r="AO195" s="11"/>
      <c r="AP195" s="15"/>
      <c r="AQ195" s="12"/>
      <c r="AR195" s="11"/>
      <c r="AT195" s="12"/>
      <c r="AU195" s="11"/>
      <c r="AV195" s="44"/>
      <c r="AW195" s="12"/>
      <c r="AX195" s="11"/>
      <c r="AY195" s="18"/>
      <c r="AZ195" s="12"/>
      <c r="BA195" s="11"/>
      <c r="BB195" s="11"/>
      <c r="BD195" s="11"/>
      <c r="BE195" s="11"/>
      <c r="BF195" s="11"/>
      <c r="BG195" s="11"/>
      <c r="BH195" s="13"/>
      <c r="BI195" s="12"/>
    </row>
    <row r="196" spans="4:61" ht="15.75" customHeight="1">
      <c r="D196" s="44"/>
      <c r="E196" s="11"/>
      <c r="F196" s="11"/>
      <c r="G196" s="11"/>
      <c r="H196" s="11"/>
      <c r="I196" s="11"/>
      <c r="J196" s="11"/>
      <c r="K196" s="11"/>
      <c r="L196" s="44"/>
      <c r="M196" s="11"/>
      <c r="N196" s="11"/>
      <c r="P196" s="18"/>
      <c r="Q196" s="11"/>
      <c r="R196" s="11"/>
      <c r="S196" s="11"/>
      <c r="T196" s="11"/>
      <c r="U196" s="11"/>
      <c r="V196" s="11"/>
      <c r="W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K196" s="11"/>
      <c r="AL196" s="11"/>
      <c r="AN196" s="11"/>
      <c r="AO196" s="11"/>
      <c r="AP196" s="15"/>
      <c r="AQ196" s="12"/>
      <c r="AR196" s="11"/>
      <c r="AT196" s="12"/>
      <c r="AU196" s="11"/>
      <c r="AV196" s="44"/>
      <c r="AW196" s="12"/>
      <c r="AX196" s="11"/>
      <c r="AY196" s="18"/>
      <c r="AZ196" s="12"/>
      <c r="BA196" s="11"/>
      <c r="BB196" s="11"/>
      <c r="BD196" s="11"/>
      <c r="BE196" s="11"/>
      <c r="BF196" s="11"/>
      <c r="BG196" s="11"/>
      <c r="BH196" s="13"/>
      <c r="BI196" s="12"/>
    </row>
    <row r="197" spans="4:61" ht="15.75" customHeight="1">
      <c r="D197" s="44"/>
      <c r="E197" s="11"/>
      <c r="F197" s="11"/>
      <c r="G197" s="11"/>
      <c r="H197" s="11"/>
      <c r="I197" s="11"/>
      <c r="J197" s="11"/>
      <c r="K197" s="11"/>
      <c r="L197" s="44"/>
      <c r="M197" s="11"/>
      <c r="N197" s="11"/>
      <c r="P197" s="18"/>
      <c r="Q197" s="11"/>
      <c r="R197" s="11"/>
      <c r="S197" s="11"/>
      <c r="T197" s="11"/>
      <c r="U197" s="11"/>
      <c r="V197" s="11"/>
      <c r="W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K197" s="11"/>
      <c r="AL197" s="11"/>
      <c r="AN197" s="11"/>
      <c r="AO197" s="11"/>
      <c r="AP197" s="15"/>
      <c r="AQ197" s="12"/>
      <c r="AR197" s="11"/>
      <c r="AT197" s="12"/>
      <c r="AU197" s="11"/>
      <c r="AV197" s="44"/>
      <c r="AW197" s="12"/>
      <c r="AX197" s="11"/>
      <c r="AY197" s="18"/>
      <c r="AZ197" s="12"/>
      <c r="BA197" s="11"/>
      <c r="BB197" s="11"/>
      <c r="BD197" s="11"/>
      <c r="BE197" s="11"/>
      <c r="BF197" s="11"/>
      <c r="BG197" s="11"/>
      <c r="BH197" s="13"/>
      <c r="BI197" s="12"/>
    </row>
    <row r="198" spans="4:61" ht="15.75" customHeight="1">
      <c r="D198" s="44"/>
      <c r="E198" s="11"/>
      <c r="F198" s="11"/>
      <c r="G198" s="11"/>
      <c r="H198" s="11"/>
      <c r="I198" s="11"/>
      <c r="J198" s="11"/>
      <c r="K198" s="11"/>
      <c r="L198" s="44"/>
      <c r="M198" s="11"/>
      <c r="N198" s="11"/>
      <c r="P198" s="18"/>
      <c r="Q198" s="11"/>
      <c r="R198" s="11"/>
      <c r="S198" s="11"/>
      <c r="T198" s="11"/>
      <c r="U198" s="11"/>
      <c r="V198" s="11"/>
      <c r="W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K198" s="11"/>
      <c r="AL198" s="11"/>
      <c r="AN198" s="11"/>
      <c r="AO198" s="11"/>
      <c r="AP198" s="15"/>
      <c r="AQ198" s="12"/>
      <c r="AR198" s="11"/>
      <c r="AT198" s="12"/>
      <c r="AU198" s="11"/>
      <c r="AV198" s="44"/>
      <c r="AW198" s="12"/>
      <c r="AX198" s="11"/>
      <c r="AY198" s="18"/>
      <c r="AZ198" s="12"/>
      <c r="BA198" s="11"/>
      <c r="BB198" s="11"/>
      <c r="BD198" s="11"/>
      <c r="BE198" s="11"/>
      <c r="BF198" s="11"/>
      <c r="BG198" s="11"/>
      <c r="BH198" s="13"/>
      <c r="BI198" s="12"/>
    </row>
    <row r="199" spans="4:61" ht="15.75" customHeight="1">
      <c r="D199" s="44"/>
      <c r="E199" s="11"/>
      <c r="F199" s="11"/>
      <c r="G199" s="11"/>
      <c r="H199" s="11"/>
      <c r="I199" s="11"/>
      <c r="J199" s="11"/>
      <c r="K199" s="11"/>
      <c r="L199" s="44"/>
      <c r="M199" s="11"/>
      <c r="N199" s="11"/>
      <c r="P199" s="18"/>
      <c r="Q199" s="11"/>
      <c r="R199" s="11"/>
      <c r="S199" s="11"/>
      <c r="T199" s="11"/>
      <c r="U199" s="11"/>
      <c r="V199" s="11"/>
      <c r="W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K199" s="11"/>
      <c r="AL199" s="11"/>
      <c r="AN199" s="11"/>
      <c r="AO199" s="11"/>
      <c r="AP199" s="15"/>
      <c r="AQ199" s="12"/>
      <c r="AR199" s="11"/>
      <c r="AT199" s="12"/>
      <c r="AU199" s="11"/>
      <c r="AV199" s="44"/>
      <c r="AW199" s="12"/>
      <c r="AX199" s="11"/>
      <c r="AY199" s="18"/>
      <c r="AZ199" s="12"/>
      <c r="BA199" s="11"/>
      <c r="BB199" s="11"/>
      <c r="BD199" s="11"/>
      <c r="BE199" s="11"/>
      <c r="BF199" s="11"/>
      <c r="BG199" s="11"/>
      <c r="BH199" s="13"/>
      <c r="BI199" s="12"/>
    </row>
    <row r="200" spans="4:61" ht="15.75" customHeight="1">
      <c r="D200" s="44"/>
      <c r="E200" s="11"/>
      <c r="F200" s="11"/>
      <c r="G200" s="11"/>
      <c r="H200" s="11"/>
      <c r="I200" s="11"/>
      <c r="J200" s="11"/>
      <c r="K200" s="11"/>
      <c r="L200" s="44"/>
      <c r="M200" s="11"/>
      <c r="N200" s="11"/>
      <c r="P200" s="18"/>
      <c r="Q200" s="11"/>
      <c r="R200" s="11"/>
      <c r="S200" s="11"/>
      <c r="T200" s="11"/>
      <c r="U200" s="11"/>
      <c r="V200" s="11"/>
      <c r="W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K200" s="11"/>
      <c r="AL200" s="11"/>
      <c r="AN200" s="11"/>
      <c r="AO200" s="11"/>
      <c r="AP200" s="15"/>
      <c r="AQ200" s="12"/>
      <c r="AR200" s="11"/>
      <c r="AT200" s="12"/>
      <c r="AU200" s="11"/>
      <c r="AV200" s="44"/>
      <c r="AW200" s="12"/>
      <c r="AX200" s="11"/>
      <c r="AY200" s="18"/>
      <c r="AZ200" s="12"/>
      <c r="BA200" s="11"/>
      <c r="BB200" s="11"/>
      <c r="BD200" s="11"/>
      <c r="BE200" s="11"/>
      <c r="BF200" s="11"/>
      <c r="BG200" s="11"/>
      <c r="BH200" s="13"/>
      <c r="BI200" s="12"/>
    </row>
    <row r="201" spans="4:61" ht="15.75" customHeight="1">
      <c r="D201" s="44"/>
      <c r="E201" s="11"/>
      <c r="F201" s="11"/>
      <c r="G201" s="11"/>
      <c r="H201" s="11"/>
      <c r="I201" s="11"/>
      <c r="J201" s="11"/>
      <c r="K201" s="11"/>
      <c r="L201" s="44"/>
      <c r="M201" s="11"/>
      <c r="N201" s="11"/>
      <c r="P201" s="18"/>
      <c r="Q201" s="11"/>
      <c r="R201" s="11"/>
      <c r="S201" s="11"/>
      <c r="T201" s="11"/>
      <c r="U201" s="11"/>
      <c r="V201" s="11"/>
      <c r="W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K201" s="11"/>
      <c r="AL201" s="11"/>
      <c r="AN201" s="11"/>
      <c r="AO201" s="11"/>
      <c r="AP201" s="15"/>
      <c r="AQ201" s="12"/>
      <c r="AR201" s="11"/>
      <c r="AT201" s="12"/>
      <c r="AU201" s="11"/>
      <c r="AV201" s="44"/>
      <c r="AW201" s="12"/>
      <c r="AX201" s="11"/>
      <c r="AY201" s="18"/>
      <c r="AZ201" s="12"/>
      <c r="BA201" s="11"/>
      <c r="BB201" s="11"/>
      <c r="BD201" s="11"/>
      <c r="BE201" s="11"/>
      <c r="BF201" s="11"/>
      <c r="BG201" s="11"/>
      <c r="BH201" s="13"/>
      <c r="BI201" s="12"/>
    </row>
    <row r="202" spans="4:61" ht="15.75" customHeight="1">
      <c r="D202" s="44"/>
      <c r="E202" s="11"/>
      <c r="F202" s="11"/>
      <c r="G202" s="11"/>
      <c r="H202" s="11"/>
      <c r="I202" s="11"/>
      <c r="J202" s="11"/>
      <c r="K202" s="11"/>
      <c r="L202" s="44"/>
      <c r="M202" s="11"/>
      <c r="N202" s="11"/>
      <c r="P202" s="18"/>
      <c r="Q202" s="11"/>
      <c r="R202" s="11"/>
      <c r="S202" s="11"/>
      <c r="T202" s="11"/>
      <c r="U202" s="11"/>
      <c r="V202" s="11"/>
      <c r="W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K202" s="11"/>
      <c r="AL202" s="11"/>
      <c r="AN202" s="11"/>
      <c r="AO202" s="11"/>
      <c r="AP202" s="15"/>
      <c r="AQ202" s="12"/>
      <c r="AR202" s="11"/>
      <c r="AT202" s="12"/>
      <c r="AU202" s="11"/>
      <c r="AV202" s="44"/>
      <c r="AW202" s="12"/>
      <c r="AX202" s="11"/>
      <c r="AY202" s="18"/>
      <c r="AZ202" s="12"/>
      <c r="BA202" s="11"/>
      <c r="BB202" s="11"/>
      <c r="BD202" s="11"/>
      <c r="BE202" s="11"/>
      <c r="BF202" s="11"/>
      <c r="BG202" s="11"/>
      <c r="BH202" s="13"/>
      <c r="BI202" s="12"/>
    </row>
    <row r="203" spans="4:61" ht="15.75" customHeight="1">
      <c r="D203" s="44"/>
      <c r="E203" s="11"/>
      <c r="F203" s="11"/>
      <c r="G203" s="11"/>
      <c r="H203" s="11"/>
      <c r="I203" s="11"/>
      <c r="J203" s="11"/>
      <c r="K203" s="11"/>
      <c r="L203" s="44"/>
      <c r="M203" s="11"/>
      <c r="N203" s="11"/>
      <c r="P203" s="18"/>
      <c r="Q203" s="11"/>
      <c r="R203" s="11"/>
      <c r="S203" s="11"/>
      <c r="T203" s="11"/>
      <c r="U203" s="11"/>
      <c r="V203" s="11"/>
      <c r="W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K203" s="11"/>
      <c r="AL203" s="11"/>
      <c r="AN203" s="11"/>
      <c r="AO203" s="11"/>
      <c r="AP203" s="15"/>
      <c r="AQ203" s="12"/>
      <c r="AR203" s="11"/>
      <c r="AT203" s="12"/>
      <c r="AU203" s="11"/>
      <c r="AV203" s="44"/>
      <c r="AW203" s="12"/>
      <c r="AX203" s="11"/>
      <c r="AY203" s="18"/>
      <c r="AZ203" s="12"/>
      <c r="BA203" s="11"/>
      <c r="BB203" s="11"/>
      <c r="BD203" s="11"/>
      <c r="BE203" s="11"/>
      <c r="BF203" s="11"/>
      <c r="BG203" s="11"/>
      <c r="BH203" s="13"/>
      <c r="BI203" s="12"/>
    </row>
    <row r="204" spans="4:61" ht="15.75" customHeight="1">
      <c r="D204" s="44"/>
      <c r="E204" s="11"/>
      <c r="F204" s="11"/>
      <c r="G204" s="11"/>
      <c r="H204" s="11"/>
      <c r="I204" s="11"/>
      <c r="J204" s="11"/>
      <c r="K204" s="11"/>
      <c r="L204" s="44"/>
      <c r="M204" s="11"/>
      <c r="N204" s="11"/>
      <c r="P204" s="18"/>
      <c r="Q204" s="11"/>
      <c r="R204" s="11"/>
      <c r="S204" s="11"/>
      <c r="T204" s="11"/>
      <c r="U204" s="11"/>
      <c r="V204" s="11"/>
      <c r="W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K204" s="11"/>
      <c r="AL204" s="11"/>
      <c r="AN204" s="11"/>
      <c r="AO204" s="11"/>
      <c r="AP204" s="15"/>
      <c r="AQ204" s="12"/>
      <c r="AR204" s="11"/>
      <c r="AT204" s="12"/>
      <c r="AU204" s="11"/>
      <c r="AV204" s="44"/>
      <c r="AW204" s="12"/>
      <c r="AX204" s="11"/>
      <c r="AY204" s="18"/>
      <c r="AZ204" s="12"/>
      <c r="BA204" s="11"/>
      <c r="BB204" s="11"/>
      <c r="BD204" s="11"/>
      <c r="BE204" s="11"/>
      <c r="BF204" s="11"/>
      <c r="BG204" s="11"/>
      <c r="BH204" s="13"/>
      <c r="BI204" s="12"/>
    </row>
    <row r="205" spans="4:61" ht="15.75" customHeight="1">
      <c r="D205" s="44"/>
      <c r="E205" s="11"/>
      <c r="F205" s="11"/>
      <c r="G205" s="11"/>
      <c r="H205" s="11"/>
      <c r="I205" s="11"/>
      <c r="J205" s="11"/>
      <c r="K205" s="11"/>
      <c r="L205" s="44"/>
      <c r="M205" s="11"/>
      <c r="N205" s="11"/>
      <c r="P205" s="18"/>
      <c r="Q205" s="11"/>
      <c r="R205" s="11"/>
      <c r="S205" s="11"/>
      <c r="T205" s="11"/>
      <c r="U205" s="11"/>
      <c r="V205" s="11"/>
      <c r="W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K205" s="11"/>
      <c r="AL205" s="11"/>
      <c r="AN205" s="11"/>
      <c r="AO205" s="11"/>
      <c r="AP205" s="15"/>
      <c r="AQ205" s="12"/>
      <c r="AR205" s="11"/>
      <c r="AT205" s="12"/>
      <c r="AU205" s="11"/>
      <c r="AV205" s="44"/>
      <c r="AW205" s="12"/>
      <c r="AX205" s="11"/>
      <c r="AY205" s="18"/>
      <c r="AZ205" s="12"/>
      <c r="BA205" s="11"/>
      <c r="BB205" s="11"/>
      <c r="BD205" s="11"/>
      <c r="BE205" s="11"/>
      <c r="BF205" s="11"/>
      <c r="BG205" s="11"/>
      <c r="BH205" s="13"/>
      <c r="BI205" s="12"/>
    </row>
    <row r="206" spans="4:61" ht="15.75" customHeight="1">
      <c r="D206" s="44"/>
      <c r="E206" s="11"/>
      <c r="F206" s="11"/>
      <c r="G206" s="11"/>
      <c r="H206" s="11"/>
      <c r="I206" s="11"/>
      <c r="J206" s="11"/>
      <c r="K206" s="11"/>
      <c r="L206" s="44"/>
      <c r="M206" s="11"/>
      <c r="N206" s="11"/>
      <c r="P206" s="18"/>
      <c r="Q206" s="11"/>
      <c r="R206" s="11"/>
      <c r="S206" s="11"/>
      <c r="T206" s="11"/>
      <c r="U206" s="11"/>
      <c r="V206" s="11"/>
      <c r="W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K206" s="11"/>
      <c r="AL206" s="11"/>
      <c r="AN206" s="11"/>
      <c r="AO206" s="11"/>
      <c r="AP206" s="15"/>
      <c r="AQ206" s="12"/>
      <c r="AR206" s="11"/>
      <c r="AT206" s="12"/>
      <c r="AU206" s="11"/>
      <c r="AV206" s="44"/>
      <c r="AW206" s="12"/>
      <c r="AX206" s="11"/>
      <c r="AY206" s="18"/>
      <c r="AZ206" s="12"/>
      <c r="BA206" s="11"/>
      <c r="BB206" s="11"/>
      <c r="BD206" s="11"/>
      <c r="BE206" s="11"/>
      <c r="BF206" s="11"/>
      <c r="BG206" s="11"/>
      <c r="BH206" s="13"/>
      <c r="BI206" s="12"/>
    </row>
    <row r="207" spans="4:61" ht="15.75" customHeight="1">
      <c r="D207" s="44"/>
      <c r="E207" s="11"/>
      <c r="F207" s="11"/>
      <c r="G207" s="11"/>
      <c r="H207" s="11"/>
      <c r="I207" s="11"/>
      <c r="J207" s="11"/>
      <c r="K207" s="11"/>
      <c r="L207" s="44"/>
      <c r="M207" s="11"/>
      <c r="N207" s="11"/>
      <c r="P207" s="18"/>
      <c r="Q207" s="11"/>
      <c r="R207" s="11"/>
      <c r="S207" s="11"/>
      <c r="T207" s="11"/>
      <c r="U207" s="11"/>
      <c r="V207" s="11"/>
      <c r="W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K207" s="11"/>
      <c r="AL207" s="11"/>
      <c r="AN207" s="11"/>
      <c r="AO207" s="11"/>
      <c r="AP207" s="15"/>
      <c r="AQ207" s="12"/>
      <c r="AR207" s="11"/>
      <c r="AT207" s="12"/>
      <c r="AU207" s="11"/>
      <c r="AV207" s="44"/>
      <c r="AW207" s="12"/>
      <c r="AX207" s="11"/>
      <c r="AY207" s="18"/>
      <c r="AZ207" s="12"/>
      <c r="BA207" s="11"/>
      <c r="BB207" s="11"/>
      <c r="BD207" s="11"/>
      <c r="BE207" s="11"/>
      <c r="BF207" s="11"/>
      <c r="BG207" s="11"/>
      <c r="BH207" s="13"/>
      <c r="BI207" s="12"/>
    </row>
    <row r="208" spans="4:61" ht="15.75" customHeight="1">
      <c r="D208" s="44"/>
      <c r="E208" s="11"/>
      <c r="F208" s="11"/>
      <c r="G208" s="11"/>
      <c r="H208" s="11"/>
      <c r="I208" s="11"/>
      <c r="J208" s="11"/>
      <c r="K208" s="11"/>
      <c r="L208" s="44"/>
      <c r="M208" s="11"/>
      <c r="N208" s="11"/>
      <c r="P208" s="18"/>
      <c r="Q208" s="11"/>
      <c r="R208" s="11"/>
      <c r="S208" s="11"/>
      <c r="T208" s="11"/>
      <c r="U208" s="11"/>
      <c r="V208" s="11"/>
      <c r="W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K208" s="11"/>
      <c r="AL208" s="11"/>
      <c r="AN208" s="11"/>
      <c r="AO208" s="11"/>
      <c r="AP208" s="15"/>
      <c r="AQ208" s="12"/>
      <c r="AR208" s="11"/>
      <c r="AT208" s="12"/>
      <c r="AU208" s="11"/>
      <c r="AV208" s="44"/>
      <c r="AW208" s="12"/>
      <c r="AX208" s="11"/>
      <c r="AY208" s="18"/>
      <c r="AZ208" s="12"/>
      <c r="BA208" s="11"/>
      <c r="BB208" s="11"/>
      <c r="BD208" s="11"/>
      <c r="BE208" s="11"/>
      <c r="BF208" s="11"/>
      <c r="BG208" s="11"/>
      <c r="BH208" s="13"/>
      <c r="BI208" s="12"/>
    </row>
    <row r="209" spans="4:61" ht="15.75" customHeight="1">
      <c r="D209" s="44"/>
      <c r="E209" s="11"/>
      <c r="F209" s="11"/>
      <c r="G209" s="11"/>
      <c r="H209" s="11"/>
      <c r="I209" s="11"/>
      <c r="J209" s="11"/>
      <c r="K209" s="11"/>
      <c r="L209" s="44"/>
      <c r="M209" s="11"/>
      <c r="N209" s="11"/>
      <c r="P209" s="18"/>
      <c r="Q209" s="11"/>
      <c r="R209" s="11"/>
      <c r="S209" s="11"/>
      <c r="T209" s="11"/>
      <c r="U209" s="11"/>
      <c r="V209" s="11"/>
      <c r="W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K209" s="11"/>
      <c r="AL209" s="11"/>
      <c r="AN209" s="11"/>
      <c r="AO209" s="11"/>
      <c r="AP209" s="15"/>
      <c r="AQ209" s="12"/>
      <c r="AR209" s="11"/>
      <c r="AT209" s="12"/>
      <c r="AU209" s="11"/>
      <c r="AV209" s="44"/>
      <c r="AW209" s="12"/>
      <c r="AX209" s="11"/>
      <c r="AY209" s="18"/>
      <c r="AZ209" s="12"/>
      <c r="BA209" s="11"/>
      <c r="BB209" s="11"/>
      <c r="BD209" s="11"/>
      <c r="BE209" s="11"/>
      <c r="BF209" s="11"/>
      <c r="BG209" s="11"/>
      <c r="BH209" s="13"/>
      <c r="BI209" s="12"/>
    </row>
    <row r="210" spans="4:61" ht="15.75" customHeight="1">
      <c r="D210" s="44"/>
      <c r="E210" s="11"/>
      <c r="F210" s="11"/>
      <c r="G210" s="11"/>
      <c r="H210" s="11"/>
      <c r="I210" s="11"/>
      <c r="J210" s="11"/>
      <c r="K210" s="11"/>
      <c r="L210" s="44"/>
      <c r="M210" s="11"/>
      <c r="N210" s="11"/>
      <c r="P210" s="18"/>
      <c r="Q210" s="11"/>
      <c r="R210" s="11"/>
      <c r="S210" s="11"/>
      <c r="T210" s="11"/>
      <c r="U210" s="11"/>
      <c r="V210" s="11"/>
      <c r="W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K210" s="11"/>
      <c r="AL210" s="11"/>
      <c r="AN210" s="11"/>
      <c r="AO210" s="11"/>
      <c r="AP210" s="15"/>
      <c r="AQ210" s="12"/>
      <c r="AR210" s="11"/>
      <c r="AT210" s="12"/>
      <c r="AU210" s="11"/>
      <c r="AV210" s="44"/>
      <c r="AW210" s="12"/>
      <c r="AX210" s="11"/>
      <c r="AY210" s="18"/>
      <c r="AZ210" s="12"/>
      <c r="BA210" s="11"/>
      <c r="BB210" s="11"/>
      <c r="BD210" s="11"/>
      <c r="BE210" s="11"/>
      <c r="BF210" s="11"/>
      <c r="BG210" s="11"/>
      <c r="BH210" s="13"/>
      <c r="BI210" s="12"/>
    </row>
    <row r="211" spans="4:61" ht="15.75" customHeight="1">
      <c r="D211" s="44"/>
      <c r="E211" s="11"/>
      <c r="F211" s="11"/>
      <c r="G211" s="11"/>
      <c r="H211" s="11"/>
      <c r="I211" s="11"/>
      <c r="J211" s="11"/>
      <c r="K211" s="11"/>
      <c r="L211" s="44"/>
      <c r="M211" s="11"/>
      <c r="N211" s="11"/>
      <c r="P211" s="18"/>
      <c r="Q211" s="11"/>
      <c r="R211" s="11"/>
      <c r="S211" s="11"/>
      <c r="T211" s="11"/>
      <c r="U211" s="11"/>
      <c r="V211" s="11"/>
      <c r="W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K211" s="11"/>
      <c r="AL211" s="11"/>
      <c r="AN211" s="11"/>
      <c r="AO211" s="11"/>
      <c r="AP211" s="15"/>
      <c r="AQ211" s="12"/>
      <c r="AR211" s="11"/>
      <c r="AT211" s="12"/>
      <c r="AU211" s="11"/>
      <c r="AV211" s="44"/>
      <c r="AW211" s="12"/>
      <c r="AX211" s="11"/>
      <c r="AY211" s="18"/>
      <c r="AZ211" s="12"/>
      <c r="BA211" s="11"/>
      <c r="BB211" s="11"/>
      <c r="BD211" s="11"/>
      <c r="BE211" s="11"/>
      <c r="BF211" s="11"/>
      <c r="BG211" s="11"/>
      <c r="BH211" s="13"/>
      <c r="BI211" s="12"/>
    </row>
    <row r="212" spans="4:61" ht="15.75" customHeight="1">
      <c r="D212" s="44"/>
      <c r="E212" s="11"/>
      <c r="F212" s="11"/>
      <c r="G212" s="11"/>
      <c r="H212" s="11"/>
      <c r="I212" s="11"/>
      <c r="J212" s="11"/>
      <c r="K212" s="11"/>
      <c r="L212" s="44"/>
      <c r="M212" s="11"/>
      <c r="N212" s="11"/>
      <c r="P212" s="18"/>
      <c r="Q212" s="11"/>
      <c r="R212" s="11"/>
      <c r="S212" s="11"/>
      <c r="T212" s="11"/>
      <c r="U212" s="11"/>
      <c r="V212" s="11"/>
      <c r="W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K212" s="11"/>
      <c r="AL212" s="11"/>
      <c r="AN212" s="11"/>
      <c r="AO212" s="11"/>
      <c r="AP212" s="15"/>
      <c r="AQ212" s="12"/>
      <c r="AR212" s="11"/>
      <c r="AT212" s="12"/>
      <c r="AU212" s="11"/>
      <c r="AV212" s="44"/>
      <c r="AW212" s="12"/>
      <c r="AX212" s="11"/>
      <c r="AY212" s="18"/>
      <c r="AZ212" s="12"/>
      <c r="BA212" s="11"/>
      <c r="BB212" s="11"/>
      <c r="BD212" s="11"/>
      <c r="BE212" s="11"/>
      <c r="BF212" s="11"/>
      <c r="BG212" s="11"/>
      <c r="BH212" s="13"/>
      <c r="BI212" s="12"/>
    </row>
    <row r="213" spans="4:61" ht="15.75" customHeight="1">
      <c r="D213" s="44"/>
      <c r="E213" s="11"/>
      <c r="F213" s="11"/>
      <c r="G213" s="11"/>
      <c r="H213" s="11"/>
      <c r="I213" s="11"/>
      <c r="J213" s="11"/>
      <c r="K213" s="11"/>
      <c r="L213" s="44"/>
      <c r="M213" s="11"/>
      <c r="N213" s="11"/>
      <c r="P213" s="18"/>
      <c r="Q213" s="11"/>
      <c r="R213" s="11"/>
      <c r="S213" s="11"/>
      <c r="T213" s="11"/>
      <c r="U213" s="11"/>
      <c r="V213" s="11"/>
      <c r="W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K213" s="11"/>
      <c r="AL213" s="11"/>
      <c r="AN213" s="11"/>
      <c r="AO213" s="11"/>
      <c r="AP213" s="15"/>
      <c r="AQ213" s="12"/>
      <c r="AR213" s="11"/>
      <c r="AT213" s="12"/>
      <c r="AU213" s="11"/>
      <c r="AV213" s="44"/>
      <c r="AW213" s="12"/>
      <c r="AX213" s="11"/>
      <c r="AY213" s="18"/>
      <c r="AZ213" s="12"/>
      <c r="BA213" s="11"/>
      <c r="BB213" s="11"/>
      <c r="BD213" s="11"/>
      <c r="BE213" s="11"/>
      <c r="BF213" s="11"/>
      <c r="BG213" s="11"/>
      <c r="BH213" s="13"/>
      <c r="BI213" s="12"/>
    </row>
    <row r="214" spans="4:61" ht="15.75" customHeight="1">
      <c r="D214" s="44"/>
      <c r="E214" s="11"/>
      <c r="F214" s="11"/>
      <c r="G214" s="11"/>
      <c r="H214" s="11"/>
      <c r="I214" s="11"/>
      <c r="J214" s="11"/>
      <c r="K214" s="11"/>
      <c r="L214" s="44"/>
      <c r="M214" s="11"/>
      <c r="N214" s="11"/>
      <c r="P214" s="18"/>
      <c r="Q214" s="11"/>
      <c r="R214" s="11"/>
      <c r="S214" s="11"/>
      <c r="T214" s="11"/>
      <c r="U214" s="11"/>
      <c r="V214" s="11"/>
      <c r="W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K214" s="11"/>
      <c r="AL214" s="11"/>
      <c r="AN214" s="11"/>
      <c r="AO214" s="11"/>
      <c r="AP214" s="15"/>
      <c r="AQ214" s="12"/>
      <c r="AR214" s="11"/>
      <c r="AT214" s="12"/>
      <c r="AU214" s="11"/>
      <c r="AV214" s="44"/>
      <c r="AW214" s="12"/>
      <c r="AX214" s="11"/>
      <c r="AY214" s="18"/>
      <c r="AZ214" s="12"/>
      <c r="BA214" s="11"/>
      <c r="BB214" s="11"/>
      <c r="BD214" s="11"/>
      <c r="BE214" s="11"/>
      <c r="BF214" s="11"/>
      <c r="BG214" s="11"/>
      <c r="BH214" s="13"/>
      <c r="BI214" s="12"/>
    </row>
    <row r="215" spans="4:61" ht="15.75" customHeight="1">
      <c r="D215" s="44"/>
      <c r="E215" s="11"/>
      <c r="F215" s="11"/>
      <c r="G215" s="11"/>
      <c r="H215" s="11"/>
      <c r="I215" s="11"/>
      <c r="J215" s="11"/>
      <c r="K215" s="11"/>
      <c r="L215" s="44"/>
      <c r="M215" s="11"/>
      <c r="N215" s="11"/>
      <c r="P215" s="18"/>
      <c r="Q215" s="11"/>
      <c r="R215" s="11"/>
      <c r="S215" s="11"/>
      <c r="T215" s="11"/>
      <c r="U215" s="11"/>
      <c r="V215" s="11"/>
      <c r="W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K215" s="11"/>
      <c r="AL215" s="11"/>
      <c r="AN215" s="11"/>
      <c r="AO215" s="11"/>
      <c r="AP215" s="15"/>
      <c r="AQ215" s="12"/>
      <c r="AR215" s="11"/>
      <c r="AT215" s="12"/>
      <c r="AU215" s="11"/>
      <c r="AV215" s="44"/>
      <c r="AW215" s="12"/>
      <c r="AX215" s="11"/>
      <c r="AY215" s="18"/>
      <c r="AZ215" s="12"/>
      <c r="BA215" s="11"/>
      <c r="BB215" s="11"/>
      <c r="BD215" s="11"/>
      <c r="BE215" s="11"/>
      <c r="BF215" s="11"/>
      <c r="BG215" s="11"/>
      <c r="BH215" s="13"/>
      <c r="BI215" s="12"/>
    </row>
    <row r="216" spans="4:61" ht="15.75" customHeight="1">
      <c r="D216" s="44"/>
      <c r="E216" s="11"/>
      <c r="F216" s="11"/>
      <c r="G216" s="11"/>
      <c r="H216" s="11"/>
      <c r="I216" s="11"/>
      <c r="J216" s="11"/>
      <c r="K216" s="11"/>
      <c r="L216" s="44"/>
      <c r="M216" s="11"/>
      <c r="N216" s="11"/>
      <c r="P216" s="18"/>
      <c r="Q216" s="11"/>
      <c r="R216" s="11"/>
      <c r="S216" s="11"/>
      <c r="T216" s="11"/>
      <c r="U216" s="11"/>
      <c r="V216" s="11"/>
      <c r="W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K216" s="11"/>
      <c r="AL216" s="11"/>
      <c r="AN216" s="11"/>
      <c r="AO216" s="11"/>
      <c r="AP216" s="15"/>
      <c r="AQ216" s="12"/>
      <c r="AR216" s="11"/>
      <c r="AT216" s="12"/>
      <c r="AU216" s="11"/>
      <c r="AV216" s="44"/>
      <c r="AW216" s="12"/>
      <c r="AX216" s="11"/>
      <c r="AY216" s="18"/>
      <c r="AZ216" s="12"/>
      <c r="BA216" s="11"/>
      <c r="BB216" s="11"/>
      <c r="BD216" s="11"/>
      <c r="BE216" s="11"/>
      <c r="BF216" s="11"/>
      <c r="BG216" s="11"/>
      <c r="BH216" s="13"/>
      <c r="BI216" s="12"/>
    </row>
    <row r="217" spans="4:61" ht="15.75" customHeight="1">
      <c r="D217" s="44"/>
      <c r="E217" s="11"/>
      <c r="F217" s="11"/>
      <c r="G217" s="11"/>
      <c r="H217" s="11"/>
      <c r="I217" s="11"/>
      <c r="J217" s="11"/>
      <c r="K217" s="11"/>
      <c r="L217" s="44"/>
      <c r="M217" s="11"/>
      <c r="N217" s="11"/>
      <c r="P217" s="18"/>
      <c r="Q217" s="11"/>
      <c r="R217" s="11"/>
      <c r="S217" s="11"/>
      <c r="T217" s="11"/>
      <c r="U217" s="11"/>
      <c r="V217" s="11"/>
      <c r="W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K217" s="11"/>
      <c r="AL217" s="11"/>
      <c r="AN217" s="11"/>
      <c r="AO217" s="11"/>
      <c r="AP217" s="15"/>
      <c r="AQ217" s="12"/>
      <c r="AR217" s="11"/>
      <c r="AT217" s="12"/>
      <c r="AU217" s="11"/>
      <c r="AV217" s="44"/>
      <c r="AW217" s="12"/>
      <c r="AX217" s="11"/>
      <c r="AY217" s="18"/>
      <c r="AZ217" s="12"/>
      <c r="BA217" s="11"/>
      <c r="BB217" s="11"/>
      <c r="BD217" s="11"/>
      <c r="BE217" s="11"/>
      <c r="BF217" s="11"/>
      <c r="BG217" s="11"/>
      <c r="BH217" s="13"/>
      <c r="BI217" s="12"/>
    </row>
    <row r="218" spans="4:61" ht="15.75" customHeight="1">
      <c r="D218" s="44"/>
      <c r="E218" s="11"/>
      <c r="F218" s="11"/>
      <c r="G218" s="11"/>
      <c r="H218" s="11"/>
      <c r="I218" s="11"/>
      <c r="J218" s="11"/>
      <c r="K218" s="11"/>
      <c r="L218" s="44"/>
      <c r="M218" s="11"/>
      <c r="N218" s="11"/>
      <c r="P218" s="18"/>
      <c r="Q218" s="11"/>
      <c r="R218" s="11"/>
      <c r="S218" s="11"/>
      <c r="T218" s="11"/>
      <c r="U218" s="11"/>
      <c r="V218" s="11"/>
      <c r="W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K218" s="11"/>
      <c r="AL218" s="11"/>
      <c r="AN218" s="11"/>
      <c r="AO218" s="11"/>
      <c r="AP218" s="15"/>
      <c r="AQ218" s="12"/>
      <c r="AR218" s="11"/>
      <c r="AT218" s="12"/>
      <c r="AU218" s="11"/>
      <c r="AV218" s="44"/>
      <c r="AW218" s="12"/>
      <c r="AX218" s="11"/>
      <c r="AY218" s="18"/>
      <c r="AZ218" s="12"/>
      <c r="BA218" s="11"/>
      <c r="BB218" s="11"/>
      <c r="BD218" s="11"/>
      <c r="BE218" s="11"/>
      <c r="BF218" s="11"/>
      <c r="BG218" s="11"/>
      <c r="BH218" s="13"/>
      <c r="BI218" s="12"/>
    </row>
    <row r="219" spans="4:61" ht="15.75" customHeight="1">
      <c r="D219" s="44"/>
      <c r="E219" s="11"/>
      <c r="F219" s="11"/>
      <c r="G219" s="11"/>
      <c r="H219" s="11"/>
      <c r="I219" s="11"/>
      <c r="J219" s="11"/>
      <c r="K219" s="11"/>
      <c r="L219" s="44"/>
      <c r="M219" s="11"/>
      <c r="N219" s="11"/>
      <c r="P219" s="18"/>
      <c r="Q219" s="11"/>
      <c r="R219" s="11"/>
      <c r="S219" s="11"/>
      <c r="T219" s="11"/>
      <c r="U219" s="11"/>
      <c r="V219" s="11"/>
      <c r="W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K219" s="11"/>
      <c r="AL219" s="11"/>
      <c r="AN219" s="11"/>
      <c r="AO219" s="11"/>
      <c r="AP219" s="15"/>
      <c r="AQ219" s="12"/>
      <c r="AR219" s="11"/>
      <c r="AT219" s="12"/>
      <c r="AU219" s="11"/>
      <c r="AV219" s="44"/>
      <c r="AW219" s="12"/>
      <c r="AX219" s="11"/>
      <c r="AY219" s="18"/>
      <c r="AZ219" s="12"/>
      <c r="BA219" s="11"/>
      <c r="BB219" s="11"/>
      <c r="BD219" s="11"/>
      <c r="BE219" s="11"/>
      <c r="BF219" s="11"/>
      <c r="BG219" s="11"/>
      <c r="BH219" s="13"/>
      <c r="BI219" s="12"/>
    </row>
    <row r="220" spans="4:61" ht="15.75" customHeight="1">
      <c r="D220" s="44"/>
      <c r="E220" s="11"/>
      <c r="F220" s="11"/>
      <c r="G220" s="11"/>
      <c r="H220" s="11"/>
      <c r="I220" s="11"/>
      <c r="J220" s="11"/>
      <c r="K220" s="11"/>
      <c r="L220" s="44"/>
      <c r="M220" s="11"/>
      <c r="N220" s="11"/>
      <c r="P220" s="18"/>
      <c r="Q220" s="11"/>
      <c r="R220" s="11"/>
      <c r="S220" s="11"/>
      <c r="T220" s="11"/>
      <c r="U220" s="11"/>
      <c r="V220" s="11"/>
      <c r="W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K220" s="11"/>
      <c r="AL220" s="11"/>
      <c r="AN220" s="11"/>
      <c r="AO220" s="11"/>
      <c r="AP220" s="15"/>
      <c r="AQ220" s="12"/>
      <c r="AR220" s="11"/>
      <c r="AT220" s="12"/>
      <c r="AU220" s="11"/>
      <c r="AV220" s="44"/>
      <c r="AW220" s="12"/>
      <c r="AX220" s="11"/>
      <c r="AY220" s="18"/>
      <c r="AZ220" s="12"/>
      <c r="BA220" s="11"/>
      <c r="BB220" s="11"/>
      <c r="BD220" s="11"/>
      <c r="BE220" s="11"/>
      <c r="BF220" s="11"/>
      <c r="BG220" s="11"/>
      <c r="BH220" s="13"/>
      <c r="BI220" s="12"/>
    </row>
    <row r="221" spans="4:61" ht="15.75" customHeight="1">
      <c r="D221" s="44"/>
      <c r="E221" s="11"/>
      <c r="F221" s="11"/>
      <c r="G221" s="11"/>
      <c r="H221" s="11"/>
      <c r="I221" s="11"/>
      <c r="J221" s="11"/>
      <c r="K221" s="11"/>
      <c r="L221" s="44"/>
      <c r="M221" s="11"/>
      <c r="N221" s="11"/>
      <c r="P221" s="18"/>
      <c r="Q221" s="11"/>
      <c r="R221" s="11"/>
      <c r="S221" s="11"/>
      <c r="T221" s="11"/>
      <c r="U221" s="11"/>
      <c r="V221" s="11"/>
      <c r="W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K221" s="11"/>
      <c r="AL221" s="11"/>
      <c r="AN221" s="11"/>
      <c r="AO221" s="11"/>
      <c r="AP221" s="15"/>
      <c r="AQ221" s="12"/>
      <c r="AR221" s="11"/>
      <c r="AT221" s="12"/>
      <c r="AU221" s="11"/>
      <c r="AV221" s="44"/>
      <c r="AW221" s="12"/>
      <c r="AX221" s="11"/>
      <c r="AY221" s="18"/>
      <c r="AZ221" s="12"/>
      <c r="BA221" s="11"/>
      <c r="BB221" s="11"/>
      <c r="BD221" s="11"/>
      <c r="BE221" s="11"/>
      <c r="BF221" s="11"/>
      <c r="BG221" s="11"/>
      <c r="BH221" s="13"/>
      <c r="BI221" s="12"/>
    </row>
    <row r="222" spans="4:61" ht="15.75" customHeight="1">
      <c r="D222" s="44"/>
      <c r="E222" s="11"/>
      <c r="F222" s="11"/>
      <c r="G222" s="11"/>
      <c r="H222" s="11"/>
      <c r="I222" s="11"/>
      <c r="J222" s="11"/>
      <c r="K222" s="11"/>
      <c r="L222" s="44"/>
      <c r="M222" s="11"/>
      <c r="N222" s="11"/>
      <c r="P222" s="18"/>
      <c r="Q222" s="11"/>
      <c r="R222" s="11"/>
      <c r="S222" s="11"/>
      <c r="T222" s="11"/>
      <c r="U222" s="11"/>
      <c r="V222" s="11"/>
      <c r="W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K222" s="11"/>
      <c r="AL222" s="11"/>
      <c r="AN222" s="11"/>
      <c r="AO222" s="11"/>
      <c r="AP222" s="15"/>
      <c r="AQ222" s="12"/>
      <c r="AR222" s="11"/>
      <c r="AT222" s="12"/>
      <c r="AU222" s="11"/>
      <c r="AV222" s="44"/>
      <c r="AW222" s="12"/>
      <c r="AX222" s="11"/>
      <c r="AY222" s="18"/>
      <c r="AZ222" s="12"/>
      <c r="BA222" s="11"/>
      <c r="BB222" s="11"/>
      <c r="BD222" s="11"/>
      <c r="BE222" s="11"/>
      <c r="BF222" s="11"/>
      <c r="BG222" s="11"/>
      <c r="BH222" s="13"/>
      <c r="BI222" s="12"/>
    </row>
    <row r="223" spans="4:61" ht="15.75" customHeight="1">
      <c r="D223" s="44"/>
      <c r="E223" s="11"/>
      <c r="F223" s="11"/>
      <c r="G223" s="11"/>
      <c r="H223" s="11"/>
      <c r="I223" s="11"/>
      <c r="J223" s="11"/>
      <c r="K223" s="11"/>
      <c r="L223" s="44"/>
      <c r="M223" s="11"/>
      <c r="N223" s="11"/>
      <c r="P223" s="18"/>
      <c r="Q223" s="11"/>
      <c r="R223" s="11"/>
      <c r="S223" s="11"/>
      <c r="T223" s="11"/>
      <c r="U223" s="11"/>
      <c r="V223" s="11"/>
      <c r="W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K223" s="11"/>
      <c r="AL223" s="11"/>
      <c r="AN223" s="11"/>
      <c r="AO223" s="11"/>
      <c r="AP223" s="15"/>
      <c r="AQ223" s="12"/>
      <c r="AR223" s="11"/>
      <c r="AT223" s="12"/>
      <c r="AU223" s="11"/>
      <c r="AV223" s="44"/>
      <c r="AW223" s="12"/>
      <c r="AX223" s="11"/>
      <c r="AY223" s="18"/>
      <c r="AZ223" s="12"/>
      <c r="BA223" s="11"/>
      <c r="BB223" s="11"/>
      <c r="BD223" s="11"/>
      <c r="BE223" s="11"/>
      <c r="BF223" s="11"/>
      <c r="BG223" s="11"/>
      <c r="BH223" s="13"/>
      <c r="BI223" s="12"/>
    </row>
    <row r="224" spans="4:61" ht="15.75" customHeight="1">
      <c r="D224" s="44"/>
      <c r="E224" s="11"/>
      <c r="F224" s="11"/>
      <c r="G224" s="11"/>
      <c r="H224" s="11"/>
      <c r="I224" s="11"/>
      <c r="J224" s="11"/>
      <c r="K224" s="11"/>
      <c r="L224" s="44"/>
      <c r="M224" s="11"/>
      <c r="N224" s="11"/>
      <c r="P224" s="18"/>
      <c r="Q224" s="11"/>
      <c r="R224" s="11"/>
      <c r="S224" s="11"/>
      <c r="T224" s="11"/>
      <c r="U224" s="11"/>
      <c r="V224" s="11"/>
      <c r="W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K224" s="11"/>
      <c r="AL224" s="11"/>
      <c r="AN224" s="11"/>
      <c r="AO224" s="11"/>
      <c r="AP224" s="15"/>
      <c r="AQ224" s="12"/>
      <c r="AR224" s="11"/>
      <c r="AT224" s="12"/>
      <c r="AU224" s="11"/>
      <c r="AV224" s="44"/>
      <c r="AW224" s="12"/>
      <c r="AX224" s="11"/>
      <c r="AY224" s="18"/>
      <c r="AZ224" s="12"/>
      <c r="BA224" s="11"/>
      <c r="BB224" s="11"/>
      <c r="BD224" s="11"/>
      <c r="BE224" s="11"/>
      <c r="BF224" s="11"/>
      <c r="BG224" s="11"/>
      <c r="BH224" s="13"/>
      <c r="BI224" s="12"/>
    </row>
    <row r="225" spans="4:61" ht="15.75" customHeight="1">
      <c r="D225" s="44"/>
      <c r="E225" s="11"/>
      <c r="F225" s="11"/>
      <c r="G225" s="11"/>
      <c r="H225" s="11"/>
      <c r="I225" s="11"/>
      <c r="J225" s="11"/>
      <c r="K225" s="11"/>
      <c r="L225" s="44"/>
      <c r="M225" s="11"/>
      <c r="N225" s="11"/>
      <c r="P225" s="18"/>
      <c r="Q225" s="11"/>
      <c r="R225" s="11"/>
      <c r="S225" s="11"/>
      <c r="T225" s="11"/>
      <c r="U225" s="11"/>
      <c r="V225" s="11"/>
      <c r="W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K225" s="11"/>
      <c r="AL225" s="11"/>
      <c r="AN225" s="11"/>
      <c r="AO225" s="11"/>
      <c r="AP225" s="15"/>
      <c r="AQ225" s="12"/>
      <c r="AR225" s="11"/>
      <c r="AT225" s="12"/>
      <c r="AU225" s="11"/>
      <c r="AV225" s="44"/>
      <c r="AW225" s="12"/>
      <c r="AX225" s="11"/>
      <c r="AY225" s="18"/>
      <c r="AZ225" s="12"/>
      <c r="BA225" s="11"/>
      <c r="BB225" s="11"/>
      <c r="BD225" s="11"/>
      <c r="BE225" s="11"/>
      <c r="BF225" s="11"/>
      <c r="BG225" s="11"/>
      <c r="BH225" s="13"/>
      <c r="BI225" s="12"/>
    </row>
    <row r="226" spans="4:61" ht="15.75" customHeight="1">
      <c r="D226" s="44"/>
      <c r="E226" s="11"/>
      <c r="F226" s="11"/>
      <c r="G226" s="11"/>
      <c r="H226" s="11"/>
      <c r="I226" s="11"/>
      <c r="J226" s="11"/>
      <c r="K226" s="11"/>
      <c r="L226" s="44"/>
      <c r="M226" s="11"/>
      <c r="N226" s="11"/>
      <c r="P226" s="18"/>
      <c r="Q226" s="11"/>
      <c r="R226" s="11"/>
      <c r="S226" s="11"/>
      <c r="T226" s="11"/>
      <c r="U226" s="11"/>
      <c r="V226" s="11"/>
      <c r="W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K226" s="11"/>
      <c r="AL226" s="11"/>
      <c r="AN226" s="11"/>
      <c r="AO226" s="11"/>
      <c r="AP226" s="15"/>
      <c r="AQ226" s="12"/>
      <c r="AR226" s="11"/>
      <c r="AT226" s="12"/>
      <c r="AU226" s="11"/>
      <c r="AV226" s="44"/>
      <c r="AW226" s="12"/>
      <c r="AX226" s="11"/>
      <c r="AY226" s="18"/>
      <c r="AZ226" s="12"/>
      <c r="BA226" s="11"/>
      <c r="BB226" s="11"/>
      <c r="BD226" s="11"/>
      <c r="BE226" s="11"/>
      <c r="BF226" s="11"/>
      <c r="BG226" s="11"/>
      <c r="BH226" s="13"/>
      <c r="BI226" s="12"/>
    </row>
    <row r="227" spans="4:61" ht="15.75" customHeight="1">
      <c r="D227" s="44"/>
      <c r="E227" s="11"/>
      <c r="F227" s="11"/>
      <c r="G227" s="11"/>
      <c r="H227" s="11"/>
      <c r="I227" s="11"/>
      <c r="J227" s="11"/>
      <c r="K227" s="11"/>
      <c r="L227" s="44"/>
      <c r="M227" s="11"/>
      <c r="N227" s="11"/>
      <c r="P227" s="18"/>
      <c r="Q227" s="11"/>
      <c r="R227" s="11"/>
      <c r="S227" s="11"/>
      <c r="T227" s="11"/>
      <c r="U227" s="11"/>
      <c r="V227" s="11"/>
      <c r="W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K227" s="11"/>
      <c r="AL227" s="11"/>
      <c r="AN227" s="11"/>
      <c r="AO227" s="11"/>
      <c r="AP227" s="15"/>
      <c r="AQ227" s="12"/>
      <c r="AR227" s="11"/>
      <c r="AT227" s="12"/>
      <c r="AU227" s="11"/>
      <c r="AV227" s="44"/>
      <c r="AW227" s="12"/>
      <c r="AX227" s="11"/>
      <c r="AY227" s="18"/>
      <c r="AZ227" s="12"/>
      <c r="BA227" s="11"/>
      <c r="BB227" s="11"/>
      <c r="BD227" s="11"/>
      <c r="BE227" s="11"/>
      <c r="BF227" s="11"/>
      <c r="BG227" s="11"/>
      <c r="BH227" s="13"/>
      <c r="BI227" s="12"/>
    </row>
    <row r="228" spans="4:61" ht="15.75" customHeight="1">
      <c r="D228" s="44"/>
      <c r="E228" s="11"/>
      <c r="F228" s="11"/>
      <c r="G228" s="11"/>
      <c r="H228" s="11"/>
      <c r="I228" s="11"/>
      <c r="J228" s="11"/>
      <c r="K228" s="11"/>
      <c r="L228" s="44"/>
      <c r="M228" s="11"/>
      <c r="N228" s="11"/>
      <c r="P228" s="18"/>
      <c r="Q228" s="11"/>
      <c r="R228" s="11"/>
      <c r="S228" s="11"/>
      <c r="T228" s="11"/>
      <c r="U228" s="11"/>
      <c r="V228" s="11"/>
      <c r="W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K228" s="11"/>
      <c r="AL228" s="11"/>
      <c r="AN228" s="11"/>
      <c r="AO228" s="11"/>
      <c r="AP228" s="15"/>
      <c r="AQ228" s="12"/>
      <c r="AR228" s="11"/>
      <c r="AT228" s="12"/>
      <c r="AU228" s="11"/>
      <c r="AV228" s="44"/>
      <c r="AW228" s="12"/>
      <c r="AX228" s="11"/>
      <c r="AY228" s="18"/>
      <c r="AZ228" s="12"/>
      <c r="BA228" s="11"/>
      <c r="BB228" s="11"/>
      <c r="BD228" s="11"/>
      <c r="BE228" s="11"/>
      <c r="BF228" s="11"/>
      <c r="BG228" s="11"/>
      <c r="BH228" s="13"/>
      <c r="BI228" s="12"/>
    </row>
    <row r="229" spans="4:61" ht="15.75" customHeight="1">
      <c r="D229" s="44"/>
      <c r="E229" s="11"/>
      <c r="F229" s="11"/>
      <c r="G229" s="11"/>
      <c r="H229" s="11"/>
      <c r="I229" s="11"/>
      <c r="J229" s="11"/>
      <c r="K229" s="11"/>
      <c r="L229" s="44"/>
      <c r="M229" s="11"/>
      <c r="N229" s="11"/>
      <c r="P229" s="18"/>
      <c r="Q229" s="11"/>
      <c r="R229" s="11"/>
      <c r="S229" s="11"/>
      <c r="T229" s="11"/>
      <c r="U229" s="11"/>
      <c r="V229" s="11"/>
      <c r="W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K229" s="11"/>
      <c r="AL229" s="11"/>
      <c r="AN229" s="11"/>
      <c r="AO229" s="11"/>
      <c r="AP229" s="15"/>
      <c r="AQ229" s="12"/>
      <c r="AR229" s="11"/>
      <c r="AT229" s="12"/>
      <c r="AU229" s="11"/>
      <c r="AV229" s="44"/>
      <c r="AW229" s="12"/>
      <c r="AX229" s="11"/>
      <c r="AY229" s="18"/>
      <c r="AZ229" s="12"/>
      <c r="BA229" s="11"/>
      <c r="BB229" s="11"/>
      <c r="BD229" s="11"/>
      <c r="BE229" s="11"/>
      <c r="BF229" s="11"/>
      <c r="BG229" s="11"/>
      <c r="BH229" s="13"/>
      <c r="BI229" s="12"/>
    </row>
    <row r="230" spans="4:61" ht="15.75" customHeight="1">
      <c r="D230" s="44"/>
      <c r="E230" s="11"/>
      <c r="F230" s="11"/>
      <c r="G230" s="11"/>
      <c r="H230" s="11"/>
      <c r="I230" s="11"/>
      <c r="J230" s="11"/>
      <c r="K230" s="11"/>
      <c r="L230" s="44"/>
      <c r="M230" s="11"/>
      <c r="N230" s="11"/>
      <c r="P230" s="18"/>
      <c r="Q230" s="11"/>
      <c r="R230" s="11"/>
      <c r="S230" s="11"/>
      <c r="T230" s="11"/>
      <c r="U230" s="11"/>
      <c r="V230" s="11"/>
      <c r="W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K230" s="11"/>
      <c r="AL230" s="11"/>
      <c r="AN230" s="11"/>
      <c r="AO230" s="11"/>
      <c r="AP230" s="15"/>
      <c r="AQ230" s="12"/>
      <c r="AR230" s="11"/>
      <c r="AT230" s="12"/>
      <c r="AU230" s="11"/>
      <c r="AV230" s="44"/>
      <c r="AW230" s="12"/>
      <c r="AX230" s="11"/>
      <c r="AY230" s="18"/>
      <c r="AZ230" s="12"/>
      <c r="BA230" s="11"/>
      <c r="BB230" s="11"/>
      <c r="BD230" s="11"/>
      <c r="BE230" s="11"/>
      <c r="BF230" s="11"/>
      <c r="BG230" s="11"/>
      <c r="BH230" s="13"/>
      <c r="BI230" s="12"/>
    </row>
    <row r="231" spans="4:61" ht="15.75" customHeight="1">
      <c r="D231" s="44"/>
      <c r="E231" s="11"/>
      <c r="F231" s="11"/>
      <c r="G231" s="11"/>
      <c r="H231" s="11"/>
      <c r="I231" s="11"/>
      <c r="J231" s="11"/>
      <c r="K231" s="11"/>
      <c r="L231" s="44"/>
      <c r="M231" s="11"/>
      <c r="N231" s="11"/>
      <c r="P231" s="18"/>
      <c r="Q231" s="11"/>
      <c r="R231" s="11"/>
      <c r="S231" s="11"/>
      <c r="T231" s="11"/>
      <c r="U231" s="11"/>
      <c r="V231" s="11"/>
      <c r="W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K231" s="11"/>
      <c r="AL231" s="11"/>
      <c r="AN231" s="11"/>
      <c r="AO231" s="11"/>
      <c r="AP231" s="15"/>
      <c r="AQ231" s="12"/>
      <c r="AR231" s="11"/>
      <c r="AT231" s="12"/>
      <c r="AU231" s="11"/>
      <c r="AV231" s="44"/>
      <c r="AW231" s="12"/>
      <c r="AX231" s="11"/>
      <c r="AY231" s="18"/>
      <c r="AZ231" s="12"/>
      <c r="BA231" s="11"/>
      <c r="BB231" s="11"/>
      <c r="BD231" s="11"/>
      <c r="BE231" s="11"/>
      <c r="BF231" s="11"/>
      <c r="BG231" s="11"/>
      <c r="BH231" s="13"/>
      <c r="BI231" s="12"/>
    </row>
    <row r="232" spans="4:61" ht="15.75" customHeight="1">
      <c r="D232" s="44"/>
      <c r="E232" s="11"/>
      <c r="F232" s="11"/>
      <c r="G232" s="11"/>
      <c r="H232" s="11"/>
      <c r="I232" s="11"/>
      <c r="J232" s="11"/>
      <c r="K232" s="11"/>
      <c r="L232" s="44"/>
      <c r="M232" s="11"/>
      <c r="N232" s="11"/>
      <c r="P232" s="18"/>
      <c r="Q232" s="11"/>
      <c r="R232" s="11"/>
      <c r="S232" s="11"/>
      <c r="T232" s="11"/>
      <c r="U232" s="11"/>
      <c r="V232" s="11"/>
      <c r="W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K232" s="11"/>
      <c r="AL232" s="11"/>
      <c r="AN232" s="11"/>
      <c r="AO232" s="11"/>
      <c r="AP232" s="15"/>
      <c r="AQ232" s="12"/>
      <c r="AR232" s="11"/>
      <c r="AT232" s="12"/>
      <c r="AU232" s="11"/>
      <c r="AV232" s="44"/>
      <c r="AW232" s="12"/>
      <c r="AX232" s="11"/>
      <c r="AY232" s="18"/>
      <c r="AZ232" s="12"/>
      <c r="BA232" s="11"/>
      <c r="BB232" s="11"/>
      <c r="BD232" s="11"/>
      <c r="BE232" s="11"/>
      <c r="BF232" s="11"/>
      <c r="BG232" s="11"/>
      <c r="BH232" s="13"/>
      <c r="BI232" s="12"/>
    </row>
    <row r="233" spans="4:61" ht="15.75" customHeight="1">
      <c r="D233" s="44"/>
      <c r="E233" s="11"/>
      <c r="F233" s="11"/>
      <c r="G233" s="11"/>
      <c r="H233" s="11"/>
      <c r="I233" s="11"/>
      <c r="J233" s="11"/>
      <c r="K233" s="11"/>
      <c r="L233" s="44"/>
      <c r="M233" s="11"/>
      <c r="N233" s="11"/>
      <c r="P233" s="18"/>
      <c r="Q233" s="11"/>
      <c r="R233" s="11"/>
      <c r="S233" s="11"/>
      <c r="T233" s="11"/>
      <c r="U233" s="11"/>
      <c r="V233" s="11"/>
      <c r="W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K233" s="11"/>
      <c r="AL233" s="11"/>
      <c r="AN233" s="11"/>
      <c r="AO233" s="11"/>
      <c r="AP233" s="15"/>
      <c r="AQ233" s="12"/>
      <c r="AR233" s="11"/>
      <c r="AT233" s="12"/>
      <c r="AU233" s="11"/>
      <c r="AV233" s="44"/>
      <c r="AW233" s="12"/>
      <c r="AX233" s="11"/>
      <c r="AY233" s="18"/>
      <c r="AZ233" s="12"/>
      <c r="BA233" s="11"/>
      <c r="BB233" s="11"/>
      <c r="BD233" s="11"/>
      <c r="BE233" s="11"/>
      <c r="BF233" s="11"/>
      <c r="BG233" s="11"/>
      <c r="BH233" s="13"/>
      <c r="BI233" s="12"/>
    </row>
    <row r="234" spans="4:61" ht="15.75" customHeight="1">
      <c r="D234" s="44"/>
      <c r="E234" s="11"/>
      <c r="F234" s="11"/>
      <c r="G234" s="11"/>
      <c r="H234" s="11"/>
      <c r="I234" s="11"/>
      <c r="J234" s="11"/>
      <c r="K234" s="11"/>
      <c r="L234" s="44"/>
      <c r="M234" s="11"/>
      <c r="N234" s="11"/>
      <c r="P234" s="18"/>
      <c r="Q234" s="11"/>
      <c r="R234" s="11"/>
      <c r="S234" s="11"/>
      <c r="T234" s="11"/>
      <c r="U234" s="11"/>
      <c r="V234" s="11"/>
      <c r="W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K234" s="11"/>
      <c r="AL234" s="11"/>
      <c r="AN234" s="11"/>
      <c r="AO234" s="11"/>
      <c r="AP234" s="15"/>
      <c r="AQ234" s="12"/>
      <c r="AR234" s="11"/>
      <c r="AT234" s="12"/>
      <c r="AU234" s="11"/>
      <c r="AV234" s="44"/>
      <c r="AW234" s="12"/>
      <c r="AX234" s="11"/>
      <c r="AY234" s="18"/>
      <c r="AZ234" s="12"/>
      <c r="BA234" s="11"/>
      <c r="BB234" s="11"/>
      <c r="BD234" s="11"/>
      <c r="BE234" s="11"/>
      <c r="BF234" s="11"/>
      <c r="BG234" s="11"/>
      <c r="BH234" s="13"/>
      <c r="BI234" s="12"/>
    </row>
    <row r="235" spans="4:61" ht="15.75" customHeight="1">
      <c r="D235" s="44"/>
      <c r="E235" s="11"/>
      <c r="F235" s="11"/>
      <c r="G235" s="11"/>
      <c r="H235" s="11"/>
      <c r="I235" s="11"/>
      <c r="J235" s="11"/>
      <c r="K235" s="11"/>
      <c r="L235" s="44"/>
      <c r="M235" s="11"/>
      <c r="N235" s="11"/>
      <c r="P235" s="18"/>
      <c r="Q235" s="11"/>
      <c r="R235" s="11"/>
      <c r="S235" s="11"/>
      <c r="T235" s="11"/>
      <c r="U235" s="11"/>
      <c r="V235" s="11"/>
      <c r="W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K235" s="11"/>
      <c r="AL235" s="11"/>
      <c r="AN235" s="11"/>
      <c r="AO235" s="11"/>
      <c r="AP235" s="15"/>
      <c r="AQ235" s="12"/>
      <c r="AR235" s="11"/>
      <c r="AT235" s="12"/>
      <c r="AU235" s="11"/>
      <c r="AV235" s="44"/>
      <c r="AW235" s="12"/>
      <c r="AX235" s="11"/>
      <c r="AY235" s="18"/>
      <c r="AZ235" s="12"/>
      <c r="BA235" s="11"/>
      <c r="BB235" s="11"/>
      <c r="BD235" s="11"/>
      <c r="BE235" s="11"/>
      <c r="BF235" s="11"/>
      <c r="BG235" s="11"/>
      <c r="BH235" s="13"/>
      <c r="BI235" s="12"/>
    </row>
    <row r="236" spans="4:61" ht="15.75" customHeight="1">
      <c r="D236" s="44"/>
      <c r="E236" s="11"/>
      <c r="F236" s="11"/>
      <c r="G236" s="11"/>
      <c r="H236" s="11"/>
      <c r="I236" s="11"/>
      <c r="J236" s="11"/>
      <c r="K236" s="11"/>
      <c r="L236" s="44"/>
      <c r="M236" s="11"/>
      <c r="N236" s="11"/>
      <c r="P236" s="18"/>
      <c r="Q236" s="11"/>
      <c r="R236" s="11"/>
      <c r="S236" s="11"/>
      <c r="T236" s="11"/>
      <c r="U236" s="11"/>
      <c r="V236" s="11"/>
      <c r="W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K236" s="11"/>
      <c r="AL236" s="11"/>
      <c r="AN236" s="11"/>
      <c r="AO236" s="11"/>
      <c r="AP236" s="15"/>
      <c r="AQ236" s="12"/>
      <c r="AR236" s="11"/>
      <c r="AT236" s="12"/>
      <c r="AU236" s="11"/>
      <c r="AV236" s="44"/>
      <c r="AW236" s="12"/>
      <c r="AX236" s="11"/>
      <c r="AY236" s="18"/>
      <c r="AZ236" s="12"/>
      <c r="BA236" s="11"/>
      <c r="BB236" s="11"/>
      <c r="BD236" s="11"/>
      <c r="BE236" s="11"/>
      <c r="BF236" s="11"/>
      <c r="BG236" s="11"/>
      <c r="BH236" s="13"/>
      <c r="BI236" s="12"/>
    </row>
    <row r="237" spans="4:61" ht="15.75" customHeight="1">
      <c r="D237" s="44"/>
      <c r="E237" s="11"/>
      <c r="F237" s="11"/>
      <c r="G237" s="11"/>
      <c r="H237" s="11"/>
      <c r="I237" s="11"/>
      <c r="J237" s="11"/>
      <c r="K237" s="11"/>
      <c r="L237" s="44"/>
      <c r="M237" s="11"/>
      <c r="N237" s="11"/>
      <c r="P237" s="18"/>
      <c r="Q237" s="11"/>
      <c r="R237" s="11"/>
      <c r="S237" s="11"/>
      <c r="T237" s="11"/>
      <c r="U237" s="11"/>
      <c r="V237" s="11"/>
      <c r="W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K237" s="11"/>
      <c r="AL237" s="11"/>
      <c r="AN237" s="11"/>
      <c r="AO237" s="11"/>
      <c r="AP237" s="15"/>
      <c r="AQ237" s="12"/>
      <c r="AR237" s="11"/>
      <c r="AT237" s="12"/>
      <c r="AU237" s="11"/>
      <c r="AV237" s="44"/>
      <c r="AW237" s="12"/>
      <c r="AX237" s="11"/>
      <c r="AY237" s="18"/>
      <c r="AZ237" s="12"/>
      <c r="BA237" s="11"/>
      <c r="BB237" s="11"/>
      <c r="BD237" s="11"/>
      <c r="BE237" s="11"/>
      <c r="BF237" s="11"/>
      <c r="BG237" s="11"/>
      <c r="BH237" s="13"/>
      <c r="BI237" s="12"/>
    </row>
    <row r="238" spans="4:61" ht="15.75" customHeight="1">
      <c r="D238" s="44"/>
      <c r="E238" s="11"/>
      <c r="F238" s="11"/>
      <c r="G238" s="11"/>
      <c r="H238" s="11"/>
      <c r="I238" s="11"/>
      <c r="J238" s="11"/>
      <c r="K238" s="11"/>
      <c r="L238" s="44"/>
      <c r="M238" s="11"/>
      <c r="N238" s="11"/>
      <c r="P238" s="18"/>
      <c r="Q238" s="11"/>
      <c r="R238" s="11"/>
      <c r="S238" s="11"/>
      <c r="T238" s="11"/>
      <c r="U238" s="11"/>
      <c r="V238" s="11"/>
      <c r="W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K238" s="11"/>
      <c r="AL238" s="11"/>
      <c r="AN238" s="11"/>
      <c r="AO238" s="11"/>
      <c r="AP238" s="15"/>
      <c r="AQ238" s="12"/>
      <c r="AR238" s="11"/>
      <c r="AT238" s="12"/>
      <c r="AU238" s="11"/>
      <c r="AV238" s="44"/>
      <c r="AW238" s="12"/>
      <c r="AX238" s="11"/>
      <c r="AY238" s="18"/>
      <c r="AZ238" s="12"/>
      <c r="BA238" s="11"/>
      <c r="BB238" s="11"/>
      <c r="BD238" s="11"/>
      <c r="BE238" s="11"/>
      <c r="BF238" s="11"/>
      <c r="BG238" s="11"/>
      <c r="BH238" s="13"/>
      <c r="BI238" s="12"/>
    </row>
    <row r="239" spans="4:61" ht="15.75" customHeight="1">
      <c r="D239" s="44"/>
      <c r="E239" s="11"/>
      <c r="F239" s="11"/>
      <c r="G239" s="11"/>
      <c r="H239" s="11"/>
      <c r="I239" s="11"/>
      <c r="J239" s="11"/>
      <c r="K239" s="11"/>
      <c r="L239" s="44"/>
      <c r="M239" s="11"/>
      <c r="N239" s="11"/>
      <c r="P239" s="18"/>
      <c r="Q239" s="11"/>
      <c r="R239" s="11"/>
      <c r="S239" s="11"/>
      <c r="T239" s="11"/>
      <c r="U239" s="11"/>
      <c r="V239" s="11"/>
      <c r="W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K239" s="11"/>
      <c r="AL239" s="11"/>
      <c r="AN239" s="11"/>
      <c r="AO239" s="11"/>
      <c r="AP239" s="15"/>
      <c r="AQ239" s="12"/>
      <c r="AR239" s="11"/>
      <c r="AT239" s="12"/>
      <c r="AU239" s="11"/>
      <c r="AV239" s="44"/>
      <c r="AW239" s="12"/>
      <c r="AX239" s="11"/>
      <c r="AY239" s="18"/>
      <c r="AZ239" s="12"/>
      <c r="BA239" s="11"/>
      <c r="BB239" s="11"/>
      <c r="BD239" s="11"/>
      <c r="BE239" s="11"/>
      <c r="BF239" s="11"/>
      <c r="BG239" s="11"/>
      <c r="BH239" s="13"/>
      <c r="BI239" s="12"/>
    </row>
    <row r="240" spans="4:61" ht="15.75" customHeight="1">
      <c r="D240" s="44"/>
      <c r="E240" s="11"/>
      <c r="F240" s="11"/>
      <c r="G240" s="11"/>
      <c r="H240" s="11"/>
      <c r="I240" s="11"/>
      <c r="J240" s="11"/>
      <c r="K240" s="11"/>
      <c r="L240" s="44"/>
      <c r="M240" s="11"/>
      <c r="N240" s="11"/>
      <c r="P240" s="18"/>
      <c r="Q240" s="11"/>
      <c r="R240" s="11"/>
      <c r="S240" s="11"/>
      <c r="T240" s="11"/>
      <c r="U240" s="11"/>
      <c r="V240" s="11"/>
      <c r="W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K240" s="11"/>
      <c r="AL240" s="11"/>
      <c r="AN240" s="11"/>
      <c r="AO240" s="11"/>
      <c r="AP240" s="15"/>
      <c r="AQ240" s="12"/>
      <c r="AR240" s="11"/>
      <c r="AT240" s="12"/>
      <c r="AU240" s="11"/>
      <c r="AV240" s="44"/>
      <c r="AW240" s="12"/>
      <c r="AX240" s="11"/>
      <c r="AY240" s="18"/>
      <c r="AZ240" s="12"/>
      <c r="BA240" s="11"/>
      <c r="BB240" s="11"/>
      <c r="BD240" s="11"/>
      <c r="BE240" s="11"/>
      <c r="BF240" s="11"/>
      <c r="BG240" s="11"/>
      <c r="BH240" s="13"/>
      <c r="BI240" s="12"/>
    </row>
    <row r="241" spans="4:61" ht="15.75" customHeight="1">
      <c r="D241" s="44"/>
      <c r="E241" s="11"/>
      <c r="F241" s="11"/>
      <c r="G241" s="11"/>
      <c r="H241" s="11"/>
      <c r="I241" s="11"/>
      <c r="J241" s="11"/>
      <c r="K241" s="11"/>
      <c r="L241" s="44"/>
      <c r="M241" s="11"/>
      <c r="N241" s="11"/>
      <c r="P241" s="18"/>
      <c r="Q241" s="11"/>
      <c r="R241" s="11"/>
      <c r="S241" s="11"/>
      <c r="T241" s="11"/>
      <c r="U241" s="11"/>
      <c r="V241" s="11"/>
      <c r="W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K241" s="11"/>
      <c r="AL241" s="11"/>
      <c r="AN241" s="11"/>
      <c r="AO241" s="11"/>
      <c r="AP241" s="15"/>
      <c r="AQ241" s="12"/>
      <c r="AR241" s="11"/>
      <c r="AT241" s="12"/>
      <c r="AU241" s="11"/>
      <c r="AV241" s="44"/>
      <c r="AW241" s="12"/>
      <c r="AX241" s="11"/>
      <c r="AY241" s="18"/>
      <c r="AZ241" s="12"/>
      <c r="BA241" s="11"/>
      <c r="BB241" s="11"/>
      <c r="BD241" s="11"/>
      <c r="BE241" s="11"/>
      <c r="BF241" s="11"/>
      <c r="BG241" s="11"/>
      <c r="BH241" s="13"/>
      <c r="BI241" s="12"/>
    </row>
    <row r="242" spans="4:61" ht="15.75" customHeight="1">
      <c r="D242" s="44"/>
      <c r="E242" s="11"/>
      <c r="F242" s="11"/>
      <c r="G242" s="11"/>
      <c r="H242" s="11"/>
      <c r="I242" s="11"/>
      <c r="J242" s="11"/>
      <c r="K242" s="11"/>
      <c r="L242" s="44"/>
      <c r="M242" s="11"/>
      <c r="N242" s="11"/>
      <c r="P242" s="18"/>
      <c r="Q242" s="11"/>
      <c r="R242" s="11"/>
      <c r="S242" s="11"/>
      <c r="T242" s="11"/>
      <c r="U242" s="11"/>
      <c r="V242" s="11"/>
      <c r="W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K242" s="11"/>
      <c r="AL242" s="11"/>
      <c r="AN242" s="11"/>
      <c r="AO242" s="11"/>
      <c r="AP242" s="15"/>
      <c r="AQ242" s="12"/>
      <c r="AR242" s="11"/>
      <c r="AT242" s="12"/>
      <c r="AU242" s="11"/>
      <c r="AV242" s="44"/>
      <c r="AW242" s="12"/>
      <c r="AX242" s="11"/>
      <c r="AY242" s="18"/>
      <c r="AZ242" s="12"/>
      <c r="BA242" s="11"/>
      <c r="BB242" s="11"/>
      <c r="BD242" s="11"/>
      <c r="BE242" s="11"/>
      <c r="BF242" s="11"/>
      <c r="BG242" s="11"/>
      <c r="BH242" s="13"/>
      <c r="BI242" s="12"/>
    </row>
    <row r="243" spans="4:61" ht="15.75" customHeight="1">
      <c r="D243" s="44"/>
      <c r="E243" s="11"/>
      <c r="F243" s="11"/>
      <c r="G243" s="11"/>
      <c r="H243" s="11"/>
      <c r="I243" s="11"/>
      <c r="J243" s="11"/>
      <c r="K243" s="11"/>
      <c r="L243" s="44"/>
      <c r="M243" s="11"/>
      <c r="N243" s="11"/>
      <c r="P243" s="18"/>
      <c r="Q243" s="11"/>
      <c r="R243" s="11"/>
      <c r="S243" s="11"/>
      <c r="T243" s="11"/>
      <c r="U243" s="11"/>
      <c r="V243" s="11"/>
      <c r="W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K243" s="11"/>
      <c r="AL243" s="11"/>
      <c r="AN243" s="11"/>
      <c r="AO243" s="11"/>
      <c r="AP243" s="15"/>
      <c r="AQ243" s="12"/>
      <c r="AR243" s="11"/>
      <c r="AT243" s="12"/>
      <c r="AU243" s="11"/>
      <c r="AV243" s="44"/>
      <c r="AW243" s="12"/>
      <c r="AX243" s="11"/>
      <c r="AY243" s="18"/>
      <c r="AZ243" s="12"/>
      <c r="BA243" s="11"/>
      <c r="BB243" s="11"/>
      <c r="BD243" s="11"/>
      <c r="BE243" s="11"/>
      <c r="BF243" s="11"/>
      <c r="BG243" s="11"/>
      <c r="BH243" s="13"/>
      <c r="BI243" s="12"/>
    </row>
    <row r="244" spans="4:61" ht="15.75" customHeight="1">
      <c r="D244" s="44"/>
      <c r="E244" s="11"/>
      <c r="F244" s="11"/>
      <c r="G244" s="11"/>
      <c r="H244" s="11"/>
      <c r="I244" s="11"/>
      <c r="J244" s="11"/>
      <c r="K244" s="11"/>
      <c r="L244" s="44"/>
      <c r="M244" s="11"/>
      <c r="N244" s="11"/>
      <c r="P244" s="18"/>
      <c r="Q244" s="11"/>
      <c r="R244" s="11"/>
      <c r="S244" s="11"/>
      <c r="T244" s="11"/>
      <c r="U244" s="11"/>
      <c r="V244" s="11"/>
      <c r="W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K244" s="11"/>
      <c r="AL244" s="11"/>
      <c r="AN244" s="11"/>
      <c r="AO244" s="11"/>
      <c r="AP244" s="15"/>
      <c r="AQ244" s="12"/>
      <c r="AR244" s="11"/>
      <c r="AT244" s="12"/>
      <c r="AU244" s="11"/>
      <c r="AV244" s="44"/>
      <c r="AW244" s="12"/>
      <c r="AX244" s="11"/>
      <c r="AY244" s="18"/>
      <c r="AZ244" s="12"/>
      <c r="BA244" s="11"/>
      <c r="BB244" s="11"/>
      <c r="BD244" s="11"/>
      <c r="BE244" s="11"/>
      <c r="BF244" s="11"/>
      <c r="BG244" s="11"/>
      <c r="BH244" s="13"/>
      <c r="BI244" s="12"/>
    </row>
    <row r="245" spans="4:61" ht="15.75" customHeight="1">
      <c r="D245" s="44"/>
      <c r="E245" s="11"/>
      <c r="F245" s="11"/>
      <c r="G245" s="11"/>
      <c r="H245" s="11"/>
      <c r="I245" s="11"/>
      <c r="J245" s="11"/>
      <c r="K245" s="11"/>
      <c r="L245" s="44"/>
      <c r="M245" s="11"/>
      <c r="N245" s="11"/>
      <c r="P245" s="18"/>
      <c r="Q245" s="11"/>
      <c r="R245" s="11"/>
      <c r="S245" s="11"/>
      <c r="T245" s="11"/>
      <c r="U245" s="11"/>
      <c r="V245" s="11"/>
      <c r="W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K245" s="11"/>
      <c r="AL245" s="11"/>
      <c r="AN245" s="11"/>
      <c r="AO245" s="11"/>
      <c r="AP245" s="15"/>
      <c r="AQ245" s="12"/>
      <c r="AR245" s="11"/>
      <c r="AT245" s="12"/>
      <c r="AU245" s="11"/>
      <c r="AV245" s="44"/>
      <c r="AW245" s="12"/>
      <c r="AX245" s="11"/>
      <c r="AY245" s="18"/>
      <c r="AZ245" s="12"/>
      <c r="BA245" s="11"/>
      <c r="BB245" s="11"/>
      <c r="BD245" s="11"/>
      <c r="BE245" s="11"/>
      <c r="BF245" s="11"/>
      <c r="BG245" s="11"/>
      <c r="BH245" s="13"/>
      <c r="BI245" s="12"/>
    </row>
    <row r="246" spans="4:61" ht="15.75" customHeight="1">
      <c r="D246" s="44"/>
      <c r="E246" s="11"/>
      <c r="F246" s="11"/>
      <c r="G246" s="11"/>
      <c r="H246" s="11"/>
      <c r="I246" s="11"/>
      <c r="J246" s="11"/>
      <c r="K246" s="11"/>
      <c r="L246" s="44"/>
      <c r="M246" s="11"/>
      <c r="N246" s="11"/>
      <c r="P246" s="18"/>
      <c r="Q246" s="11"/>
      <c r="R246" s="11"/>
      <c r="S246" s="11"/>
      <c r="T246" s="11"/>
      <c r="U246" s="11"/>
      <c r="V246" s="11"/>
      <c r="W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K246" s="11"/>
      <c r="AL246" s="11"/>
      <c r="AN246" s="11"/>
      <c r="AO246" s="11"/>
      <c r="AP246" s="15"/>
      <c r="AQ246" s="12"/>
      <c r="AR246" s="11"/>
      <c r="AT246" s="12"/>
      <c r="AU246" s="11"/>
      <c r="AV246" s="44"/>
      <c r="AW246" s="12"/>
      <c r="AX246" s="11"/>
      <c r="AY246" s="18"/>
      <c r="AZ246" s="12"/>
      <c r="BA246" s="11"/>
      <c r="BB246" s="11"/>
      <c r="BD246" s="11"/>
      <c r="BE246" s="11"/>
      <c r="BF246" s="11"/>
      <c r="BG246" s="11"/>
      <c r="BH246" s="13"/>
      <c r="BI246" s="12"/>
    </row>
    <row r="247" spans="4:61" ht="15.75" customHeight="1">
      <c r="D247" s="44"/>
      <c r="E247" s="11"/>
      <c r="F247" s="11"/>
      <c r="G247" s="11"/>
      <c r="H247" s="11"/>
      <c r="I247" s="11"/>
      <c r="J247" s="11"/>
      <c r="K247" s="11"/>
      <c r="L247" s="44"/>
      <c r="M247" s="11"/>
      <c r="N247" s="11"/>
      <c r="P247" s="18"/>
      <c r="Q247" s="11"/>
      <c r="R247" s="11"/>
      <c r="S247" s="11"/>
      <c r="T247" s="11"/>
      <c r="U247" s="11"/>
      <c r="V247" s="11"/>
      <c r="W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K247" s="11"/>
      <c r="AL247" s="11"/>
      <c r="AN247" s="11"/>
      <c r="AO247" s="11"/>
      <c r="AP247" s="15"/>
      <c r="AQ247" s="12"/>
      <c r="AR247" s="11"/>
      <c r="AT247" s="12"/>
      <c r="AU247" s="11"/>
      <c r="AV247" s="44"/>
      <c r="AW247" s="12"/>
      <c r="AX247" s="11"/>
      <c r="AY247" s="18"/>
      <c r="AZ247" s="12"/>
      <c r="BA247" s="11"/>
      <c r="BB247" s="11"/>
      <c r="BD247" s="11"/>
      <c r="BE247" s="11"/>
      <c r="BF247" s="11"/>
      <c r="BG247" s="11"/>
      <c r="BH247" s="13"/>
      <c r="BI247" s="12"/>
    </row>
    <row r="248" spans="4:61" ht="15.75" customHeight="1">
      <c r="D248" s="44"/>
      <c r="E248" s="11"/>
      <c r="F248" s="11"/>
      <c r="G248" s="11"/>
      <c r="H248" s="11"/>
      <c r="I248" s="11"/>
      <c r="J248" s="11"/>
      <c r="K248" s="11"/>
      <c r="L248" s="44"/>
      <c r="M248" s="11"/>
      <c r="N248" s="11"/>
      <c r="P248" s="18"/>
      <c r="Q248" s="11"/>
      <c r="R248" s="11"/>
      <c r="S248" s="11"/>
      <c r="T248" s="11"/>
      <c r="U248" s="11"/>
      <c r="V248" s="11"/>
      <c r="W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K248" s="11"/>
      <c r="AL248" s="11"/>
      <c r="AN248" s="11"/>
      <c r="AO248" s="11"/>
      <c r="AP248" s="15"/>
      <c r="AQ248" s="12"/>
      <c r="AR248" s="11"/>
      <c r="AT248" s="12"/>
      <c r="AU248" s="11"/>
      <c r="AV248" s="44"/>
      <c r="AW248" s="12"/>
      <c r="AX248" s="11"/>
      <c r="AY248" s="18"/>
      <c r="AZ248" s="12"/>
      <c r="BA248" s="11"/>
      <c r="BB248" s="11"/>
      <c r="BD248" s="11"/>
      <c r="BE248" s="11"/>
      <c r="BF248" s="11"/>
      <c r="BG248" s="11"/>
      <c r="BH248" s="13"/>
      <c r="BI248" s="12"/>
    </row>
    <row r="249" spans="4:61" ht="15.75" customHeight="1">
      <c r="D249" s="44"/>
      <c r="E249" s="11"/>
      <c r="F249" s="11"/>
      <c r="G249" s="11"/>
      <c r="H249" s="11"/>
      <c r="I249" s="11"/>
      <c r="J249" s="11"/>
      <c r="K249" s="11"/>
      <c r="L249" s="44"/>
      <c r="M249" s="11"/>
      <c r="N249" s="11"/>
      <c r="P249" s="18"/>
      <c r="Q249" s="11"/>
      <c r="R249" s="11"/>
      <c r="S249" s="11"/>
      <c r="T249" s="11"/>
      <c r="U249" s="11"/>
      <c r="V249" s="11"/>
      <c r="W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K249" s="11"/>
      <c r="AL249" s="11"/>
      <c r="AN249" s="11"/>
      <c r="AO249" s="11"/>
      <c r="AP249" s="15"/>
      <c r="AQ249" s="12"/>
      <c r="AR249" s="11"/>
      <c r="AT249" s="12"/>
      <c r="AU249" s="11"/>
      <c r="AV249" s="44"/>
      <c r="AW249" s="12"/>
      <c r="AX249" s="11"/>
      <c r="AY249" s="18"/>
      <c r="AZ249" s="12"/>
      <c r="BA249" s="11"/>
      <c r="BB249" s="11"/>
      <c r="BD249" s="11"/>
      <c r="BE249" s="11"/>
      <c r="BF249" s="11"/>
      <c r="BG249" s="11"/>
      <c r="BH249" s="13"/>
      <c r="BI249" s="12"/>
    </row>
    <row r="250" spans="4:61" ht="15.75" customHeight="1">
      <c r="D250" s="44"/>
      <c r="E250" s="11"/>
      <c r="F250" s="11"/>
      <c r="G250" s="11"/>
      <c r="H250" s="11"/>
      <c r="I250" s="11"/>
      <c r="J250" s="11"/>
      <c r="K250" s="11"/>
      <c r="L250" s="44"/>
      <c r="M250" s="11"/>
      <c r="N250" s="11"/>
      <c r="P250" s="18"/>
      <c r="Q250" s="11"/>
      <c r="R250" s="11"/>
      <c r="S250" s="11"/>
      <c r="T250" s="11"/>
      <c r="U250" s="11"/>
      <c r="V250" s="11"/>
      <c r="W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K250" s="11"/>
      <c r="AL250" s="11"/>
      <c r="AN250" s="11"/>
      <c r="AO250" s="11"/>
      <c r="AP250" s="15"/>
      <c r="AQ250" s="12"/>
      <c r="AR250" s="11"/>
      <c r="AT250" s="12"/>
      <c r="AU250" s="11"/>
      <c r="AV250" s="44"/>
      <c r="AW250" s="12"/>
      <c r="AX250" s="11"/>
      <c r="AY250" s="18"/>
      <c r="AZ250" s="12"/>
      <c r="BA250" s="11"/>
      <c r="BB250" s="11"/>
      <c r="BD250" s="11"/>
      <c r="BE250" s="11"/>
      <c r="BF250" s="11"/>
      <c r="BG250" s="11"/>
      <c r="BH250" s="13"/>
      <c r="BI250" s="12"/>
    </row>
    <row r="251" spans="4:61" ht="15.75" customHeight="1">
      <c r="D251" s="44"/>
      <c r="E251" s="11"/>
      <c r="F251" s="11"/>
      <c r="G251" s="11"/>
      <c r="H251" s="11"/>
      <c r="I251" s="11"/>
      <c r="J251" s="11"/>
      <c r="K251" s="11"/>
      <c r="L251" s="44"/>
      <c r="M251" s="11"/>
      <c r="N251" s="11"/>
      <c r="P251" s="18"/>
      <c r="Q251" s="11"/>
      <c r="R251" s="11"/>
      <c r="S251" s="11"/>
      <c r="T251" s="11"/>
      <c r="U251" s="11"/>
      <c r="V251" s="11"/>
      <c r="W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K251" s="11"/>
      <c r="AL251" s="11"/>
      <c r="AN251" s="11"/>
      <c r="AO251" s="11"/>
      <c r="AP251" s="15"/>
      <c r="AQ251" s="12"/>
      <c r="AR251" s="11"/>
      <c r="AT251" s="12"/>
      <c r="AU251" s="11"/>
      <c r="AV251" s="44"/>
      <c r="AW251" s="12"/>
      <c r="AX251" s="11"/>
      <c r="AY251" s="18"/>
      <c r="AZ251" s="12"/>
      <c r="BA251" s="11"/>
      <c r="BB251" s="11"/>
      <c r="BD251" s="11"/>
      <c r="BE251" s="11"/>
      <c r="BF251" s="11"/>
      <c r="BG251" s="11"/>
      <c r="BH251" s="13"/>
      <c r="BI251" s="12"/>
    </row>
    <row r="252" spans="4:61" ht="15.75" customHeight="1">
      <c r="D252" s="44"/>
      <c r="E252" s="11"/>
      <c r="F252" s="11"/>
      <c r="G252" s="11"/>
      <c r="H252" s="11"/>
      <c r="I252" s="11"/>
      <c r="J252" s="11"/>
      <c r="K252" s="11"/>
      <c r="L252" s="44"/>
      <c r="M252" s="11"/>
      <c r="N252" s="11"/>
      <c r="P252" s="18"/>
      <c r="Q252" s="11"/>
      <c r="R252" s="11"/>
      <c r="S252" s="11"/>
      <c r="T252" s="11"/>
      <c r="U252" s="11"/>
      <c r="V252" s="11"/>
      <c r="W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K252" s="11"/>
      <c r="AL252" s="11"/>
      <c r="AN252" s="11"/>
      <c r="AO252" s="11"/>
      <c r="AP252" s="15"/>
      <c r="AQ252" s="12"/>
      <c r="AR252" s="11"/>
      <c r="AT252" s="12"/>
      <c r="AU252" s="11"/>
      <c r="AV252" s="44"/>
      <c r="AW252" s="12"/>
      <c r="AX252" s="11"/>
      <c r="AY252" s="18"/>
      <c r="AZ252" s="12"/>
      <c r="BA252" s="11"/>
      <c r="BB252" s="11"/>
      <c r="BD252" s="11"/>
      <c r="BE252" s="11"/>
      <c r="BF252" s="11"/>
      <c r="BG252" s="11"/>
      <c r="BH252" s="13"/>
      <c r="BI252" s="12"/>
    </row>
    <row r="253" spans="4:61" ht="15.75" customHeight="1">
      <c r="D253" s="44"/>
      <c r="E253" s="11"/>
      <c r="F253" s="11"/>
      <c r="G253" s="11"/>
      <c r="H253" s="11"/>
      <c r="I253" s="11"/>
      <c r="J253" s="11"/>
      <c r="K253" s="11"/>
      <c r="L253" s="44"/>
      <c r="M253" s="11"/>
      <c r="N253" s="11"/>
      <c r="P253" s="18"/>
      <c r="Q253" s="11"/>
      <c r="R253" s="11"/>
      <c r="S253" s="11"/>
      <c r="T253" s="11"/>
      <c r="U253" s="11"/>
      <c r="V253" s="11"/>
      <c r="W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K253" s="11"/>
      <c r="AL253" s="11"/>
      <c r="AN253" s="11"/>
      <c r="AO253" s="11"/>
      <c r="AP253" s="15"/>
      <c r="AQ253" s="12"/>
      <c r="AR253" s="11"/>
      <c r="AT253" s="12"/>
      <c r="AU253" s="11"/>
      <c r="AV253" s="44"/>
      <c r="AW253" s="12"/>
      <c r="AX253" s="11"/>
      <c r="AY253" s="18"/>
      <c r="AZ253" s="12"/>
      <c r="BA253" s="11"/>
      <c r="BB253" s="11"/>
      <c r="BD253" s="11"/>
      <c r="BE253" s="11"/>
      <c r="BF253" s="11"/>
      <c r="BG253" s="11"/>
      <c r="BH253" s="13"/>
      <c r="BI253" s="12"/>
    </row>
    <row r="254" spans="4:61" ht="15.75" customHeight="1">
      <c r="D254" s="44"/>
      <c r="E254" s="11"/>
      <c r="F254" s="11"/>
      <c r="G254" s="11"/>
      <c r="H254" s="11"/>
      <c r="I254" s="11"/>
      <c r="J254" s="11"/>
      <c r="K254" s="11"/>
      <c r="L254" s="44"/>
      <c r="M254" s="11"/>
      <c r="N254" s="11"/>
      <c r="P254" s="18"/>
      <c r="Q254" s="11"/>
      <c r="R254" s="11"/>
      <c r="S254" s="11"/>
      <c r="T254" s="11"/>
      <c r="U254" s="11"/>
      <c r="V254" s="11"/>
      <c r="W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K254" s="11"/>
      <c r="AL254" s="11"/>
      <c r="AN254" s="11"/>
      <c r="AO254" s="11"/>
      <c r="AP254" s="15"/>
      <c r="AQ254" s="12"/>
      <c r="AR254" s="11"/>
      <c r="AT254" s="12"/>
      <c r="AU254" s="11"/>
      <c r="AV254" s="44"/>
      <c r="AW254" s="12"/>
      <c r="AX254" s="11"/>
      <c r="AY254" s="18"/>
      <c r="AZ254" s="12"/>
      <c r="BA254" s="11"/>
      <c r="BB254" s="11"/>
      <c r="BD254" s="11"/>
      <c r="BE254" s="11"/>
      <c r="BF254" s="11"/>
      <c r="BG254" s="11"/>
      <c r="BH254" s="13"/>
      <c r="BI254" s="12"/>
    </row>
    <row r="255" spans="4:61" ht="15.75" customHeight="1">
      <c r="D255" s="44"/>
      <c r="E255" s="11"/>
      <c r="F255" s="11"/>
      <c r="G255" s="11"/>
      <c r="H255" s="11"/>
      <c r="I255" s="11"/>
      <c r="J255" s="11"/>
      <c r="K255" s="11"/>
      <c r="L255" s="44"/>
      <c r="M255" s="11"/>
      <c r="N255" s="11"/>
      <c r="P255" s="18"/>
      <c r="Q255" s="11"/>
      <c r="R255" s="11"/>
      <c r="S255" s="11"/>
      <c r="T255" s="11"/>
      <c r="U255" s="11"/>
      <c r="V255" s="11"/>
      <c r="W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K255" s="11"/>
      <c r="AL255" s="11"/>
      <c r="AN255" s="11"/>
      <c r="AO255" s="11"/>
      <c r="AP255" s="15"/>
      <c r="AQ255" s="12"/>
      <c r="AR255" s="11"/>
      <c r="AT255" s="12"/>
      <c r="AU255" s="11"/>
      <c r="AV255" s="44"/>
      <c r="AW255" s="12"/>
      <c r="AX255" s="11"/>
      <c r="AY255" s="18"/>
      <c r="AZ255" s="12"/>
      <c r="BA255" s="11"/>
      <c r="BB255" s="11"/>
      <c r="BD255" s="11"/>
      <c r="BE255" s="11"/>
      <c r="BF255" s="11"/>
      <c r="BG255" s="11"/>
      <c r="BH255" s="13"/>
      <c r="BI255" s="12"/>
    </row>
    <row r="256" spans="4:61" ht="15.75" customHeight="1">
      <c r="D256" s="44"/>
      <c r="E256" s="11"/>
      <c r="F256" s="11"/>
      <c r="G256" s="11"/>
      <c r="H256" s="11"/>
      <c r="I256" s="11"/>
      <c r="J256" s="11"/>
      <c r="K256" s="11"/>
      <c r="L256" s="44"/>
      <c r="M256" s="11"/>
      <c r="N256" s="11"/>
      <c r="P256" s="18"/>
      <c r="Q256" s="11"/>
      <c r="R256" s="11"/>
      <c r="S256" s="11"/>
      <c r="T256" s="11"/>
      <c r="U256" s="11"/>
      <c r="V256" s="11"/>
      <c r="W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K256" s="11"/>
      <c r="AL256" s="11"/>
      <c r="AN256" s="11"/>
      <c r="AO256" s="11"/>
      <c r="AP256" s="15"/>
      <c r="AQ256" s="12"/>
      <c r="AR256" s="11"/>
      <c r="AT256" s="12"/>
      <c r="AU256" s="11"/>
      <c r="AV256" s="44"/>
      <c r="AW256" s="12"/>
      <c r="AX256" s="11"/>
      <c r="AY256" s="18"/>
      <c r="AZ256" s="12"/>
      <c r="BA256" s="11"/>
      <c r="BB256" s="11"/>
      <c r="BD256" s="11"/>
      <c r="BE256" s="11"/>
      <c r="BF256" s="11"/>
      <c r="BG256" s="11"/>
      <c r="BH256" s="13"/>
      <c r="BI256" s="12"/>
    </row>
    <row r="257" spans="4:61" ht="15.75" customHeight="1">
      <c r="D257" s="44"/>
      <c r="E257" s="11"/>
      <c r="F257" s="11"/>
      <c r="G257" s="11"/>
      <c r="H257" s="11"/>
      <c r="I257" s="11"/>
      <c r="J257" s="11"/>
      <c r="K257" s="11"/>
      <c r="L257" s="44"/>
      <c r="M257" s="11"/>
      <c r="N257" s="11"/>
      <c r="P257" s="18"/>
      <c r="Q257" s="11"/>
      <c r="R257" s="11"/>
      <c r="S257" s="11"/>
      <c r="T257" s="11"/>
      <c r="U257" s="11"/>
      <c r="V257" s="11"/>
      <c r="W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K257" s="11"/>
      <c r="AL257" s="11"/>
      <c r="AN257" s="11"/>
      <c r="AO257" s="11"/>
      <c r="AP257" s="15"/>
      <c r="AQ257" s="12"/>
      <c r="AR257" s="11"/>
      <c r="AT257" s="12"/>
      <c r="AU257" s="11"/>
      <c r="AV257" s="44"/>
      <c r="AW257" s="12"/>
      <c r="AX257" s="11"/>
      <c r="AY257" s="18"/>
      <c r="AZ257" s="12"/>
      <c r="BA257" s="11"/>
      <c r="BB257" s="11"/>
      <c r="BD257" s="11"/>
      <c r="BE257" s="11"/>
      <c r="BF257" s="11"/>
      <c r="BG257" s="11"/>
      <c r="BH257" s="13"/>
      <c r="BI257" s="12"/>
    </row>
    <row r="258" spans="4:61" ht="15.75" customHeight="1">
      <c r="D258" s="44"/>
      <c r="E258" s="11"/>
      <c r="F258" s="11"/>
      <c r="G258" s="11"/>
      <c r="H258" s="11"/>
      <c r="I258" s="11"/>
      <c r="J258" s="11"/>
      <c r="K258" s="11"/>
      <c r="L258" s="44"/>
      <c r="M258" s="11"/>
      <c r="N258" s="11"/>
      <c r="P258" s="18"/>
      <c r="Q258" s="11"/>
      <c r="R258" s="11"/>
      <c r="S258" s="11"/>
      <c r="T258" s="11"/>
      <c r="U258" s="11"/>
      <c r="V258" s="11"/>
      <c r="W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K258" s="11"/>
      <c r="AL258" s="11"/>
      <c r="AN258" s="11"/>
      <c r="AO258" s="11"/>
      <c r="AP258" s="15"/>
      <c r="AQ258" s="12"/>
      <c r="AR258" s="11"/>
      <c r="AT258" s="12"/>
      <c r="AU258" s="11"/>
      <c r="AV258" s="44"/>
      <c r="AW258" s="12"/>
      <c r="AX258" s="11"/>
      <c r="AY258" s="18"/>
      <c r="AZ258" s="12"/>
      <c r="BA258" s="11"/>
      <c r="BB258" s="11"/>
      <c r="BD258" s="11"/>
      <c r="BE258" s="11"/>
      <c r="BF258" s="11"/>
      <c r="BG258" s="11"/>
      <c r="BH258" s="13"/>
      <c r="BI258" s="12"/>
    </row>
    <row r="259" spans="4:61" ht="15.75" customHeight="1">
      <c r="D259" s="44"/>
      <c r="E259" s="11"/>
      <c r="F259" s="11"/>
      <c r="G259" s="11"/>
      <c r="H259" s="11"/>
      <c r="I259" s="11"/>
      <c r="J259" s="11"/>
      <c r="K259" s="11"/>
      <c r="L259" s="44"/>
      <c r="M259" s="11"/>
      <c r="N259" s="11"/>
      <c r="P259" s="18"/>
      <c r="Q259" s="11"/>
      <c r="R259" s="11"/>
      <c r="S259" s="11"/>
      <c r="T259" s="11"/>
      <c r="U259" s="11"/>
      <c r="V259" s="11"/>
      <c r="W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K259" s="11"/>
      <c r="AL259" s="11"/>
      <c r="AN259" s="11"/>
      <c r="AO259" s="11"/>
      <c r="AP259" s="15"/>
      <c r="AQ259" s="12"/>
      <c r="AR259" s="11"/>
      <c r="AT259" s="12"/>
      <c r="AU259" s="11"/>
      <c r="AV259" s="44"/>
      <c r="AW259" s="12"/>
      <c r="AX259" s="11"/>
      <c r="AY259" s="18"/>
      <c r="AZ259" s="12"/>
      <c r="BA259" s="11"/>
      <c r="BB259" s="11"/>
      <c r="BD259" s="11"/>
      <c r="BE259" s="11"/>
      <c r="BF259" s="11"/>
      <c r="BG259" s="11"/>
      <c r="BH259" s="13"/>
      <c r="BI259" s="12"/>
    </row>
    <row r="260" spans="4:61" ht="15.75" customHeight="1">
      <c r="D260" s="44"/>
      <c r="E260" s="11"/>
      <c r="F260" s="11"/>
      <c r="G260" s="11"/>
      <c r="H260" s="11"/>
      <c r="I260" s="11"/>
      <c r="J260" s="11"/>
      <c r="K260" s="11"/>
      <c r="L260" s="44"/>
      <c r="M260" s="11"/>
      <c r="N260" s="11"/>
      <c r="P260" s="18"/>
      <c r="Q260" s="11"/>
      <c r="R260" s="11"/>
      <c r="S260" s="11"/>
      <c r="T260" s="11"/>
      <c r="U260" s="11"/>
      <c r="V260" s="11"/>
      <c r="W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K260" s="11"/>
      <c r="AL260" s="11"/>
      <c r="AN260" s="11"/>
      <c r="AO260" s="11"/>
      <c r="AP260" s="15"/>
      <c r="AQ260" s="12"/>
      <c r="AR260" s="11"/>
      <c r="AT260" s="12"/>
      <c r="AU260" s="11"/>
      <c r="AV260" s="44"/>
      <c r="AW260" s="12"/>
      <c r="AX260" s="11"/>
      <c r="AY260" s="18"/>
      <c r="AZ260" s="12"/>
      <c r="BA260" s="11"/>
      <c r="BB260" s="11"/>
      <c r="BD260" s="11"/>
      <c r="BE260" s="11"/>
      <c r="BF260" s="11"/>
      <c r="BG260" s="11"/>
      <c r="BH260" s="13"/>
      <c r="BI260" s="12"/>
    </row>
    <row r="261" spans="4:61" ht="15.75" customHeight="1">
      <c r="D261" s="44"/>
      <c r="E261" s="11"/>
      <c r="F261" s="11"/>
      <c r="G261" s="11"/>
      <c r="H261" s="11"/>
      <c r="I261" s="11"/>
      <c r="J261" s="11"/>
      <c r="K261" s="11"/>
      <c r="L261" s="44"/>
      <c r="M261" s="11"/>
      <c r="N261" s="11"/>
      <c r="P261" s="18"/>
      <c r="Q261" s="11"/>
      <c r="R261" s="11"/>
      <c r="S261" s="11"/>
      <c r="T261" s="11"/>
      <c r="U261" s="11"/>
      <c r="V261" s="11"/>
      <c r="W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K261" s="11"/>
      <c r="AL261" s="11"/>
      <c r="AN261" s="11"/>
      <c r="AO261" s="11"/>
      <c r="AP261" s="15"/>
      <c r="AQ261" s="12"/>
      <c r="AR261" s="11"/>
      <c r="AT261" s="12"/>
      <c r="AU261" s="11"/>
      <c r="AV261" s="44"/>
      <c r="AW261" s="12"/>
      <c r="AX261" s="11"/>
      <c r="AY261" s="18"/>
      <c r="AZ261" s="12"/>
      <c r="BA261" s="11"/>
      <c r="BB261" s="11"/>
      <c r="BD261" s="11"/>
      <c r="BE261" s="11"/>
      <c r="BF261" s="11"/>
      <c r="BG261" s="11"/>
      <c r="BH261" s="13"/>
      <c r="BI261" s="12"/>
    </row>
    <row r="262" spans="4:61" ht="15.75" customHeight="1">
      <c r="D262" s="44"/>
      <c r="E262" s="11"/>
      <c r="F262" s="11"/>
      <c r="G262" s="11"/>
      <c r="H262" s="11"/>
      <c r="I262" s="11"/>
      <c r="J262" s="11"/>
      <c r="K262" s="11"/>
      <c r="L262" s="44"/>
      <c r="M262" s="11"/>
      <c r="N262" s="11"/>
      <c r="P262" s="18"/>
      <c r="Q262" s="11"/>
      <c r="R262" s="11"/>
      <c r="S262" s="11"/>
      <c r="T262" s="11"/>
      <c r="U262" s="11"/>
      <c r="V262" s="11"/>
      <c r="W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K262" s="11"/>
      <c r="AL262" s="11"/>
      <c r="AN262" s="11"/>
      <c r="AO262" s="11"/>
      <c r="AP262" s="15"/>
      <c r="AQ262" s="12"/>
      <c r="AR262" s="11"/>
      <c r="AT262" s="12"/>
      <c r="AU262" s="11"/>
      <c r="AV262" s="44"/>
      <c r="AW262" s="12"/>
      <c r="AX262" s="11"/>
      <c r="AY262" s="18"/>
      <c r="AZ262" s="12"/>
      <c r="BA262" s="11"/>
      <c r="BB262" s="11"/>
      <c r="BD262" s="11"/>
      <c r="BE262" s="11"/>
      <c r="BF262" s="11"/>
      <c r="BG262" s="11"/>
      <c r="BH262" s="13"/>
      <c r="BI262" s="12"/>
    </row>
    <row r="263" spans="4:61" ht="15.75" customHeight="1">
      <c r="D263" s="44"/>
      <c r="E263" s="11"/>
      <c r="F263" s="11"/>
      <c r="G263" s="11"/>
      <c r="H263" s="11"/>
      <c r="I263" s="11"/>
      <c r="J263" s="11"/>
      <c r="K263" s="11"/>
      <c r="L263" s="44"/>
      <c r="M263" s="11"/>
      <c r="N263" s="11"/>
      <c r="P263" s="18"/>
      <c r="Q263" s="11"/>
      <c r="R263" s="11"/>
      <c r="S263" s="11"/>
      <c r="T263" s="11"/>
      <c r="U263" s="11"/>
      <c r="V263" s="11"/>
      <c r="W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K263" s="11"/>
      <c r="AL263" s="11"/>
      <c r="AN263" s="11"/>
      <c r="AO263" s="11"/>
      <c r="AP263" s="15"/>
      <c r="AQ263" s="12"/>
      <c r="AR263" s="11"/>
      <c r="AT263" s="12"/>
      <c r="AU263" s="11"/>
      <c r="AV263" s="44"/>
      <c r="AW263" s="12"/>
      <c r="AX263" s="11"/>
      <c r="AY263" s="18"/>
      <c r="AZ263" s="12"/>
      <c r="BA263" s="11"/>
      <c r="BB263" s="11"/>
      <c r="BD263" s="11"/>
      <c r="BE263" s="11"/>
      <c r="BF263" s="11"/>
      <c r="BG263" s="11"/>
      <c r="BH263" s="13"/>
      <c r="BI263" s="12"/>
    </row>
    <row r="264" spans="4:61" ht="15.75" customHeight="1">
      <c r="D264" s="44"/>
      <c r="E264" s="11"/>
      <c r="F264" s="11"/>
      <c r="G264" s="11"/>
      <c r="H264" s="11"/>
      <c r="I264" s="11"/>
      <c r="J264" s="11"/>
      <c r="K264" s="11"/>
      <c r="L264" s="44"/>
      <c r="M264" s="11"/>
      <c r="N264" s="11"/>
      <c r="P264" s="18"/>
      <c r="Q264" s="11"/>
      <c r="R264" s="11"/>
      <c r="S264" s="11"/>
      <c r="T264" s="11"/>
      <c r="U264" s="11"/>
      <c r="V264" s="11"/>
      <c r="W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K264" s="11"/>
      <c r="AL264" s="11"/>
      <c r="AN264" s="11"/>
      <c r="AO264" s="11"/>
      <c r="AP264" s="15"/>
      <c r="AQ264" s="12"/>
      <c r="AR264" s="11"/>
      <c r="AT264" s="12"/>
      <c r="AU264" s="11"/>
      <c r="AV264" s="44"/>
      <c r="AW264" s="12"/>
      <c r="AX264" s="11"/>
      <c r="AY264" s="18"/>
      <c r="AZ264" s="12"/>
      <c r="BA264" s="11"/>
      <c r="BB264" s="11"/>
      <c r="BD264" s="11"/>
      <c r="BE264" s="11"/>
      <c r="BF264" s="11"/>
      <c r="BG264" s="11"/>
      <c r="BH264" s="13"/>
      <c r="BI264" s="12"/>
    </row>
    <row r="265" spans="4:61" ht="15.75" customHeight="1">
      <c r="D265" s="44"/>
      <c r="E265" s="11"/>
      <c r="F265" s="11"/>
      <c r="G265" s="11"/>
      <c r="H265" s="11"/>
      <c r="I265" s="11"/>
      <c r="J265" s="11"/>
      <c r="K265" s="11"/>
      <c r="L265" s="44"/>
      <c r="M265" s="11"/>
      <c r="N265" s="11"/>
      <c r="P265" s="18"/>
      <c r="Q265" s="11"/>
      <c r="R265" s="11"/>
      <c r="S265" s="11"/>
      <c r="T265" s="11"/>
      <c r="U265" s="11"/>
      <c r="V265" s="11"/>
      <c r="W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K265" s="11"/>
      <c r="AL265" s="11"/>
      <c r="AN265" s="11"/>
      <c r="AO265" s="11"/>
      <c r="AP265" s="15"/>
      <c r="AQ265" s="12"/>
      <c r="AR265" s="11"/>
      <c r="AT265" s="12"/>
      <c r="AU265" s="11"/>
      <c r="AV265" s="44"/>
      <c r="AW265" s="12"/>
      <c r="AX265" s="11"/>
      <c r="AY265" s="18"/>
      <c r="AZ265" s="12"/>
      <c r="BA265" s="11"/>
      <c r="BB265" s="11"/>
      <c r="BD265" s="11"/>
      <c r="BE265" s="11"/>
      <c r="BF265" s="11"/>
      <c r="BG265" s="11"/>
      <c r="BH265" s="13"/>
      <c r="BI265" s="12"/>
    </row>
    <row r="266" spans="4:61" ht="15.75" customHeight="1">
      <c r="D266" s="44"/>
      <c r="E266" s="11"/>
      <c r="F266" s="11"/>
      <c r="G266" s="11"/>
      <c r="H266" s="11"/>
      <c r="I266" s="11"/>
      <c r="J266" s="11"/>
      <c r="K266" s="11"/>
      <c r="L266" s="44"/>
      <c r="M266" s="11"/>
      <c r="N266" s="11"/>
      <c r="P266" s="18"/>
      <c r="Q266" s="11"/>
      <c r="R266" s="11"/>
      <c r="S266" s="11"/>
      <c r="T266" s="11"/>
      <c r="U266" s="11"/>
      <c r="V266" s="11"/>
      <c r="W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K266" s="11"/>
      <c r="AL266" s="11"/>
      <c r="AN266" s="11"/>
      <c r="AO266" s="11"/>
      <c r="AP266" s="15"/>
      <c r="AQ266" s="12"/>
      <c r="AR266" s="11"/>
      <c r="AT266" s="12"/>
      <c r="AU266" s="11"/>
      <c r="AV266" s="44"/>
      <c r="AW266" s="12"/>
      <c r="AX266" s="11"/>
      <c r="AY266" s="18"/>
      <c r="AZ266" s="12"/>
      <c r="BA266" s="11"/>
      <c r="BB266" s="11"/>
      <c r="BD266" s="11"/>
      <c r="BE266" s="11"/>
      <c r="BF266" s="11"/>
      <c r="BG266" s="11"/>
      <c r="BH266" s="13"/>
      <c r="BI266" s="12"/>
    </row>
    <row r="267" spans="4:61" ht="15.75" customHeight="1">
      <c r="D267" s="44"/>
      <c r="E267" s="11"/>
      <c r="F267" s="11"/>
      <c r="G267" s="11"/>
      <c r="H267" s="11"/>
      <c r="I267" s="11"/>
      <c r="J267" s="11"/>
      <c r="K267" s="11"/>
      <c r="L267" s="44"/>
      <c r="M267" s="11"/>
      <c r="N267" s="11"/>
      <c r="P267" s="18"/>
      <c r="Q267" s="11"/>
      <c r="R267" s="11"/>
      <c r="S267" s="11"/>
      <c r="T267" s="11"/>
      <c r="U267" s="11"/>
      <c r="V267" s="11"/>
      <c r="W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K267" s="11"/>
      <c r="AL267" s="11"/>
      <c r="AN267" s="11"/>
      <c r="AO267" s="11"/>
      <c r="AP267" s="15"/>
      <c r="AQ267" s="12"/>
      <c r="AR267" s="11"/>
      <c r="AT267" s="12"/>
      <c r="AU267" s="11"/>
      <c r="AV267" s="44"/>
      <c r="AW267" s="12"/>
      <c r="AX267" s="11"/>
      <c r="AY267" s="18"/>
      <c r="AZ267" s="12"/>
      <c r="BA267" s="11"/>
      <c r="BB267" s="11"/>
      <c r="BD267" s="11"/>
      <c r="BE267" s="11"/>
      <c r="BF267" s="11"/>
      <c r="BG267" s="11"/>
      <c r="BH267" s="13"/>
      <c r="BI267" s="12"/>
    </row>
    <row r="268" spans="4:61" ht="15.75" customHeight="1">
      <c r="D268" s="44"/>
      <c r="E268" s="11"/>
      <c r="F268" s="11"/>
      <c r="G268" s="11"/>
      <c r="H268" s="11"/>
      <c r="I268" s="11"/>
      <c r="J268" s="11"/>
      <c r="K268" s="11"/>
      <c r="L268" s="44"/>
      <c r="M268" s="11"/>
      <c r="N268" s="11"/>
      <c r="P268" s="18"/>
      <c r="Q268" s="11"/>
      <c r="R268" s="11"/>
      <c r="S268" s="11"/>
      <c r="T268" s="11"/>
      <c r="U268" s="11"/>
      <c r="V268" s="11"/>
      <c r="W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K268" s="11"/>
      <c r="AL268" s="11"/>
      <c r="AN268" s="11"/>
      <c r="AO268" s="11"/>
      <c r="AP268" s="15"/>
      <c r="AQ268" s="12"/>
      <c r="AR268" s="11"/>
      <c r="AT268" s="12"/>
      <c r="AU268" s="11"/>
      <c r="AV268" s="44"/>
      <c r="AW268" s="12"/>
      <c r="AX268" s="11"/>
      <c r="AY268" s="18"/>
      <c r="AZ268" s="12"/>
      <c r="BA268" s="11"/>
      <c r="BB268" s="11"/>
      <c r="BD268" s="11"/>
      <c r="BE268" s="11"/>
      <c r="BF268" s="11"/>
      <c r="BG268" s="11"/>
      <c r="BH268" s="13"/>
      <c r="BI268" s="12"/>
    </row>
    <row r="269" spans="4:61" ht="15.75" customHeight="1">
      <c r="D269" s="44"/>
      <c r="E269" s="11"/>
      <c r="F269" s="11"/>
      <c r="G269" s="11"/>
      <c r="H269" s="11"/>
      <c r="I269" s="11"/>
      <c r="J269" s="11"/>
      <c r="K269" s="11"/>
      <c r="L269" s="44"/>
      <c r="M269" s="11"/>
      <c r="N269" s="11"/>
      <c r="P269" s="18"/>
      <c r="Q269" s="11"/>
      <c r="R269" s="11"/>
      <c r="S269" s="11"/>
      <c r="T269" s="11"/>
      <c r="U269" s="11"/>
      <c r="V269" s="11"/>
      <c r="W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K269" s="11"/>
      <c r="AL269" s="11"/>
      <c r="AN269" s="11"/>
      <c r="AO269" s="11"/>
      <c r="AP269" s="15"/>
      <c r="AQ269" s="12"/>
      <c r="AR269" s="11"/>
      <c r="AT269" s="12"/>
      <c r="AU269" s="11"/>
      <c r="AV269" s="44"/>
      <c r="AW269" s="12"/>
      <c r="AX269" s="11"/>
      <c r="AY269" s="18"/>
      <c r="AZ269" s="12"/>
      <c r="BA269" s="11"/>
      <c r="BB269" s="11"/>
      <c r="BD269" s="11"/>
      <c r="BE269" s="11"/>
      <c r="BF269" s="11"/>
      <c r="BG269" s="11"/>
      <c r="BH269" s="13"/>
      <c r="BI269" s="12"/>
    </row>
    <row r="270" spans="4:61" ht="15.75" customHeight="1">
      <c r="D270" s="44"/>
      <c r="E270" s="11"/>
      <c r="F270" s="11"/>
      <c r="G270" s="11"/>
      <c r="H270" s="11"/>
      <c r="I270" s="11"/>
      <c r="J270" s="11"/>
      <c r="K270" s="11"/>
      <c r="L270" s="44"/>
      <c r="M270" s="11"/>
      <c r="N270" s="11"/>
      <c r="P270" s="18"/>
      <c r="Q270" s="11"/>
      <c r="R270" s="11"/>
      <c r="S270" s="11"/>
      <c r="T270" s="11"/>
      <c r="U270" s="11"/>
      <c r="V270" s="11"/>
      <c r="W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K270" s="11"/>
      <c r="AL270" s="11"/>
      <c r="AN270" s="11"/>
      <c r="AO270" s="11"/>
      <c r="AP270" s="15"/>
      <c r="AQ270" s="12"/>
      <c r="AR270" s="11"/>
      <c r="AT270" s="12"/>
      <c r="AU270" s="11"/>
      <c r="AV270" s="44"/>
      <c r="AW270" s="12"/>
      <c r="AX270" s="11"/>
      <c r="AY270" s="18"/>
      <c r="AZ270" s="12"/>
      <c r="BA270" s="11"/>
      <c r="BB270" s="11"/>
      <c r="BD270" s="11"/>
      <c r="BE270" s="11"/>
      <c r="BF270" s="11"/>
      <c r="BG270" s="11"/>
      <c r="BH270" s="13"/>
      <c r="BI270" s="12"/>
    </row>
    <row r="271" spans="4:61" ht="15.75" customHeight="1">
      <c r="D271" s="44"/>
      <c r="E271" s="11"/>
      <c r="F271" s="11"/>
      <c r="G271" s="11"/>
      <c r="H271" s="11"/>
      <c r="I271" s="11"/>
      <c r="J271" s="11"/>
      <c r="K271" s="11"/>
      <c r="L271" s="44"/>
      <c r="M271" s="11"/>
      <c r="N271" s="11"/>
      <c r="P271" s="18"/>
      <c r="Q271" s="11"/>
      <c r="R271" s="11"/>
      <c r="S271" s="11"/>
      <c r="T271" s="11"/>
      <c r="U271" s="11"/>
      <c r="V271" s="11"/>
      <c r="W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K271" s="11"/>
      <c r="AL271" s="11"/>
      <c r="AN271" s="11"/>
      <c r="AO271" s="11"/>
      <c r="AP271" s="15"/>
      <c r="AQ271" s="12"/>
      <c r="AR271" s="11"/>
      <c r="AT271" s="12"/>
      <c r="AU271" s="11"/>
      <c r="AV271" s="44"/>
      <c r="AW271" s="12"/>
      <c r="AX271" s="11"/>
      <c r="AY271" s="18"/>
      <c r="AZ271" s="12"/>
      <c r="BA271" s="11"/>
      <c r="BB271" s="11"/>
      <c r="BD271" s="11"/>
      <c r="BE271" s="11"/>
      <c r="BF271" s="11"/>
      <c r="BG271" s="11"/>
      <c r="BH271" s="13"/>
      <c r="BI271" s="12"/>
    </row>
    <row r="272" spans="4:61" ht="15.75" customHeight="1">
      <c r="D272" s="44"/>
      <c r="E272" s="11"/>
      <c r="F272" s="11"/>
      <c r="G272" s="11"/>
      <c r="H272" s="11"/>
      <c r="I272" s="11"/>
      <c r="J272" s="11"/>
      <c r="K272" s="11"/>
      <c r="L272" s="44"/>
      <c r="M272" s="11"/>
      <c r="N272" s="11"/>
      <c r="P272" s="18"/>
      <c r="Q272" s="11"/>
      <c r="R272" s="11"/>
      <c r="S272" s="11"/>
      <c r="T272" s="11"/>
      <c r="U272" s="11"/>
      <c r="V272" s="11"/>
      <c r="W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K272" s="11"/>
      <c r="AL272" s="11"/>
      <c r="AN272" s="11"/>
      <c r="AO272" s="11"/>
      <c r="AP272" s="15"/>
      <c r="AQ272" s="12"/>
      <c r="AR272" s="11"/>
      <c r="AT272" s="12"/>
      <c r="AU272" s="11"/>
      <c r="AV272" s="44"/>
      <c r="AW272" s="12"/>
      <c r="AX272" s="11"/>
      <c r="AY272" s="18"/>
      <c r="AZ272" s="12"/>
      <c r="BA272" s="11"/>
      <c r="BB272" s="11"/>
      <c r="BD272" s="11"/>
      <c r="BE272" s="11"/>
      <c r="BF272" s="11"/>
      <c r="BG272" s="11"/>
      <c r="BH272" s="13"/>
      <c r="BI272" s="12"/>
    </row>
    <row r="273" spans="4:61" ht="15.75" customHeight="1">
      <c r="D273" s="44"/>
      <c r="E273" s="11"/>
      <c r="F273" s="11"/>
      <c r="G273" s="11"/>
      <c r="H273" s="11"/>
      <c r="I273" s="11"/>
      <c r="J273" s="11"/>
      <c r="K273" s="11"/>
      <c r="L273" s="44"/>
      <c r="M273" s="11"/>
      <c r="N273" s="11"/>
      <c r="P273" s="18"/>
      <c r="Q273" s="11"/>
      <c r="R273" s="11"/>
      <c r="S273" s="11"/>
      <c r="T273" s="11"/>
      <c r="U273" s="11"/>
      <c r="V273" s="11"/>
      <c r="W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K273" s="11"/>
      <c r="AL273" s="11"/>
      <c r="AN273" s="11"/>
      <c r="AO273" s="11"/>
      <c r="AP273" s="15"/>
      <c r="AQ273" s="12"/>
      <c r="AR273" s="11"/>
      <c r="AT273" s="12"/>
      <c r="AU273" s="11"/>
      <c r="AV273" s="44"/>
      <c r="AW273" s="12"/>
      <c r="AX273" s="11"/>
      <c r="AY273" s="18"/>
      <c r="AZ273" s="12"/>
      <c r="BA273" s="11"/>
      <c r="BB273" s="11"/>
      <c r="BD273" s="11"/>
      <c r="BE273" s="11"/>
      <c r="BF273" s="11"/>
      <c r="BG273" s="11"/>
      <c r="BH273" s="13"/>
      <c r="BI273" s="12"/>
    </row>
    <row r="274" spans="4:61" ht="15.75" customHeight="1">
      <c r="D274" s="44"/>
      <c r="E274" s="11"/>
      <c r="F274" s="11"/>
      <c r="G274" s="11"/>
      <c r="H274" s="11"/>
      <c r="I274" s="11"/>
      <c r="J274" s="11"/>
      <c r="K274" s="11"/>
      <c r="L274" s="44"/>
      <c r="M274" s="11"/>
      <c r="N274" s="11"/>
      <c r="P274" s="18"/>
      <c r="Q274" s="11"/>
      <c r="R274" s="11"/>
      <c r="S274" s="11"/>
      <c r="T274" s="11"/>
      <c r="U274" s="11"/>
      <c r="V274" s="11"/>
      <c r="W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K274" s="11"/>
      <c r="AL274" s="11"/>
      <c r="AN274" s="11"/>
      <c r="AO274" s="11"/>
      <c r="AP274" s="15"/>
      <c r="AQ274" s="12"/>
      <c r="AR274" s="11"/>
      <c r="AT274" s="12"/>
      <c r="AU274" s="11"/>
      <c r="AV274" s="44"/>
      <c r="AW274" s="12"/>
      <c r="AX274" s="11"/>
      <c r="AY274" s="18"/>
      <c r="AZ274" s="12"/>
      <c r="BA274" s="11"/>
      <c r="BB274" s="11"/>
      <c r="BD274" s="11"/>
      <c r="BE274" s="11"/>
      <c r="BF274" s="11"/>
      <c r="BG274" s="11"/>
      <c r="BH274" s="13"/>
      <c r="BI274" s="12"/>
    </row>
    <row r="275" spans="4:61" ht="15.75" customHeight="1">
      <c r="D275" s="44"/>
      <c r="E275" s="11"/>
      <c r="F275" s="11"/>
      <c r="G275" s="11"/>
      <c r="H275" s="11"/>
      <c r="I275" s="11"/>
      <c r="J275" s="11"/>
      <c r="K275" s="11"/>
      <c r="L275" s="44"/>
      <c r="M275" s="11"/>
      <c r="N275" s="11"/>
      <c r="P275" s="18"/>
      <c r="Q275" s="11"/>
      <c r="R275" s="11"/>
      <c r="S275" s="11"/>
      <c r="T275" s="11"/>
      <c r="U275" s="11"/>
      <c r="V275" s="11"/>
      <c r="W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K275" s="11"/>
      <c r="AL275" s="11"/>
      <c r="AN275" s="11"/>
      <c r="AO275" s="11"/>
      <c r="AP275" s="15"/>
      <c r="AQ275" s="12"/>
      <c r="AR275" s="11"/>
      <c r="AT275" s="12"/>
      <c r="AU275" s="11"/>
      <c r="AV275" s="44"/>
      <c r="AW275" s="12"/>
      <c r="AX275" s="11"/>
      <c r="AY275" s="18"/>
      <c r="AZ275" s="12"/>
      <c r="BA275" s="11"/>
      <c r="BB275" s="11"/>
      <c r="BD275" s="11"/>
      <c r="BE275" s="11"/>
      <c r="BF275" s="11"/>
      <c r="BG275" s="11"/>
      <c r="BH275" s="13"/>
      <c r="BI275" s="12"/>
    </row>
    <row r="276" spans="4:61" ht="15.75" customHeight="1">
      <c r="D276" s="44"/>
      <c r="E276" s="11"/>
      <c r="F276" s="11"/>
      <c r="G276" s="11"/>
      <c r="H276" s="11"/>
      <c r="I276" s="11"/>
      <c r="J276" s="11"/>
      <c r="K276" s="11"/>
      <c r="L276" s="44"/>
      <c r="M276" s="11"/>
      <c r="N276" s="11"/>
      <c r="P276" s="18"/>
      <c r="Q276" s="11"/>
      <c r="R276" s="11"/>
      <c r="S276" s="11"/>
      <c r="T276" s="11"/>
      <c r="U276" s="11"/>
      <c r="V276" s="11"/>
      <c r="W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K276" s="11"/>
      <c r="AL276" s="11"/>
      <c r="AN276" s="11"/>
      <c r="AO276" s="11"/>
      <c r="AP276" s="15"/>
      <c r="AQ276" s="12"/>
      <c r="AR276" s="11"/>
      <c r="AT276" s="12"/>
      <c r="AU276" s="11"/>
      <c r="AV276" s="44"/>
      <c r="AW276" s="12"/>
      <c r="AX276" s="11"/>
      <c r="AY276" s="18"/>
      <c r="AZ276" s="12"/>
      <c r="BA276" s="11"/>
      <c r="BB276" s="11"/>
      <c r="BD276" s="11"/>
      <c r="BE276" s="11"/>
      <c r="BF276" s="11"/>
      <c r="BG276" s="11"/>
      <c r="BH276" s="13"/>
      <c r="BI276" s="12"/>
    </row>
    <row r="277" spans="4:61" ht="15.75" customHeight="1">
      <c r="D277" s="44"/>
      <c r="E277" s="11"/>
      <c r="F277" s="11"/>
      <c r="G277" s="11"/>
      <c r="H277" s="11"/>
      <c r="I277" s="11"/>
      <c r="J277" s="11"/>
      <c r="K277" s="11"/>
      <c r="L277" s="44"/>
      <c r="M277" s="11"/>
      <c r="N277" s="11"/>
      <c r="P277" s="18"/>
      <c r="Q277" s="11"/>
      <c r="R277" s="11"/>
      <c r="S277" s="11"/>
      <c r="T277" s="11"/>
      <c r="U277" s="11"/>
      <c r="V277" s="11"/>
      <c r="W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K277" s="11"/>
      <c r="AL277" s="11"/>
      <c r="AN277" s="11"/>
      <c r="AO277" s="11"/>
      <c r="AP277" s="15"/>
      <c r="AQ277" s="12"/>
      <c r="AR277" s="11"/>
      <c r="AT277" s="12"/>
      <c r="AU277" s="11"/>
      <c r="AV277" s="44"/>
      <c r="AW277" s="12"/>
      <c r="AX277" s="11"/>
      <c r="AY277" s="18"/>
      <c r="AZ277" s="12"/>
      <c r="BA277" s="11"/>
      <c r="BB277" s="11"/>
      <c r="BD277" s="11"/>
      <c r="BE277" s="11"/>
      <c r="BF277" s="11"/>
      <c r="BG277" s="11"/>
      <c r="BH277" s="13"/>
      <c r="BI277" s="12"/>
    </row>
    <row r="278" spans="4:61" ht="15.75" customHeight="1">
      <c r="D278" s="44"/>
      <c r="E278" s="11"/>
      <c r="F278" s="11"/>
      <c r="G278" s="11"/>
      <c r="H278" s="11"/>
      <c r="I278" s="11"/>
      <c r="J278" s="11"/>
      <c r="K278" s="11"/>
      <c r="L278" s="44"/>
      <c r="M278" s="11"/>
      <c r="N278" s="11"/>
      <c r="P278" s="18"/>
      <c r="Q278" s="11"/>
      <c r="R278" s="11"/>
      <c r="S278" s="11"/>
      <c r="T278" s="11"/>
      <c r="U278" s="11"/>
      <c r="V278" s="11"/>
      <c r="W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K278" s="11"/>
      <c r="AL278" s="11"/>
      <c r="AN278" s="11"/>
      <c r="AO278" s="11"/>
      <c r="AP278" s="15"/>
      <c r="AQ278" s="12"/>
      <c r="AR278" s="11"/>
      <c r="AT278" s="12"/>
      <c r="AU278" s="11"/>
      <c r="AV278" s="44"/>
      <c r="AW278" s="12"/>
      <c r="AX278" s="11"/>
      <c r="AY278" s="18"/>
      <c r="AZ278" s="12"/>
      <c r="BA278" s="11"/>
      <c r="BB278" s="11"/>
      <c r="BD278" s="11"/>
      <c r="BE278" s="11"/>
      <c r="BF278" s="11"/>
      <c r="BG278" s="11"/>
      <c r="BH278" s="13"/>
      <c r="BI278" s="12"/>
    </row>
    <row r="279" spans="4:61" ht="15.75" customHeight="1">
      <c r="D279" s="44"/>
      <c r="E279" s="11"/>
      <c r="F279" s="11"/>
      <c r="G279" s="11"/>
      <c r="H279" s="11"/>
      <c r="I279" s="11"/>
      <c r="J279" s="11"/>
      <c r="K279" s="11"/>
      <c r="L279" s="44"/>
      <c r="M279" s="11"/>
      <c r="N279" s="11"/>
      <c r="P279" s="18"/>
      <c r="Q279" s="11"/>
      <c r="R279" s="11"/>
      <c r="S279" s="11"/>
      <c r="T279" s="11"/>
      <c r="U279" s="11"/>
      <c r="V279" s="11"/>
      <c r="W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K279" s="11"/>
      <c r="AL279" s="11"/>
      <c r="AN279" s="11"/>
      <c r="AO279" s="11"/>
      <c r="AP279" s="15"/>
      <c r="AQ279" s="12"/>
      <c r="AR279" s="11"/>
      <c r="AT279" s="12"/>
      <c r="AU279" s="11"/>
      <c r="AV279" s="44"/>
      <c r="AW279" s="12"/>
      <c r="AX279" s="11"/>
      <c r="AY279" s="18"/>
      <c r="AZ279" s="12"/>
      <c r="BA279" s="11"/>
      <c r="BB279" s="11"/>
      <c r="BD279" s="11"/>
      <c r="BE279" s="11"/>
      <c r="BF279" s="11"/>
      <c r="BG279" s="11"/>
      <c r="BH279" s="13"/>
      <c r="BI279" s="12"/>
    </row>
    <row r="280" spans="4:61" ht="15.75" customHeight="1">
      <c r="D280" s="44"/>
      <c r="E280" s="11"/>
      <c r="F280" s="11"/>
      <c r="G280" s="11"/>
      <c r="H280" s="11"/>
      <c r="I280" s="11"/>
      <c r="J280" s="11"/>
      <c r="K280" s="11"/>
      <c r="L280" s="44"/>
      <c r="M280" s="11"/>
      <c r="N280" s="11"/>
      <c r="P280" s="18"/>
      <c r="Q280" s="11"/>
      <c r="R280" s="11"/>
      <c r="S280" s="11"/>
      <c r="T280" s="11"/>
      <c r="U280" s="11"/>
      <c r="V280" s="11"/>
      <c r="W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K280" s="11"/>
      <c r="AL280" s="11"/>
      <c r="AN280" s="11"/>
      <c r="AO280" s="11"/>
      <c r="AP280" s="15"/>
      <c r="AQ280" s="12"/>
      <c r="AR280" s="11"/>
      <c r="AT280" s="12"/>
      <c r="AU280" s="11"/>
      <c r="AV280" s="44"/>
      <c r="AW280" s="12"/>
      <c r="AX280" s="11"/>
      <c r="AY280" s="18"/>
      <c r="AZ280" s="12"/>
      <c r="BA280" s="11"/>
      <c r="BB280" s="11"/>
      <c r="BD280" s="11"/>
      <c r="BE280" s="11"/>
      <c r="BF280" s="11"/>
      <c r="BG280" s="11"/>
      <c r="BH280" s="13"/>
      <c r="BI280" s="12"/>
    </row>
    <row r="281" spans="4:61" ht="15.75" customHeight="1">
      <c r="D281" s="44"/>
      <c r="E281" s="11"/>
      <c r="F281" s="11"/>
      <c r="G281" s="11"/>
      <c r="H281" s="11"/>
      <c r="I281" s="11"/>
      <c r="J281" s="11"/>
      <c r="K281" s="11"/>
      <c r="L281" s="44"/>
      <c r="M281" s="11"/>
      <c r="N281" s="11"/>
      <c r="P281" s="18"/>
      <c r="Q281" s="11"/>
      <c r="R281" s="11"/>
      <c r="S281" s="11"/>
      <c r="T281" s="11"/>
      <c r="U281" s="11"/>
      <c r="V281" s="11"/>
      <c r="W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K281" s="11"/>
      <c r="AL281" s="11"/>
      <c r="AN281" s="11"/>
      <c r="AO281" s="11"/>
      <c r="AP281" s="15"/>
      <c r="AQ281" s="12"/>
      <c r="AR281" s="11"/>
      <c r="AT281" s="12"/>
      <c r="AU281" s="11"/>
      <c r="AV281" s="44"/>
      <c r="AW281" s="12"/>
      <c r="AX281" s="11"/>
      <c r="AY281" s="18"/>
      <c r="AZ281" s="12"/>
      <c r="BA281" s="11"/>
      <c r="BB281" s="11"/>
      <c r="BD281" s="11"/>
      <c r="BE281" s="11"/>
      <c r="BF281" s="11"/>
      <c r="BG281" s="11"/>
      <c r="BH281" s="13"/>
      <c r="BI281" s="12"/>
    </row>
    <row r="282" spans="4:61" ht="15.75" customHeight="1">
      <c r="D282" s="44"/>
      <c r="E282" s="11"/>
      <c r="F282" s="11"/>
      <c r="G282" s="11"/>
      <c r="H282" s="11"/>
      <c r="I282" s="11"/>
      <c r="J282" s="11"/>
      <c r="K282" s="11"/>
      <c r="L282" s="44"/>
      <c r="M282" s="11"/>
      <c r="N282" s="11"/>
      <c r="P282" s="18"/>
      <c r="Q282" s="11"/>
      <c r="R282" s="11"/>
      <c r="S282" s="11"/>
      <c r="T282" s="11"/>
      <c r="U282" s="11"/>
      <c r="V282" s="11"/>
      <c r="W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K282" s="11"/>
      <c r="AL282" s="11"/>
      <c r="AN282" s="11"/>
      <c r="AO282" s="11"/>
      <c r="AP282" s="15"/>
      <c r="AQ282" s="12"/>
      <c r="AR282" s="11"/>
      <c r="AT282" s="12"/>
      <c r="AU282" s="11"/>
      <c r="AV282" s="44"/>
      <c r="AW282" s="12"/>
      <c r="AX282" s="11"/>
      <c r="AY282" s="18"/>
      <c r="AZ282" s="12"/>
      <c r="BA282" s="11"/>
      <c r="BB282" s="11"/>
      <c r="BD282" s="11"/>
      <c r="BE282" s="11"/>
      <c r="BF282" s="11"/>
      <c r="BG282" s="11"/>
      <c r="BH282" s="13"/>
      <c r="BI282" s="12"/>
    </row>
    <row r="283" spans="4:61" ht="15.75" customHeight="1">
      <c r="D283" s="44"/>
      <c r="E283" s="11"/>
      <c r="F283" s="11"/>
      <c r="G283" s="11"/>
      <c r="H283" s="11"/>
      <c r="I283" s="11"/>
      <c r="J283" s="11"/>
      <c r="K283" s="11"/>
      <c r="L283" s="44"/>
      <c r="M283" s="11"/>
      <c r="N283" s="11"/>
      <c r="P283" s="18"/>
      <c r="Q283" s="11"/>
      <c r="R283" s="11"/>
      <c r="S283" s="11"/>
      <c r="T283" s="11"/>
      <c r="U283" s="11"/>
      <c r="V283" s="11"/>
      <c r="W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K283" s="11"/>
      <c r="AL283" s="11"/>
      <c r="AN283" s="11"/>
      <c r="AO283" s="11"/>
      <c r="AP283" s="15"/>
      <c r="AQ283" s="12"/>
      <c r="AR283" s="11"/>
      <c r="AT283" s="12"/>
      <c r="AU283" s="11"/>
      <c r="AV283" s="44"/>
      <c r="AW283" s="12"/>
      <c r="AX283" s="11"/>
      <c r="AY283" s="18"/>
      <c r="AZ283" s="12"/>
      <c r="BA283" s="11"/>
      <c r="BB283" s="11"/>
      <c r="BD283" s="11"/>
      <c r="BE283" s="11"/>
      <c r="BF283" s="11"/>
      <c r="BG283" s="11"/>
      <c r="BH283" s="13"/>
      <c r="BI283" s="12"/>
    </row>
    <row r="284" spans="4:61" ht="15.75" customHeight="1">
      <c r="D284" s="44"/>
      <c r="E284" s="11"/>
      <c r="F284" s="11"/>
      <c r="G284" s="11"/>
      <c r="H284" s="11"/>
      <c r="I284" s="11"/>
      <c r="J284" s="11"/>
      <c r="K284" s="11"/>
      <c r="L284" s="44"/>
      <c r="M284" s="11"/>
      <c r="N284" s="11"/>
      <c r="P284" s="18"/>
      <c r="Q284" s="11"/>
      <c r="R284" s="11"/>
      <c r="S284" s="11"/>
      <c r="T284" s="11"/>
      <c r="U284" s="11"/>
      <c r="V284" s="11"/>
      <c r="W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K284" s="11"/>
      <c r="AL284" s="11"/>
      <c r="AN284" s="11"/>
      <c r="AO284" s="11"/>
      <c r="AP284" s="15"/>
      <c r="AQ284" s="12"/>
      <c r="AR284" s="11"/>
      <c r="AT284" s="12"/>
      <c r="AU284" s="11"/>
      <c r="AV284" s="44"/>
      <c r="AW284" s="12"/>
      <c r="AX284" s="11"/>
      <c r="AY284" s="18"/>
      <c r="AZ284" s="12"/>
      <c r="BA284" s="11"/>
      <c r="BB284" s="11"/>
      <c r="BD284" s="11"/>
      <c r="BE284" s="11"/>
      <c r="BF284" s="11"/>
      <c r="BG284" s="11"/>
      <c r="BH284" s="13"/>
      <c r="BI284" s="12"/>
    </row>
    <row r="285" spans="4:61" ht="15.75" customHeight="1">
      <c r="D285" s="44"/>
      <c r="E285" s="11"/>
      <c r="F285" s="11"/>
      <c r="G285" s="11"/>
      <c r="H285" s="11"/>
      <c r="I285" s="11"/>
      <c r="J285" s="11"/>
      <c r="K285" s="11"/>
      <c r="L285" s="44"/>
      <c r="M285" s="11"/>
      <c r="N285" s="11"/>
      <c r="P285" s="18"/>
      <c r="Q285" s="11"/>
      <c r="R285" s="11"/>
      <c r="S285" s="11"/>
      <c r="T285" s="11"/>
      <c r="U285" s="11"/>
      <c r="V285" s="11"/>
      <c r="W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K285" s="11"/>
      <c r="AL285" s="11"/>
      <c r="AN285" s="11"/>
      <c r="AO285" s="11"/>
      <c r="AP285" s="15"/>
      <c r="AQ285" s="12"/>
      <c r="AR285" s="11"/>
      <c r="AT285" s="12"/>
      <c r="AU285" s="11"/>
      <c r="AV285" s="44"/>
      <c r="AW285" s="12"/>
      <c r="AX285" s="11"/>
      <c r="AY285" s="18"/>
      <c r="AZ285" s="12"/>
      <c r="BA285" s="11"/>
      <c r="BB285" s="11"/>
      <c r="BD285" s="11"/>
      <c r="BE285" s="11"/>
      <c r="BF285" s="11"/>
      <c r="BG285" s="11"/>
      <c r="BH285" s="13"/>
      <c r="BI285" s="12"/>
    </row>
    <row r="286" spans="4:61" ht="15.75" customHeight="1">
      <c r="D286" s="44"/>
      <c r="E286" s="11"/>
      <c r="F286" s="11"/>
      <c r="G286" s="11"/>
      <c r="H286" s="11"/>
      <c r="I286" s="11"/>
      <c r="J286" s="11"/>
      <c r="K286" s="11"/>
      <c r="L286" s="44"/>
      <c r="M286" s="11"/>
      <c r="N286" s="11"/>
      <c r="P286" s="18"/>
      <c r="Q286" s="11"/>
      <c r="R286" s="11"/>
      <c r="S286" s="11"/>
      <c r="T286" s="11"/>
      <c r="U286" s="11"/>
      <c r="V286" s="11"/>
      <c r="W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K286" s="11"/>
      <c r="AL286" s="11"/>
      <c r="AN286" s="11"/>
      <c r="AO286" s="11"/>
      <c r="AP286" s="15"/>
      <c r="AQ286" s="12"/>
      <c r="AR286" s="11"/>
      <c r="AT286" s="12"/>
      <c r="AU286" s="11"/>
      <c r="AV286" s="44"/>
      <c r="AW286" s="12"/>
      <c r="AX286" s="11"/>
      <c r="AY286" s="18"/>
      <c r="AZ286" s="12"/>
      <c r="BA286" s="11"/>
      <c r="BB286" s="11"/>
      <c r="BD286" s="11"/>
      <c r="BE286" s="11"/>
      <c r="BF286" s="11"/>
      <c r="BG286" s="11"/>
      <c r="BH286" s="13"/>
      <c r="BI286" s="12"/>
    </row>
    <row r="287" spans="4:61" ht="15.75" customHeight="1">
      <c r="D287" s="44"/>
      <c r="E287" s="11"/>
      <c r="F287" s="11"/>
      <c r="G287" s="11"/>
      <c r="H287" s="11"/>
      <c r="I287" s="11"/>
      <c r="J287" s="11"/>
      <c r="K287" s="11"/>
      <c r="L287" s="44"/>
      <c r="M287" s="11"/>
      <c r="N287" s="11"/>
      <c r="P287" s="18"/>
      <c r="Q287" s="11"/>
      <c r="R287" s="11"/>
      <c r="S287" s="11"/>
      <c r="T287" s="11"/>
      <c r="U287" s="11"/>
      <c r="V287" s="11"/>
      <c r="W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K287" s="11"/>
      <c r="AL287" s="11"/>
      <c r="AN287" s="11"/>
      <c r="AO287" s="11"/>
      <c r="AP287" s="15"/>
      <c r="AQ287" s="12"/>
      <c r="AR287" s="11"/>
      <c r="AT287" s="12"/>
      <c r="AU287" s="11"/>
      <c r="AV287" s="44"/>
      <c r="AW287" s="12"/>
      <c r="AX287" s="11"/>
      <c r="AY287" s="18"/>
      <c r="AZ287" s="12"/>
      <c r="BA287" s="11"/>
      <c r="BB287" s="11"/>
      <c r="BD287" s="11"/>
      <c r="BE287" s="11"/>
      <c r="BF287" s="11"/>
      <c r="BG287" s="11"/>
      <c r="BH287" s="13"/>
      <c r="BI287" s="12"/>
    </row>
    <row r="288" spans="4:61" ht="15.75" customHeight="1">
      <c r="D288" s="44"/>
      <c r="E288" s="11"/>
      <c r="F288" s="11"/>
      <c r="G288" s="11"/>
      <c r="H288" s="11"/>
      <c r="I288" s="11"/>
      <c r="J288" s="11"/>
      <c r="K288" s="11"/>
      <c r="L288" s="44"/>
      <c r="M288" s="11"/>
      <c r="N288" s="11"/>
      <c r="P288" s="18"/>
      <c r="Q288" s="11"/>
      <c r="R288" s="11"/>
      <c r="S288" s="11"/>
      <c r="T288" s="11"/>
      <c r="U288" s="11"/>
      <c r="V288" s="11"/>
      <c r="W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K288" s="11"/>
      <c r="AL288" s="11"/>
      <c r="AN288" s="11"/>
      <c r="AO288" s="11"/>
      <c r="AP288" s="15"/>
      <c r="AQ288" s="12"/>
      <c r="AR288" s="11"/>
      <c r="AT288" s="12"/>
      <c r="AU288" s="11"/>
      <c r="AV288" s="44"/>
      <c r="AW288" s="12"/>
      <c r="AX288" s="11"/>
      <c r="AY288" s="18"/>
      <c r="AZ288" s="12"/>
      <c r="BA288" s="11"/>
      <c r="BB288" s="11"/>
      <c r="BD288" s="11"/>
      <c r="BE288" s="11"/>
      <c r="BF288" s="11"/>
      <c r="BG288" s="11"/>
      <c r="BH288" s="13"/>
      <c r="BI288" s="12"/>
    </row>
    <row r="289" spans="4:61" ht="15.75" customHeight="1">
      <c r="D289" s="44"/>
      <c r="E289" s="11"/>
      <c r="F289" s="11"/>
      <c r="G289" s="11"/>
      <c r="H289" s="11"/>
      <c r="I289" s="11"/>
      <c r="J289" s="11"/>
      <c r="K289" s="11"/>
      <c r="L289" s="44"/>
      <c r="M289" s="11"/>
      <c r="N289" s="11"/>
      <c r="P289" s="18"/>
      <c r="Q289" s="11"/>
      <c r="R289" s="11"/>
      <c r="S289" s="11"/>
      <c r="T289" s="11"/>
      <c r="U289" s="11"/>
      <c r="V289" s="11"/>
      <c r="W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K289" s="11"/>
      <c r="AL289" s="11"/>
      <c r="AN289" s="11"/>
      <c r="AO289" s="11"/>
      <c r="AP289" s="15"/>
      <c r="AQ289" s="12"/>
      <c r="AR289" s="11"/>
      <c r="AT289" s="12"/>
      <c r="AU289" s="11"/>
      <c r="AV289" s="44"/>
      <c r="AW289" s="12"/>
      <c r="AX289" s="11"/>
      <c r="AY289" s="18"/>
      <c r="AZ289" s="12"/>
      <c r="BA289" s="11"/>
      <c r="BB289" s="11"/>
      <c r="BD289" s="11"/>
      <c r="BE289" s="11"/>
      <c r="BF289" s="11"/>
      <c r="BG289" s="11"/>
      <c r="BH289" s="13"/>
      <c r="BI289" s="12"/>
    </row>
    <row r="290" spans="4:61" ht="15.75" customHeight="1">
      <c r="D290" s="44"/>
      <c r="E290" s="11"/>
      <c r="F290" s="11"/>
      <c r="G290" s="11"/>
      <c r="H290" s="11"/>
      <c r="I290" s="11"/>
      <c r="J290" s="11"/>
      <c r="K290" s="11"/>
      <c r="L290" s="44"/>
      <c r="M290" s="11"/>
      <c r="N290" s="11"/>
      <c r="P290" s="18"/>
      <c r="Q290" s="11"/>
      <c r="R290" s="11"/>
      <c r="S290" s="11"/>
      <c r="T290" s="11"/>
      <c r="U290" s="11"/>
      <c r="V290" s="11"/>
      <c r="W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K290" s="11"/>
      <c r="AL290" s="11"/>
      <c r="AN290" s="11"/>
      <c r="AO290" s="11"/>
      <c r="AP290" s="15"/>
      <c r="AQ290" s="12"/>
      <c r="AR290" s="11"/>
      <c r="AT290" s="12"/>
      <c r="AU290" s="11"/>
      <c r="AV290" s="44"/>
      <c r="AW290" s="12"/>
      <c r="AX290" s="11"/>
      <c r="AY290" s="18"/>
      <c r="AZ290" s="12"/>
      <c r="BA290" s="11"/>
      <c r="BB290" s="11"/>
      <c r="BD290" s="11"/>
      <c r="BE290" s="11"/>
      <c r="BF290" s="11"/>
      <c r="BG290" s="11"/>
      <c r="BH290" s="13"/>
      <c r="BI290" s="12"/>
    </row>
    <row r="291" spans="4:61" ht="15.75" customHeight="1">
      <c r="D291" s="44"/>
      <c r="E291" s="11"/>
      <c r="F291" s="11"/>
      <c r="G291" s="11"/>
      <c r="H291" s="11"/>
      <c r="I291" s="11"/>
      <c r="J291" s="11"/>
      <c r="K291" s="11"/>
      <c r="L291" s="44"/>
      <c r="M291" s="11"/>
      <c r="N291" s="11"/>
      <c r="P291" s="18"/>
      <c r="Q291" s="11"/>
      <c r="R291" s="11"/>
      <c r="S291" s="11"/>
      <c r="T291" s="11"/>
      <c r="U291" s="11"/>
      <c r="V291" s="11"/>
      <c r="W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K291" s="11"/>
      <c r="AL291" s="11"/>
      <c r="AN291" s="11"/>
      <c r="AO291" s="11"/>
      <c r="AP291" s="15"/>
      <c r="AQ291" s="12"/>
      <c r="AR291" s="11"/>
      <c r="AT291" s="12"/>
      <c r="AU291" s="11"/>
      <c r="AV291" s="44"/>
      <c r="AW291" s="12"/>
      <c r="AX291" s="11"/>
      <c r="AY291" s="18"/>
      <c r="AZ291" s="12"/>
      <c r="BA291" s="11"/>
      <c r="BB291" s="11"/>
      <c r="BD291" s="11"/>
      <c r="BE291" s="11"/>
      <c r="BF291" s="11"/>
      <c r="BG291" s="11"/>
      <c r="BH291" s="13"/>
      <c r="BI291" s="12"/>
    </row>
    <row r="292" spans="4:61" ht="15.75" customHeight="1">
      <c r="D292" s="44"/>
      <c r="E292" s="11"/>
      <c r="F292" s="11"/>
      <c r="G292" s="11"/>
      <c r="H292" s="11"/>
      <c r="I292" s="11"/>
      <c r="J292" s="11"/>
      <c r="K292" s="11"/>
      <c r="L292" s="44"/>
      <c r="M292" s="11"/>
      <c r="N292" s="11"/>
      <c r="P292" s="18"/>
      <c r="Q292" s="11"/>
      <c r="R292" s="11"/>
      <c r="S292" s="11"/>
      <c r="T292" s="11"/>
      <c r="U292" s="11"/>
      <c r="V292" s="11"/>
      <c r="W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K292" s="11"/>
      <c r="AL292" s="11"/>
      <c r="AN292" s="11"/>
      <c r="AO292" s="11"/>
      <c r="AP292" s="15"/>
      <c r="AQ292" s="12"/>
      <c r="AR292" s="11"/>
      <c r="AT292" s="12"/>
      <c r="AU292" s="11"/>
      <c r="AV292" s="44"/>
      <c r="AW292" s="12"/>
      <c r="AX292" s="11"/>
      <c r="AY292" s="18"/>
      <c r="AZ292" s="12"/>
      <c r="BA292" s="11"/>
      <c r="BB292" s="11"/>
      <c r="BD292" s="11"/>
      <c r="BE292" s="11"/>
      <c r="BF292" s="11"/>
      <c r="BG292" s="11"/>
      <c r="BH292" s="13"/>
      <c r="BI292" s="12"/>
    </row>
    <row r="293" spans="4:61" ht="15.75" customHeight="1">
      <c r="D293" s="44"/>
      <c r="E293" s="11"/>
      <c r="F293" s="11"/>
      <c r="G293" s="11"/>
      <c r="H293" s="11"/>
      <c r="I293" s="11"/>
      <c r="J293" s="11"/>
      <c r="K293" s="11"/>
      <c r="L293" s="44"/>
      <c r="M293" s="11"/>
      <c r="N293" s="11"/>
      <c r="P293" s="18"/>
      <c r="Q293" s="11"/>
      <c r="R293" s="11"/>
      <c r="S293" s="11"/>
      <c r="T293" s="11"/>
      <c r="U293" s="11"/>
      <c r="V293" s="11"/>
      <c r="W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K293" s="11"/>
      <c r="AL293" s="11"/>
      <c r="AN293" s="11"/>
      <c r="AO293" s="11"/>
      <c r="AP293" s="15"/>
      <c r="AQ293" s="12"/>
      <c r="AR293" s="11"/>
      <c r="AT293" s="12"/>
      <c r="AU293" s="11"/>
      <c r="AV293" s="44"/>
      <c r="AW293" s="12"/>
      <c r="AX293" s="11"/>
      <c r="AY293" s="18"/>
      <c r="AZ293" s="12"/>
      <c r="BA293" s="11"/>
      <c r="BB293" s="11"/>
      <c r="BD293" s="11"/>
      <c r="BE293" s="11"/>
      <c r="BF293" s="11"/>
      <c r="BG293" s="11"/>
      <c r="BH293" s="13"/>
      <c r="BI293" s="12"/>
    </row>
    <row r="294" spans="4:61" ht="15.75" customHeight="1">
      <c r="D294" s="44"/>
      <c r="E294" s="11"/>
      <c r="F294" s="11"/>
      <c r="G294" s="11"/>
      <c r="H294" s="11"/>
      <c r="I294" s="11"/>
      <c r="J294" s="11"/>
      <c r="K294" s="11"/>
      <c r="L294" s="44"/>
      <c r="M294" s="11"/>
      <c r="N294" s="11"/>
      <c r="P294" s="18"/>
      <c r="Q294" s="11"/>
      <c r="R294" s="11"/>
      <c r="S294" s="11"/>
      <c r="T294" s="11"/>
      <c r="U294" s="11"/>
      <c r="V294" s="11"/>
      <c r="W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K294" s="11"/>
      <c r="AL294" s="11"/>
      <c r="AN294" s="11"/>
      <c r="AO294" s="11"/>
      <c r="AP294" s="15"/>
      <c r="AQ294" s="12"/>
      <c r="AR294" s="11"/>
      <c r="AT294" s="12"/>
      <c r="AU294" s="11"/>
      <c r="AV294" s="44"/>
      <c r="AW294" s="12"/>
      <c r="AX294" s="11"/>
      <c r="AY294" s="18"/>
      <c r="AZ294" s="12"/>
      <c r="BA294" s="11"/>
      <c r="BB294" s="11"/>
      <c r="BD294" s="11"/>
      <c r="BE294" s="11"/>
      <c r="BF294" s="11"/>
      <c r="BG294" s="11"/>
      <c r="BH294" s="13"/>
      <c r="BI294" s="12"/>
    </row>
    <row r="295" spans="4:61" ht="15.75" customHeight="1">
      <c r="D295" s="44"/>
      <c r="E295" s="11"/>
      <c r="F295" s="11"/>
      <c r="G295" s="11"/>
      <c r="H295" s="11"/>
      <c r="I295" s="11"/>
      <c r="J295" s="11"/>
      <c r="K295" s="11"/>
      <c r="L295" s="44"/>
      <c r="M295" s="11"/>
      <c r="N295" s="11"/>
      <c r="P295" s="18"/>
      <c r="Q295" s="11"/>
      <c r="R295" s="11"/>
      <c r="S295" s="11"/>
      <c r="T295" s="11"/>
      <c r="U295" s="11"/>
      <c r="V295" s="11"/>
      <c r="W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K295" s="11"/>
      <c r="AL295" s="11"/>
      <c r="AN295" s="11"/>
      <c r="AO295" s="11"/>
      <c r="AP295" s="15"/>
      <c r="AQ295" s="12"/>
      <c r="AR295" s="11"/>
      <c r="AT295" s="12"/>
      <c r="AU295" s="11"/>
      <c r="AV295" s="44"/>
      <c r="AW295" s="12"/>
      <c r="AX295" s="11"/>
      <c r="AY295" s="18"/>
      <c r="AZ295" s="12"/>
      <c r="BA295" s="11"/>
      <c r="BB295" s="11"/>
      <c r="BD295" s="11"/>
      <c r="BE295" s="11"/>
      <c r="BF295" s="11"/>
      <c r="BG295" s="11"/>
      <c r="BH295" s="13"/>
      <c r="BI295" s="12"/>
    </row>
    <row r="296" spans="4:61" ht="15.75" customHeight="1">
      <c r="D296" s="44"/>
      <c r="E296" s="11"/>
      <c r="F296" s="11"/>
      <c r="G296" s="11"/>
      <c r="H296" s="11"/>
      <c r="I296" s="11"/>
      <c r="J296" s="11"/>
      <c r="K296" s="11"/>
      <c r="L296" s="44"/>
      <c r="M296" s="11"/>
      <c r="N296" s="11"/>
      <c r="P296" s="18"/>
      <c r="Q296" s="11"/>
      <c r="R296" s="11"/>
      <c r="S296" s="11"/>
      <c r="T296" s="11"/>
      <c r="U296" s="11"/>
      <c r="V296" s="11"/>
      <c r="W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K296" s="11"/>
      <c r="AL296" s="11"/>
      <c r="AN296" s="11"/>
      <c r="AO296" s="11"/>
      <c r="AP296" s="15"/>
      <c r="AQ296" s="12"/>
      <c r="AR296" s="11"/>
      <c r="AT296" s="12"/>
      <c r="AU296" s="11"/>
      <c r="AV296" s="44"/>
      <c r="AW296" s="12"/>
      <c r="AX296" s="11"/>
      <c r="AY296" s="18"/>
      <c r="AZ296" s="12"/>
      <c r="BA296" s="11"/>
      <c r="BB296" s="11"/>
      <c r="BD296" s="11"/>
      <c r="BE296" s="11"/>
      <c r="BF296" s="11"/>
      <c r="BG296" s="11"/>
      <c r="BH296" s="13"/>
      <c r="BI296" s="12"/>
    </row>
    <row r="297" spans="4:61" ht="15.75" customHeight="1">
      <c r="D297" s="44"/>
      <c r="E297" s="11"/>
      <c r="F297" s="11"/>
      <c r="G297" s="11"/>
      <c r="H297" s="11"/>
      <c r="I297" s="11"/>
      <c r="J297" s="11"/>
      <c r="K297" s="11"/>
      <c r="L297" s="44"/>
      <c r="M297" s="11"/>
      <c r="N297" s="11"/>
      <c r="P297" s="18"/>
      <c r="Q297" s="11"/>
      <c r="R297" s="11"/>
      <c r="S297" s="11"/>
      <c r="T297" s="11"/>
      <c r="U297" s="11"/>
      <c r="V297" s="11"/>
      <c r="W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K297" s="11"/>
      <c r="AL297" s="11"/>
      <c r="AN297" s="11"/>
      <c r="AO297" s="11"/>
      <c r="AP297" s="15"/>
      <c r="AQ297" s="12"/>
      <c r="AR297" s="11"/>
      <c r="AT297" s="12"/>
      <c r="AU297" s="11"/>
      <c r="AV297" s="44"/>
      <c r="AW297" s="12"/>
      <c r="AX297" s="11"/>
      <c r="AY297" s="18"/>
      <c r="AZ297" s="12"/>
      <c r="BA297" s="11"/>
      <c r="BB297" s="11"/>
      <c r="BD297" s="11"/>
      <c r="BE297" s="11"/>
      <c r="BF297" s="11"/>
      <c r="BG297" s="11"/>
      <c r="BH297" s="13"/>
      <c r="BI297" s="12"/>
    </row>
    <row r="298" spans="4:61" ht="15.75" customHeight="1">
      <c r="D298" s="44"/>
      <c r="E298" s="11"/>
      <c r="F298" s="11"/>
      <c r="G298" s="11"/>
      <c r="H298" s="11"/>
      <c r="I298" s="11"/>
      <c r="J298" s="11"/>
      <c r="K298" s="11"/>
      <c r="L298" s="44"/>
      <c r="M298" s="11"/>
      <c r="N298" s="11"/>
      <c r="P298" s="18"/>
      <c r="Q298" s="11"/>
      <c r="R298" s="11"/>
      <c r="S298" s="11"/>
      <c r="T298" s="11"/>
      <c r="U298" s="11"/>
      <c r="V298" s="11"/>
      <c r="W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K298" s="11"/>
      <c r="AL298" s="11"/>
      <c r="AN298" s="11"/>
      <c r="AO298" s="11"/>
      <c r="AP298" s="15"/>
      <c r="AQ298" s="12"/>
      <c r="AR298" s="11"/>
      <c r="AT298" s="12"/>
      <c r="AU298" s="11"/>
      <c r="AV298" s="44"/>
      <c r="AW298" s="12"/>
      <c r="AX298" s="11"/>
      <c r="AY298" s="18"/>
      <c r="AZ298" s="12"/>
      <c r="BA298" s="11"/>
      <c r="BB298" s="11"/>
      <c r="BD298" s="11"/>
      <c r="BE298" s="11"/>
      <c r="BF298" s="11"/>
      <c r="BG298" s="11"/>
      <c r="BH298" s="13"/>
      <c r="BI298" s="12"/>
    </row>
    <row r="299" spans="4:61" ht="15.75" customHeight="1">
      <c r="D299" s="44"/>
      <c r="E299" s="11"/>
      <c r="F299" s="11"/>
      <c r="G299" s="11"/>
      <c r="H299" s="11"/>
      <c r="I299" s="11"/>
      <c r="J299" s="11"/>
      <c r="K299" s="11"/>
      <c r="L299" s="44"/>
      <c r="M299" s="11"/>
      <c r="N299" s="11"/>
      <c r="P299" s="18"/>
      <c r="Q299" s="11"/>
      <c r="R299" s="11"/>
      <c r="S299" s="11"/>
      <c r="T299" s="11"/>
      <c r="U299" s="11"/>
      <c r="V299" s="11"/>
      <c r="W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K299" s="11"/>
      <c r="AL299" s="11"/>
      <c r="AN299" s="11"/>
      <c r="AO299" s="11"/>
      <c r="AP299" s="15"/>
      <c r="AQ299" s="12"/>
      <c r="AR299" s="11"/>
      <c r="AT299" s="12"/>
      <c r="AU299" s="11"/>
      <c r="AV299" s="44"/>
      <c r="AW299" s="12"/>
      <c r="AX299" s="11"/>
      <c r="AY299" s="18"/>
      <c r="AZ299" s="12"/>
      <c r="BA299" s="11"/>
      <c r="BB299" s="11"/>
      <c r="BD299" s="11"/>
      <c r="BE299" s="11"/>
      <c r="BF299" s="11"/>
      <c r="BG299" s="11"/>
      <c r="BH299" s="13"/>
      <c r="BI299" s="12"/>
    </row>
    <row r="300" spans="4:61" ht="15.75" customHeight="1">
      <c r="D300" s="44"/>
      <c r="E300" s="11"/>
      <c r="F300" s="11"/>
      <c r="G300" s="11"/>
      <c r="H300" s="11"/>
      <c r="I300" s="11"/>
      <c r="J300" s="11"/>
      <c r="K300" s="11"/>
      <c r="L300" s="44"/>
      <c r="M300" s="11"/>
      <c r="N300" s="11"/>
      <c r="P300" s="18"/>
      <c r="Q300" s="11"/>
      <c r="R300" s="11"/>
      <c r="S300" s="11"/>
      <c r="T300" s="11"/>
      <c r="U300" s="11"/>
      <c r="V300" s="11"/>
      <c r="W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K300" s="11"/>
      <c r="AL300" s="11"/>
      <c r="AN300" s="11"/>
      <c r="AO300" s="11"/>
      <c r="AP300" s="15"/>
      <c r="AQ300" s="12"/>
      <c r="AR300" s="11"/>
      <c r="AT300" s="12"/>
      <c r="AU300" s="11"/>
      <c r="AV300" s="44"/>
      <c r="AW300" s="12"/>
      <c r="AX300" s="11"/>
      <c r="AY300" s="18"/>
      <c r="AZ300" s="12"/>
      <c r="BA300" s="11"/>
      <c r="BB300" s="11"/>
      <c r="BD300" s="11"/>
      <c r="BE300" s="11"/>
      <c r="BF300" s="11"/>
      <c r="BG300" s="11"/>
      <c r="BH300" s="13"/>
      <c r="BI300" s="12"/>
    </row>
    <row r="301" spans="4:61" ht="15.75" customHeight="1">
      <c r="D301" s="44"/>
      <c r="E301" s="11"/>
      <c r="F301" s="11"/>
      <c r="G301" s="11"/>
      <c r="H301" s="11"/>
      <c r="I301" s="11"/>
      <c r="J301" s="11"/>
      <c r="K301" s="11"/>
      <c r="L301" s="44"/>
      <c r="M301" s="11"/>
      <c r="N301" s="11"/>
      <c r="P301" s="18"/>
      <c r="Q301" s="11"/>
      <c r="R301" s="11"/>
      <c r="S301" s="11"/>
      <c r="T301" s="11"/>
      <c r="U301" s="11"/>
      <c r="V301" s="11"/>
      <c r="W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K301" s="11"/>
      <c r="AL301" s="11"/>
      <c r="AN301" s="11"/>
      <c r="AO301" s="11"/>
      <c r="AP301" s="15"/>
      <c r="AQ301" s="12"/>
      <c r="AR301" s="11"/>
      <c r="AT301" s="12"/>
      <c r="AU301" s="11"/>
      <c r="AV301" s="44"/>
      <c r="AW301" s="12"/>
      <c r="AX301" s="11"/>
      <c r="AY301" s="18"/>
      <c r="AZ301" s="12"/>
      <c r="BA301" s="11"/>
      <c r="BB301" s="11"/>
      <c r="BD301" s="11"/>
      <c r="BE301" s="11"/>
      <c r="BF301" s="11"/>
      <c r="BG301" s="11"/>
      <c r="BH301" s="13"/>
      <c r="BI301" s="12"/>
    </row>
    <row r="302" spans="4:61" ht="15.75" customHeight="1">
      <c r="D302" s="44"/>
      <c r="E302" s="11"/>
      <c r="F302" s="11"/>
      <c r="G302" s="11"/>
      <c r="H302" s="11"/>
      <c r="I302" s="11"/>
      <c r="J302" s="11"/>
      <c r="K302" s="11"/>
      <c r="L302" s="44"/>
      <c r="M302" s="11"/>
      <c r="N302" s="11"/>
      <c r="P302" s="18"/>
      <c r="Q302" s="11"/>
      <c r="R302" s="11"/>
      <c r="S302" s="11"/>
      <c r="T302" s="11"/>
      <c r="U302" s="11"/>
      <c r="V302" s="11"/>
      <c r="W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K302" s="11"/>
      <c r="AL302" s="11"/>
      <c r="AN302" s="11"/>
      <c r="AO302" s="11"/>
      <c r="AP302" s="15"/>
      <c r="AQ302" s="12"/>
      <c r="AR302" s="11"/>
      <c r="AT302" s="12"/>
      <c r="AU302" s="11"/>
      <c r="AV302" s="44"/>
      <c r="AW302" s="12"/>
      <c r="AX302" s="11"/>
      <c r="AY302" s="18"/>
      <c r="AZ302" s="12"/>
      <c r="BA302" s="11"/>
      <c r="BB302" s="11"/>
      <c r="BD302" s="11"/>
      <c r="BE302" s="11"/>
      <c r="BF302" s="11"/>
      <c r="BG302" s="11"/>
      <c r="BH302" s="13"/>
      <c r="BI302" s="12"/>
    </row>
    <row r="303" spans="4:61" ht="15.75" customHeight="1">
      <c r="D303" s="44"/>
      <c r="E303" s="11"/>
      <c r="F303" s="11"/>
      <c r="G303" s="11"/>
      <c r="H303" s="11"/>
      <c r="I303" s="11"/>
      <c r="J303" s="11"/>
      <c r="K303" s="11"/>
      <c r="L303" s="44"/>
      <c r="M303" s="11"/>
      <c r="N303" s="11"/>
      <c r="P303" s="18"/>
      <c r="Q303" s="11"/>
      <c r="R303" s="11"/>
      <c r="S303" s="11"/>
      <c r="T303" s="11"/>
      <c r="U303" s="11"/>
      <c r="V303" s="11"/>
      <c r="W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K303" s="11"/>
      <c r="AL303" s="11"/>
      <c r="AN303" s="11"/>
      <c r="AO303" s="11"/>
      <c r="AP303" s="15"/>
      <c r="AQ303" s="12"/>
      <c r="AR303" s="11"/>
      <c r="AT303" s="12"/>
      <c r="AU303" s="11"/>
      <c r="AV303" s="44"/>
      <c r="AW303" s="12"/>
      <c r="AX303" s="11"/>
      <c r="AY303" s="18"/>
      <c r="AZ303" s="12"/>
      <c r="BA303" s="11"/>
      <c r="BB303" s="11"/>
      <c r="BD303" s="11"/>
      <c r="BE303" s="11"/>
      <c r="BF303" s="11"/>
      <c r="BG303" s="11"/>
      <c r="BH303" s="13"/>
      <c r="BI303" s="12"/>
    </row>
    <row r="304" spans="4:61" ht="15.75" customHeight="1">
      <c r="D304" s="44"/>
      <c r="E304" s="11"/>
      <c r="F304" s="11"/>
      <c r="G304" s="11"/>
      <c r="H304" s="11"/>
      <c r="I304" s="11"/>
      <c r="J304" s="11"/>
      <c r="K304" s="11"/>
      <c r="L304" s="44"/>
      <c r="M304" s="11"/>
      <c r="N304" s="11"/>
      <c r="P304" s="18"/>
      <c r="Q304" s="11"/>
      <c r="R304" s="11"/>
      <c r="S304" s="11"/>
      <c r="T304" s="11"/>
      <c r="U304" s="11"/>
      <c r="V304" s="11"/>
      <c r="W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K304" s="11"/>
      <c r="AL304" s="11"/>
      <c r="AN304" s="11"/>
      <c r="AO304" s="11"/>
      <c r="AP304" s="15"/>
      <c r="AQ304" s="12"/>
      <c r="AR304" s="11"/>
      <c r="AT304" s="12"/>
      <c r="AU304" s="11"/>
      <c r="AV304" s="44"/>
      <c r="AW304" s="12"/>
      <c r="AX304" s="11"/>
      <c r="AY304" s="18"/>
      <c r="AZ304" s="12"/>
      <c r="BA304" s="11"/>
      <c r="BB304" s="11"/>
      <c r="BD304" s="11"/>
      <c r="BE304" s="11"/>
      <c r="BF304" s="11"/>
      <c r="BG304" s="11"/>
      <c r="BH304" s="13"/>
      <c r="BI304" s="12"/>
    </row>
    <row r="305" spans="4:61" ht="15.75" customHeight="1">
      <c r="D305" s="44"/>
      <c r="E305" s="11"/>
      <c r="F305" s="11"/>
      <c r="G305" s="11"/>
      <c r="H305" s="11"/>
      <c r="I305" s="11"/>
      <c r="J305" s="11"/>
      <c r="K305" s="11"/>
      <c r="L305" s="44"/>
      <c r="M305" s="11"/>
      <c r="N305" s="11"/>
      <c r="P305" s="18"/>
      <c r="Q305" s="11"/>
      <c r="R305" s="11"/>
      <c r="S305" s="11"/>
      <c r="T305" s="11"/>
      <c r="U305" s="11"/>
      <c r="V305" s="11"/>
      <c r="W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K305" s="11"/>
      <c r="AL305" s="11"/>
      <c r="AN305" s="11"/>
      <c r="AO305" s="11"/>
      <c r="AP305" s="15"/>
      <c r="AQ305" s="12"/>
      <c r="AR305" s="11"/>
      <c r="AT305" s="12"/>
      <c r="AU305" s="11"/>
      <c r="AV305" s="44"/>
      <c r="AW305" s="12"/>
      <c r="AX305" s="11"/>
      <c r="AY305" s="18"/>
      <c r="AZ305" s="12"/>
      <c r="BA305" s="11"/>
      <c r="BB305" s="11"/>
      <c r="BD305" s="11"/>
      <c r="BE305" s="11"/>
      <c r="BF305" s="11"/>
      <c r="BG305" s="11"/>
      <c r="BH305" s="13"/>
      <c r="BI305" s="12"/>
    </row>
    <row r="306" spans="4:61" ht="15.75" customHeight="1">
      <c r="D306" s="44"/>
      <c r="E306" s="11"/>
      <c r="F306" s="11"/>
      <c r="G306" s="11"/>
      <c r="H306" s="11"/>
      <c r="I306" s="11"/>
      <c r="J306" s="11"/>
      <c r="K306" s="11"/>
      <c r="L306" s="44"/>
      <c r="M306" s="11"/>
      <c r="N306" s="11"/>
      <c r="P306" s="18"/>
      <c r="Q306" s="11"/>
      <c r="R306" s="11"/>
      <c r="S306" s="11"/>
      <c r="T306" s="11"/>
      <c r="U306" s="11"/>
      <c r="V306" s="11"/>
      <c r="W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K306" s="11"/>
      <c r="AL306" s="11"/>
      <c r="AN306" s="11"/>
      <c r="AO306" s="11"/>
      <c r="AP306" s="15"/>
      <c r="AQ306" s="12"/>
      <c r="AR306" s="11"/>
      <c r="AT306" s="12"/>
      <c r="AU306" s="11"/>
      <c r="AV306" s="44"/>
      <c r="AW306" s="12"/>
      <c r="AX306" s="11"/>
      <c r="AY306" s="18"/>
      <c r="AZ306" s="12"/>
      <c r="BA306" s="11"/>
      <c r="BB306" s="11"/>
      <c r="BD306" s="11"/>
      <c r="BE306" s="11"/>
      <c r="BF306" s="11"/>
      <c r="BG306" s="11"/>
      <c r="BH306" s="13"/>
      <c r="BI306" s="12"/>
    </row>
    <row r="307" spans="4:61" ht="15.75" customHeight="1">
      <c r="D307" s="44"/>
      <c r="E307" s="11"/>
      <c r="F307" s="11"/>
      <c r="G307" s="11"/>
      <c r="H307" s="11"/>
      <c r="I307" s="11"/>
      <c r="J307" s="11"/>
      <c r="K307" s="11"/>
      <c r="L307" s="44"/>
      <c r="M307" s="11"/>
      <c r="N307" s="11"/>
      <c r="P307" s="18"/>
      <c r="Q307" s="11"/>
      <c r="R307" s="11"/>
      <c r="S307" s="11"/>
      <c r="T307" s="11"/>
      <c r="U307" s="11"/>
      <c r="V307" s="11"/>
      <c r="W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K307" s="11"/>
      <c r="AL307" s="11"/>
      <c r="AN307" s="11"/>
      <c r="AO307" s="11"/>
      <c r="AP307" s="15"/>
      <c r="AQ307" s="12"/>
      <c r="AR307" s="11"/>
      <c r="AT307" s="12"/>
      <c r="AU307" s="11"/>
      <c r="AV307" s="44"/>
      <c r="AW307" s="12"/>
      <c r="AX307" s="11"/>
      <c r="AY307" s="18"/>
      <c r="AZ307" s="12"/>
      <c r="BA307" s="11"/>
      <c r="BB307" s="11"/>
      <c r="BD307" s="11"/>
      <c r="BE307" s="11"/>
      <c r="BF307" s="11"/>
      <c r="BG307" s="11"/>
      <c r="BH307" s="13"/>
      <c r="BI307" s="12"/>
    </row>
    <row r="308" spans="4:61" ht="15.75" customHeight="1">
      <c r="D308" s="44"/>
      <c r="E308" s="11"/>
      <c r="F308" s="11"/>
      <c r="G308" s="11"/>
      <c r="H308" s="11"/>
      <c r="I308" s="11"/>
      <c r="J308" s="11"/>
      <c r="K308" s="11"/>
      <c r="L308" s="44"/>
      <c r="M308" s="11"/>
      <c r="N308" s="11"/>
      <c r="P308" s="18"/>
      <c r="Q308" s="11"/>
      <c r="R308" s="11"/>
      <c r="S308" s="11"/>
      <c r="T308" s="11"/>
      <c r="U308" s="11"/>
      <c r="V308" s="11"/>
      <c r="W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K308" s="11"/>
      <c r="AL308" s="11"/>
      <c r="AN308" s="11"/>
      <c r="AO308" s="11"/>
      <c r="AP308" s="15"/>
      <c r="AQ308" s="12"/>
      <c r="AR308" s="11"/>
      <c r="AT308" s="12"/>
      <c r="AU308" s="11"/>
      <c r="AV308" s="44"/>
      <c r="AW308" s="12"/>
      <c r="AX308" s="11"/>
      <c r="AY308" s="18"/>
      <c r="AZ308" s="12"/>
      <c r="BA308" s="11"/>
      <c r="BB308" s="11"/>
      <c r="BD308" s="11"/>
      <c r="BE308" s="11"/>
      <c r="BF308" s="11"/>
      <c r="BG308" s="11"/>
      <c r="BH308" s="13"/>
      <c r="BI308" s="12"/>
    </row>
    <row r="309" spans="4:61" ht="15.75" customHeight="1">
      <c r="D309" s="44"/>
      <c r="E309" s="11"/>
      <c r="F309" s="11"/>
      <c r="G309" s="11"/>
      <c r="H309" s="11"/>
      <c r="I309" s="11"/>
      <c r="J309" s="11"/>
      <c r="K309" s="11"/>
      <c r="L309" s="44"/>
      <c r="M309" s="11"/>
      <c r="N309" s="11"/>
      <c r="P309" s="18"/>
      <c r="Q309" s="11"/>
      <c r="R309" s="11"/>
      <c r="S309" s="11"/>
      <c r="T309" s="11"/>
      <c r="U309" s="11"/>
      <c r="V309" s="11"/>
      <c r="W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K309" s="11"/>
      <c r="AL309" s="11"/>
      <c r="AN309" s="11"/>
      <c r="AO309" s="11"/>
      <c r="AP309" s="15"/>
      <c r="AQ309" s="12"/>
      <c r="AR309" s="11"/>
      <c r="AT309" s="12"/>
      <c r="AU309" s="11"/>
      <c r="AV309" s="44"/>
      <c r="AW309" s="12"/>
      <c r="AX309" s="11"/>
      <c r="AY309" s="18"/>
      <c r="AZ309" s="12"/>
      <c r="BA309" s="11"/>
      <c r="BB309" s="11"/>
      <c r="BD309" s="11"/>
      <c r="BE309" s="11"/>
      <c r="BF309" s="11"/>
      <c r="BG309" s="11"/>
      <c r="BH309" s="13"/>
      <c r="BI309" s="12"/>
    </row>
    <row r="310" spans="4:61" ht="15.75" customHeight="1">
      <c r="D310" s="44"/>
      <c r="E310" s="11"/>
      <c r="F310" s="11"/>
      <c r="G310" s="11"/>
      <c r="H310" s="11"/>
      <c r="I310" s="11"/>
      <c r="J310" s="11"/>
      <c r="K310" s="11"/>
      <c r="L310" s="44"/>
      <c r="M310" s="11"/>
      <c r="N310" s="11"/>
      <c r="P310" s="18"/>
      <c r="Q310" s="11"/>
      <c r="R310" s="11"/>
      <c r="S310" s="11"/>
      <c r="T310" s="11"/>
      <c r="U310" s="11"/>
      <c r="V310" s="11"/>
      <c r="W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K310" s="11"/>
      <c r="AL310" s="11"/>
      <c r="AN310" s="11"/>
      <c r="AO310" s="11"/>
      <c r="AP310" s="15"/>
      <c r="AQ310" s="12"/>
      <c r="AR310" s="11"/>
      <c r="AT310" s="12"/>
      <c r="AU310" s="11"/>
      <c r="AV310" s="44"/>
      <c r="AW310" s="12"/>
      <c r="AX310" s="11"/>
      <c r="AY310" s="18"/>
      <c r="AZ310" s="12"/>
      <c r="BA310" s="11"/>
      <c r="BB310" s="11"/>
      <c r="BD310" s="11"/>
      <c r="BE310" s="11"/>
      <c r="BF310" s="11"/>
      <c r="BG310" s="11"/>
      <c r="BH310" s="13"/>
      <c r="BI310" s="12"/>
    </row>
    <row r="311" spans="4:61" ht="15.75" customHeight="1">
      <c r="D311" s="44"/>
      <c r="E311" s="11"/>
      <c r="F311" s="11"/>
      <c r="G311" s="11"/>
      <c r="H311" s="11"/>
      <c r="I311" s="11"/>
      <c r="J311" s="11"/>
      <c r="K311" s="11"/>
      <c r="L311" s="44"/>
      <c r="M311" s="11"/>
      <c r="N311" s="11"/>
      <c r="P311" s="18"/>
      <c r="Q311" s="11"/>
      <c r="R311" s="11"/>
      <c r="S311" s="11"/>
      <c r="T311" s="11"/>
      <c r="U311" s="11"/>
      <c r="V311" s="11"/>
      <c r="W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K311" s="11"/>
      <c r="AL311" s="11"/>
      <c r="AN311" s="11"/>
      <c r="AO311" s="11"/>
      <c r="AP311" s="15"/>
      <c r="AQ311" s="12"/>
      <c r="AR311" s="11"/>
      <c r="AT311" s="12"/>
      <c r="AU311" s="11"/>
      <c r="AV311" s="44"/>
      <c r="AW311" s="12"/>
      <c r="AX311" s="11"/>
      <c r="AY311" s="18"/>
      <c r="AZ311" s="12"/>
      <c r="BA311" s="11"/>
      <c r="BB311" s="11"/>
      <c r="BD311" s="11"/>
      <c r="BE311" s="11"/>
      <c r="BF311" s="11"/>
      <c r="BG311" s="11"/>
      <c r="BH311" s="13"/>
      <c r="BI311" s="12"/>
    </row>
    <row r="312" spans="4:61" ht="15.75" customHeight="1">
      <c r="D312" s="44"/>
      <c r="E312" s="11"/>
      <c r="F312" s="11"/>
      <c r="G312" s="11"/>
      <c r="H312" s="11"/>
      <c r="I312" s="11"/>
      <c r="J312" s="11"/>
      <c r="K312" s="11"/>
      <c r="L312" s="44"/>
      <c r="M312" s="11"/>
      <c r="N312" s="11"/>
      <c r="P312" s="18"/>
      <c r="Q312" s="11"/>
      <c r="R312" s="11"/>
      <c r="S312" s="11"/>
      <c r="T312" s="11"/>
      <c r="U312" s="11"/>
      <c r="V312" s="11"/>
      <c r="W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K312" s="11"/>
      <c r="AL312" s="11"/>
      <c r="AN312" s="11"/>
      <c r="AO312" s="11"/>
      <c r="AP312" s="15"/>
      <c r="AQ312" s="12"/>
      <c r="AR312" s="11"/>
      <c r="AT312" s="12"/>
      <c r="AU312" s="11"/>
      <c r="AV312" s="44"/>
      <c r="AW312" s="12"/>
      <c r="AX312" s="11"/>
      <c r="AY312" s="18"/>
      <c r="AZ312" s="12"/>
      <c r="BA312" s="11"/>
      <c r="BB312" s="11"/>
      <c r="BD312" s="11"/>
      <c r="BE312" s="11"/>
      <c r="BF312" s="11"/>
      <c r="BG312" s="11"/>
      <c r="BH312" s="13"/>
      <c r="BI312" s="12"/>
    </row>
    <row r="313" spans="4:61" ht="15.75" customHeight="1">
      <c r="D313" s="44"/>
      <c r="E313" s="11"/>
      <c r="F313" s="11"/>
      <c r="G313" s="11"/>
      <c r="H313" s="11"/>
      <c r="I313" s="11"/>
      <c r="J313" s="11"/>
      <c r="K313" s="11"/>
      <c r="L313" s="44"/>
      <c r="M313" s="11"/>
      <c r="N313" s="11"/>
      <c r="P313" s="18"/>
      <c r="Q313" s="11"/>
      <c r="R313" s="11"/>
      <c r="S313" s="11"/>
      <c r="T313" s="11"/>
      <c r="U313" s="11"/>
      <c r="V313" s="11"/>
      <c r="W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K313" s="11"/>
      <c r="AL313" s="11"/>
      <c r="AN313" s="11"/>
      <c r="AO313" s="11"/>
      <c r="AP313" s="15"/>
      <c r="AQ313" s="12"/>
      <c r="AR313" s="11"/>
      <c r="AT313" s="12"/>
      <c r="AU313" s="11"/>
      <c r="AV313" s="44"/>
      <c r="AW313" s="12"/>
      <c r="AX313" s="11"/>
      <c r="AY313" s="18"/>
      <c r="AZ313" s="12"/>
      <c r="BA313" s="11"/>
      <c r="BB313" s="11"/>
      <c r="BD313" s="11"/>
      <c r="BE313" s="11"/>
      <c r="BF313" s="11"/>
      <c r="BG313" s="11"/>
      <c r="BH313" s="13"/>
      <c r="BI313" s="12"/>
    </row>
    <row r="314" spans="4:61" ht="15.75" customHeight="1">
      <c r="D314" s="44"/>
      <c r="E314" s="11"/>
      <c r="F314" s="11"/>
      <c r="G314" s="11"/>
      <c r="H314" s="11"/>
      <c r="I314" s="11"/>
      <c r="J314" s="11"/>
      <c r="K314" s="11"/>
      <c r="L314" s="44"/>
      <c r="M314" s="11"/>
      <c r="N314" s="11"/>
      <c r="P314" s="18"/>
      <c r="Q314" s="11"/>
      <c r="R314" s="11"/>
      <c r="S314" s="11"/>
      <c r="T314" s="11"/>
      <c r="U314" s="11"/>
      <c r="V314" s="11"/>
      <c r="W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K314" s="11"/>
      <c r="AL314" s="11"/>
      <c r="AN314" s="11"/>
      <c r="AO314" s="11"/>
      <c r="AP314" s="15"/>
      <c r="AQ314" s="12"/>
      <c r="AR314" s="11"/>
      <c r="AT314" s="12"/>
      <c r="AU314" s="11"/>
      <c r="AV314" s="44"/>
      <c r="AW314" s="12"/>
      <c r="AX314" s="11"/>
      <c r="AY314" s="18"/>
      <c r="AZ314" s="12"/>
      <c r="BA314" s="11"/>
      <c r="BB314" s="11"/>
      <c r="BD314" s="11"/>
      <c r="BE314" s="11"/>
      <c r="BF314" s="11"/>
      <c r="BG314" s="11"/>
      <c r="BH314" s="13"/>
      <c r="BI314" s="12"/>
    </row>
    <row r="315" spans="4:61" ht="15.75" customHeight="1">
      <c r="D315" s="44"/>
      <c r="E315" s="11"/>
      <c r="F315" s="11"/>
      <c r="G315" s="11"/>
      <c r="H315" s="11"/>
      <c r="I315" s="11"/>
      <c r="J315" s="11"/>
      <c r="K315" s="11"/>
      <c r="L315" s="44"/>
      <c r="M315" s="11"/>
      <c r="N315" s="11"/>
      <c r="P315" s="18"/>
      <c r="Q315" s="11"/>
      <c r="R315" s="11"/>
      <c r="S315" s="11"/>
      <c r="T315" s="11"/>
      <c r="U315" s="11"/>
      <c r="V315" s="11"/>
      <c r="W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K315" s="11"/>
      <c r="AL315" s="11"/>
      <c r="AN315" s="11"/>
      <c r="AO315" s="11"/>
      <c r="AP315" s="15"/>
      <c r="AQ315" s="12"/>
      <c r="AR315" s="11"/>
      <c r="AT315" s="12"/>
      <c r="AU315" s="11"/>
      <c r="AV315" s="44"/>
      <c r="AW315" s="12"/>
      <c r="AX315" s="11"/>
      <c r="AY315" s="18"/>
      <c r="AZ315" s="12"/>
      <c r="BA315" s="11"/>
      <c r="BB315" s="11"/>
      <c r="BD315" s="11"/>
      <c r="BE315" s="11"/>
      <c r="BF315" s="11"/>
      <c r="BG315" s="11"/>
      <c r="BH315" s="13"/>
      <c r="BI315" s="12"/>
    </row>
    <row r="316" spans="4:61" ht="15.75" customHeight="1">
      <c r="D316" s="44"/>
      <c r="E316" s="11"/>
      <c r="F316" s="11"/>
      <c r="G316" s="11"/>
      <c r="H316" s="11"/>
      <c r="I316" s="11"/>
      <c r="J316" s="11"/>
      <c r="K316" s="11"/>
      <c r="L316" s="44"/>
      <c r="M316" s="11"/>
      <c r="N316" s="11"/>
      <c r="P316" s="18"/>
      <c r="Q316" s="11"/>
      <c r="R316" s="11"/>
      <c r="S316" s="11"/>
      <c r="T316" s="11"/>
      <c r="U316" s="11"/>
      <c r="V316" s="11"/>
      <c r="W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K316" s="11"/>
      <c r="AL316" s="11"/>
      <c r="AN316" s="11"/>
      <c r="AO316" s="11"/>
      <c r="AP316" s="15"/>
      <c r="AQ316" s="12"/>
      <c r="AR316" s="11"/>
      <c r="AT316" s="12"/>
      <c r="AU316" s="11"/>
      <c r="AV316" s="44"/>
      <c r="AW316" s="12"/>
      <c r="AX316" s="11"/>
      <c r="AY316" s="18"/>
      <c r="AZ316" s="12"/>
      <c r="BA316" s="11"/>
      <c r="BB316" s="11"/>
      <c r="BD316" s="11"/>
      <c r="BE316" s="11"/>
      <c r="BF316" s="11"/>
      <c r="BG316" s="11"/>
      <c r="BH316" s="13"/>
      <c r="BI316" s="12"/>
    </row>
    <row r="317" spans="4:61" ht="15.75" customHeight="1">
      <c r="D317" s="44"/>
      <c r="E317" s="11"/>
      <c r="F317" s="11"/>
      <c r="G317" s="11"/>
      <c r="H317" s="11"/>
      <c r="I317" s="11"/>
      <c r="J317" s="11"/>
      <c r="K317" s="11"/>
      <c r="L317" s="44"/>
      <c r="M317" s="11"/>
      <c r="N317" s="11"/>
      <c r="P317" s="18"/>
      <c r="Q317" s="11"/>
      <c r="R317" s="11"/>
      <c r="S317" s="11"/>
      <c r="T317" s="11"/>
      <c r="U317" s="11"/>
      <c r="V317" s="11"/>
      <c r="W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K317" s="11"/>
      <c r="AL317" s="11"/>
      <c r="AN317" s="11"/>
      <c r="AO317" s="11"/>
      <c r="AP317" s="15"/>
      <c r="AQ317" s="12"/>
      <c r="AR317" s="11"/>
      <c r="AT317" s="12"/>
      <c r="AU317" s="11"/>
      <c r="AV317" s="44"/>
      <c r="AW317" s="12"/>
      <c r="AX317" s="11"/>
      <c r="AY317" s="18"/>
      <c r="AZ317" s="12"/>
      <c r="BA317" s="11"/>
      <c r="BB317" s="11"/>
      <c r="BD317" s="11"/>
      <c r="BE317" s="11"/>
      <c r="BF317" s="11"/>
      <c r="BG317" s="11"/>
      <c r="BH317" s="13"/>
      <c r="BI317" s="12"/>
    </row>
    <row r="318" spans="4:61" ht="15.75" customHeight="1">
      <c r="D318" s="44"/>
      <c r="E318" s="11"/>
      <c r="F318" s="11"/>
      <c r="G318" s="11"/>
      <c r="H318" s="11"/>
      <c r="I318" s="11"/>
      <c r="J318" s="11"/>
      <c r="K318" s="11"/>
      <c r="L318" s="44"/>
      <c r="M318" s="11"/>
      <c r="N318" s="11"/>
      <c r="P318" s="18"/>
      <c r="Q318" s="11"/>
      <c r="R318" s="11"/>
      <c r="S318" s="11"/>
      <c r="T318" s="11"/>
      <c r="U318" s="11"/>
      <c r="V318" s="11"/>
      <c r="W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K318" s="11"/>
      <c r="AL318" s="11"/>
      <c r="AN318" s="11"/>
      <c r="AO318" s="11"/>
      <c r="AP318" s="15"/>
      <c r="AQ318" s="12"/>
      <c r="AR318" s="11"/>
      <c r="AT318" s="12"/>
      <c r="AU318" s="11"/>
      <c r="AV318" s="44"/>
      <c r="AW318" s="12"/>
      <c r="AX318" s="11"/>
      <c r="AY318" s="18"/>
      <c r="AZ318" s="12"/>
      <c r="BA318" s="11"/>
      <c r="BB318" s="11"/>
      <c r="BD318" s="11"/>
      <c r="BE318" s="11"/>
      <c r="BF318" s="11"/>
      <c r="BG318" s="11"/>
      <c r="BH318" s="13"/>
      <c r="BI318" s="12"/>
    </row>
    <row r="319" spans="4:61" ht="15.75" customHeight="1">
      <c r="D319" s="44"/>
      <c r="E319" s="11"/>
      <c r="F319" s="11"/>
      <c r="G319" s="11"/>
      <c r="H319" s="11"/>
      <c r="I319" s="11"/>
      <c r="J319" s="11"/>
      <c r="K319" s="11"/>
      <c r="L319" s="44"/>
      <c r="M319" s="11"/>
      <c r="N319" s="11"/>
      <c r="P319" s="18"/>
      <c r="Q319" s="11"/>
      <c r="R319" s="11"/>
      <c r="S319" s="11"/>
      <c r="T319" s="11"/>
      <c r="U319" s="11"/>
      <c r="V319" s="11"/>
      <c r="W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K319" s="11"/>
      <c r="AL319" s="11"/>
      <c r="AN319" s="11"/>
      <c r="AO319" s="11"/>
      <c r="AP319" s="15"/>
      <c r="AQ319" s="12"/>
      <c r="AR319" s="11"/>
      <c r="AT319" s="12"/>
      <c r="AU319" s="11"/>
      <c r="AV319" s="44"/>
      <c r="AW319" s="12"/>
      <c r="AX319" s="11"/>
      <c r="AY319" s="18"/>
      <c r="AZ319" s="12"/>
      <c r="BA319" s="11"/>
      <c r="BB319" s="11"/>
      <c r="BD319" s="11"/>
      <c r="BE319" s="11"/>
      <c r="BF319" s="11"/>
      <c r="BG319" s="11"/>
      <c r="BH319" s="13"/>
      <c r="BI319" s="12"/>
    </row>
    <row r="320" spans="4:61" ht="15.75" customHeight="1">
      <c r="D320" s="44"/>
      <c r="E320" s="11"/>
      <c r="F320" s="11"/>
      <c r="G320" s="11"/>
      <c r="H320" s="11"/>
      <c r="I320" s="11"/>
      <c r="J320" s="11"/>
      <c r="K320" s="11"/>
      <c r="L320" s="44"/>
      <c r="M320" s="11"/>
      <c r="N320" s="11"/>
      <c r="P320" s="18"/>
      <c r="Q320" s="11"/>
      <c r="R320" s="11"/>
      <c r="S320" s="11"/>
      <c r="T320" s="11"/>
      <c r="U320" s="11"/>
      <c r="V320" s="11"/>
      <c r="W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K320" s="11"/>
      <c r="AL320" s="11"/>
      <c r="AN320" s="11"/>
      <c r="AO320" s="11"/>
      <c r="AP320" s="15"/>
      <c r="AQ320" s="12"/>
      <c r="AR320" s="11"/>
      <c r="AT320" s="12"/>
      <c r="AU320" s="11"/>
      <c r="AV320" s="44"/>
      <c r="AW320" s="12"/>
      <c r="AX320" s="11"/>
      <c r="AY320" s="18"/>
      <c r="AZ320" s="12"/>
      <c r="BA320" s="11"/>
      <c r="BB320" s="11"/>
      <c r="BD320" s="11"/>
      <c r="BE320" s="11"/>
      <c r="BF320" s="11"/>
      <c r="BG320" s="11"/>
      <c r="BH320" s="13"/>
      <c r="BI320" s="12"/>
    </row>
    <row r="321" spans="4:61" ht="15.75" customHeight="1">
      <c r="D321" s="44"/>
      <c r="E321" s="11"/>
      <c r="F321" s="11"/>
      <c r="G321" s="11"/>
      <c r="H321" s="11"/>
      <c r="I321" s="11"/>
      <c r="J321" s="11"/>
      <c r="K321" s="11"/>
      <c r="L321" s="44"/>
      <c r="M321" s="11"/>
      <c r="N321" s="11"/>
      <c r="P321" s="18"/>
      <c r="Q321" s="11"/>
      <c r="R321" s="11"/>
      <c r="S321" s="11"/>
      <c r="T321" s="11"/>
      <c r="U321" s="11"/>
      <c r="V321" s="11"/>
      <c r="W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K321" s="11"/>
      <c r="AL321" s="11"/>
      <c r="AN321" s="11"/>
      <c r="AO321" s="11"/>
      <c r="AP321" s="15"/>
      <c r="AQ321" s="12"/>
      <c r="AR321" s="11"/>
      <c r="AT321" s="12"/>
      <c r="AU321" s="11"/>
      <c r="AV321" s="44"/>
      <c r="AW321" s="12"/>
      <c r="AX321" s="11"/>
      <c r="AY321" s="18"/>
      <c r="AZ321" s="12"/>
      <c r="BA321" s="11"/>
      <c r="BB321" s="11"/>
      <c r="BD321" s="11"/>
      <c r="BE321" s="11"/>
      <c r="BF321" s="11"/>
      <c r="BG321" s="11"/>
      <c r="BH321" s="13"/>
      <c r="BI321" s="12"/>
    </row>
    <row r="322" spans="4:61" ht="15.75" customHeight="1">
      <c r="D322" s="44"/>
      <c r="E322" s="11"/>
      <c r="F322" s="11"/>
      <c r="G322" s="11"/>
      <c r="H322" s="11"/>
      <c r="I322" s="11"/>
      <c r="J322" s="11"/>
      <c r="K322" s="11"/>
      <c r="L322" s="44"/>
      <c r="M322" s="11"/>
      <c r="N322" s="11"/>
      <c r="P322" s="18"/>
      <c r="Q322" s="11"/>
      <c r="R322" s="11"/>
      <c r="S322" s="11"/>
      <c r="T322" s="11"/>
      <c r="U322" s="11"/>
      <c r="V322" s="11"/>
      <c r="W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K322" s="11"/>
      <c r="AL322" s="11"/>
      <c r="AN322" s="11"/>
      <c r="AO322" s="11"/>
      <c r="AP322" s="15"/>
      <c r="AQ322" s="12"/>
      <c r="AR322" s="11"/>
      <c r="AT322" s="12"/>
      <c r="AU322" s="11"/>
      <c r="AV322" s="44"/>
      <c r="AW322" s="12"/>
      <c r="AX322" s="11"/>
      <c r="AY322" s="18"/>
      <c r="AZ322" s="12"/>
      <c r="BA322" s="11"/>
      <c r="BB322" s="11"/>
      <c r="BD322" s="11"/>
      <c r="BE322" s="11"/>
      <c r="BF322" s="11"/>
      <c r="BG322" s="11"/>
      <c r="BH322" s="13"/>
      <c r="BI322" s="12"/>
    </row>
    <row r="323" spans="4:61" ht="15.75" customHeight="1">
      <c r="D323" s="44"/>
      <c r="E323" s="11"/>
      <c r="F323" s="11"/>
      <c r="G323" s="11"/>
      <c r="H323" s="11"/>
      <c r="I323" s="11"/>
      <c r="J323" s="11"/>
      <c r="K323" s="11"/>
      <c r="L323" s="44"/>
      <c r="M323" s="11"/>
      <c r="N323" s="11"/>
      <c r="P323" s="18"/>
      <c r="Q323" s="11"/>
      <c r="R323" s="11"/>
      <c r="S323" s="11"/>
      <c r="T323" s="11"/>
      <c r="U323" s="11"/>
      <c r="V323" s="11"/>
      <c r="W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K323" s="11"/>
      <c r="AL323" s="11"/>
      <c r="AN323" s="11"/>
      <c r="AO323" s="11"/>
      <c r="AP323" s="15"/>
      <c r="AQ323" s="12"/>
      <c r="AR323" s="11"/>
      <c r="AT323" s="12"/>
      <c r="AU323" s="11"/>
      <c r="AV323" s="44"/>
      <c r="AW323" s="12"/>
      <c r="AX323" s="11"/>
      <c r="AY323" s="18"/>
      <c r="AZ323" s="12"/>
      <c r="BA323" s="11"/>
      <c r="BB323" s="11"/>
      <c r="BD323" s="11"/>
      <c r="BE323" s="11"/>
      <c r="BF323" s="11"/>
      <c r="BG323" s="11"/>
      <c r="BH323" s="13"/>
      <c r="BI323" s="12"/>
    </row>
    <row r="324" spans="4:61" ht="15.75" customHeight="1">
      <c r="D324" s="44"/>
      <c r="E324" s="11"/>
      <c r="F324" s="11"/>
      <c r="G324" s="11"/>
      <c r="H324" s="11"/>
      <c r="I324" s="11"/>
      <c r="J324" s="11"/>
      <c r="K324" s="11"/>
      <c r="L324" s="44"/>
      <c r="M324" s="11"/>
      <c r="N324" s="11"/>
      <c r="P324" s="18"/>
      <c r="Q324" s="11"/>
      <c r="R324" s="11"/>
      <c r="S324" s="11"/>
      <c r="T324" s="11"/>
      <c r="U324" s="11"/>
      <c r="V324" s="11"/>
      <c r="W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K324" s="11"/>
      <c r="AL324" s="11"/>
      <c r="AN324" s="11"/>
      <c r="AO324" s="11"/>
      <c r="AP324" s="15"/>
      <c r="AQ324" s="12"/>
      <c r="AR324" s="11"/>
      <c r="AT324" s="12"/>
      <c r="AU324" s="11"/>
      <c r="AV324" s="44"/>
      <c r="AW324" s="12"/>
      <c r="AX324" s="11"/>
      <c r="AY324" s="18"/>
      <c r="AZ324" s="12"/>
      <c r="BA324" s="11"/>
      <c r="BB324" s="11"/>
      <c r="BD324" s="11"/>
      <c r="BE324" s="11"/>
      <c r="BF324" s="11"/>
      <c r="BG324" s="11"/>
      <c r="BH324" s="13"/>
      <c r="BI324" s="12"/>
    </row>
    <row r="325" spans="4:61" ht="15.75" customHeight="1">
      <c r="D325" s="44"/>
      <c r="E325" s="11"/>
      <c r="F325" s="11"/>
      <c r="G325" s="11"/>
      <c r="H325" s="11"/>
      <c r="I325" s="11"/>
      <c r="J325" s="11"/>
      <c r="K325" s="11"/>
      <c r="L325" s="44"/>
      <c r="M325" s="11"/>
      <c r="N325" s="11"/>
      <c r="P325" s="18"/>
      <c r="Q325" s="11"/>
      <c r="R325" s="11"/>
      <c r="S325" s="11"/>
      <c r="T325" s="11"/>
      <c r="U325" s="11"/>
      <c r="V325" s="11"/>
      <c r="W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K325" s="11"/>
      <c r="AL325" s="11"/>
      <c r="AN325" s="11"/>
      <c r="AO325" s="11"/>
      <c r="AP325" s="15"/>
      <c r="AQ325" s="12"/>
      <c r="AR325" s="11"/>
      <c r="AT325" s="12"/>
      <c r="AU325" s="11"/>
      <c r="AV325" s="44"/>
      <c r="AW325" s="12"/>
      <c r="AX325" s="11"/>
      <c r="AY325" s="18"/>
      <c r="AZ325" s="12"/>
      <c r="BA325" s="11"/>
      <c r="BB325" s="11"/>
      <c r="BD325" s="11"/>
      <c r="BE325" s="11"/>
      <c r="BF325" s="11"/>
      <c r="BG325" s="11"/>
      <c r="BH325" s="13"/>
      <c r="BI325" s="12"/>
    </row>
    <row r="326" spans="4:61" ht="15.75" customHeight="1">
      <c r="D326" s="44"/>
      <c r="E326" s="11"/>
      <c r="F326" s="11"/>
      <c r="G326" s="11"/>
      <c r="H326" s="11"/>
      <c r="I326" s="11"/>
      <c r="J326" s="11"/>
      <c r="K326" s="11"/>
      <c r="L326" s="44"/>
      <c r="M326" s="11"/>
      <c r="N326" s="11"/>
      <c r="P326" s="18"/>
      <c r="Q326" s="11"/>
      <c r="R326" s="11"/>
      <c r="S326" s="11"/>
      <c r="T326" s="11"/>
      <c r="U326" s="11"/>
      <c r="V326" s="11"/>
      <c r="W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K326" s="11"/>
      <c r="AL326" s="11"/>
      <c r="AN326" s="11"/>
      <c r="AO326" s="11"/>
      <c r="AP326" s="15"/>
      <c r="AQ326" s="12"/>
      <c r="AR326" s="11"/>
      <c r="AT326" s="12"/>
      <c r="AU326" s="11"/>
      <c r="AV326" s="44"/>
      <c r="AW326" s="12"/>
      <c r="AX326" s="11"/>
      <c r="AY326" s="18"/>
      <c r="AZ326" s="12"/>
      <c r="BA326" s="11"/>
      <c r="BB326" s="11"/>
      <c r="BD326" s="11"/>
      <c r="BE326" s="11"/>
      <c r="BF326" s="11"/>
      <c r="BG326" s="11"/>
      <c r="BH326" s="13"/>
      <c r="BI326" s="12"/>
    </row>
    <row r="327" spans="4:61" ht="15.75" customHeight="1">
      <c r="D327" s="44"/>
      <c r="E327" s="11"/>
      <c r="F327" s="11"/>
      <c r="G327" s="11"/>
      <c r="H327" s="11"/>
      <c r="I327" s="11"/>
      <c r="J327" s="11"/>
      <c r="K327" s="11"/>
      <c r="L327" s="44"/>
      <c r="M327" s="11"/>
      <c r="N327" s="11"/>
      <c r="P327" s="18"/>
      <c r="Q327" s="11"/>
      <c r="R327" s="11"/>
      <c r="S327" s="11"/>
      <c r="T327" s="11"/>
      <c r="U327" s="11"/>
      <c r="V327" s="11"/>
      <c r="W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K327" s="11"/>
      <c r="AL327" s="11"/>
      <c r="AN327" s="11"/>
      <c r="AO327" s="11"/>
      <c r="AP327" s="15"/>
      <c r="AQ327" s="12"/>
      <c r="AR327" s="11"/>
      <c r="AT327" s="12"/>
      <c r="AU327" s="11"/>
      <c r="AV327" s="44"/>
      <c r="AW327" s="12"/>
      <c r="AX327" s="11"/>
      <c r="AY327" s="18"/>
      <c r="AZ327" s="12"/>
      <c r="BA327" s="11"/>
      <c r="BB327" s="11"/>
      <c r="BD327" s="11"/>
      <c r="BE327" s="11"/>
      <c r="BF327" s="11"/>
      <c r="BG327" s="11"/>
      <c r="BH327" s="13"/>
      <c r="BI327" s="12"/>
    </row>
    <row r="328" spans="4:61" ht="15.75" customHeight="1">
      <c r="D328" s="44"/>
      <c r="E328" s="11"/>
      <c r="F328" s="11"/>
      <c r="G328" s="11"/>
      <c r="H328" s="11"/>
      <c r="I328" s="11"/>
      <c r="J328" s="11"/>
      <c r="K328" s="11"/>
      <c r="L328" s="44"/>
      <c r="M328" s="11"/>
      <c r="N328" s="11"/>
      <c r="P328" s="18"/>
      <c r="Q328" s="11"/>
      <c r="R328" s="11"/>
      <c r="S328" s="11"/>
      <c r="T328" s="11"/>
      <c r="U328" s="11"/>
      <c r="V328" s="11"/>
      <c r="W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K328" s="11"/>
      <c r="AL328" s="11"/>
      <c r="AN328" s="11"/>
      <c r="AO328" s="11"/>
      <c r="AP328" s="15"/>
      <c r="AQ328" s="12"/>
      <c r="AR328" s="11"/>
      <c r="AT328" s="12"/>
      <c r="AU328" s="11"/>
      <c r="AV328" s="44"/>
      <c r="AW328" s="12"/>
      <c r="AX328" s="11"/>
      <c r="AY328" s="18"/>
      <c r="AZ328" s="12"/>
      <c r="BA328" s="11"/>
      <c r="BB328" s="11"/>
      <c r="BD328" s="11"/>
      <c r="BE328" s="11"/>
      <c r="BF328" s="11"/>
      <c r="BG328" s="11"/>
      <c r="BH328" s="13"/>
      <c r="BI328" s="12"/>
    </row>
    <row r="329" spans="4:61" ht="15.75" customHeight="1">
      <c r="D329" s="44"/>
      <c r="E329" s="11"/>
      <c r="F329" s="11"/>
      <c r="G329" s="11"/>
      <c r="H329" s="11"/>
      <c r="I329" s="11"/>
      <c r="J329" s="11"/>
      <c r="K329" s="11"/>
      <c r="L329" s="44"/>
      <c r="M329" s="11"/>
      <c r="N329" s="11"/>
      <c r="P329" s="18"/>
      <c r="Q329" s="11"/>
      <c r="R329" s="11"/>
      <c r="S329" s="11"/>
      <c r="T329" s="11"/>
      <c r="U329" s="11"/>
      <c r="V329" s="11"/>
      <c r="W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K329" s="11"/>
      <c r="AL329" s="11"/>
      <c r="AN329" s="11"/>
      <c r="AO329" s="11"/>
      <c r="AP329" s="15"/>
      <c r="AQ329" s="12"/>
      <c r="AR329" s="11"/>
      <c r="AT329" s="12"/>
      <c r="AU329" s="11"/>
      <c r="AV329" s="44"/>
      <c r="AW329" s="12"/>
      <c r="AX329" s="11"/>
      <c r="AY329" s="18"/>
      <c r="AZ329" s="12"/>
      <c r="BA329" s="11"/>
      <c r="BB329" s="11"/>
      <c r="BD329" s="11"/>
      <c r="BE329" s="11"/>
      <c r="BF329" s="11"/>
      <c r="BG329" s="11"/>
      <c r="BH329" s="13"/>
      <c r="BI329" s="12"/>
    </row>
    <row r="330" spans="4:61" ht="15.75" customHeight="1">
      <c r="D330" s="44"/>
      <c r="E330" s="11"/>
      <c r="F330" s="11"/>
      <c r="G330" s="11"/>
      <c r="H330" s="11"/>
      <c r="I330" s="11"/>
      <c r="J330" s="11"/>
      <c r="K330" s="11"/>
      <c r="L330" s="44"/>
      <c r="M330" s="11"/>
      <c r="N330" s="11"/>
      <c r="P330" s="18"/>
      <c r="Q330" s="11"/>
      <c r="R330" s="11"/>
      <c r="S330" s="11"/>
      <c r="T330" s="11"/>
      <c r="U330" s="11"/>
      <c r="V330" s="11"/>
      <c r="W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K330" s="11"/>
      <c r="AL330" s="11"/>
      <c r="AN330" s="11"/>
      <c r="AO330" s="11"/>
      <c r="AP330" s="15"/>
      <c r="AQ330" s="12"/>
      <c r="AR330" s="11"/>
      <c r="AT330" s="12"/>
      <c r="AU330" s="11"/>
      <c r="AV330" s="44"/>
      <c r="AW330" s="12"/>
      <c r="AX330" s="11"/>
      <c r="AY330" s="18"/>
      <c r="AZ330" s="12"/>
      <c r="BA330" s="11"/>
      <c r="BB330" s="11"/>
      <c r="BD330" s="11"/>
      <c r="BE330" s="11"/>
      <c r="BF330" s="11"/>
      <c r="BG330" s="11"/>
      <c r="BH330" s="13"/>
      <c r="BI330" s="12"/>
    </row>
    <row r="331" spans="4:61" ht="15.75" customHeight="1">
      <c r="D331" s="44"/>
      <c r="E331" s="11"/>
      <c r="F331" s="11"/>
      <c r="G331" s="11"/>
      <c r="H331" s="11"/>
      <c r="I331" s="11"/>
      <c r="J331" s="11"/>
      <c r="K331" s="11"/>
      <c r="L331" s="44"/>
      <c r="M331" s="11"/>
      <c r="N331" s="11"/>
      <c r="P331" s="18"/>
      <c r="Q331" s="11"/>
      <c r="R331" s="11"/>
      <c r="S331" s="11"/>
      <c r="T331" s="11"/>
      <c r="U331" s="11"/>
      <c r="V331" s="11"/>
      <c r="W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K331" s="11"/>
      <c r="AL331" s="11"/>
      <c r="AN331" s="11"/>
      <c r="AO331" s="11"/>
      <c r="AP331" s="15"/>
      <c r="AQ331" s="12"/>
      <c r="AR331" s="11"/>
      <c r="AT331" s="12"/>
      <c r="AU331" s="11"/>
      <c r="AV331" s="44"/>
      <c r="AW331" s="12"/>
      <c r="AX331" s="11"/>
      <c r="AY331" s="18"/>
      <c r="AZ331" s="12"/>
      <c r="BA331" s="11"/>
      <c r="BB331" s="11"/>
      <c r="BD331" s="11"/>
      <c r="BE331" s="11"/>
      <c r="BF331" s="11"/>
      <c r="BG331" s="11"/>
      <c r="BH331" s="13"/>
      <c r="BI331" s="12"/>
    </row>
    <row r="332" spans="4:61" ht="15.75" customHeight="1">
      <c r="D332" s="44"/>
      <c r="E332" s="11"/>
      <c r="F332" s="11"/>
      <c r="G332" s="11"/>
      <c r="H332" s="11"/>
      <c r="I332" s="11"/>
      <c r="J332" s="11"/>
      <c r="K332" s="11"/>
      <c r="L332" s="44"/>
      <c r="M332" s="11"/>
      <c r="N332" s="11"/>
      <c r="P332" s="18"/>
      <c r="Q332" s="11"/>
      <c r="R332" s="11"/>
      <c r="S332" s="11"/>
      <c r="T332" s="11"/>
      <c r="U332" s="11"/>
      <c r="V332" s="11"/>
      <c r="W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K332" s="11"/>
      <c r="AL332" s="11"/>
      <c r="AN332" s="11"/>
      <c r="AO332" s="11"/>
      <c r="AP332" s="15"/>
      <c r="AQ332" s="12"/>
      <c r="AR332" s="11"/>
      <c r="AT332" s="12"/>
      <c r="AU332" s="11"/>
      <c r="AV332" s="44"/>
      <c r="AW332" s="12"/>
      <c r="AX332" s="11"/>
      <c r="AY332" s="18"/>
      <c r="AZ332" s="12"/>
      <c r="BA332" s="11"/>
      <c r="BB332" s="11"/>
      <c r="BD332" s="11"/>
      <c r="BE332" s="11"/>
      <c r="BF332" s="11"/>
      <c r="BG332" s="11"/>
      <c r="BH332" s="13"/>
      <c r="BI332" s="12"/>
    </row>
    <row r="333" spans="4:61" ht="15.75" customHeight="1">
      <c r="D333" s="44"/>
      <c r="E333" s="11"/>
      <c r="F333" s="11"/>
      <c r="G333" s="11"/>
      <c r="H333" s="11"/>
      <c r="I333" s="11"/>
      <c r="J333" s="11"/>
      <c r="K333" s="11"/>
      <c r="L333" s="44"/>
      <c r="M333" s="11"/>
      <c r="N333" s="11"/>
      <c r="P333" s="18"/>
      <c r="Q333" s="11"/>
      <c r="R333" s="11"/>
      <c r="S333" s="11"/>
      <c r="T333" s="11"/>
      <c r="U333" s="11"/>
      <c r="V333" s="11"/>
      <c r="W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K333" s="11"/>
      <c r="AL333" s="11"/>
      <c r="AN333" s="11"/>
      <c r="AO333" s="11"/>
      <c r="AP333" s="15"/>
      <c r="AQ333" s="12"/>
      <c r="AR333" s="11"/>
      <c r="AT333" s="12"/>
      <c r="AU333" s="11"/>
      <c r="AV333" s="44"/>
      <c r="AW333" s="12"/>
      <c r="AX333" s="11"/>
      <c r="AY333" s="18"/>
      <c r="AZ333" s="12"/>
      <c r="BA333" s="11"/>
      <c r="BB333" s="11"/>
      <c r="BD333" s="11"/>
      <c r="BE333" s="11"/>
      <c r="BF333" s="11"/>
      <c r="BG333" s="11"/>
      <c r="BH333" s="13"/>
      <c r="BI333" s="12"/>
    </row>
    <row r="334" spans="4:61" ht="15.75" customHeight="1">
      <c r="D334" s="44"/>
      <c r="E334" s="11"/>
      <c r="F334" s="11"/>
      <c r="G334" s="11"/>
      <c r="H334" s="11"/>
      <c r="I334" s="11"/>
      <c r="J334" s="11"/>
      <c r="K334" s="11"/>
      <c r="L334" s="44"/>
      <c r="M334" s="11"/>
      <c r="N334" s="11"/>
      <c r="P334" s="18"/>
      <c r="Q334" s="11"/>
      <c r="R334" s="11"/>
      <c r="S334" s="11"/>
      <c r="T334" s="11"/>
      <c r="U334" s="11"/>
      <c r="V334" s="11"/>
      <c r="W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K334" s="11"/>
      <c r="AL334" s="11"/>
      <c r="AN334" s="11"/>
      <c r="AO334" s="11"/>
      <c r="AP334" s="15"/>
      <c r="AQ334" s="12"/>
      <c r="AR334" s="11"/>
      <c r="AT334" s="12"/>
      <c r="AU334" s="11"/>
      <c r="AV334" s="44"/>
      <c r="AW334" s="12"/>
      <c r="AX334" s="11"/>
      <c r="AY334" s="18"/>
      <c r="AZ334" s="12"/>
      <c r="BA334" s="11"/>
      <c r="BB334" s="11"/>
      <c r="BD334" s="11"/>
      <c r="BE334" s="11"/>
      <c r="BF334" s="11"/>
      <c r="BG334" s="11"/>
      <c r="BH334" s="13"/>
      <c r="BI334" s="12"/>
    </row>
    <row r="335" spans="4:61" ht="15.75" customHeight="1">
      <c r="D335" s="44"/>
      <c r="E335" s="11"/>
      <c r="F335" s="11"/>
      <c r="G335" s="11"/>
      <c r="H335" s="11"/>
      <c r="I335" s="11"/>
      <c r="J335" s="11"/>
      <c r="K335" s="11"/>
      <c r="L335" s="44"/>
      <c r="M335" s="11"/>
      <c r="N335" s="11"/>
      <c r="P335" s="18"/>
      <c r="Q335" s="11"/>
      <c r="R335" s="11"/>
      <c r="S335" s="11"/>
      <c r="T335" s="11"/>
      <c r="U335" s="11"/>
      <c r="V335" s="11"/>
      <c r="W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K335" s="11"/>
      <c r="AL335" s="11"/>
      <c r="AN335" s="11"/>
      <c r="AO335" s="11"/>
      <c r="AP335" s="15"/>
      <c r="AQ335" s="12"/>
      <c r="AR335" s="11"/>
      <c r="AT335" s="12"/>
      <c r="AU335" s="11"/>
      <c r="AV335" s="44"/>
      <c r="AW335" s="12"/>
      <c r="AX335" s="11"/>
      <c r="AY335" s="18"/>
      <c r="AZ335" s="12"/>
      <c r="BA335" s="11"/>
      <c r="BB335" s="11"/>
      <c r="BD335" s="11"/>
      <c r="BE335" s="11"/>
      <c r="BF335" s="11"/>
      <c r="BG335" s="11"/>
      <c r="BH335" s="13"/>
      <c r="BI335" s="12"/>
    </row>
    <row r="336" spans="4:61" ht="15.75" customHeight="1">
      <c r="D336" s="44"/>
      <c r="E336" s="11"/>
      <c r="F336" s="11"/>
      <c r="G336" s="11"/>
      <c r="H336" s="11"/>
      <c r="I336" s="11"/>
      <c r="J336" s="11"/>
      <c r="K336" s="11"/>
      <c r="L336" s="44"/>
      <c r="M336" s="11"/>
      <c r="N336" s="11"/>
      <c r="P336" s="18"/>
      <c r="Q336" s="11"/>
      <c r="R336" s="11"/>
      <c r="S336" s="11"/>
      <c r="T336" s="11"/>
      <c r="U336" s="11"/>
      <c r="V336" s="11"/>
      <c r="W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K336" s="11"/>
      <c r="AL336" s="11"/>
      <c r="AN336" s="11"/>
      <c r="AO336" s="11"/>
      <c r="AP336" s="15"/>
      <c r="AQ336" s="12"/>
      <c r="AR336" s="11"/>
      <c r="AT336" s="12"/>
      <c r="AU336" s="11"/>
      <c r="AV336" s="44"/>
      <c r="AW336" s="12"/>
      <c r="AX336" s="11"/>
      <c r="AY336" s="18"/>
      <c r="AZ336" s="12"/>
      <c r="BA336" s="11"/>
      <c r="BB336" s="11"/>
      <c r="BD336" s="11"/>
      <c r="BE336" s="11"/>
      <c r="BF336" s="11"/>
      <c r="BG336" s="11"/>
      <c r="BH336" s="13"/>
      <c r="BI336" s="12"/>
    </row>
    <row r="337" spans="4:61" ht="15.75" customHeight="1">
      <c r="D337" s="44"/>
      <c r="E337" s="11"/>
      <c r="F337" s="11"/>
      <c r="G337" s="11"/>
      <c r="H337" s="11"/>
      <c r="I337" s="11"/>
      <c r="J337" s="11"/>
      <c r="K337" s="11"/>
      <c r="L337" s="44"/>
      <c r="M337" s="11"/>
      <c r="N337" s="11"/>
      <c r="P337" s="18"/>
      <c r="Q337" s="11"/>
      <c r="R337" s="11"/>
      <c r="S337" s="11"/>
      <c r="T337" s="11"/>
      <c r="U337" s="11"/>
      <c r="V337" s="11"/>
      <c r="W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K337" s="11"/>
      <c r="AL337" s="11"/>
      <c r="AN337" s="11"/>
      <c r="AO337" s="11"/>
      <c r="AP337" s="15"/>
      <c r="AQ337" s="12"/>
      <c r="AR337" s="11"/>
      <c r="AT337" s="12"/>
      <c r="AU337" s="11"/>
      <c r="AV337" s="44"/>
      <c r="AW337" s="12"/>
      <c r="AX337" s="11"/>
      <c r="AY337" s="18"/>
      <c r="AZ337" s="12"/>
      <c r="BA337" s="11"/>
      <c r="BB337" s="11"/>
      <c r="BD337" s="11"/>
      <c r="BE337" s="11"/>
      <c r="BF337" s="11"/>
      <c r="BG337" s="11"/>
      <c r="BH337" s="13"/>
      <c r="BI337" s="12"/>
    </row>
    <row r="338" spans="4:61" ht="15.75" customHeight="1">
      <c r="D338" s="44"/>
      <c r="E338" s="11"/>
      <c r="F338" s="11"/>
      <c r="G338" s="11"/>
      <c r="H338" s="11"/>
      <c r="I338" s="11"/>
      <c r="J338" s="11"/>
      <c r="K338" s="11"/>
      <c r="L338" s="44"/>
      <c r="M338" s="11"/>
      <c r="N338" s="11"/>
      <c r="P338" s="18"/>
      <c r="Q338" s="11"/>
      <c r="R338" s="11"/>
      <c r="S338" s="11"/>
      <c r="T338" s="11"/>
      <c r="U338" s="11"/>
      <c r="V338" s="11"/>
      <c r="W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K338" s="11"/>
      <c r="AL338" s="11"/>
      <c r="AN338" s="11"/>
      <c r="AO338" s="11"/>
      <c r="AP338" s="15"/>
      <c r="AQ338" s="12"/>
      <c r="AR338" s="11"/>
      <c r="AT338" s="12"/>
      <c r="AU338" s="11"/>
      <c r="AV338" s="44"/>
      <c r="AW338" s="12"/>
      <c r="AX338" s="11"/>
      <c r="AY338" s="18"/>
      <c r="AZ338" s="12"/>
      <c r="BA338" s="11"/>
      <c r="BB338" s="11"/>
      <c r="BD338" s="11"/>
      <c r="BE338" s="11"/>
      <c r="BF338" s="11"/>
      <c r="BG338" s="11"/>
      <c r="BH338" s="13"/>
      <c r="BI338" s="12"/>
    </row>
    <row r="339" spans="4:61" ht="15.75" customHeight="1">
      <c r="D339" s="44"/>
      <c r="E339" s="11"/>
      <c r="F339" s="11"/>
      <c r="G339" s="11"/>
      <c r="H339" s="11"/>
      <c r="I339" s="11"/>
      <c r="J339" s="11"/>
      <c r="K339" s="11"/>
      <c r="L339" s="44"/>
      <c r="M339" s="11"/>
      <c r="N339" s="11"/>
      <c r="P339" s="18"/>
      <c r="Q339" s="11"/>
      <c r="R339" s="11"/>
      <c r="S339" s="11"/>
      <c r="T339" s="11"/>
      <c r="U339" s="11"/>
      <c r="V339" s="11"/>
      <c r="W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K339" s="11"/>
      <c r="AL339" s="11"/>
      <c r="AN339" s="11"/>
      <c r="AO339" s="11"/>
      <c r="AP339" s="15"/>
      <c r="AQ339" s="12"/>
      <c r="AR339" s="11"/>
      <c r="AT339" s="12"/>
      <c r="AU339" s="11"/>
      <c r="AV339" s="44"/>
      <c r="AW339" s="12"/>
      <c r="AX339" s="11"/>
      <c r="AY339" s="18"/>
      <c r="AZ339" s="12"/>
      <c r="BA339" s="11"/>
      <c r="BB339" s="11"/>
      <c r="BD339" s="11"/>
      <c r="BE339" s="11"/>
      <c r="BF339" s="11"/>
      <c r="BG339" s="11"/>
      <c r="BH339" s="13"/>
      <c r="BI339" s="12"/>
    </row>
    <row r="340" spans="4:61" ht="15.75" customHeight="1">
      <c r="D340" s="44"/>
      <c r="E340" s="11"/>
      <c r="F340" s="11"/>
      <c r="G340" s="11"/>
      <c r="H340" s="11"/>
      <c r="I340" s="11"/>
      <c r="J340" s="11"/>
      <c r="K340" s="11"/>
      <c r="L340" s="44"/>
      <c r="M340" s="11"/>
      <c r="N340" s="11"/>
      <c r="P340" s="18"/>
      <c r="Q340" s="11"/>
      <c r="R340" s="11"/>
      <c r="S340" s="11"/>
      <c r="T340" s="11"/>
      <c r="U340" s="11"/>
      <c r="V340" s="11"/>
      <c r="W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K340" s="11"/>
      <c r="AL340" s="11"/>
      <c r="AN340" s="11"/>
      <c r="AO340" s="11"/>
      <c r="AP340" s="15"/>
      <c r="AQ340" s="12"/>
      <c r="AR340" s="11"/>
      <c r="AT340" s="12"/>
      <c r="AU340" s="11"/>
      <c r="AV340" s="44"/>
      <c r="AW340" s="12"/>
      <c r="AX340" s="11"/>
      <c r="AY340" s="18"/>
      <c r="AZ340" s="12"/>
      <c r="BA340" s="11"/>
      <c r="BB340" s="11"/>
      <c r="BD340" s="11"/>
      <c r="BE340" s="11"/>
      <c r="BF340" s="11"/>
      <c r="BG340" s="11"/>
      <c r="BH340" s="13"/>
      <c r="BI340" s="12"/>
    </row>
    <row r="341" spans="4:61" ht="15.75" customHeight="1">
      <c r="D341" s="44"/>
      <c r="E341" s="11"/>
      <c r="F341" s="11"/>
      <c r="G341" s="11"/>
      <c r="H341" s="11"/>
      <c r="I341" s="11"/>
      <c r="J341" s="11"/>
      <c r="K341" s="11"/>
      <c r="L341" s="44"/>
      <c r="M341" s="11"/>
      <c r="N341" s="11"/>
      <c r="P341" s="18"/>
      <c r="Q341" s="11"/>
      <c r="R341" s="11"/>
      <c r="S341" s="11"/>
      <c r="T341" s="11"/>
      <c r="U341" s="11"/>
      <c r="V341" s="11"/>
      <c r="W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K341" s="11"/>
      <c r="AL341" s="11"/>
      <c r="AN341" s="11"/>
      <c r="AO341" s="11"/>
      <c r="AP341" s="15"/>
      <c r="AQ341" s="12"/>
      <c r="AR341" s="11"/>
      <c r="AT341" s="12"/>
      <c r="AU341" s="11"/>
      <c r="AV341" s="44"/>
      <c r="AW341" s="12"/>
      <c r="AX341" s="11"/>
      <c r="AY341" s="18"/>
      <c r="AZ341" s="12"/>
      <c r="BA341" s="11"/>
      <c r="BB341" s="11"/>
      <c r="BD341" s="11"/>
      <c r="BE341" s="11"/>
      <c r="BF341" s="11"/>
      <c r="BG341" s="11"/>
      <c r="BH341" s="13"/>
      <c r="BI341" s="12"/>
    </row>
    <row r="342" spans="4:61" ht="15.75" customHeight="1">
      <c r="D342" s="44"/>
      <c r="E342" s="11"/>
      <c r="F342" s="11"/>
      <c r="G342" s="11"/>
      <c r="H342" s="11"/>
      <c r="I342" s="11"/>
      <c r="J342" s="11"/>
      <c r="K342" s="11"/>
      <c r="L342" s="44"/>
      <c r="M342" s="11"/>
      <c r="N342" s="11"/>
      <c r="P342" s="18"/>
      <c r="Q342" s="11"/>
      <c r="R342" s="11"/>
      <c r="S342" s="11"/>
      <c r="T342" s="11"/>
      <c r="U342" s="11"/>
      <c r="V342" s="11"/>
      <c r="W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K342" s="11"/>
      <c r="AL342" s="11"/>
      <c r="AN342" s="11"/>
      <c r="AO342" s="11"/>
      <c r="AP342" s="15"/>
      <c r="AQ342" s="12"/>
      <c r="AR342" s="11"/>
      <c r="AT342" s="12"/>
      <c r="AU342" s="11"/>
      <c r="AV342" s="44"/>
      <c r="AW342" s="12"/>
      <c r="AX342" s="11"/>
      <c r="AY342" s="18"/>
      <c r="AZ342" s="12"/>
      <c r="BA342" s="11"/>
      <c r="BB342" s="11"/>
      <c r="BD342" s="11"/>
      <c r="BE342" s="11"/>
      <c r="BF342" s="11"/>
      <c r="BG342" s="11"/>
      <c r="BH342" s="13"/>
      <c r="BI342" s="12"/>
    </row>
    <row r="343" spans="4:61" ht="15.75" customHeight="1">
      <c r="D343" s="44"/>
      <c r="E343" s="11"/>
      <c r="F343" s="11"/>
      <c r="G343" s="11"/>
      <c r="H343" s="11"/>
      <c r="I343" s="11"/>
      <c r="J343" s="11"/>
      <c r="K343" s="11"/>
      <c r="L343" s="44"/>
      <c r="M343" s="11"/>
      <c r="N343" s="11"/>
      <c r="P343" s="18"/>
      <c r="Q343" s="11"/>
      <c r="R343" s="11"/>
      <c r="S343" s="11"/>
      <c r="T343" s="11"/>
      <c r="U343" s="11"/>
      <c r="V343" s="11"/>
      <c r="W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K343" s="11"/>
      <c r="AL343" s="11"/>
      <c r="AN343" s="11"/>
      <c r="AO343" s="11"/>
      <c r="AP343" s="15"/>
      <c r="AQ343" s="12"/>
      <c r="AR343" s="11"/>
      <c r="AT343" s="12"/>
      <c r="AU343" s="11"/>
      <c r="AV343" s="44"/>
      <c r="AW343" s="12"/>
      <c r="AX343" s="11"/>
      <c r="AY343" s="18"/>
      <c r="AZ343" s="12"/>
      <c r="BA343" s="11"/>
      <c r="BB343" s="11"/>
      <c r="BD343" s="11"/>
      <c r="BE343" s="11"/>
      <c r="BF343" s="11"/>
      <c r="BG343" s="11"/>
      <c r="BH343" s="13"/>
      <c r="BI343" s="12"/>
    </row>
    <row r="344" spans="4:61" ht="15.75" customHeight="1">
      <c r="D344" s="44"/>
      <c r="E344" s="11"/>
      <c r="F344" s="11"/>
      <c r="G344" s="11"/>
      <c r="H344" s="11"/>
      <c r="I344" s="11"/>
      <c r="J344" s="11"/>
      <c r="K344" s="11"/>
      <c r="L344" s="44"/>
      <c r="M344" s="11"/>
      <c r="N344" s="11"/>
      <c r="P344" s="18"/>
      <c r="Q344" s="11"/>
      <c r="R344" s="11"/>
      <c r="S344" s="11"/>
      <c r="T344" s="11"/>
      <c r="U344" s="11"/>
      <c r="V344" s="11"/>
      <c r="W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K344" s="11"/>
      <c r="AL344" s="11"/>
      <c r="AN344" s="11"/>
      <c r="AO344" s="11"/>
      <c r="AP344" s="15"/>
      <c r="AQ344" s="12"/>
      <c r="AR344" s="11"/>
      <c r="AT344" s="12"/>
      <c r="AU344" s="11"/>
      <c r="AV344" s="44"/>
      <c r="AW344" s="12"/>
      <c r="AX344" s="11"/>
      <c r="AY344" s="18"/>
      <c r="AZ344" s="12"/>
      <c r="BA344" s="11"/>
      <c r="BB344" s="11"/>
      <c r="BD344" s="11"/>
      <c r="BE344" s="11"/>
      <c r="BF344" s="11"/>
      <c r="BG344" s="11"/>
      <c r="BH344" s="13"/>
      <c r="BI344" s="12"/>
    </row>
    <row r="345" spans="4:61" ht="15.75" customHeight="1">
      <c r="D345" s="44"/>
      <c r="E345" s="11"/>
      <c r="F345" s="11"/>
      <c r="G345" s="11"/>
      <c r="H345" s="11"/>
      <c r="I345" s="11"/>
      <c r="J345" s="11"/>
      <c r="K345" s="11"/>
      <c r="L345" s="44"/>
      <c r="M345" s="11"/>
      <c r="N345" s="11"/>
      <c r="P345" s="18"/>
      <c r="Q345" s="11"/>
      <c r="R345" s="11"/>
      <c r="S345" s="11"/>
      <c r="T345" s="11"/>
      <c r="U345" s="11"/>
      <c r="V345" s="11"/>
      <c r="W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K345" s="11"/>
      <c r="AL345" s="11"/>
      <c r="AN345" s="11"/>
      <c r="AO345" s="11"/>
      <c r="AP345" s="15"/>
      <c r="AQ345" s="12"/>
      <c r="AR345" s="11"/>
      <c r="AT345" s="12"/>
      <c r="AU345" s="11"/>
      <c r="AV345" s="44"/>
      <c r="AW345" s="12"/>
      <c r="AX345" s="11"/>
      <c r="AY345" s="18"/>
      <c r="AZ345" s="12"/>
      <c r="BA345" s="11"/>
      <c r="BB345" s="11"/>
      <c r="BD345" s="11"/>
      <c r="BE345" s="11"/>
      <c r="BF345" s="11"/>
      <c r="BG345" s="11"/>
      <c r="BH345" s="13"/>
      <c r="BI345" s="12"/>
    </row>
    <row r="346" spans="4:61" ht="15.75" customHeight="1">
      <c r="D346" s="44"/>
      <c r="E346" s="11"/>
      <c r="F346" s="11"/>
      <c r="G346" s="11"/>
      <c r="H346" s="11"/>
      <c r="I346" s="11"/>
      <c r="J346" s="11"/>
      <c r="K346" s="11"/>
      <c r="L346" s="44"/>
      <c r="M346" s="11"/>
      <c r="N346" s="11"/>
      <c r="P346" s="18"/>
      <c r="Q346" s="11"/>
      <c r="R346" s="11"/>
      <c r="S346" s="11"/>
      <c r="T346" s="11"/>
      <c r="U346" s="11"/>
      <c r="V346" s="11"/>
      <c r="W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K346" s="11"/>
      <c r="AL346" s="11"/>
      <c r="AN346" s="11"/>
      <c r="AO346" s="11"/>
      <c r="AP346" s="15"/>
      <c r="AQ346" s="12"/>
      <c r="AR346" s="11"/>
      <c r="AT346" s="12"/>
      <c r="AU346" s="11"/>
      <c r="AV346" s="44"/>
      <c r="AW346" s="12"/>
      <c r="AX346" s="11"/>
      <c r="AY346" s="18"/>
      <c r="AZ346" s="12"/>
      <c r="BA346" s="11"/>
      <c r="BB346" s="11"/>
      <c r="BD346" s="11"/>
      <c r="BE346" s="11"/>
      <c r="BF346" s="11"/>
      <c r="BG346" s="11"/>
      <c r="BH346" s="13"/>
      <c r="BI346" s="12"/>
    </row>
    <row r="347" spans="4:61" ht="15.75" customHeight="1">
      <c r="D347" s="44"/>
      <c r="E347" s="11"/>
      <c r="F347" s="11"/>
      <c r="G347" s="11"/>
      <c r="H347" s="11"/>
      <c r="I347" s="11"/>
      <c r="J347" s="11"/>
      <c r="K347" s="11"/>
      <c r="L347" s="44"/>
      <c r="M347" s="11"/>
      <c r="N347" s="11"/>
      <c r="P347" s="18"/>
      <c r="Q347" s="11"/>
      <c r="R347" s="11"/>
      <c r="S347" s="11"/>
      <c r="T347" s="11"/>
      <c r="U347" s="11"/>
      <c r="V347" s="11"/>
      <c r="W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K347" s="11"/>
      <c r="AL347" s="11"/>
      <c r="AN347" s="11"/>
      <c r="AO347" s="11"/>
      <c r="AP347" s="15"/>
      <c r="AQ347" s="12"/>
      <c r="AR347" s="11"/>
      <c r="AT347" s="12"/>
      <c r="AU347" s="11"/>
      <c r="AV347" s="44"/>
      <c r="AW347" s="12"/>
      <c r="AX347" s="11"/>
      <c r="AY347" s="18"/>
      <c r="AZ347" s="12"/>
      <c r="BA347" s="11"/>
      <c r="BB347" s="11"/>
      <c r="BD347" s="11"/>
      <c r="BE347" s="11"/>
      <c r="BF347" s="11"/>
      <c r="BG347" s="11"/>
      <c r="BH347" s="13"/>
      <c r="BI347" s="12"/>
    </row>
    <row r="348" spans="4:61" ht="15.75" customHeight="1">
      <c r="D348" s="44"/>
      <c r="E348" s="11"/>
      <c r="F348" s="11"/>
      <c r="G348" s="11"/>
      <c r="H348" s="11"/>
      <c r="I348" s="11"/>
      <c r="J348" s="11"/>
      <c r="K348" s="11"/>
      <c r="L348" s="44"/>
      <c r="M348" s="11"/>
      <c r="N348" s="11"/>
      <c r="P348" s="18"/>
      <c r="Q348" s="11"/>
      <c r="R348" s="11"/>
      <c r="S348" s="11"/>
      <c r="T348" s="11"/>
      <c r="U348" s="11"/>
      <c r="V348" s="11"/>
      <c r="W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K348" s="11"/>
      <c r="AL348" s="11"/>
      <c r="AN348" s="11"/>
      <c r="AO348" s="11"/>
      <c r="AP348" s="15"/>
      <c r="AQ348" s="12"/>
      <c r="AR348" s="11"/>
      <c r="AT348" s="12"/>
      <c r="AU348" s="11"/>
      <c r="AV348" s="44"/>
      <c r="AW348" s="12"/>
      <c r="AX348" s="11"/>
      <c r="AY348" s="18"/>
      <c r="AZ348" s="12"/>
      <c r="BA348" s="11"/>
      <c r="BB348" s="11"/>
      <c r="BD348" s="11"/>
      <c r="BE348" s="11"/>
      <c r="BF348" s="11"/>
      <c r="BG348" s="11"/>
      <c r="BH348" s="13"/>
      <c r="BI348" s="12"/>
    </row>
    <row r="349" spans="4:61" ht="15.75" customHeight="1">
      <c r="D349" s="44"/>
      <c r="E349" s="11"/>
      <c r="F349" s="11"/>
      <c r="G349" s="11"/>
      <c r="H349" s="11"/>
      <c r="I349" s="11"/>
      <c r="J349" s="11"/>
      <c r="K349" s="11"/>
      <c r="L349" s="44"/>
      <c r="M349" s="11"/>
      <c r="N349" s="11"/>
      <c r="P349" s="18"/>
      <c r="Q349" s="11"/>
      <c r="R349" s="11"/>
      <c r="S349" s="11"/>
      <c r="T349" s="11"/>
      <c r="U349" s="11"/>
      <c r="V349" s="11"/>
      <c r="W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K349" s="11"/>
      <c r="AL349" s="11"/>
      <c r="AN349" s="11"/>
      <c r="AO349" s="11"/>
      <c r="AP349" s="15"/>
      <c r="AQ349" s="12"/>
      <c r="AR349" s="11"/>
      <c r="AT349" s="12"/>
      <c r="AU349" s="11"/>
      <c r="AV349" s="44"/>
      <c r="AW349" s="12"/>
      <c r="AX349" s="11"/>
      <c r="AY349" s="18"/>
      <c r="AZ349" s="12"/>
      <c r="BA349" s="11"/>
      <c r="BB349" s="11"/>
      <c r="BD349" s="11"/>
      <c r="BE349" s="11"/>
      <c r="BF349" s="11"/>
      <c r="BG349" s="11"/>
      <c r="BH349" s="13"/>
      <c r="BI349" s="12"/>
    </row>
    <row r="350" spans="4:61" ht="15.75" customHeight="1">
      <c r="D350" s="44"/>
      <c r="E350" s="11"/>
      <c r="F350" s="11"/>
      <c r="G350" s="11"/>
      <c r="H350" s="11"/>
      <c r="I350" s="11"/>
      <c r="J350" s="11"/>
      <c r="K350" s="11"/>
      <c r="L350" s="44"/>
      <c r="M350" s="11"/>
      <c r="N350" s="11"/>
      <c r="P350" s="18"/>
      <c r="Q350" s="11"/>
      <c r="R350" s="11"/>
      <c r="S350" s="11"/>
      <c r="T350" s="11"/>
      <c r="U350" s="11"/>
      <c r="V350" s="11"/>
      <c r="W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K350" s="11"/>
      <c r="AL350" s="11"/>
      <c r="AN350" s="11"/>
      <c r="AO350" s="11"/>
      <c r="AP350" s="15"/>
      <c r="AQ350" s="12"/>
      <c r="AR350" s="11"/>
      <c r="AT350" s="12"/>
      <c r="AU350" s="11"/>
      <c r="AV350" s="44"/>
      <c r="AW350" s="12"/>
      <c r="AX350" s="11"/>
      <c r="AY350" s="18"/>
      <c r="AZ350" s="12"/>
      <c r="BA350" s="11"/>
      <c r="BB350" s="11"/>
      <c r="BD350" s="11"/>
      <c r="BE350" s="11"/>
      <c r="BF350" s="11"/>
      <c r="BG350" s="11"/>
      <c r="BH350" s="13"/>
      <c r="BI350" s="12"/>
    </row>
    <row r="351" spans="4:61" ht="15.75" customHeight="1">
      <c r="D351" s="44"/>
      <c r="E351" s="11"/>
      <c r="F351" s="11"/>
      <c r="G351" s="11"/>
      <c r="H351" s="11"/>
      <c r="I351" s="11"/>
      <c r="J351" s="11"/>
      <c r="K351" s="11"/>
      <c r="L351" s="44"/>
      <c r="M351" s="11"/>
      <c r="N351" s="11"/>
      <c r="P351" s="18"/>
      <c r="Q351" s="11"/>
      <c r="R351" s="11"/>
      <c r="S351" s="11"/>
      <c r="T351" s="11"/>
      <c r="U351" s="11"/>
      <c r="V351" s="11"/>
      <c r="W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K351" s="11"/>
      <c r="AL351" s="11"/>
      <c r="AN351" s="11"/>
      <c r="AO351" s="11"/>
      <c r="AP351" s="15"/>
      <c r="AQ351" s="12"/>
      <c r="AR351" s="11"/>
      <c r="AT351" s="12"/>
      <c r="AU351" s="11"/>
      <c r="AV351" s="44"/>
      <c r="AW351" s="12"/>
      <c r="AX351" s="11"/>
      <c r="AY351" s="18"/>
      <c r="AZ351" s="12"/>
      <c r="BA351" s="11"/>
      <c r="BB351" s="11"/>
      <c r="BD351" s="11"/>
      <c r="BE351" s="11"/>
      <c r="BF351" s="11"/>
      <c r="BG351" s="11"/>
      <c r="BH351" s="13"/>
      <c r="BI351" s="12"/>
    </row>
    <row r="352" spans="4:61" ht="15.75" customHeight="1">
      <c r="D352" s="44"/>
      <c r="E352" s="11"/>
      <c r="F352" s="11"/>
      <c r="G352" s="11"/>
      <c r="H352" s="11"/>
      <c r="I352" s="11"/>
      <c r="J352" s="11"/>
      <c r="K352" s="11"/>
      <c r="L352" s="44"/>
      <c r="M352" s="11"/>
      <c r="N352" s="11"/>
      <c r="P352" s="18"/>
      <c r="Q352" s="11"/>
      <c r="R352" s="11"/>
      <c r="S352" s="11"/>
      <c r="T352" s="11"/>
      <c r="U352" s="11"/>
      <c r="V352" s="11"/>
      <c r="W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K352" s="11"/>
      <c r="AL352" s="11"/>
      <c r="AN352" s="11"/>
      <c r="AO352" s="11"/>
      <c r="AP352" s="15"/>
      <c r="AQ352" s="12"/>
      <c r="AR352" s="11"/>
      <c r="AT352" s="12"/>
      <c r="AU352" s="11"/>
      <c r="AV352" s="44"/>
      <c r="AW352" s="12"/>
      <c r="AX352" s="11"/>
      <c r="AY352" s="18"/>
      <c r="AZ352" s="12"/>
      <c r="BA352" s="11"/>
      <c r="BB352" s="11"/>
      <c r="BD352" s="11"/>
      <c r="BE352" s="11"/>
      <c r="BF352" s="11"/>
      <c r="BG352" s="11"/>
      <c r="BH352" s="13"/>
      <c r="BI352" s="12"/>
    </row>
    <row r="353" spans="4:61" ht="15.75" customHeight="1">
      <c r="D353" s="44"/>
      <c r="E353" s="11"/>
      <c r="F353" s="11"/>
      <c r="G353" s="11"/>
      <c r="H353" s="11"/>
      <c r="I353" s="11"/>
      <c r="J353" s="11"/>
      <c r="K353" s="11"/>
      <c r="L353" s="44"/>
      <c r="M353" s="11"/>
      <c r="N353" s="11"/>
      <c r="P353" s="18"/>
      <c r="Q353" s="11"/>
      <c r="R353" s="11"/>
      <c r="S353" s="11"/>
      <c r="T353" s="11"/>
      <c r="U353" s="11"/>
      <c r="V353" s="11"/>
      <c r="W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K353" s="11"/>
      <c r="AL353" s="11"/>
      <c r="AN353" s="11"/>
      <c r="AO353" s="11"/>
      <c r="AP353" s="15"/>
      <c r="AQ353" s="12"/>
      <c r="AR353" s="11"/>
      <c r="AT353" s="12"/>
      <c r="AU353" s="11"/>
      <c r="AV353" s="44"/>
      <c r="AW353" s="12"/>
      <c r="AX353" s="11"/>
      <c r="AY353" s="18"/>
      <c r="AZ353" s="12"/>
      <c r="BA353" s="11"/>
      <c r="BB353" s="11"/>
      <c r="BD353" s="11"/>
      <c r="BE353" s="11"/>
      <c r="BF353" s="11"/>
      <c r="BG353" s="11"/>
      <c r="BH353" s="13"/>
      <c r="BI353" s="12"/>
    </row>
    <row r="354" spans="4:61" ht="15.75" customHeight="1">
      <c r="D354" s="44"/>
      <c r="E354" s="11"/>
      <c r="F354" s="11"/>
      <c r="G354" s="11"/>
      <c r="H354" s="11"/>
      <c r="I354" s="11"/>
      <c r="J354" s="11"/>
      <c r="K354" s="11"/>
      <c r="L354" s="44"/>
      <c r="M354" s="11"/>
      <c r="N354" s="11"/>
      <c r="P354" s="18"/>
      <c r="Q354" s="11"/>
      <c r="R354" s="11"/>
      <c r="S354" s="11"/>
      <c r="T354" s="11"/>
      <c r="U354" s="11"/>
      <c r="V354" s="11"/>
      <c r="W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K354" s="11"/>
      <c r="AL354" s="11"/>
      <c r="AN354" s="11"/>
      <c r="AO354" s="11"/>
      <c r="AP354" s="15"/>
      <c r="AQ354" s="12"/>
      <c r="AR354" s="11"/>
      <c r="AT354" s="12"/>
      <c r="AU354" s="11"/>
      <c r="AV354" s="44"/>
      <c r="AW354" s="12"/>
      <c r="AX354" s="11"/>
      <c r="AY354" s="18"/>
      <c r="AZ354" s="12"/>
      <c r="BA354" s="11"/>
      <c r="BB354" s="11"/>
      <c r="BD354" s="11"/>
      <c r="BE354" s="11"/>
      <c r="BF354" s="11"/>
      <c r="BG354" s="11"/>
      <c r="BH354" s="13"/>
      <c r="BI354" s="12"/>
    </row>
    <row r="355" spans="4:61" ht="15.75" customHeight="1">
      <c r="D355" s="44"/>
      <c r="E355" s="11"/>
      <c r="F355" s="11"/>
      <c r="G355" s="11"/>
      <c r="H355" s="11"/>
      <c r="I355" s="11"/>
      <c r="J355" s="11"/>
      <c r="K355" s="11"/>
      <c r="L355" s="44"/>
      <c r="M355" s="11"/>
      <c r="N355" s="11"/>
      <c r="P355" s="18"/>
      <c r="Q355" s="11"/>
      <c r="R355" s="11"/>
      <c r="S355" s="11"/>
      <c r="T355" s="11"/>
      <c r="U355" s="11"/>
      <c r="V355" s="11"/>
      <c r="W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K355" s="11"/>
      <c r="AL355" s="11"/>
      <c r="AN355" s="11"/>
      <c r="AO355" s="11"/>
      <c r="AP355" s="15"/>
      <c r="AQ355" s="12"/>
      <c r="AR355" s="11"/>
      <c r="AT355" s="12"/>
      <c r="AU355" s="11"/>
      <c r="AV355" s="44"/>
      <c r="AW355" s="12"/>
      <c r="AX355" s="11"/>
      <c r="AY355" s="18"/>
      <c r="AZ355" s="12"/>
      <c r="BA355" s="11"/>
      <c r="BB355" s="11"/>
      <c r="BD355" s="11"/>
      <c r="BE355" s="11"/>
      <c r="BF355" s="11"/>
      <c r="BG355" s="11"/>
      <c r="BH355" s="13"/>
      <c r="BI355" s="12"/>
    </row>
    <row r="356" spans="4:61" ht="15.75" customHeight="1">
      <c r="D356" s="44"/>
      <c r="E356" s="11"/>
      <c r="F356" s="11"/>
      <c r="G356" s="11"/>
      <c r="H356" s="11"/>
      <c r="I356" s="11"/>
      <c r="J356" s="11"/>
      <c r="K356" s="11"/>
      <c r="L356" s="44"/>
      <c r="M356" s="11"/>
      <c r="N356" s="11"/>
      <c r="P356" s="18"/>
      <c r="Q356" s="11"/>
      <c r="R356" s="11"/>
      <c r="S356" s="11"/>
      <c r="T356" s="11"/>
      <c r="U356" s="11"/>
      <c r="V356" s="11"/>
      <c r="W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K356" s="11"/>
      <c r="AL356" s="11"/>
      <c r="AN356" s="11"/>
      <c r="AO356" s="11"/>
      <c r="AP356" s="15"/>
      <c r="AQ356" s="12"/>
      <c r="AR356" s="11"/>
      <c r="AT356" s="12"/>
      <c r="AU356" s="11"/>
      <c r="AV356" s="44"/>
      <c r="AW356" s="12"/>
      <c r="AX356" s="11"/>
      <c r="AY356" s="18"/>
      <c r="AZ356" s="12"/>
      <c r="BA356" s="11"/>
      <c r="BB356" s="11"/>
      <c r="BD356" s="11"/>
      <c r="BE356" s="11"/>
      <c r="BF356" s="11"/>
      <c r="BG356" s="11"/>
      <c r="BH356" s="13"/>
      <c r="BI356" s="12"/>
    </row>
    <row r="357" spans="4:61" ht="15.75" customHeight="1">
      <c r="D357" s="44"/>
      <c r="E357" s="11"/>
      <c r="F357" s="11"/>
      <c r="G357" s="11"/>
      <c r="H357" s="11"/>
      <c r="I357" s="11"/>
      <c r="J357" s="11"/>
      <c r="K357" s="11"/>
      <c r="L357" s="44"/>
      <c r="M357" s="11"/>
      <c r="N357" s="11"/>
      <c r="P357" s="18"/>
      <c r="Q357" s="11"/>
      <c r="R357" s="11"/>
      <c r="S357" s="11"/>
      <c r="T357" s="11"/>
      <c r="U357" s="11"/>
      <c r="V357" s="11"/>
      <c r="W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K357" s="11"/>
      <c r="AL357" s="11"/>
      <c r="AN357" s="11"/>
      <c r="AO357" s="11"/>
      <c r="AP357" s="15"/>
      <c r="AQ357" s="12"/>
      <c r="AR357" s="11"/>
      <c r="AT357" s="12"/>
      <c r="AU357" s="11"/>
      <c r="AV357" s="44"/>
      <c r="AW357" s="12"/>
      <c r="AX357" s="11"/>
      <c r="AY357" s="18"/>
      <c r="AZ357" s="12"/>
      <c r="BA357" s="11"/>
      <c r="BB357" s="11"/>
      <c r="BD357" s="11"/>
      <c r="BE357" s="11"/>
      <c r="BF357" s="11"/>
      <c r="BG357" s="11"/>
      <c r="BH357" s="13"/>
      <c r="BI357" s="12"/>
    </row>
    <row r="358" spans="4:61" ht="15.75" customHeight="1">
      <c r="D358" s="44"/>
      <c r="E358" s="11"/>
      <c r="F358" s="11"/>
      <c r="G358" s="11"/>
      <c r="H358" s="11"/>
      <c r="I358" s="11"/>
      <c r="J358" s="11"/>
      <c r="K358" s="11"/>
      <c r="L358" s="44"/>
      <c r="M358" s="11"/>
      <c r="N358" s="11"/>
      <c r="P358" s="18"/>
      <c r="Q358" s="11"/>
      <c r="R358" s="11"/>
      <c r="S358" s="11"/>
      <c r="T358" s="11"/>
      <c r="U358" s="11"/>
      <c r="V358" s="11"/>
      <c r="W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K358" s="11"/>
      <c r="AL358" s="11"/>
      <c r="AN358" s="11"/>
      <c r="AO358" s="11"/>
      <c r="AP358" s="15"/>
      <c r="AQ358" s="12"/>
      <c r="AR358" s="11"/>
      <c r="AT358" s="12"/>
      <c r="AU358" s="11"/>
      <c r="AV358" s="44"/>
      <c r="AW358" s="12"/>
      <c r="AX358" s="11"/>
      <c r="AY358" s="18"/>
      <c r="AZ358" s="12"/>
      <c r="BA358" s="11"/>
      <c r="BB358" s="11"/>
      <c r="BD358" s="11"/>
      <c r="BE358" s="11"/>
      <c r="BF358" s="11"/>
      <c r="BG358" s="11"/>
      <c r="BH358" s="13"/>
      <c r="BI358" s="12"/>
    </row>
    <row r="359" spans="4:61" ht="15.75" customHeight="1">
      <c r="D359" s="44"/>
      <c r="E359" s="11"/>
      <c r="F359" s="11"/>
      <c r="G359" s="11"/>
      <c r="H359" s="11"/>
      <c r="I359" s="11"/>
      <c r="J359" s="11"/>
      <c r="K359" s="11"/>
      <c r="L359" s="44"/>
      <c r="M359" s="11"/>
      <c r="N359" s="11"/>
      <c r="P359" s="18"/>
      <c r="Q359" s="11"/>
      <c r="R359" s="11"/>
      <c r="S359" s="11"/>
      <c r="T359" s="11"/>
      <c r="U359" s="11"/>
      <c r="V359" s="11"/>
      <c r="W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K359" s="11"/>
      <c r="AL359" s="11"/>
      <c r="AN359" s="11"/>
      <c r="AO359" s="11"/>
      <c r="AP359" s="15"/>
      <c r="AQ359" s="12"/>
      <c r="AR359" s="11"/>
      <c r="AT359" s="12"/>
      <c r="AU359" s="11"/>
      <c r="AV359" s="44"/>
      <c r="AW359" s="12"/>
      <c r="AX359" s="11"/>
      <c r="AY359" s="18"/>
      <c r="AZ359" s="12"/>
      <c r="BA359" s="11"/>
      <c r="BB359" s="11"/>
      <c r="BD359" s="11"/>
      <c r="BE359" s="11"/>
      <c r="BF359" s="11"/>
      <c r="BG359" s="11"/>
      <c r="BH359" s="13"/>
      <c r="BI359" s="12"/>
    </row>
    <row r="360" spans="4:61" ht="15.75" customHeight="1">
      <c r="D360" s="44"/>
      <c r="E360" s="11"/>
      <c r="F360" s="11"/>
      <c r="G360" s="11"/>
      <c r="H360" s="11"/>
      <c r="I360" s="11"/>
      <c r="J360" s="11"/>
      <c r="K360" s="11"/>
      <c r="L360" s="44"/>
      <c r="M360" s="11"/>
      <c r="N360" s="11"/>
      <c r="P360" s="18"/>
      <c r="Q360" s="11"/>
      <c r="R360" s="11"/>
      <c r="S360" s="11"/>
      <c r="T360" s="11"/>
      <c r="U360" s="11"/>
      <c r="V360" s="11"/>
      <c r="W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K360" s="11"/>
      <c r="AL360" s="11"/>
      <c r="AN360" s="11"/>
      <c r="AO360" s="11"/>
      <c r="AP360" s="15"/>
      <c r="AQ360" s="12"/>
      <c r="AR360" s="11"/>
      <c r="AT360" s="12"/>
      <c r="AU360" s="11"/>
      <c r="AV360" s="44"/>
      <c r="AW360" s="12"/>
      <c r="AX360" s="11"/>
      <c r="AY360" s="18"/>
      <c r="AZ360" s="12"/>
      <c r="BA360" s="11"/>
      <c r="BB360" s="11"/>
      <c r="BD360" s="11"/>
      <c r="BE360" s="11"/>
      <c r="BF360" s="11"/>
      <c r="BG360" s="11"/>
      <c r="BH360" s="13"/>
      <c r="BI360" s="12"/>
    </row>
    <row r="361" spans="4:61" ht="15.75" customHeight="1">
      <c r="D361" s="44"/>
      <c r="E361" s="11"/>
      <c r="F361" s="11"/>
      <c r="G361" s="11"/>
      <c r="H361" s="11"/>
      <c r="I361" s="11"/>
      <c r="J361" s="11"/>
      <c r="K361" s="11"/>
      <c r="L361" s="44"/>
      <c r="M361" s="11"/>
      <c r="N361" s="11"/>
      <c r="P361" s="18"/>
      <c r="Q361" s="11"/>
      <c r="R361" s="11"/>
      <c r="S361" s="11"/>
      <c r="T361" s="11"/>
      <c r="U361" s="11"/>
      <c r="V361" s="11"/>
      <c r="W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K361" s="11"/>
      <c r="AL361" s="11"/>
      <c r="AN361" s="11"/>
      <c r="AO361" s="11"/>
      <c r="AP361" s="15"/>
      <c r="AQ361" s="12"/>
      <c r="AR361" s="11"/>
      <c r="AT361" s="12"/>
      <c r="AU361" s="11"/>
      <c r="AV361" s="44"/>
      <c r="AW361" s="12"/>
      <c r="AX361" s="11"/>
      <c r="AY361" s="18"/>
      <c r="AZ361" s="12"/>
      <c r="BA361" s="11"/>
      <c r="BB361" s="11"/>
      <c r="BD361" s="11"/>
      <c r="BE361" s="11"/>
      <c r="BF361" s="11"/>
      <c r="BG361" s="11"/>
      <c r="BH361" s="13"/>
      <c r="BI361" s="12"/>
    </row>
    <row r="362" spans="4:61" ht="15.75" customHeight="1">
      <c r="D362" s="44"/>
      <c r="E362" s="11"/>
      <c r="F362" s="11"/>
      <c r="G362" s="11"/>
      <c r="H362" s="11"/>
      <c r="I362" s="11"/>
      <c r="J362" s="11"/>
      <c r="K362" s="11"/>
      <c r="L362" s="44"/>
      <c r="M362" s="11"/>
      <c r="N362" s="11"/>
      <c r="P362" s="18"/>
      <c r="Q362" s="11"/>
      <c r="R362" s="11"/>
      <c r="S362" s="11"/>
      <c r="T362" s="11"/>
      <c r="U362" s="11"/>
      <c r="V362" s="11"/>
      <c r="W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K362" s="11"/>
      <c r="AL362" s="11"/>
      <c r="AN362" s="11"/>
      <c r="AO362" s="11"/>
      <c r="AP362" s="15"/>
      <c r="AQ362" s="12"/>
      <c r="AR362" s="11"/>
      <c r="AT362" s="12"/>
      <c r="AU362" s="11"/>
      <c r="AV362" s="44"/>
      <c r="AW362" s="12"/>
      <c r="AX362" s="11"/>
      <c r="AY362" s="18"/>
      <c r="AZ362" s="12"/>
      <c r="BA362" s="11"/>
      <c r="BB362" s="11"/>
      <c r="BD362" s="11"/>
      <c r="BE362" s="11"/>
      <c r="BF362" s="11"/>
      <c r="BG362" s="11"/>
      <c r="BH362" s="13"/>
      <c r="BI362" s="12"/>
    </row>
    <row r="363" spans="4:61" ht="15.75" customHeight="1">
      <c r="D363" s="44"/>
      <c r="E363" s="11"/>
      <c r="F363" s="11"/>
      <c r="G363" s="11"/>
      <c r="H363" s="11"/>
      <c r="I363" s="11"/>
      <c r="J363" s="11"/>
      <c r="K363" s="11"/>
      <c r="L363" s="44"/>
      <c r="M363" s="11"/>
      <c r="N363" s="11"/>
      <c r="P363" s="18"/>
      <c r="Q363" s="11"/>
      <c r="R363" s="11"/>
      <c r="S363" s="11"/>
      <c r="T363" s="11"/>
      <c r="U363" s="11"/>
      <c r="V363" s="11"/>
      <c r="W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K363" s="11"/>
      <c r="AL363" s="11"/>
      <c r="AN363" s="11"/>
      <c r="AO363" s="11"/>
      <c r="AP363" s="15"/>
      <c r="AQ363" s="12"/>
      <c r="AR363" s="11"/>
      <c r="AT363" s="12"/>
      <c r="AU363" s="11"/>
      <c r="AV363" s="44"/>
      <c r="AW363" s="12"/>
      <c r="AX363" s="11"/>
      <c r="AY363" s="18"/>
      <c r="AZ363" s="12"/>
      <c r="BA363" s="11"/>
      <c r="BB363" s="11"/>
      <c r="BD363" s="11"/>
      <c r="BE363" s="11"/>
      <c r="BF363" s="11"/>
      <c r="BG363" s="11"/>
      <c r="BH363" s="13"/>
      <c r="BI363" s="12"/>
    </row>
    <row r="364" spans="4:61" ht="15.75" customHeight="1">
      <c r="D364" s="44"/>
      <c r="E364" s="11"/>
      <c r="F364" s="11"/>
      <c r="G364" s="11"/>
      <c r="H364" s="11"/>
      <c r="I364" s="11"/>
      <c r="J364" s="11"/>
      <c r="K364" s="11"/>
      <c r="L364" s="44"/>
      <c r="M364" s="11"/>
      <c r="N364" s="11"/>
      <c r="P364" s="18"/>
      <c r="Q364" s="11"/>
      <c r="R364" s="11"/>
      <c r="S364" s="11"/>
      <c r="T364" s="11"/>
      <c r="U364" s="11"/>
      <c r="V364" s="11"/>
      <c r="W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K364" s="11"/>
      <c r="AL364" s="11"/>
      <c r="AN364" s="11"/>
      <c r="AO364" s="11"/>
      <c r="AP364" s="15"/>
      <c r="AQ364" s="12"/>
      <c r="AR364" s="11"/>
      <c r="AT364" s="12"/>
      <c r="AU364" s="11"/>
      <c r="AV364" s="44"/>
      <c r="AW364" s="12"/>
      <c r="AX364" s="11"/>
      <c r="AY364" s="18"/>
      <c r="AZ364" s="12"/>
      <c r="BA364" s="11"/>
      <c r="BB364" s="11"/>
      <c r="BD364" s="11"/>
      <c r="BE364" s="11"/>
      <c r="BF364" s="11"/>
      <c r="BG364" s="11"/>
      <c r="BH364" s="13"/>
      <c r="BI364" s="12"/>
    </row>
    <row r="365" spans="4:61" ht="15.75" customHeight="1">
      <c r="D365" s="44"/>
      <c r="E365" s="11"/>
      <c r="F365" s="11"/>
      <c r="G365" s="11"/>
      <c r="H365" s="11"/>
      <c r="I365" s="11"/>
      <c r="J365" s="11"/>
      <c r="K365" s="11"/>
      <c r="L365" s="44"/>
      <c r="M365" s="11"/>
      <c r="N365" s="11"/>
      <c r="P365" s="18"/>
      <c r="Q365" s="11"/>
      <c r="R365" s="11"/>
      <c r="S365" s="11"/>
      <c r="T365" s="11"/>
      <c r="U365" s="11"/>
      <c r="V365" s="11"/>
      <c r="W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K365" s="11"/>
      <c r="AL365" s="11"/>
      <c r="AN365" s="11"/>
      <c r="AO365" s="11"/>
      <c r="AP365" s="15"/>
      <c r="AQ365" s="12"/>
      <c r="AR365" s="11"/>
      <c r="AT365" s="12"/>
      <c r="AU365" s="11"/>
      <c r="AV365" s="44"/>
      <c r="AW365" s="12"/>
      <c r="AX365" s="11"/>
      <c r="AY365" s="18"/>
      <c r="AZ365" s="12"/>
      <c r="BA365" s="11"/>
      <c r="BB365" s="11"/>
      <c r="BD365" s="11"/>
      <c r="BE365" s="11"/>
      <c r="BF365" s="11"/>
      <c r="BG365" s="11"/>
      <c r="BH365" s="13"/>
      <c r="BI365" s="12"/>
    </row>
    <row r="366" spans="4:61" ht="15.75" customHeight="1">
      <c r="D366" s="44"/>
      <c r="E366" s="11"/>
      <c r="F366" s="11"/>
      <c r="G366" s="11"/>
      <c r="H366" s="11"/>
      <c r="I366" s="11"/>
      <c r="J366" s="11"/>
      <c r="K366" s="11"/>
      <c r="L366" s="44"/>
      <c r="M366" s="11"/>
      <c r="N366" s="11"/>
      <c r="P366" s="18"/>
      <c r="Q366" s="11"/>
      <c r="R366" s="11"/>
      <c r="S366" s="11"/>
      <c r="T366" s="11"/>
      <c r="U366" s="11"/>
      <c r="V366" s="11"/>
      <c r="W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K366" s="11"/>
      <c r="AL366" s="11"/>
      <c r="AN366" s="11"/>
      <c r="AO366" s="11"/>
      <c r="AP366" s="15"/>
      <c r="AQ366" s="12"/>
      <c r="AR366" s="11"/>
      <c r="AT366" s="12"/>
      <c r="AU366" s="11"/>
      <c r="AV366" s="44"/>
      <c r="AW366" s="12"/>
      <c r="AX366" s="11"/>
      <c r="AY366" s="18"/>
      <c r="AZ366" s="12"/>
      <c r="BA366" s="11"/>
      <c r="BB366" s="11"/>
      <c r="BD366" s="11"/>
      <c r="BE366" s="11"/>
      <c r="BF366" s="11"/>
      <c r="BG366" s="11"/>
      <c r="BH366" s="13"/>
      <c r="BI366" s="12"/>
    </row>
    <row r="367" spans="4:61" ht="15.75" customHeight="1">
      <c r="D367" s="44"/>
      <c r="E367" s="11"/>
      <c r="F367" s="11"/>
      <c r="G367" s="11"/>
      <c r="H367" s="11"/>
      <c r="I367" s="11"/>
      <c r="J367" s="11"/>
      <c r="K367" s="11"/>
      <c r="L367" s="44"/>
      <c r="M367" s="11"/>
      <c r="N367" s="11"/>
      <c r="P367" s="18"/>
      <c r="Q367" s="11"/>
      <c r="R367" s="11"/>
      <c r="S367" s="11"/>
      <c r="T367" s="11"/>
      <c r="U367" s="11"/>
      <c r="V367" s="11"/>
      <c r="W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K367" s="11"/>
      <c r="AL367" s="11"/>
      <c r="AN367" s="11"/>
      <c r="AO367" s="11"/>
      <c r="AP367" s="15"/>
      <c r="AQ367" s="12"/>
      <c r="AR367" s="11"/>
      <c r="AT367" s="12"/>
      <c r="AU367" s="11"/>
      <c r="AV367" s="44"/>
      <c r="AW367" s="12"/>
      <c r="AX367" s="11"/>
      <c r="AY367" s="18"/>
      <c r="AZ367" s="12"/>
      <c r="BA367" s="11"/>
      <c r="BB367" s="11"/>
      <c r="BD367" s="11"/>
      <c r="BE367" s="11"/>
      <c r="BF367" s="11"/>
      <c r="BG367" s="11"/>
      <c r="BH367" s="13"/>
      <c r="BI367" s="12"/>
    </row>
    <row r="368" spans="4:61" ht="15.75" customHeight="1">
      <c r="D368" s="44"/>
      <c r="E368" s="11"/>
      <c r="F368" s="11"/>
      <c r="G368" s="11"/>
      <c r="H368" s="11"/>
      <c r="I368" s="11"/>
      <c r="J368" s="11"/>
      <c r="K368" s="11"/>
      <c r="L368" s="44"/>
      <c r="M368" s="11"/>
      <c r="N368" s="11"/>
      <c r="P368" s="18"/>
      <c r="Q368" s="11"/>
      <c r="R368" s="11"/>
      <c r="S368" s="11"/>
      <c r="T368" s="11"/>
      <c r="U368" s="11"/>
      <c r="V368" s="11"/>
      <c r="W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K368" s="11"/>
      <c r="AL368" s="11"/>
      <c r="AN368" s="11"/>
      <c r="AO368" s="11"/>
      <c r="AP368" s="15"/>
      <c r="AQ368" s="12"/>
      <c r="AR368" s="11"/>
      <c r="AT368" s="12"/>
      <c r="AU368" s="11"/>
      <c r="AV368" s="44"/>
      <c r="AW368" s="12"/>
      <c r="AX368" s="11"/>
      <c r="AY368" s="18"/>
      <c r="AZ368" s="12"/>
      <c r="BA368" s="11"/>
      <c r="BB368" s="11"/>
      <c r="BD368" s="11"/>
      <c r="BE368" s="11"/>
      <c r="BF368" s="11"/>
      <c r="BG368" s="11"/>
      <c r="BH368" s="13"/>
      <c r="BI368" s="12"/>
    </row>
    <row r="369" spans="4:61" ht="15.75" customHeight="1">
      <c r="D369" s="44"/>
      <c r="E369" s="11"/>
      <c r="F369" s="11"/>
      <c r="G369" s="11"/>
      <c r="H369" s="11"/>
      <c r="I369" s="11"/>
      <c r="J369" s="11"/>
      <c r="K369" s="11"/>
      <c r="L369" s="44"/>
      <c r="M369" s="11"/>
      <c r="N369" s="11"/>
      <c r="P369" s="18"/>
      <c r="Q369" s="11"/>
      <c r="R369" s="11"/>
      <c r="S369" s="11"/>
      <c r="T369" s="11"/>
      <c r="U369" s="11"/>
      <c r="V369" s="11"/>
      <c r="W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K369" s="11"/>
      <c r="AL369" s="11"/>
      <c r="AN369" s="11"/>
      <c r="AO369" s="11"/>
      <c r="AP369" s="15"/>
      <c r="AQ369" s="12"/>
      <c r="AR369" s="11"/>
      <c r="AT369" s="12"/>
      <c r="AU369" s="11"/>
      <c r="AV369" s="44"/>
      <c r="AW369" s="12"/>
      <c r="AX369" s="11"/>
      <c r="AY369" s="18"/>
      <c r="AZ369" s="12"/>
      <c r="BA369" s="11"/>
      <c r="BB369" s="11"/>
      <c r="BD369" s="11"/>
      <c r="BE369" s="11"/>
      <c r="BF369" s="11"/>
      <c r="BG369" s="11"/>
      <c r="BH369" s="13"/>
      <c r="BI369" s="12"/>
    </row>
    <row r="370" spans="4:61" ht="15.75" customHeight="1">
      <c r="D370" s="44"/>
      <c r="E370" s="11"/>
      <c r="F370" s="11"/>
      <c r="G370" s="11"/>
      <c r="H370" s="11"/>
      <c r="I370" s="11"/>
      <c r="J370" s="11"/>
      <c r="K370" s="11"/>
      <c r="L370" s="44"/>
      <c r="M370" s="11"/>
      <c r="N370" s="11"/>
      <c r="P370" s="18"/>
      <c r="Q370" s="11"/>
      <c r="R370" s="11"/>
      <c r="S370" s="11"/>
      <c r="T370" s="11"/>
      <c r="U370" s="11"/>
      <c r="V370" s="11"/>
      <c r="W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K370" s="11"/>
      <c r="AL370" s="11"/>
      <c r="AN370" s="11"/>
      <c r="AO370" s="11"/>
      <c r="AP370" s="15"/>
      <c r="AQ370" s="12"/>
      <c r="AR370" s="11"/>
      <c r="AT370" s="12"/>
      <c r="AU370" s="11"/>
      <c r="AV370" s="44"/>
      <c r="AW370" s="12"/>
      <c r="AX370" s="11"/>
      <c r="AY370" s="18"/>
      <c r="AZ370" s="12"/>
      <c r="BA370" s="11"/>
      <c r="BB370" s="11"/>
      <c r="BD370" s="11"/>
      <c r="BE370" s="11"/>
      <c r="BF370" s="11"/>
      <c r="BG370" s="11"/>
      <c r="BH370" s="13"/>
      <c r="BI370" s="12"/>
    </row>
    <row r="371" spans="4:61" ht="15.75" customHeight="1">
      <c r="D371" s="44"/>
      <c r="E371" s="11"/>
      <c r="F371" s="11"/>
      <c r="G371" s="11"/>
      <c r="H371" s="11"/>
      <c r="I371" s="11"/>
      <c r="J371" s="11"/>
      <c r="K371" s="11"/>
      <c r="L371" s="44"/>
      <c r="M371" s="11"/>
      <c r="N371" s="11"/>
      <c r="P371" s="18"/>
      <c r="Q371" s="11"/>
      <c r="R371" s="11"/>
      <c r="S371" s="11"/>
      <c r="T371" s="11"/>
      <c r="U371" s="11"/>
      <c r="V371" s="11"/>
      <c r="W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K371" s="11"/>
      <c r="AL371" s="11"/>
      <c r="AN371" s="11"/>
      <c r="AO371" s="11"/>
      <c r="AP371" s="15"/>
      <c r="AQ371" s="12"/>
      <c r="AR371" s="11"/>
      <c r="AT371" s="12"/>
      <c r="AU371" s="11"/>
      <c r="AV371" s="44"/>
      <c r="AW371" s="12"/>
      <c r="AX371" s="11"/>
      <c r="AY371" s="18"/>
      <c r="AZ371" s="12"/>
      <c r="BA371" s="11"/>
      <c r="BB371" s="11"/>
      <c r="BD371" s="11"/>
      <c r="BE371" s="11"/>
      <c r="BF371" s="11"/>
      <c r="BG371" s="11"/>
      <c r="BH371" s="13"/>
      <c r="BI371" s="12"/>
    </row>
    <row r="372" spans="4:61" ht="15.75" customHeight="1">
      <c r="D372" s="44"/>
      <c r="E372" s="11"/>
      <c r="F372" s="11"/>
      <c r="G372" s="11"/>
      <c r="H372" s="11"/>
      <c r="I372" s="11"/>
      <c r="J372" s="11"/>
      <c r="K372" s="11"/>
      <c r="L372" s="44"/>
      <c r="M372" s="11"/>
      <c r="N372" s="11"/>
      <c r="P372" s="18"/>
      <c r="Q372" s="11"/>
      <c r="R372" s="11"/>
      <c r="S372" s="11"/>
      <c r="T372" s="11"/>
      <c r="U372" s="11"/>
      <c r="V372" s="11"/>
      <c r="W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K372" s="11"/>
      <c r="AL372" s="11"/>
      <c r="AN372" s="11"/>
      <c r="AO372" s="11"/>
      <c r="AP372" s="15"/>
      <c r="AQ372" s="12"/>
      <c r="AR372" s="11"/>
      <c r="AT372" s="12"/>
      <c r="AU372" s="11"/>
      <c r="AV372" s="44"/>
      <c r="AW372" s="12"/>
      <c r="AX372" s="11"/>
      <c r="AY372" s="18"/>
      <c r="AZ372" s="12"/>
      <c r="BA372" s="11"/>
      <c r="BB372" s="11"/>
      <c r="BD372" s="11"/>
      <c r="BE372" s="11"/>
      <c r="BF372" s="11"/>
      <c r="BG372" s="11"/>
      <c r="BH372" s="13"/>
      <c r="BI372" s="12"/>
    </row>
    <row r="373" spans="4:61" ht="15.75" customHeight="1">
      <c r="D373" s="44"/>
      <c r="E373" s="11"/>
      <c r="F373" s="11"/>
      <c r="G373" s="11"/>
      <c r="H373" s="11"/>
      <c r="I373" s="11"/>
      <c r="J373" s="11"/>
      <c r="K373" s="11"/>
      <c r="L373" s="44"/>
      <c r="M373" s="11"/>
      <c r="N373" s="11"/>
      <c r="P373" s="18"/>
      <c r="Q373" s="11"/>
      <c r="R373" s="11"/>
      <c r="S373" s="11"/>
      <c r="T373" s="11"/>
      <c r="U373" s="11"/>
      <c r="V373" s="11"/>
      <c r="W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K373" s="11"/>
      <c r="AL373" s="11"/>
      <c r="AN373" s="11"/>
      <c r="AO373" s="11"/>
      <c r="AP373" s="15"/>
      <c r="AQ373" s="12"/>
      <c r="AR373" s="11"/>
      <c r="AT373" s="12"/>
      <c r="AU373" s="11"/>
      <c r="AV373" s="44"/>
      <c r="AW373" s="12"/>
      <c r="AX373" s="11"/>
      <c r="AY373" s="18"/>
      <c r="AZ373" s="12"/>
      <c r="BA373" s="11"/>
      <c r="BB373" s="11"/>
      <c r="BD373" s="11"/>
      <c r="BE373" s="11"/>
      <c r="BF373" s="11"/>
      <c r="BG373" s="11"/>
      <c r="BH373" s="13"/>
      <c r="BI373" s="12"/>
    </row>
    <row r="374" spans="4:61" ht="15.75" customHeight="1">
      <c r="D374" s="44"/>
      <c r="E374" s="11"/>
      <c r="F374" s="11"/>
      <c r="G374" s="11"/>
      <c r="H374" s="11"/>
      <c r="I374" s="11"/>
      <c r="J374" s="11"/>
      <c r="K374" s="11"/>
      <c r="L374" s="44"/>
      <c r="M374" s="11"/>
      <c r="N374" s="11"/>
      <c r="P374" s="18"/>
      <c r="Q374" s="11"/>
      <c r="R374" s="11"/>
      <c r="S374" s="11"/>
      <c r="T374" s="11"/>
      <c r="U374" s="11"/>
      <c r="V374" s="11"/>
      <c r="W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K374" s="11"/>
      <c r="AL374" s="11"/>
      <c r="AN374" s="11"/>
      <c r="AO374" s="11"/>
      <c r="AP374" s="15"/>
      <c r="AQ374" s="12"/>
      <c r="AR374" s="11"/>
      <c r="AT374" s="12"/>
      <c r="AU374" s="11"/>
      <c r="AV374" s="44"/>
      <c r="AW374" s="12"/>
      <c r="AX374" s="11"/>
      <c r="AY374" s="18"/>
      <c r="AZ374" s="12"/>
      <c r="BA374" s="11"/>
      <c r="BB374" s="11"/>
      <c r="BD374" s="11"/>
      <c r="BE374" s="11"/>
      <c r="BF374" s="11"/>
      <c r="BG374" s="11"/>
      <c r="BH374" s="13"/>
      <c r="BI374" s="12"/>
    </row>
    <row r="375" spans="4:61" ht="15.75" customHeight="1">
      <c r="D375" s="44"/>
      <c r="E375" s="11"/>
      <c r="F375" s="11"/>
      <c r="G375" s="11"/>
      <c r="H375" s="11"/>
      <c r="I375" s="11"/>
      <c r="J375" s="11"/>
      <c r="K375" s="11"/>
      <c r="L375" s="44"/>
      <c r="M375" s="11"/>
      <c r="N375" s="11"/>
      <c r="P375" s="18"/>
      <c r="Q375" s="11"/>
      <c r="R375" s="11"/>
      <c r="S375" s="11"/>
      <c r="T375" s="11"/>
      <c r="U375" s="11"/>
      <c r="V375" s="11"/>
      <c r="W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K375" s="11"/>
      <c r="AL375" s="11"/>
      <c r="AN375" s="11"/>
      <c r="AO375" s="11"/>
      <c r="AP375" s="15"/>
      <c r="AQ375" s="12"/>
      <c r="AR375" s="11"/>
      <c r="AT375" s="12"/>
      <c r="AU375" s="11"/>
      <c r="AV375" s="44"/>
      <c r="AW375" s="12"/>
      <c r="AX375" s="11"/>
      <c r="AY375" s="18"/>
      <c r="AZ375" s="12"/>
      <c r="BA375" s="11"/>
      <c r="BB375" s="11"/>
      <c r="BD375" s="11"/>
      <c r="BE375" s="11"/>
      <c r="BF375" s="11"/>
      <c r="BG375" s="11"/>
      <c r="BH375" s="13"/>
      <c r="BI375" s="12"/>
    </row>
    <row r="376" spans="4:61" ht="15.75" customHeight="1">
      <c r="D376" s="44"/>
      <c r="E376" s="11"/>
      <c r="F376" s="11"/>
      <c r="G376" s="11"/>
      <c r="H376" s="11"/>
      <c r="I376" s="11"/>
      <c r="J376" s="11"/>
      <c r="K376" s="11"/>
      <c r="L376" s="44"/>
      <c r="M376" s="11"/>
      <c r="N376" s="11"/>
      <c r="P376" s="18"/>
      <c r="Q376" s="11"/>
      <c r="R376" s="11"/>
      <c r="S376" s="11"/>
      <c r="T376" s="11"/>
      <c r="U376" s="11"/>
      <c r="V376" s="11"/>
      <c r="W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K376" s="11"/>
      <c r="AL376" s="11"/>
      <c r="AN376" s="11"/>
      <c r="AO376" s="11"/>
      <c r="AP376" s="15"/>
      <c r="AQ376" s="12"/>
      <c r="AR376" s="11"/>
      <c r="AT376" s="12"/>
      <c r="AU376" s="11"/>
      <c r="AV376" s="44"/>
      <c r="AW376" s="12"/>
      <c r="AX376" s="11"/>
      <c r="AY376" s="18"/>
      <c r="AZ376" s="12"/>
      <c r="BA376" s="11"/>
      <c r="BB376" s="11"/>
      <c r="BD376" s="11"/>
      <c r="BE376" s="11"/>
      <c r="BF376" s="11"/>
      <c r="BG376" s="11"/>
      <c r="BH376" s="13"/>
      <c r="BI376" s="12"/>
    </row>
    <row r="377" spans="4:61" ht="15.75" customHeight="1">
      <c r="D377" s="44"/>
      <c r="E377" s="11"/>
      <c r="F377" s="11"/>
      <c r="G377" s="11"/>
      <c r="H377" s="11"/>
      <c r="I377" s="11"/>
      <c r="J377" s="11"/>
      <c r="K377" s="11"/>
      <c r="L377" s="44"/>
      <c r="M377" s="11"/>
      <c r="N377" s="11"/>
      <c r="P377" s="18"/>
      <c r="Q377" s="11"/>
      <c r="R377" s="11"/>
      <c r="S377" s="11"/>
      <c r="T377" s="11"/>
      <c r="U377" s="11"/>
      <c r="V377" s="11"/>
      <c r="W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K377" s="11"/>
      <c r="AL377" s="11"/>
      <c r="AN377" s="11"/>
      <c r="AO377" s="11"/>
      <c r="AP377" s="15"/>
      <c r="AQ377" s="12"/>
      <c r="AR377" s="11"/>
      <c r="AT377" s="12"/>
      <c r="AU377" s="11"/>
      <c r="AV377" s="44"/>
      <c r="AW377" s="12"/>
      <c r="AX377" s="11"/>
      <c r="AY377" s="18"/>
      <c r="AZ377" s="12"/>
      <c r="BA377" s="11"/>
      <c r="BB377" s="11"/>
      <c r="BD377" s="11"/>
      <c r="BE377" s="11"/>
      <c r="BF377" s="11"/>
      <c r="BG377" s="11"/>
      <c r="BH377" s="13"/>
      <c r="BI377" s="12"/>
    </row>
    <row r="378" spans="4:61" ht="15.75" customHeight="1">
      <c r="D378" s="44"/>
      <c r="E378" s="11"/>
      <c r="F378" s="11"/>
      <c r="G378" s="11"/>
      <c r="H378" s="11"/>
      <c r="I378" s="11"/>
      <c r="J378" s="11"/>
      <c r="K378" s="11"/>
      <c r="L378" s="44"/>
      <c r="M378" s="11"/>
      <c r="N378" s="11"/>
      <c r="P378" s="18"/>
      <c r="Q378" s="11"/>
      <c r="R378" s="11"/>
      <c r="S378" s="11"/>
      <c r="T378" s="11"/>
      <c r="U378" s="11"/>
      <c r="V378" s="11"/>
      <c r="W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K378" s="11"/>
      <c r="AL378" s="11"/>
      <c r="AN378" s="11"/>
      <c r="AO378" s="11"/>
      <c r="AP378" s="15"/>
      <c r="AQ378" s="12"/>
      <c r="AR378" s="11"/>
      <c r="AT378" s="12"/>
      <c r="AU378" s="11"/>
      <c r="AV378" s="44"/>
      <c r="AW378" s="12"/>
      <c r="AX378" s="11"/>
      <c r="AY378" s="18"/>
      <c r="AZ378" s="12"/>
      <c r="BA378" s="11"/>
      <c r="BB378" s="11"/>
      <c r="BD378" s="11"/>
      <c r="BE378" s="11"/>
      <c r="BF378" s="11"/>
      <c r="BG378" s="11"/>
      <c r="BH378" s="13"/>
      <c r="BI378" s="12"/>
    </row>
    <row r="379" spans="4:61" ht="15.75" customHeight="1">
      <c r="D379" s="44"/>
      <c r="E379" s="11"/>
      <c r="F379" s="11"/>
      <c r="G379" s="11"/>
      <c r="H379" s="11"/>
      <c r="I379" s="11"/>
      <c r="J379" s="11"/>
      <c r="K379" s="11"/>
      <c r="L379" s="44"/>
      <c r="M379" s="11"/>
      <c r="N379" s="11"/>
      <c r="P379" s="18"/>
      <c r="Q379" s="11"/>
      <c r="R379" s="11"/>
      <c r="S379" s="11"/>
      <c r="T379" s="11"/>
      <c r="U379" s="11"/>
      <c r="V379" s="11"/>
      <c r="W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K379" s="11"/>
      <c r="AL379" s="11"/>
      <c r="AN379" s="11"/>
      <c r="AO379" s="11"/>
      <c r="AP379" s="15"/>
      <c r="AQ379" s="12"/>
      <c r="AR379" s="11"/>
      <c r="AT379" s="12"/>
      <c r="AU379" s="11"/>
      <c r="AV379" s="44"/>
      <c r="AW379" s="12"/>
      <c r="AX379" s="11"/>
      <c r="AY379" s="18"/>
      <c r="AZ379" s="12"/>
      <c r="BA379" s="11"/>
      <c r="BB379" s="11"/>
      <c r="BD379" s="11"/>
      <c r="BE379" s="11"/>
      <c r="BF379" s="11"/>
      <c r="BG379" s="11"/>
      <c r="BH379" s="13"/>
      <c r="BI379" s="12"/>
    </row>
    <row r="380" spans="4:61" ht="15.75" customHeight="1">
      <c r="D380" s="44"/>
      <c r="E380" s="11"/>
      <c r="F380" s="11"/>
      <c r="G380" s="11"/>
      <c r="H380" s="11"/>
      <c r="I380" s="11"/>
      <c r="J380" s="11"/>
      <c r="K380" s="11"/>
      <c r="L380" s="44"/>
      <c r="M380" s="11"/>
      <c r="N380" s="11"/>
      <c r="P380" s="18"/>
      <c r="Q380" s="11"/>
      <c r="R380" s="11"/>
      <c r="S380" s="11"/>
      <c r="T380" s="11"/>
      <c r="U380" s="11"/>
      <c r="V380" s="11"/>
      <c r="W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K380" s="11"/>
      <c r="AL380" s="11"/>
      <c r="AN380" s="11"/>
      <c r="AO380" s="11"/>
      <c r="AP380" s="15"/>
      <c r="AQ380" s="12"/>
      <c r="AR380" s="11"/>
      <c r="AT380" s="12"/>
      <c r="AU380" s="11"/>
      <c r="AV380" s="44"/>
      <c r="AW380" s="12"/>
      <c r="AX380" s="11"/>
      <c r="AY380" s="18"/>
      <c r="AZ380" s="12"/>
      <c r="BA380" s="11"/>
      <c r="BB380" s="11"/>
      <c r="BD380" s="11"/>
      <c r="BE380" s="11"/>
      <c r="BF380" s="11"/>
      <c r="BG380" s="11"/>
      <c r="BH380" s="13"/>
      <c r="BI380" s="12"/>
    </row>
    <row r="381" spans="4:61" ht="15.75" customHeight="1">
      <c r="D381" s="44"/>
      <c r="E381" s="11"/>
      <c r="F381" s="11"/>
      <c r="G381" s="11"/>
      <c r="H381" s="11"/>
      <c r="I381" s="11"/>
      <c r="J381" s="11"/>
      <c r="K381" s="11"/>
      <c r="L381" s="44"/>
      <c r="M381" s="11"/>
      <c r="N381" s="11"/>
      <c r="P381" s="18"/>
      <c r="Q381" s="11"/>
      <c r="R381" s="11"/>
      <c r="S381" s="11"/>
      <c r="T381" s="11"/>
      <c r="U381" s="11"/>
      <c r="V381" s="11"/>
      <c r="W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K381" s="11"/>
      <c r="AL381" s="11"/>
      <c r="AN381" s="11"/>
      <c r="AO381" s="11"/>
      <c r="AP381" s="15"/>
      <c r="AQ381" s="12"/>
      <c r="AR381" s="11"/>
      <c r="AT381" s="12"/>
      <c r="AU381" s="11"/>
      <c r="AV381" s="44"/>
      <c r="AW381" s="12"/>
      <c r="AX381" s="11"/>
      <c r="AY381" s="18"/>
      <c r="AZ381" s="12"/>
      <c r="BA381" s="11"/>
      <c r="BB381" s="11"/>
      <c r="BD381" s="11"/>
      <c r="BE381" s="11"/>
      <c r="BF381" s="11"/>
      <c r="BG381" s="11"/>
      <c r="BH381" s="13"/>
      <c r="BI381" s="12"/>
    </row>
    <row r="382" spans="4:61" ht="15.75" customHeight="1">
      <c r="D382" s="44"/>
      <c r="E382" s="11"/>
      <c r="F382" s="11"/>
      <c r="G382" s="11"/>
      <c r="H382" s="11"/>
      <c r="I382" s="11"/>
      <c r="J382" s="11"/>
      <c r="K382" s="11"/>
      <c r="L382" s="44"/>
      <c r="M382" s="11"/>
      <c r="N382" s="11"/>
      <c r="P382" s="18"/>
      <c r="Q382" s="11"/>
      <c r="R382" s="11"/>
      <c r="S382" s="11"/>
      <c r="T382" s="11"/>
      <c r="U382" s="11"/>
      <c r="V382" s="11"/>
      <c r="W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K382" s="11"/>
      <c r="AL382" s="11"/>
      <c r="AN382" s="11"/>
      <c r="AO382" s="11"/>
      <c r="AP382" s="15"/>
      <c r="AQ382" s="12"/>
      <c r="AR382" s="11"/>
      <c r="AT382" s="12"/>
      <c r="AU382" s="11"/>
      <c r="AV382" s="44"/>
      <c r="AW382" s="12"/>
      <c r="AX382" s="11"/>
      <c r="AY382" s="18"/>
      <c r="AZ382" s="12"/>
      <c r="BA382" s="11"/>
      <c r="BB382" s="11"/>
      <c r="BD382" s="11"/>
      <c r="BE382" s="11"/>
      <c r="BF382" s="11"/>
      <c r="BG382" s="11"/>
      <c r="BH382" s="13"/>
      <c r="BI382" s="12"/>
    </row>
    <row r="383" spans="4:61" ht="15.75" customHeight="1">
      <c r="D383" s="44"/>
      <c r="E383" s="11"/>
      <c r="F383" s="11"/>
      <c r="G383" s="11"/>
      <c r="H383" s="11"/>
      <c r="I383" s="11"/>
      <c r="J383" s="11"/>
      <c r="K383" s="11"/>
      <c r="L383" s="44"/>
      <c r="M383" s="11"/>
      <c r="N383" s="11"/>
      <c r="P383" s="18"/>
      <c r="Q383" s="11"/>
      <c r="R383" s="11"/>
      <c r="S383" s="11"/>
      <c r="T383" s="11"/>
      <c r="U383" s="11"/>
      <c r="V383" s="11"/>
      <c r="W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K383" s="11"/>
      <c r="AL383" s="11"/>
      <c r="AN383" s="11"/>
      <c r="AO383" s="11"/>
      <c r="AP383" s="15"/>
      <c r="AQ383" s="12"/>
      <c r="AR383" s="11"/>
      <c r="AT383" s="12"/>
      <c r="AU383" s="11"/>
      <c r="AV383" s="44"/>
      <c r="AW383" s="12"/>
      <c r="AX383" s="11"/>
      <c r="AY383" s="18"/>
      <c r="AZ383" s="12"/>
      <c r="BA383" s="11"/>
      <c r="BB383" s="11"/>
      <c r="BD383" s="11"/>
      <c r="BE383" s="11"/>
      <c r="BF383" s="11"/>
      <c r="BG383" s="11"/>
      <c r="BH383" s="13"/>
      <c r="BI383" s="12"/>
    </row>
    <row r="384" spans="4:61" ht="15.75" customHeight="1">
      <c r="D384" s="44"/>
      <c r="E384" s="11"/>
      <c r="F384" s="11"/>
      <c r="G384" s="11"/>
      <c r="H384" s="11"/>
      <c r="I384" s="11"/>
      <c r="J384" s="11"/>
      <c r="K384" s="11"/>
      <c r="L384" s="44"/>
      <c r="M384" s="11"/>
      <c r="N384" s="11"/>
      <c r="P384" s="18"/>
      <c r="Q384" s="11"/>
      <c r="R384" s="11"/>
      <c r="S384" s="11"/>
      <c r="T384" s="11"/>
      <c r="U384" s="11"/>
      <c r="V384" s="11"/>
      <c r="W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K384" s="11"/>
      <c r="AL384" s="11"/>
      <c r="AN384" s="11"/>
      <c r="AO384" s="11"/>
      <c r="AP384" s="15"/>
      <c r="AQ384" s="12"/>
      <c r="AR384" s="11"/>
      <c r="AT384" s="12"/>
      <c r="AU384" s="11"/>
      <c r="AV384" s="44"/>
      <c r="AW384" s="12"/>
      <c r="AX384" s="11"/>
      <c r="AY384" s="18"/>
      <c r="AZ384" s="12"/>
      <c r="BA384" s="11"/>
      <c r="BB384" s="11"/>
      <c r="BD384" s="11"/>
      <c r="BE384" s="11"/>
      <c r="BF384" s="11"/>
      <c r="BG384" s="11"/>
      <c r="BH384" s="13"/>
      <c r="BI384" s="12"/>
    </row>
    <row r="385" spans="4:61" ht="15.75" customHeight="1">
      <c r="D385" s="44"/>
      <c r="E385" s="11"/>
      <c r="F385" s="11"/>
      <c r="G385" s="11"/>
      <c r="H385" s="11"/>
      <c r="I385" s="11"/>
      <c r="J385" s="11"/>
      <c r="K385" s="11"/>
      <c r="L385" s="44"/>
      <c r="M385" s="11"/>
      <c r="N385" s="11"/>
      <c r="P385" s="18"/>
      <c r="Q385" s="11"/>
      <c r="R385" s="11"/>
      <c r="S385" s="11"/>
      <c r="T385" s="11"/>
      <c r="U385" s="11"/>
      <c r="V385" s="11"/>
      <c r="W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K385" s="11"/>
      <c r="AL385" s="11"/>
      <c r="AN385" s="11"/>
      <c r="AO385" s="11"/>
      <c r="AP385" s="15"/>
      <c r="AQ385" s="12"/>
      <c r="AR385" s="11"/>
      <c r="AT385" s="12"/>
      <c r="AU385" s="11"/>
      <c r="AV385" s="44"/>
      <c r="AW385" s="12"/>
      <c r="AX385" s="11"/>
      <c r="AY385" s="18"/>
      <c r="AZ385" s="12"/>
      <c r="BA385" s="11"/>
      <c r="BB385" s="11"/>
      <c r="BD385" s="11"/>
      <c r="BE385" s="11"/>
      <c r="BF385" s="11"/>
      <c r="BG385" s="11"/>
      <c r="BH385" s="13"/>
      <c r="BI385" s="12"/>
    </row>
    <row r="386" spans="4:61" ht="15.75" customHeight="1">
      <c r="D386" s="44"/>
      <c r="E386" s="11"/>
      <c r="F386" s="11"/>
      <c r="G386" s="11"/>
      <c r="H386" s="11"/>
      <c r="I386" s="11"/>
      <c r="J386" s="11"/>
      <c r="K386" s="11"/>
      <c r="L386" s="44"/>
      <c r="M386" s="11"/>
      <c r="N386" s="11"/>
      <c r="P386" s="18"/>
      <c r="Q386" s="11"/>
      <c r="R386" s="11"/>
      <c r="S386" s="11"/>
      <c r="T386" s="11"/>
      <c r="U386" s="11"/>
      <c r="V386" s="11"/>
      <c r="W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K386" s="11"/>
      <c r="AL386" s="11"/>
      <c r="AN386" s="11"/>
      <c r="AO386" s="11"/>
      <c r="AP386" s="15"/>
      <c r="AQ386" s="12"/>
      <c r="AR386" s="11"/>
      <c r="AT386" s="12"/>
      <c r="AU386" s="11"/>
      <c r="AV386" s="44"/>
      <c r="AW386" s="12"/>
      <c r="AX386" s="11"/>
      <c r="AY386" s="18"/>
      <c r="AZ386" s="12"/>
      <c r="BA386" s="11"/>
      <c r="BB386" s="11"/>
      <c r="BD386" s="11"/>
      <c r="BE386" s="11"/>
      <c r="BF386" s="11"/>
      <c r="BG386" s="11"/>
      <c r="BH386" s="13"/>
      <c r="BI386" s="12"/>
    </row>
    <row r="387" spans="4:61" ht="15.75" customHeight="1">
      <c r="D387" s="44"/>
      <c r="E387" s="11"/>
      <c r="F387" s="11"/>
      <c r="G387" s="11"/>
      <c r="H387" s="11"/>
      <c r="I387" s="11"/>
      <c r="J387" s="11"/>
      <c r="K387" s="11"/>
      <c r="L387" s="44"/>
      <c r="M387" s="11"/>
      <c r="N387" s="11"/>
      <c r="P387" s="18"/>
      <c r="Q387" s="11"/>
      <c r="R387" s="11"/>
      <c r="S387" s="11"/>
      <c r="T387" s="11"/>
      <c r="U387" s="11"/>
      <c r="V387" s="11"/>
      <c r="W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K387" s="11"/>
      <c r="AL387" s="11"/>
      <c r="AN387" s="11"/>
      <c r="AO387" s="11"/>
      <c r="AP387" s="15"/>
      <c r="AQ387" s="12"/>
      <c r="AR387" s="11"/>
      <c r="AT387" s="12"/>
      <c r="AU387" s="11"/>
      <c r="AV387" s="44"/>
      <c r="AW387" s="12"/>
      <c r="AX387" s="11"/>
      <c r="AY387" s="18"/>
      <c r="AZ387" s="12"/>
      <c r="BA387" s="11"/>
      <c r="BB387" s="11"/>
      <c r="BD387" s="11"/>
      <c r="BE387" s="11"/>
      <c r="BF387" s="11"/>
      <c r="BG387" s="11"/>
      <c r="BH387" s="13"/>
      <c r="BI387" s="12"/>
    </row>
    <row r="388" spans="4:61" ht="15.75" customHeight="1">
      <c r="D388" s="44"/>
      <c r="E388" s="11"/>
      <c r="F388" s="11"/>
      <c r="G388" s="11"/>
      <c r="H388" s="11"/>
      <c r="I388" s="11"/>
      <c r="J388" s="11"/>
      <c r="K388" s="11"/>
      <c r="L388" s="44"/>
      <c r="M388" s="11"/>
      <c r="N388" s="11"/>
      <c r="P388" s="18"/>
      <c r="Q388" s="11"/>
      <c r="R388" s="11"/>
      <c r="S388" s="11"/>
      <c r="T388" s="11"/>
      <c r="U388" s="11"/>
      <c r="V388" s="11"/>
      <c r="W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K388" s="11"/>
      <c r="AL388" s="11"/>
      <c r="AN388" s="11"/>
      <c r="AO388" s="11"/>
      <c r="AP388" s="15"/>
      <c r="AQ388" s="12"/>
      <c r="AR388" s="11"/>
      <c r="AT388" s="12"/>
      <c r="AU388" s="11"/>
      <c r="AV388" s="44"/>
      <c r="AW388" s="12"/>
      <c r="AX388" s="11"/>
      <c r="AY388" s="18"/>
      <c r="AZ388" s="12"/>
      <c r="BA388" s="11"/>
      <c r="BB388" s="11"/>
      <c r="BD388" s="11"/>
      <c r="BE388" s="11"/>
      <c r="BF388" s="11"/>
      <c r="BG388" s="11"/>
      <c r="BH388" s="13"/>
      <c r="BI388" s="12"/>
    </row>
    <row r="389" spans="4:61" ht="15.75" customHeight="1">
      <c r="D389" s="44"/>
      <c r="E389" s="11"/>
      <c r="F389" s="11"/>
      <c r="G389" s="11"/>
      <c r="H389" s="11"/>
      <c r="I389" s="11"/>
      <c r="J389" s="11"/>
      <c r="K389" s="11"/>
      <c r="L389" s="44"/>
      <c r="M389" s="11"/>
      <c r="N389" s="11"/>
      <c r="P389" s="18"/>
      <c r="Q389" s="11"/>
      <c r="R389" s="11"/>
      <c r="S389" s="11"/>
      <c r="T389" s="11"/>
      <c r="U389" s="11"/>
      <c r="V389" s="11"/>
      <c r="W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K389" s="11"/>
      <c r="AL389" s="11"/>
      <c r="AN389" s="11"/>
      <c r="AO389" s="11"/>
      <c r="AP389" s="15"/>
      <c r="AQ389" s="12"/>
      <c r="AR389" s="11"/>
      <c r="AT389" s="12"/>
      <c r="AU389" s="11"/>
      <c r="AV389" s="44"/>
      <c r="AW389" s="12"/>
      <c r="AX389" s="11"/>
      <c r="AY389" s="18"/>
      <c r="AZ389" s="12"/>
      <c r="BA389" s="11"/>
      <c r="BB389" s="11"/>
      <c r="BD389" s="11"/>
      <c r="BE389" s="11"/>
      <c r="BF389" s="11"/>
      <c r="BG389" s="11"/>
      <c r="BH389" s="13"/>
      <c r="BI389" s="12"/>
    </row>
    <row r="390" spans="4:61" ht="15.75" customHeight="1">
      <c r="D390" s="44"/>
      <c r="E390" s="11"/>
      <c r="F390" s="11"/>
      <c r="G390" s="11"/>
      <c r="H390" s="11"/>
      <c r="I390" s="11"/>
      <c r="J390" s="11"/>
      <c r="K390" s="11"/>
      <c r="L390" s="44"/>
      <c r="M390" s="11"/>
      <c r="N390" s="11"/>
      <c r="P390" s="18"/>
      <c r="Q390" s="11"/>
      <c r="R390" s="11"/>
      <c r="S390" s="11"/>
      <c r="T390" s="11"/>
      <c r="U390" s="11"/>
      <c r="V390" s="11"/>
      <c r="W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K390" s="11"/>
      <c r="AL390" s="11"/>
      <c r="AN390" s="11"/>
      <c r="AO390" s="11"/>
      <c r="AP390" s="15"/>
      <c r="AQ390" s="12"/>
      <c r="AR390" s="11"/>
      <c r="AT390" s="12"/>
      <c r="AU390" s="11"/>
      <c r="AV390" s="44"/>
      <c r="AW390" s="12"/>
      <c r="AX390" s="11"/>
      <c r="AY390" s="18"/>
      <c r="AZ390" s="12"/>
      <c r="BA390" s="11"/>
      <c r="BB390" s="11"/>
      <c r="BD390" s="11"/>
      <c r="BE390" s="11"/>
      <c r="BF390" s="11"/>
      <c r="BG390" s="11"/>
      <c r="BH390" s="13"/>
      <c r="BI390" s="12"/>
    </row>
    <row r="391" spans="4:61" ht="15.75" customHeight="1">
      <c r="D391" s="44"/>
      <c r="E391" s="11"/>
      <c r="F391" s="11"/>
      <c r="G391" s="11"/>
      <c r="H391" s="11"/>
      <c r="I391" s="11"/>
      <c r="J391" s="11"/>
      <c r="K391" s="11"/>
      <c r="L391" s="44"/>
      <c r="M391" s="11"/>
      <c r="N391" s="11"/>
      <c r="P391" s="18"/>
      <c r="Q391" s="11"/>
      <c r="R391" s="11"/>
      <c r="S391" s="11"/>
      <c r="T391" s="11"/>
      <c r="U391" s="11"/>
      <c r="V391" s="11"/>
      <c r="W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K391" s="11"/>
      <c r="AL391" s="11"/>
      <c r="AN391" s="11"/>
      <c r="AO391" s="11"/>
      <c r="AP391" s="15"/>
      <c r="AQ391" s="12"/>
      <c r="AR391" s="11"/>
      <c r="AT391" s="12"/>
      <c r="AU391" s="11"/>
      <c r="AV391" s="44"/>
      <c r="AW391" s="12"/>
      <c r="AX391" s="11"/>
      <c r="AY391" s="18"/>
      <c r="AZ391" s="12"/>
      <c r="BA391" s="11"/>
      <c r="BB391" s="11"/>
      <c r="BD391" s="11"/>
      <c r="BE391" s="11"/>
      <c r="BF391" s="11"/>
      <c r="BG391" s="11"/>
      <c r="BH391" s="13"/>
      <c r="BI391" s="12"/>
    </row>
    <row r="392" spans="4:61" ht="15.75" customHeight="1">
      <c r="D392" s="44"/>
      <c r="E392" s="11"/>
      <c r="F392" s="11"/>
      <c r="G392" s="11"/>
      <c r="H392" s="11"/>
      <c r="I392" s="11"/>
      <c r="J392" s="11"/>
      <c r="K392" s="11"/>
      <c r="L392" s="44"/>
      <c r="M392" s="11"/>
      <c r="N392" s="11"/>
      <c r="P392" s="18"/>
      <c r="Q392" s="11"/>
      <c r="R392" s="11"/>
      <c r="S392" s="11"/>
      <c r="T392" s="11"/>
      <c r="U392" s="11"/>
      <c r="V392" s="11"/>
      <c r="W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K392" s="11"/>
      <c r="AL392" s="11"/>
      <c r="AN392" s="11"/>
      <c r="AO392" s="11"/>
      <c r="AP392" s="15"/>
      <c r="AQ392" s="12"/>
      <c r="AR392" s="11"/>
      <c r="AT392" s="12"/>
      <c r="AU392" s="11"/>
      <c r="AV392" s="44"/>
      <c r="AW392" s="12"/>
      <c r="AX392" s="11"/>
      <c r="AY392" s="18"/>
      <c r="AZ392" s="12"/>
      <c r="BA392" s="11"/>
      <c r="BB392" s="11"/>
      <c r="BD392" s="11"/>
      <c r="BE392" s="11"/>
      <c r="BF392" s="11"/>
      <c r="BG392" s="11"/>
      <c r="BH392" s="13"/>
      <c r="BI392" s="12"/>
    </row>
    <row r="393" spans="4:61" ht="15.75" customHeight="1">
      <c r="D393" s="44"/>
      <c r="E393" s="11"/>
      <c r="F393" s="11"/>
      <c r="G393" s="11"/>
      <c r="H393" s="11"/>
      <c r="I393" s="11"/>
      <c r="J393" s="11"/>
      <c r="K393" s="11"/>
      <c r="L393" s="44"/>
      <c r="M393" s="11"/>
      <c r="N393" s="11"/>
      <c r="P393" s="18"/>
      <c r="Q393" s="11"/>
      <c r="R393" s="11"/>
      <c r="S393" s="11"/>
      <c r="T393" s="11"/>
      <c r="U393" s="11"/>
      <c r="V393" s="11"/>
      <c r="W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K393" s="11"/>
      <c r="AL393" s="11"/>
      <c r="AN393" s="11"/>
      <c r="AO393" s="11"/>
      <c r="AP393" s="15"/>
      <c r="AQ393" s="12"/>
      <c r="AR393" s="11"/>
      <c r="AT393" s="12"/>
      <c r="AU393" s="11"/>
      <c r="AV393" s="44"/>
      <c r="AW393" s="12"/>
      <c r="AX393" s="11"/>
      <c r="AY393" s="18"/>
      <c r="AZ393" s="12"/>
      <c r="BA393" s="11"/>
      <c r="BB393" s="11"/>
      <c r="BD393" s="11"/>
      <c r="BE393" s="11"/>
      <c r="BF393" s="11"/>
      <c r="BG393" s="11"/>
      <c r="BH393" s="13"/>
      <c r="BI393" s="12"/>
    </row>
    <row r="394" spans="4:61" ht="15.75" customHeight="1">
      <c r="D394" s="44"/>
      <c r="E394" s="11"/>
      <c r="F394" s="11"/>
      <c r="G394" s="11"/>
      <c r="H394" s="11"/>
      <c r="I394" s="11"/>
      <c r="J394" s="11"/>
      <c r="K394" s="11"/>
      <c r="L394" s="44"/>
      <c r="M394" s="11"/>
      <c r="N394" s="11"/>
      <c r="P394" s="18"/>
      <c r="Q394" s="11"/>
      <c r="R394" s="11"/>
      <c r="S394" s="11"/>
      <c r="T394" s="11"/>
      <c r="U394" s="11"/>
      <c r="V394" s="11"/>
      <c r="W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K394" s="11"/>
      <c r="AL394" s="11"/>
      <c r="AN394" s="11"/>
      <c r="AO394" s="11"/>
      <c r="AP394" s="15"/>
      <c r="AQ394" s="12"/>
      <c r="AR394" s="11"/>
      <c r="AT394" s="12"/>
      <c r="AU394" s="11"/>
      <c r="AV394" s="44"/>
      <c r="AW394" s="12"/>
      <c r="AX394" s="11"/>
      <c r="AY394" s="18"/>
      <c r="AZ394" s="12"/>
      <c r="BA394" s="11"/>
      <c r="BB394" s="11"/>
      <c r="BD394" s="11"/>
      <c r="BE394" s="11"/>
      <c r="BF394" s="11"/>
      <c r="BG394" s="11"/>
      <c r="BH394" s="13"/>
      <c r="BI394" s="12"/>
    </row>
    <row r="395" spans="4:61" ht="15.75" customHeight="1">
      <c r="D395" s="44"/>
      <c r="E395" s="11"/>
      <c r="F395" s="11"/>
      <c r="G395" s="11"/>
      <c r="H395" s="11"/>
      <c r="I395" s="11"/>
      <c r="J395" s="11"/>
      <c r="K395" s="11"/>
      <c r="L395" s="44"/>
      <c r="M395" s="11"/>
      <c r="N395" s="11"/>
      <c r="P395" s="18"/>
      <c r="Q395" s="11"/>
      <c r="R395" s="11"/>
      <c r="S395" s="11"/>
      <c r="T395" s="11"/>
      <c r="U395" s="11"/>
      <c r="V395" s="11"/>
      <c r="W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K395" s="11"/>
      <c r="AL395" s="11"/>
      <c r="AN395" s="11"/>
      <c r="AO395" s="11"/>
      <c r="AP395" s="15"/>
      <c r="AQ395" s="12"/>
      <c r="AR395" s="11"/>
      <c r="AT395" s="12"/>
      <c r="AU395" s="11"/>
      <c r="AV395" s="44"/>
      <c r="AW395" s="12"/>
      <c r="AX395" s="11"/>
      <c r="AY395" s="18"/>
      <c r="AZ395" s="12"/>
      <c r="BA395" s="11"/>
      <c r="BB395" s="11"/>
      <c r="BD395" s="11"/>
      <c r="BE395" s="11"/>
      <c r="BF395" s="11"/>
      <c r="BG395" s="11"/>
      <c r="BH395" s="13"/>
      <c r="BI395" s="12"/>
    </row>
    <row r="396" spans="4:61" ht="15.75" customHeight="1">
      <c r="D396" s="44"/>
      <c r="E396" s="11"/>
      <c r="F396" s="11"/>
      <c r="G396" s="11"/>
      <c r="H396" s="11"/>
      <c r="I396" s="11"/>
      <c r="J396" s="11"/>
      <c r="K396" s="11"/>
      <c r="L396" s="44"/>
      <c r="M396" s="11"/>
      <c r="N396" s="11"/>
      <c r="P396" s="18"/>
      <c r="Q396" s="11"/>
      <c r="R396" s="11"/>
      <c r="S396" s="11"/>
      <c r="T396" s="11"/>
      <c r="U396" s="11"/>
      <c r="V396" s="11"/>
      <c r="W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K396" s="11"/>
      <c r="AL396" s="11"/>
      <c r="AN396" s="11"/>
      <c r="AO396" s="11"/>
      <c r="AP396" s="15"/>
      <c r="AQ396" s="12"/>
      <c r="AR396" s="11"/>
      <c r="AT396" s="12"/>
      <c r="AU396" s="11"/>
      <c r="AV396" s="44"/>
      <c r="AW396" s="12"/>
      <c r="AX396" s="11"/>
      <c r="AY396" s="18"/>
      <c r="AZ396" s="12"/>
      <c r="BA396" s="11"/>
      <c r="BB396" s="11"/>
      <c r="BD396" s="11"/>
      <c r="BE396" s="11"/>
      <c r="BF396" s="11"/>
      <c r="BG396" s="11"/>
      <c r="BH396" s="13"/>
      <c r="BI396" s="12"/>
    </row>
    <row r="397" spans="4:61" ht="15.75" customHeight="1">
      <c r="D397" s="44"/>
      <c r="E397" s="11"/>
      <c r="F397" s="11"/>
      <c r="G397" s="11"/>
      <c r="H397" s="11"/>
      <c r="I397" s="11"/>
      <c r="J397" s="11"/>
      <c r="K397" s="11"/>
      <c r="L397" s="44"/>
      <c r="M397" s="11"/>
      <c r="N397" s="11"/>
      <c r="P397" s="18"/>
      <c r="Q397" s="11"/>
      <c r="R397" s="11"/>
      <c r="S397" s="11"/>
      <c r="T397" s="11"/>
      <c r="U397" s="11"/>
      <c r="V397" s="11"/>
      <c r="W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K397" s="11"/>
      <c r="AL397" s="11"/>
      <c r="AN397" s="11"/>
      <c r="AO397" s="11"/>
      <c r="AP397" s="15"/>
      <c r="AQ397" s="12"/>
      <c r="AR397" s="11"/>
      <c r="AT397" s="12"/>
      <c r="AU397" s="11"/>
      <c r="AV397" s="44"/>
      <c r="AW397" s="12"/>
      <c r="AX397" s="11"/>
      <c r="AY397" s="18"/>
      <c r="AZ397" s="12"/>
      <c r="BA397" s="11"/>
      <c r="BB397" s="11"/>
      <c r="BD397" s="11"/>
      <c r="BE397" s="11"/>
      <c r="BF397" s="11"/>
      <c r="BG397" s="11"/>
      <c r="BH397" s="13"/>
      <c r="BI397" s="12"/>
    </row>
    <row r="398" spans="4:61" ht="15.75" customHeight="1">
      <c r="D398" s="44"/>
      <c r="E398" s="11"/>
      <c r="F398" s="11"/>
      <c r="G398" s="11"/>
      <c r="H398" s="11"/>
      <c r="I398" s="11"/>
      <c r="J398" s="11"/>
      <c r="K398" s="11"/>
      <c r="L398" s="44"/>
      <c r="M398" s="11"/>
      <c r="N398" s="11"/>
      <c r="P398" s="18"/>
      <c r="Q398" s="11"/>
      <c r="R398" s="11"/>
      <c r="S398" s="11"/>
      <c r="T398" s="11"/>
      <c r="U398" s="11"/>
      <c r="V398" s="11"/>
      <c r="W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K398" s="11"/>
      <c r="AL398" s="11"/>
      <c r="AN398" s="11"/>
      <c r="AO398" s="11"/>
      <c r="AP398" s="15"/>
      <c r="AQ398" s="12"/>
      <c r="AR398" s="11"/>
      <c r="AT398" s="12"/>
      <c r="AU398" s="11"/>
      <c r="AV398" s="44"/>
      <c r="AW398" s="12"/>
      <c r="AX398" s="11"/>
      <c r="AY398" s="18"/>
      <c r="AZ398" s="12"/>
      <c r="BA398" s="11"/>
      <c r="BB398" s="11"/>
      <c r="BD398" s="11"/>
      <c r="BE398" s="11"/>
      <c r="BF398" s="11"/>
      <c r="BG398" s="11"/>
      <c r="BH398" s="13"/>
      <c r="BI398" s="12"/>
    </row>
    <row r="399" spans="4:61" ht="15.75" customHeight="1">
      <c r="D399" s="44"/>
      <c r="E399" s="11"/>
      <c r="F399" s="11"/>
      <c r="G399" s="11"/>
      <c r="H399" s="11"/>
      <c r="I399" s="11"/>
      <c r="J399" s="11"/>
      <c r="K399" s="11"/>
      <c r="L399" s="44"/>
      <c r="M399" s="11"/>
      <c r="N399" s="11"/>
      <c r="P399" s="18"/>
      <c r="Q399" s="11"/>
      <c r="R399" s="11"/>
      <c r="S399" s="11"/>
      <c r="T399" s="11"/>
      <c r="U399" s="11"/>
      <c r="V399" s="11"/>
      <c r="W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K399" s="11"/>
      <c r="AL399" s="11"/>
      <c r="AN399" s="11"/>
      <c r="AO399" s="11"/>
      <c r="AP399" s="15"/>
      <c r="AQ399" s="12"/>
      <c r="AR399" s="11"/>
      <c r="AT399" s="12"/>
      <c r="AU399" s="11"/>
      <c r="AV399" s="44"/>
      <c r="AW399" s="12"/>
      <c r="AX399" s="11"/>
      <c r="AY399" s="18"/>
      <c r="AZ399" s="12"/>
      <c r="BA399" s="11"/>
      <c r="BB399" s="11"/>
      <c r="BD399" s="11"/>
      <c r="BE399" s="11"/>
      <c r="BF399" s="11"/>
      <c r="BG399" s="11"/>
      <c r="BH399" s="13"/>
      <c r="BI399" s="12"/>
    </row>
    <row r="400" spans="4:61" ht="15.75" customHeight="1">
      <c r="D400" s="44"/>
      <c r="E400" s="11"/>
      <c r="F400" s="11"/>
      <c r="G400" s="11"/>
      <c r="H400" s="11"/>
      <c r="I400" s="11"/>
      <c r="J400" s="11"/>
      <c r="K400" s="11"/>
      <c r="L400" s="44"/>
      <c r="M400" s="11"/>
      <c r="N400" s="11"/>
      <c r="P400" s="18"/>
      <c r="Q400" s="11"/>
      <c r="R400" s="11"/>
      <c r="S400" s="11"/>
      <c r="T400" s="11"/>
      <c r="U400" s="11"/>
      <c r="V400" s="11"/>
      <c r="W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K400" s="11"/>
      <c r="AL400" s="11"/>
      <c r="AN400" s="11"/>
      <c r="AO400" s="11"/>
      <c r="AP400" s="15"/>
      <c r="AQ400" s="12"/>
      <c r="AR400" s="11"/>
      <c r="AT400" s="12"/>
      <c r="AU400" s="11"/>
      <c r="AV400" s="44"/>
      <c r="AW400" s="12"/>
      <c r="AX400" s="11"/>
      <c r="AY400" s="18"/>
      <c r="AZ400" s="12"/>
      <c r="BA400" s="11"/>
      <c r="BB400" s="11"/>
      <c r="BD400" s="11"/>
      <c r="BE400" s="11"/>
      <c r="BF400" s="11"/>
      <c r="BG400" s="11"/>
      <c r="BH400" s="13"/>
      <c r="BI400" s="12"/>
    </row>
    <row r="401" spans="4:61" ht="15.75" customHeight="1">
      <c r="D401" s="44"/>
      <c r="E401" s="11"/>
      <c r="F401" s="11"/>
      <c r="G401" s="11"/>
      <c r="H401" s="11"/>
      <c r="I401" s="11"/>
      <c r="J401" s="11"/>
      <c r="K401" s="11"/>
      <c r="L401" s="44"/>
      <c r="M401" s="11"/>
      <c r="N401" s="11"/>
      <c r="P401" s="18"/>
      <c r="Q401" s="11"/>
      <c r="R401" s="11"/>
      <c r="S401" s="11"/>
      <c r="T401" s="11"/>
      <c r="U401" s="11"/>
      <c r="V401" s="11"/>
      <c r="W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K401" s="11"/>
      <c r="AL401" s="11"/>
      <c r="AN401" s="11"/>
      <c r="AO401" s="11"/>
      <c r="AP401" s="15"/>
      <c r="AQ401" s="12"/>
      <c r="AR401" s="11"/>
      <c r="AT401" s="12"/>
      <c r="AU401" s="11"/>
      <c r="AV401" s="44"/>
      <c r="AW401" s="12"/>
      <c r="AX401" s="11"/>
      <c r="AY401" s="18"/>
      <c r="AZ401" s="12"/>
      <c r="BA401" s="11"/>
      <c r="BB401" s="11"/>
      <c r="BD401" s="11"/>
      <c r="BE401" s="11"/>
      <c r="BF401" s="11"/>
      <c r="BG401" s="11"/>
      <c r="BH401" s="13"/>
      <c r="BI401" s="12"/>
    </row>
    <row r="402" spans="4:61" ht="15.75" customHeight="1">
      <c r="D402" s="44"/>
      <c r="E402" s="11"/>
      <c r="F402" s="11"/>
      <c r="G402" s="11"/>
      <c r="H402" s="11"/>
      <c r="I402" s="11"/>
      <c r="J402" s="11"/>
      <c r="K402" s="11"/>
      <c r="L402" s="44"/>
      <c r="M402" s="11"/>
      <c r="N402" s="11"/>
      <c r="P402" s="18"/>
      <c r="Q402" s="11"/>
      <c r="R402" s="11"/>
      <c r="S402" s="11"/>
      <c r="T402" s="11"/>
      <c r="U402" s="11"/>
      <c r="V402" s="11"/>
      <c r="W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K402" s="11"/>
      <c r="AL402" s="11"/>
      <c r="AN402" s="11"/>
      <c r="AO402" s="11"/>
      <c r="AP402" s="15"/>
      <c r="AQ402" s="12"/>
      <c r="AR402" s="11"/>
      <c r="AT402" s="12"/>
      <c r="AU402" s="11"/>
      <c r="AV402" s="44"/>
      <c r="AW402" s="12"/>
      <c r="AX402" s="11"/>
      <c r="AY402" s="18"/>
      <c r="AZ402" s="12"/>
      <c r="BA402" s="11"/>
      <c r="BB402" s="11"/>
      <c r="BD402" s="11"/>
      <c r="BE402" s="11"/>
      <c r="BF402" s="11"/>
      <c r="BG402" s="11"/>
      <c r="BH402" s="13"/>
      <c r="BI402" s="12"/>
    </row>
    <row r="403" spans="4:61" ht="15.75" customHeight="1">
      <c r="D403" s="44"/>
      <c r="E403" s="11"/>
      <c r="F403" s="11"/>
      <c r="G403" s="11"/>
      <c r="H403" s="11"/>
      <c r="I403" s="11"/>
      <c r="J403" s="11"/>
      <c r="K403" s="11"/>
      <c r="L403" s="44"/>
      <c r="M403" s="11"/>
      <c r="N403" s="11"/>
      <c r="P403" s="18"/>
      <c r="Q403" s="11"/>
      <c r="R403" s="11"/>
      <c r="S403" s="11"/>
      <c r="T403" s="11"/>
      <c r="U403" s="11"/>
      <c r="V403" s="11"/>
      <c r="W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K403" s="11"/>
      <c r="AL403" s="11"/>
      <c r="AN403" s="11"/>
      <c r="AO403" s="11"/>
      <c r="AP403" s="15"/>
      <c r="AQ403" s="12"/>
      <c r="AR403" s="11"/>
      <c r="AT403" s="12"/>
      <c r="AU403" s="11"/>
      <c r="AV403" s="44"/>
      <c r="AW403" s="12"/>
      <c r="AX403" s="11"/>
      <c r="AY403" s="18"/>
      <c r="AZ403" s="12"/>
      <c r="BA403" s="11"/>
      <c r="BB403" s="11"/>
      <c r="BD403" s="11"/>
      <c r="BE403" s="11"/>
      <c r="BF403" s="11"/>
      <c r="BG403" s="11"/>
      <c r="BH403" s="13"/>
      <c r="BI403" s="12"/>
    </row>
    <row r="404" spans="4:61" ht="15.75" customHeight="1">
      <c r="D404" s="44"/>
      <c r="E404" s="11"/>
      <c r="F404" s="11"/>
      <c r="G404" s="11"/>
      <c r="H404" s="11"/>
      <c r="I404" s="11"/>
      <c r="J404" s="11"/>
      <c r="K404" s="11"/>
      <c r="L404" s="44"/>
      <c r="M404" s="11"/>
      <c r="N404" s="11"/>
      <c r="P404" s="18"/>
      <c r="Q404" s="11"/>
      <c r="R404" s="11"/>
      <c r="S404" s="11"/>
      <c r="T404" s="11"/>
      <c r="U404" s="11"/>
      <c r="V404" s="11"/>
      <c r="W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K404" s="11"/>
      <c r="AL404" s="11"/>
      <c r="AN404" s="11"/>
      <c r="AO404" s="11"/>
      <c r="AP404" s="15"/>
      <c r="AQ404" s="12"/>
      <c r="AR404" s="11"/>
      <c r="AT404" s="12"/>
      <c r="AU404" s="11"/>
      <c r="AV404" s="44"/>
      <c r="AW404" s="12"/>
      <c r="AX404" s="11"/>
      <c r="AY404" s="18"/>
      <c r="AZ404" s="12"/>
      <c r="BA404" s="11"/>
      <c r="BB404" s="11"/>
      <c r="BD404" s="11"/>
      <c r="BE404" s="11"/>
      <c r="BF404" s="11"/>
      <c r="BG404" s="11"/>
      <c r="BH404" s="13"/>
      <c r="BI404" s="12"/>
    </row>
    <row r="405" spans="4:61" ht="15.75" customHeight="1">
      <c r="D405" s="44"/>
      <c r="E405" s="11"/>
      <c r="F405" s="11"/>
      <c r="G405" s="11"/>
      <c r="H405" s="11"/>
      <c r="I405" s="11"/>
      <c r="J405" s="11"/>
      <c r="K405" s="11"/>
      <c r="L405" s="44"/>
      <c r="M405" s="11"/>
      <c r="N405" s="11"/>
      <c r="P405" s="18"/>
      <c r="Q405" s="11"/>
      <c r="R405" s="11"/>
      <c r="S405" s="11"/>
      <c r="T405" s="11"/>
      <c r="U405" s="11"/>
      <c r="V405" s="11"/>
      <c r="W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K405" s="11"/>
      <c r="AL405" s="11"/>
      <c r="AN405" s="11"/>
      <c r="AO405" s="11"/>
      <c r="AP405" s="15"/>
      <c r="AQ405" s="12"/>
      <c r="AR405" s="11"/>
      <c r="AT405" s="12"/>
      <c r="AU405" s="11"/>
      <c r="AV405" s="44"/>
      <c r="AW405" s="12"/>
      <c r="AX405" s="11"/>
      <c r="AY405" s="18"/>
      <c r="AZ405" s="12"/>
      <c r="BA405" s="11"/>
      <c r="BB405" s="11"/>
      <c r="BD405" s="11"/>
      <c r="BE405" s="11"/>
      <c r="BF405" s="11"/>
      <c r="BG405" s="11"/>
      <c r="BH405" s="13"/>
      <c r="BI405" s="12"/>
    </row>
    <row r="406" spans="4:61" ht="15.75" customHeight="1">
      <c r="D406" s="44"/>
      <c r="E406" s="11"/>
      <c r="F406" s="11"/>
      <c r="G406" s="11"/>
      <c r="H406" s="11"/>
      <c r="I406" s="11"/>
      <c r="J406" s="11"/>
      <c r="K406" s="11"/>
      <c r="L406" s="44"/>
      <c r="M406" s="11"/>
      <c r="N406" s="11"/>
      <c r="P406" s="18"/>
      <c r="Q406" s="11"/>
      <c r="R406" s="11"/>
      <c r="S406" s="11"/>
      <c r="T406" s="11"/>
      <c r="U406" s="11"/>
      <c r="V406" s="11"/>
      <c r="W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K406" s="11"/>
      <c r="AL406" s="11"/>
      <c r="AN406" s="11"/>
      <c r="AO406" s="11"/>
      <c r="AP406" s="15"/>
      <c r="AQ406" s="12"/>
      <c r="AR406" s="11"/>
      <c r="AT406" s="12"/>
      <c r="AU406" s="11"/>
      <c r="AV406" s="44"/>
      <c r="AW406" s="12"/>
      <c r="AX406" s="11"/>
      <c r="AY406" s="18"/>
      <c r="AZ406" s="12"/>
      <c r="BA406" s="11"/>
      <c r="BB406" s="11"/>
      <c r="BD406" s="11"/>
      <c r="BE406" s="11"/>
      <c r="BF406" s="11"/>
      <c r="BG406" s="11"/>
      <c r="BH406" s="13"/>
      <c r="BI406" s="12"/>
    </row>
    <row r="407" spans="4:61" ht="15.75" customHeight="1">
      <c r="D407" s="44"/>
      <c r="E407" s="11"/>
      <c r="F407" s="11"/>
      <c r="G407" s="11"/>
      <c r="H407" s="11"/>
      <c r="I407" s="11"/>
      <c r="J407" s="11"/>
      <c r="K407" s="11"/>
      <c r="L407" s="44"/>
      <c r="M407" s="11"/>
      <c r="N407" s="11"/>
      <c r="P407" s="18"/>
      <c r="Q407" s="11"/>
      <c r="R407" s="11"/>
      <c r="S407" s="11"/>
      <c r="T407" s="11"/>
      <c r="U407" s="11"/>
      <c r="V407" s="11"/>
      <c r="W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K407" s="11"/>
      <c r="AL407" s="11"/>
      <c r="AN407" s="11"/>
      <c r="AO407" s="11"/>
      <c r="AP407" s="15"/>
      <c r="AQ407" s="12"/>
      <c r="AR407" s="11"/>
      <c r="AT407" s="12"/>
      <c r="AU407" s="11"/>
      <c r="AV407" s="44"/>
      <c r="AW407" s="12"/>
      <c r="AX407" s="11"/>
      <c r="AY407" s="18"/>
      <c r="AZ407" s="12"/>
      <c r="BA407" s="11"/>
      <c r="BB407" s="11"/>
      <c r="BD407" s="11"/>
      <c r="BE407" s="11"/>
      <c r="BF407" s="11"/>
      <c r="BG407" s="11"/>
      <c r="BH407" s="13"/>
      <c r="BI407" s="12"/>
    </row>
    <row r="408" spans="4:61" ht="15.75" customHeight="1">
      <c r="D408" s="44"/>
      <c r="E408" s="11"/>
      <c r="F408" s="11"/>
      <c r="G408" s="11"/>
      <c r="H408" s="11"/>
      <c r="I408" s="11"/>
      <c r="J408" s="11"/>
      <c r="K408" s="11"/>
      <c r="L408" s="44"/>
      <c r="M408" s="11"/>
      <c r="N408" s="11"/>
      <c r="P408" s="18"/>
      <c r="Q408" s="11"/>
      <c r="R408" s="11"/>
      <c r="S408" s="11"/>
      <c r="T408" s="11"/>
      <c r="U408" s="11"/>
      <c r="V408" s="11"/>
      <c r="W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K408" s="11"/>
      <c r="AL408" s="11"/>
      <c r="AN408" s="11"/>
      <c r="AO408" s="11"/>
      <c r="AP408" s="15"/>
      <c r="AQ408" s="12"/>
      <c r="AR408" s="11"/>
      <c r="AT408" s="12"/>
      <c r="AU408" s="11"/>
      <c r="AV408" s="44"/>
      <c r="AW408" s="12"/>
      <c r="AX408" s="11"/>
      <c r="AY408" s="18"/>
      <c r="AZ408" s="12"/>
      <c r="BA408" s="11"/>
      <c r="BB408" s="11"/>
      <c r="BD408" s="11"/>
      <c r="BE408" s="11"/>
      <c r="BF408" s="11"/>
      <c r="BG408" s="11"/>
      <c r="BH408" s="13"/>
      <c r="BI408" s="12"/>
    </row>
    <row r="409" spans="4:61" ht="15.75" customHeight="1">
      <c r="D409" s="44"/>
      <c r="E409" s="11"/>
      <c r="F409" s="11"/>
      <c r="G409" s="11"/>
      <c r="H409" s="11"/>
      <c r="I409" s="11"/>
      <c r="J409" s="11"/>
      <c r="K409" s="11"/>
      <c r="L409" s="44"/>
      <c r="M409" s="11"/>
      <c r="N409" s="11"/>
      <c r="P409" s="18"/>
      <c r="Q409" s="11"/>
      <c r="R409" s="11"/>
      <c r="S409" s="11"/>
      <c r="T409" s="11"/>
      <c r="U409" s="11"/>
      <c r="V409" s="11"/>
      <c r="W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K409" s="11"/>
      <c r="AL409" s="11"/>
      <c r="AN409" s="11"/>
      <c r="AO409" s="11"/>
      <c r="AP409" s="15"/>
      <c r="AQ409" s="12"/>
      <c r="AR409" s="11"/>
      <c r="AT409" s="12"/>
      <c r="AU409" s="11"/>
      <c r="AV409" s="44"/>
      <c r="AW409" s="12"/>
      <c r="AX409" s="11"/>
      <c r="AY409" s="18"/>
      <c r="AZ409" s="12"/>
      <c r="BA409" s="11"/>
      <c r="BB409" s="11"/>
      <c r="BD409" s="11"/>
      <c r="BE409" s="11"/>
      <c r="BF409" s="11"/>
      <c r="BG409" s="11"/>
      <c r="BH409" s="13"/>
      <c r="BI409" s="12"/>
    </row>
    <row r="410" spans="4:61" ht="15.75" customHeight="1">
      <c r="D410" s="44"/>
      <c r="E410" s="11"/>
      <c r="F410" s="11"/>
      <c r="G410" s="11"/>
      <c r="H410" s="11"/>
      <c r="I410" s="11"/>
      <c r="J410" s="11"/>
      <c r="K410" s="11"/>
      <c r="L410" s="44"/>
      <c r="M410" s="11"/>
      <c r="N410" s="11"/>
      <c r="P410" s="18"/>
      <c r="Q410" s="11"/>
      <c r="R410" s="11"/>
      <c r="S410" s="11"/>
      <c r="T410" s="11"/>
      <c r="U410" s="11"/>
      <c r="V410" s="11"/>
      <c r="W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K410" s="11"/>
      <c r="AL410" s="11"/>
      <c r="AN410" s="11"/>
      <c r="AO410" s="11"/>
      <c r="AP410" s="15"/>
      <c r="AQ410" s="12"/>
      <c r="AR410" s="11"/>
      <c r="AT410" s="12"/>
      <c r="AU410" s="11"/>
      <c r="AV410" s="44"/>
      <c r="AW410" s="12"/>
      <c r="AX410" s="11"/>
      <c r="AY410" s="18"/>
      <c r="AZ410" s="12"/>
      <c r="BA410" s="11"/>
      <c r="BB410" s="11"/>
      <c r="BD410" s="11"/>
      <c r="BE410" s="11"/>
      <c r="BF410" s="11"/>
      <c r="BG410" s="11"/>
      <c r="BH410" s="13"/>
      <c r="BI410" s="12"/>
    </row>
    <row r="411" spans="4:61" ht="15.75" customHeight="1">
      <c r="D411" s="44"/>
      <c r="E411" s="11"/>
      <c r="F411" s="11"/>
      <c r="G411" s="11"/>
      <c r="H411" s="11"/>
      <c r="I411" s="11"/>
      <c r="J411" s="11"/>
      <c r="K411" s="11"/>
      <c r="L411" s="44"/>
      <c r="M411" s="11"/>
      <c r="N411" s="11"/>
      <c r="P411" s="18"/>
      <c r="Q411" s="11"/>
      <c r="R411" s="11"/>
      <c r="S411" s="11"/>
      <c r="T411" s="11"/>
      <c r="U411" s="11"/>
      <c r="V411" s="11"/>
      <c r="W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K411" s="11"/>
      <c r="AL411" s="11"/>
      <c r="AN411" s="11"/>
      <c r="AO411" s="11"/>
      <c r="AP411" s="15"/>
      <c r="AQ411" s="12"/>
      <c r="AR411" s="11"/>
      <c r="AT411" s="12"/>
      <c r="AU411" s="11"/>
      <c r="AV411" s="44"/>
      <c r="AW411" s="12"/>
      <c r="AX411" s="11"/>
      <c r="AY411" s="18"/>
      <c r="AZ411" s="12"/>
      <c r="BA411" s="11"/>
      <c r="BB411" s="11"/>
      <c r="BD411" s="11"/>
      <c r="BE411" s="11"/>
      <c r="BF411" s="11"/>
      <c r="BG411" s="11"/>
      <c r="BH411" s="13"/>
      <c r="BI411" s="12"/>
    </row>
    <row r="412" spans="4:61" ht="15.75" customHeight="1">
      <c r="D412" s="44"/>
      <c r="E412" s="11"/>
      <c r="F412" s="11"/>
      <c r="G412" s="11"/>
      <c r="H412" s="11"/>
      <c r="I412" s="11"/>
      <c r="J412" s="11"/>
      <c r="K412" s="11"/>
      <c r="L412" s="44"/>
      <c r="M412" s="11"/>
      <c r="N412" s="11"/>
      <c r="P412" s="18"/>
      <c r="Q412" s="11"/>
      <c r="R412" s="11"/>
      <c r="S412" s="11"/>
      <c r="T412" s="11"/>
      <c r="U412" s="11"/>
      <c r="V412" s="11"/>
      <c r="W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K412" s="11"/>
      <c r="AL412" s="11"/>
      <c r="AN412" s="11"/>
      <c r="AO412" s="11"/>
      <c r="AP412" s="15"/>
      <c r="AQ412" s="12"/>
      <c r="AR412" s="11"/>
      <c r="AT412" s="12"/>
      <c r="AU412" s="11"/>
      <c r="AV412" s="44"/>
      <c r="AW412" s="12"/>
      <c r="AX412" s="11"/>
      <c r="AY412" s="18"/>
      <c r="AZ412" s="12"/>
      <c r="BA412" s="11"/>
      <c r="BB412" s="11"/>
      <c r="BD412" s="11"/>
      <c r="BE412" s="11"/>
      <c r="BF412" s="11"/>
      <c r="BG412" s="11"/>
      <c r="BH412" s="13"/>
      <c r="BI412" s="12"/>
    </row>
    <row r="413" spans="4:61" ht="15.75" customHeight="1">
      <c r="D413" s="44"/>
      <c r="E413" s="11"/>
      <c r="F413" s="11"/>
      <c r="G413" s="11"/>
      <c r="H413" s="11"/>
      <c r="I413" s="11"/>
      <c r="J413" s="11"/>
      <c r="K413" s="11"/>
      <c r="L413" s="44"/>
      <c r="M413" s="11"/>
      <c r="N413" s="11"/>
      <c r="P413" s="18"/>
      <c r="Q413" s="11"/>
      <c r="R413" s="11"/>
      <c r="S413" s="11"/>
      <c r="T413" s="11"/>
      <c r="U413" s="11"/>
      <c r="V413" s="11"/>
      <c r="W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K413" s="11"/>
      <c r="AL413" s="11"/>
      <c r="AN413" s="11"/>
      <c r="AO413" s="11"/>
      <c r="AP413" s="15"/>
      <c r="AQ413" s="12"/>
      <c r="AR413" s="11"/>
      <c r="AT413" s="12"/>
      <c r="AU413" s="11"/>
      <c r="AV413" s="44"/>
      <c r="AW413" s="12"/>
      <c r="AX413" s="11"/>
      <c r="AY413" s="18"/>
      <c r="AZ413" s="12"/>
      <c r="BA413" s="11"/>
      <c r="BB413" s="11"/>
      <c r="BD413" s="11"/>
      <c r="BE413" s="11"/>
      <c r="BF413" s="11"/>
      <c r="BG413" s="11"/>
      <c r="BH413" s="13"/>
      <c r="BI413" s="12"/>
    </row>
    <row r="414" spans="4:61" ht="15.75" customHeight="1">
      <c r="D414" s="44"/>
      <c r="E414" s="11"/>
      <c r="F414" s="11"/>
      <c r="G414" s="11"/>
      <c r="H414" s="11"/>
      <c r="I414" s="11"/>
      <c r="J414" s="11"/>
      <c r="K414" s="11"/>
      <c r="L414" s="44"/>
      <c r="M414" s="11"/>
      <c r="N414" s="11"/>
      <c r="P414" s="18"/>
      <c r="Q414" s="11"/>
      <c r="R414" s="11"/>
      <c r="S414" s="11"/>
      <c r="T414" s="11"/>
      <c r="U414" s="11"/>
      <c r="V414" s="11"/>
      <c r="W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K414" s="11"/>
      <c r="AL414" s="11"/>
      <c r="AN414" s="11"/>
      <c r="AO414" s="11"/>
      <c r="AP414" s="15"/>
      <c r="AQ414" s="12"/>
      <c r="AR414" s="11"/>
      <c r="AT414" s="12"/>
      <c r="AU414" s="11"/>
      <c r="AV414" s="44"/>
      <c r="AW414" s="12"/>
      <c r="AX414" s="11"/>
      <c r="AY414" s="18"/>
      <c r="AZ414" s="12"/>
      <c r="BA414" s="11"/>
      <c r="BB414" s="11"/>
      <c r="BD414" s="11"/>
      <c r="BE414" s="11"/>
      <c r="BF414" s="11"/>
      <c r="BG414" s="11"/>
      <c r="BH414" s="13"/>
      <c r="BI414" s="12"/>
    </row>
    <row r="415" spans="4:61" ht="15.75" customHeight="1">
      <c r="D415" s="44"/>
      <c r="E415" s="11"/>
      <c r="F415" s="11"/>
      <c r="G415" s="11"/>
      <c r="H415" s="11"/>
      <c r="I415" s="11"/>
      <c r="J415" s="11"/>
      <c r="K415" s="11"/>
      <c r="L415" s="44"/>
      <c r="M415" s="11"/>
      <c r="N415" s="11"/>
      <c r="P415" s="18"/>
      <c r="Q415" s="11"/>
      <c r="R415" s="11"/>
      <c r="S415" s="11"/>
      <c r="T415" s="11"/>
      <c r="U415" s="11"/>
      <c r="V415" s="11"/>
      <c r="W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K415" s="11"/>
      <c r="AL415" s="11"/>
      <c r="AN415" s="11"/>
      <c r="AO415" s="11"/>
      <c r="AP415" s="15"/>
      <c r="AQ415" s="12"/>
      <c r="AR415" s="11"/>
      <c r="AT415" s="12"/>
      <c r="AU415" s="11"/>
      <c r="AV415" s="44"/>
      <c r="AW415" s="12"/>
      <c r="AX415" s="11"/>
      <c r="AY415" s="18"/>
      <c r="AZ415" s="12"/>
      <c r="BA415" s="11"/>
      <c r="BB415" s="11"/>
      <c r="BD415" s="11"/>
      <c r="BE415" s="11"/>
      <c r="BF415" s="11"/>
      <c r="BG415" s="11"/>
      <c r="BH415" s="13"/>
      <c r="BI415" s="12"/>
    </row>
    <row r="416" spans="4:61" ht="15.75" customHeight="1">
      <c r="D416" s="44"/>
      <c r="E416" s="11"/>
      <c r="F416" s="11"/>
      <c r="G416" s="11"/>
      <c r="H416" s="11"/>
      <c r="I416" s="11"/>
      <c r="J416" s="11"/>
      <c r="K416" s="11"/>
      <c r="L416" s="44"/>
      <c r="M416" s="11"/>
      <c r="N416" s="11"/>
      <c r="P416" s="18"/>
      <c r="Q416" s="11"/>
      <c r="R416" s="11"/>
      <c r="S416" s="11"/>
      <c r="T416" s="11"/>
      <c r="U416" s="11"/>
      <c r="V416" s="11"/>
      <c r="W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K416" s="11"/>
      <c r="AL416" s="11"/>
      <c r="AN416" s="11"/>
      <c r="AO416" s="11"/>
      <c r="AP416" s="15"/>
      <c r="AQ416" s="12"/>
      <c r="AR416" s="11"/>
      <c r="AT416" s="12"/>
      <c r="AU416" s="11"/>
      <c r="AV416" s="44"/>
      <c r="AW416" s="12"/>
      <c r="AX416" s="11"/>
      <c r="AY416" s="18"/>
      <c r="AZ416" s="12"/>
      <c r="BA416" s="11"/>
      <c r="BB416" s="11"/>
      <c r="BD416" s="11"/>
      <c r="BE416" s="11"/>
      <c r="BF416" s="11"/>
      <c r="BG416" s="11"/>
      <c r="BH416" s="13"/>
      <c r="BI416" s="12"/>
    </row>
    <row r="417" spans="4:61" ht="15.75" customHeight="1">
      <c r="D417" s="44"/>
      <c r="E417" s="11"/>
      <c r="F417" s="11"/>
      <c r="G417" s="11"/>
      <c r="H417" s="11"/>
      <c r="I417" s="11"/>
      <c r="J417" s="11"/>
      <c r="K417" s="11"/>
      <c r="L417" s="44"/>
      <c r="M417" s="11"/>
      <c r="N417" s="11"/>
      <c r="P417" s="18"/>
      <c r="Q417" s="11"/>
      <c r="R417" s="11"/>
      <c r="S417" s="11"/>
      <c r="T417" s="11"/>
      <c r="U417" s="11"/>
      <c r="V417" s="11"/>
      <c r="W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K417" s="11"/>
      <c r="AL417" s="11"/>
      <c r="AN417" s="11"/>
      <c r="AO417" s="11"/>
      <c r="AP417" s="15"/>
      <c r="AQ417" s="12"/>
      <c r="AR417" s="11"/>
      <c r="AT417" s="12"/>
      <c r="AU417" s="11"/>
      <c r="AV417" s="44"/>
      <c r="AW417" s="12"/>
      <c r="AX417" s="11"/>
      <c r="AY417" s="18"/>
      <c r="AZ417" s="12"/>
      <c r="BA417" s="11"/>
      <c r="BB417" s="11"/>
      <c r="BD417" s="11"/>
      <c r="BE417" s="11"/>
      <c r="BF417" s="11"/>
      <c r="BG417" s="11"/>
      <c r="BH417" s="13"/>
      <c r="BI417" s="12"/>
    </row>
    <row r="418" spans="4:61" ht="15.75" customHeight="1">
      <c r="D418" s="44"/>
      <c r="E418" s="11"/>
      <c r="F418" s="11"/>
      <c r="G418" s="11"/>
      <c r="H418" s="11"/>
      <c r="I418" s="11"/>
      <c r="J418" s="11"/>
      <c r="K418" s="11"/>
      <c r="L418" s="44"/>
      <c r="M418" s="11"/>
      <c r="N418" s="11"/>
      <c r="P418" s="18"/>
      <c r="Q418" s="11"/>
      <c r="R418" s="11"/>
      <c r="S418" s="11"/>
      <c r="T418" s="11"/>
      <c r="U418" s="11"/>
      <c r="V418" s="11"/>
      <c r="W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K418" s="11"/>
      <c r="AL418" s="11"/>
      <c r="AN418" s="11"/>
      <c r="AO418" s="11"/>
      <c r="AP418" s="15"/>
      <c r="AQ418" s="12"/>
      <c r="AR418" s="11"/>
      <c r="AT418" s="12"/>
      <c r="AU418" s="11"/>
      <c r="AV418" s="44"/>
      <c r="AW418" s="12"/>
      <c r="AX418" s="11"/>
      <c r="AY418" s="18"/>
      <c r="AZ418" s="12"/>
      <c r="BA418" s="11"/>
      <c r="BB418" s="11"/>
      <c r="BD418" s="11"/>
      <c r="BE418" s="11"/>
      <c r="BF418" s="11"/>
      <c r="BG418" s="11"/>
      <c r="BH418" s="13"/>
      <c r="BI418" s="12"/>
    </row>
    <row r="419" spans="4:61" ht="15.75" customHeight="1">
      <c r="D419" s="44"/>
      <c r="E419" s="11"/>
      <c r="F419" s="11"/>
      <c r="G419" s="11"/>
      <c r="H419" s="11"/>
      <c r="I419" s="11"/>
      <c r="J419" s="11"/>
      <c r="K419" s="11"/>
      <c r="L419" s="44"/>
      <c r="M419" s="11"/>
      <c r="N419" s="11"/>
      <c r="P419" s="18"/>
      <c r="Q419" s="11"/>
      <c r="R419" s="11"/>
      <c r="S419" s="11"/>
      <c r="T419" s="11"/>
      <c r="U419" s="11"/>
      <c r="V419" s="11"/>
      <c r="W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K419" s="11"/>
      <c r="AL419" s="11"/>
      <c r="AN419" s="11"/>
      <c r="AO419" s="11"/>
      <c r="AP419" s="15"/>
      <c r="AQ419" s="12"/>
      <c r="AR419" s="11"/>
      <c r="AT419" s="12"/>
      <c r="AU419" s="11"/>
      <c r="AV419" s="44"/>
      <c r="AW419" s="12"/>
      <c r="AX419" s="11"/>
      <c r="AY419" s="18"/>
      <c r="AZ419" s="12"/>
      <c r="BA419" s="11"/>
      <c r="BB419" s="11"/>
      <c r="BD419" s="11"/>
      <c r="BE419" s="11"/>
      <c r="BF419" s="11"/>
      <c r="BG419" s="11"/>
      <c r="BH419" s="13"/>
      <c r="BI419" s="12"/>
    </row>
    <row r="420" spans="4:61" ht="15.75" customHeight="1">
      <c r="D420" s="44"/>
      <c r="E420" s="11"/>
      <c r="F420" s="11"/>
      <c r="G420" s="11"/>
      <c r="H420" s="11"/>
      <c r="I420" s="11"/>
      <c r="J420" s="11"/>
      <c r="K420" s="11"/>
      <c r="L420" s="44"/>
      <c r="M420" s="11"/>
      <c r="N420" s="11"/>
      <c r="P420" s="18"/>
      <c r="Q420" s="11"/>
      <c r="R420" s="11"/>
      <c r="S420" s="11"/>
      <c r="T420" s="11"/>
      <c r="U420" s="11"/>
      <c r="V420" s="11"/>
      <c r="W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K420" s="11"/>
      <c r="AL420" s="11"/>
      <c r="AN420" s="11"/>
      <c r="AO420" s="11"/>
      <c r="AP420" s="15"/>
      <c r="AQ420" s="12"/>
      <c r="AR420" s="11"/>
      <c r="AT420" s="12"/>
      <c r="AU420" s="11"/>
      <c r="AV420" s="44"/>
      <c r="AW420" s="12"/>
      <c r="AX420" s="11"/>
      <c r="AY420" s="18"/>
      <c r="AZ420" s="12"/>
      <c r="BA420" s="11"/>
      <c r="BB420" s="11"/>
      <c r="BD420" s="11"/>
      <c r="BE420" s="11"/>
      <c r="BF420" s="11"/>
      <c r="BG420" s="11"/>
      <c r="BH420" s="13"/>
      <c r="BI420" s="12"/>
    </row>
    <row r="421" spans="4:61" ht="15.75" customHeight="1">
      <c r="D421" s="44"/>
      <c r="E421" s="11"/>
      <c r="F421" s="11"/>
      <c r="G421" s="11"/>
      <c r="H421" s="11"/>
      <c r="I421" s="11"/>
      <c r="J421" s="11"/>
      <c r="K421" s="11"/>
      <c r="L421" s="44"/>
      <c r="M421" s="11"/>
      <c r="N421" s="11"/>
      <c r="P421" s="18"/>
      <c r="Q421" s="11"/>
      <c r="R421" s="11"/>
      <c r="S421" s="11"/>
      <c r="T421" s="11"/>
      <c r="U421" s="11"/>
      <c r="V421" s="11"/>
      <c r="W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K421" s="11"/>
      <c r="AL421" s="11"/>
      <c r="AN421" s="11"/>
      <c r="AO421" s="11"/>
      <c r="AP421" s="15"/>
      <c r="AQ421" s="12"/>
      <c r="AR421" s="11"/>
      <c r="AT421" s="12"/>
      <c r="AU421" s="11"/>
      <c r="AV421" s="44"/>
      <c r="AW421" s="12"/>
      <c r="AX421" s="11"/>
      <c r="AY421" s="18"/>
      <c r="AZ421" s="12"/>
      <c r="BA421" s="11"/>
      <c r="BB421" s="11"/>
      <c r="BD421" s="11"/>
      <c r="BE421" s="11"/>
      <c r="BF421" s="11"/>
      <c r="BG421" s="11"/>
      <c r="BH421" s="13"/>
      <c r="BI421" s="12"/>
    </row>
    <row r="422" spans="4:61" ht="15.75" customHeight="1">
      <c r="D422" s="44"/>
      <c r="E422" s="11"/>
      <c r="F422" s="11"/>
      <c r="G422" s="11"/>
      <c r="H422" s="11"/>
      <c r="I422" s="11"/>
      <c r="J422" s="11"/>
      <c r="K422" s="11"/>
      <c r="L422" s="44"/>
      <c r="M422" s="11"/>
      <c r="N422" s="11"/>
      <c r="P422" s="18"/>
      <c r="Q422" s="11"/>
      <c r="R422" s="11"/>
      <c r="S422" s="11"/>
      <c r="T422" s="11"/>
      <c r="U422" s="11"/>
      <c r="V422" s="11"/>
      <c r="W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K422" s="11"/>
      <c r="AL422" s="11"/>
      <c r="AN422" s="11"/>
      <c r="AO422" s="11"/>
      <c r="AP422" s="15"/>
      <c r="AQ422" s="12"/>
      <c r="AR422" s="11"/>
      <c r="AT422" s="12"/>
      <c r="AU422" s="11"/>
      <c r="AV422" s="44"/>
      <c r="AW422" s="12"/>
      <c r="AX422" s="11"/>
      <c r="AY422" s="18"/>
      <c r="AZ422" s="12"/>
      <c r="BA422" s="11"/>
      <c r="BB422" s="11"/>
      <c r="BD422" s="11"/>
      <c r="BE422" s="11"/>
      <c r="BF422" s="11"/>
      <c r="BG422" s="11"/>
      <c r="BH422" s="13"/>
      <c r="BI422" s="12"/>
    </row>
    <row r="423" spans="4:61" ht="15.75" customHeight="1">
      <c r="D423" s="44"/>
      <c r="E423" s="11"/>
      <c r="F423" s="11"/>
      <c r="G423" s="11"/>
      <c r="H423" s="11"/>
      <c r="I423" s="11"/>
      <c r="J423" s="11"/>
      <c r="K423" s="11"/>
      <c r="L423" s="44"/>
      <c r="M423" s="11"/>
      <c r="N423" s="11"/>
      <c r="P423" s="18"/>
      <c r="Q423" s="11"/>
      <c r="R423" s="11"/>
      <c r="S423" s="11"/>
      <c r="T423" s="11"/>
      <c r="U423" s="11"/>
      <c r="V423" s="11"/>
      <c r="W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K423" s="11"/>
      <c r="AL423" s="11"/>
      <c r="AN423" s="11"/>
      <c r="AO423" s="11"/>
      <c r="AP423" s="15"/>
      <c r="AQ423" s="12"/>
      <c r="AR423" s="11"/>
      <c r="AT423" s="12"/>
      <c r="AU423" s="11"/>
      <c r="AV423" s="44"/>
      <c r="AW423" s="12"/>
      <c r="AX423" s="11"/>
      <c r="AY423" s="18"/>
      <c r="AZ423" s="12"/>
      <c r="BA423" s="11"/>
      <c r="BB423" s="11"/>
      <c r="BD423" s="11"/>
      <c r="BE423" s="11"/>
      <c r="BF423" s="11"/>
      <c r="BG423" s="11"/>
      <c r="BH423" s="13"/>
      <c r="BI423" s="12"/>
    </row>
    <row r="424" spans="4:61" ht="15.75" customHeight="1">
      <c r="D424" s="44"/>
      <c r="E424" s="11"/>
      <c r="F424" s="11"/>
      <c r="G424" s="11"/>
      <c r="H424" s="11"/>
      <c r="I424" s="11"/>
      <c r="J424" s="11"/>
      <c r="K424" s="11"/>
      <c r="L424" s="44"/>
      <c r="M424" s="11"/>
      <c r="N424" s="11"/>
      <c r="P424" s="18"/>
      <c r="Q424" s="11"/>
      <c r="R424" s="11"/>
      <c r="S424" s="11"/>
      <c r="T424" s="11"/>
      <c r="U424" s="11"/>
      <c r="V424" s="11"/>
      <c r="W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K424" s="11"/>
      <c r="AL424" s="11"/>
      <c r="AN424" s="11"/>
      <c r="AO424" s="11"/>
      <c r="AP424" s="15"/>
      <c r="AQ424" s="12"/>
      <c r="AR424" s="11"/>
      <c r="AT424" s="12"/>
      <c r="AU424" s="11"/>
      <c r="AV424" s="44"/>
      <c r="AW424" s="12"/>
      <c r="AX424" s="11"/>
      <c r="AY424" s="18"/>
      <c r="AZ424" s="12"/>
      <c r="BA424" s="11"/>
      <c r="BB424" s="11"/>
      <c r="BD424" s="11"/>
      <c r="BE424" s="11"/>
      <c r="BF424" s="11"/>
      <c r="BG424" s="11"/>
      <c r="BH424" s="13"/>
      <c r="BI424" s="12"/>
    </row>
    <row r="425" spans="4:61" ht="15.75" customHeight="1">
      <c r="D425" s="44"/>
      <c r="E425" s="11"/>
      <c r="F425" s="11"/>
      <c r="G425" s="11"/>
      <c r="H425" s="11"/>
      <c r="I425" s="11"/>
      <c r="J425" s="11"/>
      <c r="K425" s="11"/>
      <c r="L425" s="44"/>
      <c r="M425" s="11"/>
      <c r="N425" s="11"/>
      <c r="P425" s="18"/>
      <c r="Q425" s="11"/>
      <c r="R425" s="11"/>
      <c r="S425" s="11"/>
      <c r="T425" s="11"/>
      <c r="U425" s="11"/>
      <c r="V425" s="11"/>
      <c r="W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K425" s="11"/>
      <c r="AL425" s="11"/>
      <c r="AN425" s="11"/>
      <c r="AO425" s="11"/>
      <c r="AP425" s="15"/>
      <c r="AQ425" s="12"/>
      <c r="AR425" s="11"/>
      <c r="AT425" s="12"/>
      <c r="AU425" s="11"/>
      <c r="AV425" s="44"/>
      <c r="AW425" s="12"/>
      <c r="AX425" s="11"/>
      <c r="AY425" s="18"/>
      <c r="AZ425" s="12"/>
      <c r="BA425" s="11"/>
      <c r="BB425" s="11"/>
      <c r="BD425" s="11"/>
      <c r="BE425" s="11"/>
      <c r="BF425" s="11"/>
      <c r="BG425" s="11"/>
      <c r="BH425" s="13"/>
      <c r="BI425" s="12"/>
    </row>
    <row r="426" spans="4:61" ht="15.75" customHeight="1">
      <c r="D426" s="44"/>
      <c r="E426" s="11"/>
      <c r="F426" s="11"/>
      <c r="G426" s="11"/>
      <c r="H426" s="11"/>
      <c r="I426" s="11"/>
      <c r="J426" s="11"/>
      <c r="K426" s="11"/>
      <c r="L426" s="44"/>
      <c r="M426" s="11"/>
      <c r="N426" s="11"/>
      <c r="P426" s="18"/>
      <c r="Q426" s="11"/>
      <c r="R426" s="11"/>
      <c r="S426" s="11"/>
      <c r="T426" s="11"/>
      <c r="U426" s="11"/>
      <c r="V426" s="11"/>
      <c r="W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K426" s="11"/>
      <c r="AL426" s="11"/>
      <c r="AN426" s="11"/>
      <c r="AO426" s="11"/>
      <c r="AP426" s="15"/>
      <c r="AQ426" s="12"/>
      <c r="AR426" s="11"/>
      <c r="AT426" s="12"/>
      <c r="AU426" s="11"/>
      <c r="AV426" s="44"/>
      <c r="AW426" s="12"/>
      <c r="AX426" s="11"/>
      <c r="AY426" s="18"/>
      <c r="AZ426" s="12"/>
      <c r="BA426" s="11"/>
      <c r="BB426" s="11"/>
      <c r="BD426" s="11"/>
      <c r="BE426" s="11"/>
      <c r="BF426" s="11"/>
      <c r="BG426" s="11"/>
      <c r="BH426" s="13"/>
      <c r="BI426" s="12"/>
    </row>
    <row r="427" spans="4:61" ht="15.75" customHeight="1">
      <c r="D427" s="44"/>
      <c r="E427" s="11"/>
      <c r="F427" s="11"/>
      <c r="G427" s="11"/>
      <c r="H427" s="11"/>
      <c r="I427" s="11"/>
      <c r="J427" s="11"/>
      <c r="K427" s="11"/>
      <c r="L427" s="44"/>
      <c r="M427" s="11"/>
      <c r="N427" s="11"/>
      <c r="P427" s="18"/>
      <c r="Q427" s="11"/>
      <c r="R427" s="11"/>
      <c r="S427" s="11"/>
      <c r="T427" s="11"/>
      <c r="U427" s="11"/>
      <c r="V427" s="11"/>
      <c r="W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K427" s="11"/>
      <c r="AL427" s="11"/>
      <c r="AN427" s="11"/>
      <c r="AO427" s="11"/>
      <c r="AP427" s="15"/>
      <c r="AQ427" s="12"/>
      <c r="AR427" s="11"/>
      <c r="AT427" s="12"/>
      <c r="AU427" s="11"/>
      <c r="AV427" s="44"/>
      <c r="AW427" s="12"/>
      <c r="AX427" s="11"/>
      <c r="AY427" s="18"/>
      <c r="AZ427" s="12"/>
      <c r="BA427" s="11"/>
      <c r="BB427" s="11"/>
      <c r="BD427" s="11"/>
      <c r="BE427" s="11"/>
      <c r="BF427" s="11"/>
      <c r="BG427" s="11"/>
      <c r="BH427" s="13"/>
      <c r="BI427" s="12"/>
    </row>
    <row r="428" spans="4:61" ht="15.75" customHeight="1">
      <c r="D428" s="44"/>
      <c r="E428" s="11"/>
      <c r="F428" s="11"/>
      <c r="G428" s="11"/>
      <c r="H428" s="11"/>
      <c r="I428" s="11"/>
      <c r="J428" s="11"/>
      <c r="K428" s="11"/>
      <c r="L428" s="44"/>
      <c r="M428" s="11"/>
      <c r="N428" s="11"/>
      <c r="P428" s="18"/>
      <c r="Q428" s="11"/>
      <c r="R428" s="11"/>
      <c r="S428" s="11"/>
      <c r="T428" s="11"/>
      <c r="U428" s="11"/>
      <c r="V428" s="11"/>
      <c r="W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K428" s="11"/>
      <c r="AL428" s="11"/>
      <c r="AN428" s="11"/>
      <c r="AO428" s="11"/>
      <c r="AP428" s="15"/>
      <c r="AQ428" s="12"/>
      <c r="AR428" s="11"/>
      <c r="AT428" s="12"/>
      <c r="AU428" s="11"/>
      <c r="AV428" s="44"/>
      <c r="AW428" s="12"/>
      <c r="AX428" s="11"/>
      <c r="AY428" s="18"/>
      <c r="AZ428" s="12"/>
      <c r="BA428" s="11"/>
      <c r="BB428" s="11"/>
      <c r="BD428" s="11"/>
      <c r="BE428" s="11"/>
      <c r="BF428" s="11"/>
      <c r="BG428" s="11"/>
      <c r="BH428" s="13"/>
      <c r="BI428" s="12"/>
    </row>
    <row r="429" spans="4:61" ht="15.75" customHeight="1">
      <c r="D429" s="44"/>
      <c r="E429" s="11"/>
      <c r="F429" s="11"/>
      <c r="G429" s="11"/>
      <c r="H429" s="11"/>
      <c r="I429" s="11"/>
      <c r="J429" s="11"/>
      <c r="K429" s="11"/>
      <c r="L429" s="44"/>
      <c r="M429" s="11"/>
      <c r="N429" s="11"/>
      <c r="P429" s="18"/>
      <c r="Q429" s="11"/>
      <c r="R429" s="11"/>
      <c r="S429" s="11"/>
      <c r="T429" s="11"/>
      <c r="U429" s="11"/>
      <c r="V429" s="11"/>
      <c r="W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K429" s="11"/>
      <c r="AL429" s="11"/>
      <c r="AN429" s="11"/>
      <c r="AO429" s="11"/>
      <c r="AP429" s="15"/>
      <c r="AQ429" s="12"/>
      <c r="AR429" s="11"/>
      <c r="AT429" s="12"/>
      <c r="AU429" s="11"/>
      <c r="AV429" s="44"/>
      <c r="AW429" s="12"/>
      <c r="AX429" s="11"/>
      <c r="AY429" s="18"/>
      <c r="AZ429" s="12"/>
      <c r="BA429" s="11"/>
      <c r="BB429" s="11"/>
      <c r="BD429" s="11"/>
      <c r="BE429" s="11"/>
      <c r="BF429" s="11"/>
      <c r="BG429" s="11"/>
      <c r="BH429" s="13"/>
      <c r="BI429" s="12"/>
    </row>
    <row r="430" spans="4:61" ht="15.75" customHeight="1">
      <c r="D430" s="44"/>
      <c r="E430" s="11"/>
      <c r="F430" s="11"/>
      <c r="G430" s="11"/>
      <c r="H430" s="11"/>
      <c r="I430" s="11"/>
      <c r="J430" s="11"/>
      <c r="K430" s="11"/>
      <c r="L430" s="44"/>
      <c r="M430" s="11"/>
      <c r="N430" s="11"/>
      <c r="P430" s="18"/>
      <c r="Q430" s="11"/>
      <c r="R430" s="11"/>
      <c r="S430" s="11"/>
      <c r="T430" s="11"/>
      <c r="U430" s="11"/>
      <c r="V430" s="11"/>
      <c r="W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K430" s="11"/>
      <c r="AL430" s="11"/>
      <c r="AN430" s="11"/>
      <c r="AO430" s="11"/>
      <c r="AP430" s="15"/>
      <c r="AQ430" s="12"/>
      <c r="AR430" s="11"/>
      <c r="AT430" s="12"/>
      <c r="AU430" s="11"/>
      <c r="AV430" s="44"/>
      <c r="AW430" s="12"/>
      <c r="AX430" s="11"/>
      <c r="AY430" s="18"/>
      <c r="AZ430" s="12"/>
      <c r="BA430" s="11"/>
      <c r="BB430" s="11"/>
      <c r="BD430" s="11"/>
      <c r="BE430" s="11"/>
      <c r="BF430" s="11"/>
      <c r="BG430" s="11"/>
      <c r="BH430" s="13"/>
      <c r="BI430" s="12"/>
    </row>
    <row r="431" spans="4:61" ht="15.75" customHeight="1">
      <c r="D431" s="44"/>
      <c r="E431" s="11"/>
      <c r="F431" s="11"/>
      <c r="G431" s="11"/>
      <c r="H431" s="11"/>
      <c r="I431" s="11"/>
      <c r="J431" s="11"/>
      <c r="K431" s="11"/>
      <c r="L431" s="44"/>
      <c r="M431" s="11"/>
      <c r="N431" s="11"/>
      <c r="P431" s="18"/>
      <c r="Q431" s="11"/>
      <c r="R431" s="11"/>
      <c r="S431" s="11"/>
      <c r="T431" s="11"/>
      <c r="U431" s="11"/>
      <c r="V431" s="11"/>
      <c r="W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K431" s="11"/>
      <c r="AL431" s="11"/>
      <c r="AN431" s="11"/>
      <c r="AO431" s="11"/>
      <c r="AP431" s="15"/>
      <c r="AQ431" s="12"/>
      <c r="AR431" s="11"/>
      <c r="AT431" s="12"/>
      <c r="AU431" s="11"/>
      <c r="AV431" s="44"/>
      <c r="AW431" s="12"/>
      <c r="AX431" s="11"/>
      <c r="AY431" s="18"/>
      <c r="AZ431" s="12"/>
      <c r="BA431" s="11"/>
      <c r="BB431" s="11"/>
      <c r="BD431" s="11"/>
      <c r="BE431" s="11"/>
      <c r="BF431" s="11"/>
      <c r="BG431" s="11"/>
      <c r="BH431" s="13"/>
      <c r="BI431" s="12"/>
    </row>
    <row r="432" spans="4:61" ht="15.75" customHeight="1">
      <c r="D432" s="44"/>
      <c r="E432" s="11"/>
      <c r="F432" s="11"/>
      <c r="G432" s="11"/>
      <c r="H432" s="11"/>
      <c r="I432" s="11"/>
      <c r="J432" s="11"/>
      <c r="K432" s="11"/>
      <c r="L432" s="44"/>
      <c r="M432" s="11"/>
      <c r="N432" s="11"/>
      <c r="P432" s="18"/>
      <c r="Q432" s="11"/>
      <c r="R432" s="11"/>
      <c r="S432" s="11"/>
      <c r="T432" s="11"/>
      <c r="U432" s="11"/>
      <c r="V432" s="11"/>
      <c r="W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K432" s="11"/>
      <c r="AL432" s="11"/>
      <c r="AN432" s="11"/>
      <c r="AO432" s="11"/>
      <c r="AP432" s="15"/>
      <c r="AQ432" s="12"/>
      <c r="AR432" s="11"/>
      <c r="AT432" s="12"/>
      <c r="AU432" s="11"/>
      <c r="AV432" s="44"/>
      <c r="AW432" s="12"/>
      <c r="AX432" s="11"/>
      <c r="AY432" s="18"/>
      <c r="AZ432" s="12"/>
      <c r="BA432" s="11"/>
      <c r="BB432" s="11"/>
      <c r="BD432" s="11"/>
      <c r="BE432" s="11"/>
      <c r="BF432" s="11"/>
      <c r="BG432" s="11"/>
      <c r="BH432" s="13"/>
      <c r="BI432" s="12"/>
    </row>
    <row r="433" spans="4:61" ht="15.75" customHeight="1">
      <c r="D433" s="44"/>
      <c r="E433" s="11"/>
      <c r="F433" s="11"/>
      <c r="G433" s="11"/>
      <c r="H433" s="11"/>
      <c r="I433" s="11"/>
      <c r="J433" s="11"/>
      <c r="K433" s="11"/>
      <c r="L433" s="44"/>
      <c r="M433" s="11"/>
      <c r="N433" s="11"/>
      <c r="P433" s="18"/>
      <c r="Q433" s="11"/>
      <c r="R433" s="11"/>
      <c r="S433" s="11"/>
      <c r="T433" s="11"/>
      <c r="U433" s="11"/>
      <c r="V433" s="11"/>
      <c r="W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K433" s="11"/>
      <c r="AL433" s="11"/>
      <c r="AN433" s="11"/>
      <c r="AO433" s="11"/>
      <c r="AP433" s="15"/>
      <c r="AQ433" s="12"/>
      <c r="AR433" s="11"/>
      <c r="AT433" s="12"/>
      <c r="AU433" s="11"/>
      <c r="AV433" s="44"/>
      <c r="AW433" s="12"/>
      <c r="AX433" s="11"/>
      <c r="AY433" s="18"/>
      <c r="AZ433" s="12"/>
      <c r="BA433" s="11"/>
      <c r="BB433" s="11"/>
      <c r="BD433" s="11"/>
      <c r="BE433" s="11"/>
      <c r="BF433" s="11"/>
      <c r="BG433" s="11"/>
      <c r="BH433" s="13"/>
      <c r="BI433" s="12"/>
    </row>
    <row r="434" spans="4:61" ht="15.75" customHeight="1">
      <c r="D434" s="44"/>
      <c r="E434" s="11"/>
      <c r="F434" s="11"/>
      <c r="G434" s="11"/>
      <c r="H434" s="11"/>
      <c r="I434" s="11"/>
      <c r="J434" s="11"/>
      <c r="K434" s="11"/>
      <c r="L434" s="44"/>
      <c r="M434" s="11"/>
      <c r="N434" s="11"/>
      <c r="P434" s="18"/>
      <c r="Q434" s="11"/>
      <c r="R434" s="11"/>
      <c r="S434" s="11"/>
      <c r="T434" s="11"/>
      <c r="U434" s="11"/>
      <c r="V434" s="11"/>
      <c r="W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K434" s="11"/>
      <c r="AL434" s="11"/>
      <c r="AN434" s="11"/>
      <c r="AO434" s="11"/>
      <c r="AP434" s="15"/>
      <c r="AQ434" s="12"/>
      <c r="AR434" s="11"/>
      <c r="AT434" s="12"/>
      <c r="AU434" s="11"/>
      <c r="AV434" s="44"/>
      <c r="AW434" s="12"/>
      <c r="AX434" s="11"/>
      <c r="AY434" s="18"/>
      <c r="AZ434" s="12"/>
      <c r="BA434" s="11"/>
      <c r="BB434" s="11"/>
      <c r="BD434" s="11"/>
      <c r="BE434" s="11"/>
      <c r="BF434" s="11"/>
      <c r="BG434" s="11"/>
      <c r="BH434" s="13"/>
      <c r="BI434" s="12"/>
    </row>
    <row r="435" spans="4:61" ht="15.75" customHeight="1">
      <c r="D435" s="44"/>
      <c r="E435" s="11"/>
      <c r="F435" s="11"/>
      <c r="G435" s="11"/>
      <c r="H435" s="11"/>
      <c r="I435" s="11"/>
      <c r="J435" s="11"/>
      <c r="K435" s="11"/>
      <c r="L435" s="44"/>
      <c r="M435" s="11"/>
      <c r="N435" s="11"/>
      <c r="P435" s="18"/>
      <c r="Q435" s="11"/>
      <c r="R435" s="11"/>
      <c r="S435" s="11"/>
      <c r="T435" s="11"/>
      <c r="U435" s="11"/>
      <c r="V435" s="11"/>
      <c r="W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K435" s="11"/>
      <c r="AL435" s="11"/>
      <c r="AN435" s="11"/>
      <c r="AO435" s="11"/>
      <c r="AP435" s="15"/>
      <c r="AQ435" s="12"/>
      <c r="AR435" s="11"/>
      <c r="AT435" s="12"/>
      <c r="AU435" s="11"/>
      <c r="AV435" s="44"/>
      <c r="AW435" s="12"/>
      <c r="AX435" s="11"/>
      <c r="AY435" s="18"/>
      <c r="AZ435" s="12"/>
      <c r="BA435" s="11"/>
      <c r="BB435" s="11"/>
      <c r="BD435" s="11"/>
      <c r="BE435" s="11"/>
      <c r="BF435" s="11"/>
      <c r="BG435" s="11"/>
      <c r="BH435" s="13"/>
      <c r="BI435" s="12"/>
    </row>
    <row r="436" spans="4:61" ht="15.75" customHeight="1">
      <c r="D436" s="44"/>
      <c r="E436" s="11"/>
      <c r="F436" s="11"/>
      <c r="G436" s="11"/>
      <c r="H436" s="11"/>
      <c r="I436" s="11"/>
      <c r="J436" s="11"/>
      <c r="K436" s="11"/>
      <c r="L436" s="44"/>
      <c r="M436" s="11"/>
      <c r="N436" s="11"/>
      <c r="P436" s="18"/>
      <c r="Q436" s="11"/>
      <c r="R436" s="11"/>
      <c r="S436" s="11"/>
      <c r="T436" s="11"/>
      <c r="U436" s="11"/>
      <c r="V436" s="11"/>
      <c r="W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K436" s="11"/>
      <c r="AL436" s="11"/>
      <c r="AN436" s="11"/>
      <c r="AO436" s="11"/>
      <c r="AP436" s="15"/>
      <c r="AQ436" s="12"/>
      <c r="AR436" s="11"/>
      <c r="AT436" s="12"/>
      <c r="AU436" s="11"/>
      <c r="AV436" s="44"/>
      <c r="AW436" s="12"/>
      <c r="AX436" s="11"/>
      <c r="AY436" s="18"/>
      <c r="AZ436" s="12"/>
      <c r="BA436" s="11"/>
      <c r="BB436" s="11"/>
      <c r="BD436" s="11"/>
      <c r="BE436" s="11"/>
      <c r="BF436" s="11"/>
      <c r="BG436" s="11"/>
      <c r="BH436" s="13"/>
      <c r="BI436" s="12"/>
    </row>
    <row r="437" spans="4:61" ht="15.75" customHeight="1">
      <c r="D437" s="44"/>
      <c r="E437" s="11"/>
      <c r="F437" s="11"/>
      <c r="G437" s="11"/>
      <c r="H437" s="11"/>
      <c r="I437" s="11"/>
      <c r="J437" s="11"/>
      <c r="K437" s="11"/>
      <c r="L437" s="44"/>
      <c r="M437" s="11"/>
      <c r="N437" s="11"/>
      <c r="P437" s="18"/>
      <c r="Q437" s="11"/>
      <c r="R437" s="11"/>
      <c r="S437" s="11"/>
      <c r="T437" s="11"/>
      <c r="U437" s="11"/>
      <c r="V437" s="11"/>
      <c r="W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K437" s="11"/>
      <c r="AL437" s="11"/>
      <c r="AN437" s="11"/>
      <c r="AO437" s="11"/>
      <c r="AP437" s="15"/>
      <c r="AQ437" s="12"/>
      <c r="AR437" s="11"/>
      <c r="AT437" s="12"/>
      <c r="AU437" s="11"/>
      <c r="AV437" s="44"/>
      <c r="AW437" s="12"/>
      <c r="AX437" s="11"/>
      <c r="AY437" s="18"/>
      <c r="AZ437" s="12"/>
      <c r="BA437" s="11"/>
      <c r="BB437" s="11"/>
      <c r="BD437" s="11"/>
      <c r="BE437" s="11"/>
      <c r="BF437" s="11"/>
      <c r="BG437" s="11"/>
      <c r="BH437" s="13"/>
      <c r="BI437" s="12"/>
    </row>
    <row r="438" spans="4:61" ht="15.75" customHeight="1">
      <c r="D438" s="44"/>
      <c r="E438" s="11"/>
      <c r="F438" s="11"/>
      <c r="G438" s="11"/>
      <c r="H438" s="11"/>
      <c r="I438" s="11"/>
      <c r="J438" s="11"/>
      <c r="K438" s="11"/>
      <c r="L438" s="44"/>
      <c r="M438" s="11"/>
      <c r="N438" s="11"/>
      <c r="P438" s="18"/>
      <c r="Q438" s="11"/>
      <c r="R438" s="11"/>
      <c r="S438" s="11"/>
      <c r="T438" s="11"/>
      <c r="U438" s="11"/>
      <c r="V438" s="11"/>
      <c r="W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K438" s="11"/>
      <c r="AL438" s="11"/>
      <c r="AN438" s="11"/>
      <c r="AO438" s="11"/>
      <c r="AP438" s="15"/>
      <c r="AQ438" s="12"/>
      <c r="AR438" s="11"/>
      <c r="AT438" s="12"/>
      <c r="AU438" s="11"/>
      <c r="AV438" s="44"/>
      <c r="AW438" s="12"/>
      <c r="AX438" s="11"/>
      <c r="AY438" s="18"/>
      <c r="AZ438" s="12"/>
      <c r="BA438" s="11"/>
      <c r="BB438" s="11"/>
      <c r="BD438" s="11"/>
      <c r="BE438" s="11"/>
      <c r="BF438" s="11"/>
      <c r="BG438" s="11"/>
      <c r="BH438" s="13"/>
      <c r="BI438" s="12"/>
    </row>
    <row r="439" spans="4:61" ht="15.75" customHeight="1">
      <c r="D439" s="44"/>
      <c r="E439" s="11"/>
      <c r="F439" s="11"/>
      <c r="G439" s="11"/>
      <c r="H439" s="11"/>
      <c r="I439" s="11"/>
      <c r="J439" s="11"/>
      <c r="K439" s="11"/>
      <c r="L439" s="44"/>
      <c r="M439" s="11"/>
      <c r="N439" s="11"/>
      <c r="P439" s="18"/>
      <c r="Q439" s="11"/>
      <c r="R439" s="11"/>
      <c r="S439" s="11"/>
      <c r="T439" s="11"/>
      <c r="U439" s="11"/>
      <c r="V439" s="11"/>
      <c r="W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K439" s="11"/>
      <c r="AL439" s="11"/>
      <c r="AN439" s="11"/>
      <c r="AO439" s="11"/>
      <c r="AP439" s="15"/>
      <c r="AQ439" s="12"/>
      <c r="AR439" s="11"/>
      <c r="AT439" s="12"/>
      <c r="AU439" s="11"/>
      <c r="AV439" s="44"/>
      <c r="AW439" s="12"/>
      <c r="AX439" s="11"/>
      <c r="AY439" s="18"/>
      <c r="AZ439" s="12"/>
      <c r="BA439" s="11"/>
      <c r="BB439" s="11"/>
      <c r="BD439" s="11"/>
      <c r="BE439" s="11"/>
      <c r="BF439" s="11"/>
      <c r="BG439" s="11"/>
      <c r="BH439" s="13"/>
      <c r="BI439" s="12"/>
    </row>
    <row r="440" spans="4:61" ht="15.75" customHeight="1">
      <c r="D440" s="44"/>
      <c r="E440" s="11"/>
      <c r="F440" s="11"/>
      <c r="G440" s="11"/>
      <c r="H440" s="11"/>
      <c r="I440" s="11"/>
      <c r="J440" s="11"/>
      <c r="K440" s="11"/>
      <c r="L440" s="44"/>
      <c r="M440" s="11"/>
      <c r="N440" s="11"/>
      <c r="P440" s="18"/>
      <c r="Q440" s="11"/>
      <c r="R440" s="11"/>
      <c r="S440" s="11"/>
      <c r="T440" s="11"/>
      <c r="U440" s="11"/>
      <c r="V440" s="11"/>
      <c r="W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K440" s="11"/>
      <c r="AL440" s="11"/>
      <c r="AN440" s="11"/>
      <c r="AO440" s="11"/>
      <c r="AP440" s="15"/>
      <c r="AQ440" s="12"/>
      <c r="AR440" s="11"/>
      <c r="AT440" s="12"/>
      <c r="AU440" s="11"/>
      <c r="AV440" s="44"/>
      <c r="AW440" s="12"/>
      <c r="AX440" s="11"/>
      <c r="AY440" s="18"/>
      <c r="AZ440" s="12"/>
      <c r="BA440" s="11"/>
      <c r="BB440" s="11"/>
      <c r="BD440" s="11"/>
      <c r="BE440" s="11"/>
      <c r="BF440" s="11"/>
      <c r="BG440" s="11"/>
      <c r="BH440" s="13"/>
      <c r="BI440" s="12"/>
    </row>
    <row r="441" spans="4:61" ht="15.75" customHeight="1">
      <c r="D441" s="44"/>
      <c r="E441" s="11"/>
      <c r="F441" s="11"/>
      <c r="G441" s="11"/>
      <c r="H441" s="11"/>
      <c r="I441" s="11"/>
      <c r="J441" s="11"/>
      <c r="K441" s="11"/>
      <c r="L441" s="44"/>
      <c r="M441" s="11"/>
      <c r="N441" s="11"/>
      <c r="P441" s="18"/>
      <c r="Q441" s="11"/>
      <c r="R441" s="11"/>
      <c r="S441" s="11"/>
      <c r="T441" s="11"/>
      <c r="U441" s="11"/>
      <c r="V441" s="11"/>
      <c r="W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K441" s="11"/>
      <c r="AL441" s="11"/>
      <c r="AN441" s="11"/>
      <c r="AO441" s="11"/>
      <c r="AP441" s="15"/>
      <c r="AQ441" s="12"/>
      <c r="AR441" s="11"/>
      <c r="AT441" s="12"/>
      <c r="AU441" s="11"/>
      <c r="AV441" s="44"/>
      <c r="AW441" s="12"/>
      <c r="AX441" s="11"/>
      <c r="AY441" s="18"/>
      <c r="AZ441" s="12"/>
      <c r="BA441" s="11"/>
      <c r="BB441" s="11"/>
      <c r="BD441" s="11"/>
      <c r="BE441" s="11"/>
      <c r="BF441" s="11"/>
      <c r="BG441" s="11"/>
      <c r="BH441" s="13"/>
      <c r="BI441" s="12"/>
    </row>
    <row r="442" spans="4:61" ht="15.75" customHeight="1">
      <c r="D442" s="44"/>
      <c r="E442" s="11"/>
      <c r="F442" s="11"/>
      <c r="G442" s="11"/>
      <c r="H442" s="11"/>
      <c r="I442" s="11"/>
      <c r="J442" s="11"/>
      <c r="K442" s="11"/>
      <c r="L442" s="44"/>
      <c r="M442" s="11"/>
      <c r="N442" s="11"/>
      <c r="P442" s="18"/>
      <c r="Q442" s="11"/>
      <c r="R442" s="11"/>
      <c r="S442" s="11"/>
      <c r="T442" s="11"/>
      <c r="U442" s="11"/>
      <c r="V442" s="11"/>
      <c r="W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K442" s="11"/>
      <c r="AL442" s="11"/>
      <c r="AN442" s="11"/>
      <c r="AO442" s="11"/>
      <c r="AP442" s="15"/>
      <c r="AQ442" s="12"/>
      <c r="AR442" s="11"/>
      <c r="AT442" s="12"/>
      <c r="AU442" s="11"/>
      <c r="AV442" s="44"/>
      <c r="AW442" s="12"/>
      <c r="AX442" s="11"/>
      <c r="AY442" s="18"/>
      <c r="AZ442" s="12"/>
      <c r="BA442" s="11"/>
      <c r="BB442" s="11"/>
      <c r="BD442" s="11"/>
      <c r="BE442" s="11"/>
      <c r="BF442" s="11"/>
      <c r="BG442" s="11"/>
      <c r="BH442" s="13"/>
      <c r="BI442" s="12"/>
    </row>
    <row r="443" spans="4:61" ht="15.75" customHeight="1">
      <c r="D443" s="44"/>
      <c r="E443" s="11"/>
      <c r="F443" s="11"/>
      <c r="G443" s="11"/>
      <c r="H443" s="11"/>
      <c r="I443" s="11"/>
      <c r="J443" s="11"/>
      <c r="K443" s="11"/>
      <c r="L443" s="44"/>
      <c r="M443" s="11"/>
      <c r="N443" s="11"/>
      <c r="P443" s="18"/>
      <c r="Q443" s="11"/>
      <c r="R443" s="11"/>
      <c r="S443" s="11"/>
      <c r="T443" s="11"/>
      <c r="U443" s="11"/>
      <c r="V443" s="11"/>
      <c r="W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K443" s="11"/>
      <c r="AL443" s="11"/>
      <c r="AN443" s="11"/>
      <c r="AO443" s="11"/>
      <c r="AP443" s="15"/>
      <c r="AQ443" s="12"/>
      <c r="AR443" s="11"/>
      <c r="AT443" s="12"/>
      <c r="AU443" s="11"/>
      <c r="AV443" s="44"/>
      <c r="AW443" s="12"/>
      <c r="AX443" s="11"/>
      <c r="AY443" s="18"/>
      <c r="AZ443" s="12"/>
      <c r="BA443" s="11"/>
      <c r="BB443" s="11"/>
      <c r="BD443" s="11"/>
      <c r="BE443" s="11"/>
      <c r="BF443" s="11"/>
      <c r="BG443" s="11"/>
      <c r="BH443" s="13"/>
      <c r="BI443" s="12"/>
    </row>
    <row r="444" spans="4:61" ht="15.75" customHeight="1">
      <c r="D444" s="44"/>
      <c r="E444" s="11"/>
      <c r="F444" s="11"/>
      <c r="G444" s="11"/>
      <c r="H444" s="11"/>
      <c r="I444" s="11"/>
      <c r="J444" s="11"/>
      <c r="K444" s="11"/>
      <c r="L444" s="44"/>
      <c r="M444" s="11"/>
      <c r="N444" s="11"/>
      <c r="P444" s="18"/>
      <c r="Q444" s="11"/>
      <c r="R444" s="11"/>
      <c r="S444" s="11"/>
      <c r="T444" s="11"/>
      <c r="U444" s="11"/>
      <c r="V444" s="11"/>
      <c r="W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K444" s="11"/>
      <c r="AL444" s="11"/>
      <c r="AN444" s="11"/>
      <c r="AO444" s="11"/>
      <c r="AP444" s="15"/>
      <c r="AQ444" s="12"/>
      <c r="AR444" s="11"/>
      <c r="AT444" s="12"/>
      <c r="AU444" s="11"/>
      <c r="AV444" s="44"/>
      <c r="AW444" s="12"/>
      <c r="AX444" s="11"/>
      <c r="AY444" s="18"/>
      <c r="AZ444" s="12"/>
      <c r="BA444" s="11"/>
      <c r="BB444" s="11"/>
      <c r="BD444" s="11"/>
      <c r="BE444" s="11"/>
      <c r="BF444" s="11"/>
      <c r="BG444" s="11"/>
      <c r="BH444" s="13"/>
      <c r="BI444" s="12"/>
    </row>
    <row r="445" spans="4:61" ht="15.75" customHeight="1">
      <c r="D445" s="44"/>
      <c r="E445" s="11"/>
      <c r="F445" s="11"/>
      <c r="G445" s="11"/>
      <c r="H445" s="11"/>
      <c r="I445" s="11"/>
      <c r="J445" s="11"/>
      <c r="K445" s="11"/>
      <c r="L445" s="44"/>
      <c r="M445" s="11"/>
      <c r="N445" s="11"/>
      <c r="P445" s="18"/>
      <c r="Q445" s="11"/>
      <c r="R445" s="11"/>
      <c r="S445" s="11"/>
      <c r="T445" s="11"/>
      <c r="U445" s="11"/>
      <c r="V445" s="11"/>
      <c r="W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K445" s="11"/>
      <c r="AL445" s="11"/>
      <c r="AN445" s="11"/>
      <c r="AO445" s="11"/>
      <c r="AP445" s="15"/>
      <c r="AQ445" s="12"/>
      <c r="AR445" s="11"/>
      <c r="AT445" s="12"/>
      <c r="AU445" s="11"/>
      <c r="AV445" s="44"/>
      <c r="AW445" s="12"/>
      <c r="AX445" s="11"/>
      <c r="AY445" s="18"/>
      <c r="AZ445" s="12"/>
      <c r="BA445" s="11"/>
      <c r="BB445" s="11"/>
      <c r="BD445" s="11"/>
      <c r="BE445" s="11"/>
      <c r="BF445" s="11"/>
      <c r="BG445" s="11"/>
      <c r="BH445" s="13"/>
      <c r="BI445" s="12"/>
    </row>
    <row r="446" spans="4:61" ht="15.75" customHeight="1">
      <c r="D446" s="44"/>
      <c r="E446" s="11"/>
      <c r="F446" s="11"/>
      <c r="G446" s="11"/>
      <c r="H446" s="11"/>
      <c r="I446" s="11"/>
      <c r="J446" s="11"/>
      <c r="K446" s="11"/>
      <c r="L446" s="44"/>
      <c r="M446" s="11"/>
      <c r="N446" s="11"/>
      <c r="P446" s="18"/>
      <c r="Q446" s="11"/>
      <c r="R446" s="11"/>
      <c r="S446" s="11"/>
      <c r="T446" s="11"/>
      <c r="U446" s="11"/>
      <c r="V446" s="11"/>
      <c r="W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K446" s="11"/>
      <c r="AL446" s="11"/>
      <c r="AN446" s="11"/>
      <c r="AO446" s="11"/>
      <c r="AP446" s="15"/>
      <c r="AQ446" s="12"/>
      <c r="AR446" s="11"/>
      <c r="AT446" s="12"/>
      <c r="AU446" s="11"/>
      <c r="AV446" s="44"/>
      <c r="AW446" s="12"/>
      <c r="AX446" s="11"/>
      <c r="AY446" s="18"/>
      <c r="AZ446" s="12"/>
      <c r="BA446" s="11"/>
      <c r="BB446" s="11"/>
      <c r="BD446" s="11"/>
      <c r="BE446" s="11"/>
      <c r="BF446" s="11"/>
      <c r="BG446" s="11"/>
      <c r="BH446" s="13"/>
      <c r="BI446" s="12"/>
    </row>
    <row r="447" spans="4:61" ht="15.75" customHeight="1">
      <c r="D447" s="44"/>
      <c r="E447" s="11"/>
      <c r="F447" s="11"/>
      <c r="G447" s="11"/>
      <c r="H447" s="11"/>
      <c r="I447" s="11"/>
      <c r="J447" s="11"/>
      <c r="K447" s="11"/>
      <c r="L447" s="44"/>
      <c r="M447" s="11"/>
      <c r="N447" s="11"/>
      <c r="P447" s="18"/>
      <c r="Q447" s="11"/>
      <c r="R447" s="11"/>
      <c r="S447" s="11"/>
      <c r="T447" s="11"/>
      <c r="U447" s="11"/>
      <c r="V447" s="11"/>
      <c r="W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K447" s="11"/>
      <c r="AL447" s="11"/>
      <c r="AN447" s="11"/>
      <c r="AO447" s="11"/>
      <c r="AP447" s="15"/>
      <c r="AQ447" s="12"/>
      <c r="AR447" s="11"/>
      <c r="AT447" s="12"/>
      <c r="AU447" s="11"/>
      <c r="AV447" s="44"/>
      <c r="AW447" s="12"/>
      <c r="AX447" s="11"/>
      <c r="AY447" s="18"/>
      <c r="AZ447" s="12"/>
      <c r="BA447" s="11"/>
      <c r="BB447" s="11"/>
      <c r="BD447" s="11"/>
      <c r="BE447" s="11"/>
      <c r="BF447" s="11"/>
      <c r="BG447" s="11"/>
      <c r="BH447" s="13"/>
      <c r="BI447" s="12"/>
    </row>
    <row r="448" spans="4:61" ht="15.75" customHeight="1">
      <c r="D448" s="44"/>
      <c r="E448" s="11"/>
      <c r="F448" s="11"/>
      <c r="G448" s="11"/>
      <c r="H448" s="11"/>
      <c r="I448" s="11"/>
      <c r="J448" s="11"/>
      <c r="K448" s="11"/>
      <c r="L448" s="44"/>
      <c r="M448" s="11"/>
      <c r="N448" s="11"/>
      <c r="P448" s="18"/>
      <c r="Q448" s="11"/>
      <c r="R448" s="11"/>
      <c r="S448" s="11"/>
      <c r="T448" s="11"/>
      <c r="U448" s="11"/>
      <c r="V448" s="11"/>
      <c r="W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K448" s="11"/>
      <c r="AL448" s="11"/>
      <c r="AN448" s="11"/>
      <c r="AO448" s="11"/>
      <c r="AP448" s="15"/>
      <c r="AQ448" s="12"/>
      <c r="AR448" s="11"/>
      <c r="AT448" s="12"/>
      <c r="AU448" s="11"/>
      <c r="AV448" s="44"/>
      <c r="AW448" s="12"/>
      <c r="AX448" s="11"/>
      <c r="AY448" s="18"/>
      <c r="AZ448" s="12"/>
      <c r="BA448" s="11"/>
      <c r="BB448" s="11"/>
      <c r="BD448" s="11"/>
      <c r="BE448" s="11"/>
      <c r="BF448" s="11"/>
      <c r="BG448" s="11"/>
      <c r="BH448" s="13"/>
      <c r="BI448" s="12"/>
    </row>
    <row r="449" spans="4:61" ht="15.75" customHeight="1">
      <c r="D449" s="44"/>
      <c r="E449" s="11"/>
      <c r="F449" s="11"/>
      <c r="G449" s="11"/>
      <c r="H449" s="11"/>
      <c r="I449" s="11"/>
      <c r="J449" s="11"/>
      <c r="K449" s="11"/>
      <c r="L449" s="44"/>
      <c r="M449" s="11"/>
      <c r="N449" s="11"/>
      <c r="P449" s="18"/>
      <c r="Q449" s="11"/>
      <c r="R449" s="11"/>
      <c r="S449" s="11"/>
      <c r="T449" s="11"/>
      <c r="U449" s="11"/>
      <c r="V449" s="11"/>
      <c r="W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K449" s="11"/>
      <c r="AL449" s="11"/>
      <c r="AN449" s="11"/>
      <c r="AO449" s="11"/>
      <c r="AP449" s="15"/>
      <c r="AQ449" s="12"/>
      <c r="AR449" s="11"/>
      <c r="AT449" s="12"/>
      <c r="AU449" s="11"/>
      <c r="AV449" s="44"/>
      <c r="AW449" s="12"/>
      <c r="AX449" s="11"/>
      <c r="AY449" s="18"/>
      <c r="AZ449" s="12"/>
      <c r="BA449" s="11"/>
      <c r="BB449" s="11"/>
      <c r="BD449" s="11"/>
      <c r="BE449" s="11"/>
      <c r="BF449" s="11"/>
      <c r="BG449" s="11"/>
      <c r="BH449" s="13"/>
      <c r="BI449" s="12"/>
    </row>
    <row r="450" spans="4:61" ht="15.75" customHeight="1">
      <c r="D450" s="44"/>
      <c r="E450" s="11"/>
      <c r="F450" s="11"/>
      <c r="G450" s="11"/>
      <c r="H450" s="11"/>
      <c r="I450" s="11"/>
      <c r="J450" s="11"/>
      <c r="K450" s="11"/>
      <c r="L450" s="44"/>
      <c r="M450" s="11"/>
      <c r="N450" s="11"/>
      <c r="P450" s="18"/>
      <c r="Q450" s="11"/>
      <c r="R450" s="11"/>
      <c r="S450" s="11"/>
      <c r="T450" s="11"/>
      <c r="U450" s="11"/>
      <c r="V450" s="11"/>
      <c r="W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K450" s="11"/>
      <c r="AL450" s="11"/>
      <c r="AN450" s="11"/>
      <c r="AO450" s="11"/>
      <c r="AP450" s="15"/>
      <c r="AQ450" s="12"/>
      <c r="AR450" s="11"/>
      <c r="AT450" s="12"/>
      <c r="AU450" s="11"/>
      <c r="AV450" s="44"/>
      <c r="AW450" s="12"/>
      <c r="AX450" s="11"/>
      <c r="AY450" s="18"/>
      <c r="AZ450" s="12"/>
      <c r="BA450" s="11"/>
      <c r="BB450" s="11"/>
      <c r="BD450" s="11"/>
      <c r="BE450" s="11"/>
      <c r="BF450" s="11"/>
      <c r="BG450" s="11"/>
      <c r="BH450" s="13"/>
      <c r="BI450" s="12"/>
    </row>
    <row r="451" spans="4:61" ht="15.75" customHeight="1">
      <c r="D451" s="44"/>
      <c r="E451" s="11"/>
      <c r="F451" s="11"/>
      <c r="G451" s="11"/>
      <c r="H451" s="11"/>
      <c r="I451" s="11"/>
      <c r="J451" s="11"/>
      <c r="K451" s="11"/>
      <c r="L451" s="44"/>
      <c r="M451" s="11"/>
      <c r="N451" s="11"/>
      <c r="P451" s="18"/>
      <c r="Q451" s="11"/>
      <c r="R451" s="11"/>
      <c r="S451" s="11"/>
      <c r="T451" s="11"/>
      <c r="U451" s="11"/>
      <c r="V451" s="11"/>
      <c r="W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K451" s="11"/>
      <c r="AL451" s="11"/>
      <c r="AN451" s="11"/>
      <c r="AO451" s="11"/>
      <c r="AP451" s="15"/>
      <c r="AQ451" s="12"/>
      <c r="AR451" s="11"/>
      <c r="AT451" s="12"/>
      <c r="AU451" s="11"/>
      <c r="AV451" s="44"/>
      <c r="AW451" s="12"/>
      <c r="AX451" s="11"/>
      <c r="AY451" s="18"/>
      <c r="AZ451" s="12"/>
      <c r="BA451" s="11"/>
      <c r="BB451" s="11"/>
      <c r="BD451" s="11"/>
      <c r="BE451" s="11"/>
      <c r="BF451" s="11"/>
      <c r="BG451" s="11"/>
      <c r="BH451" s="13"/>
      <c r="BI451" s="12"/>
    </row>
    <row r="452" spans="4:61" ht="15.75" customHeight="1">
      <c r="D452" s="44"/>
      <c r="E452" s="11"/>
      <c r="F452" s="11"/>
      <c r="G452" s="11"/>
      <c r="H452" s="11"/>
      <c r="I452" s="11"/>
      <c r="J452" s="11"/>
      <c r="K452" s="11"/>
      <c r="L452" s="44"/>
      <c r="M452" s="11"/>
      <c r="N452" s="11"/>
      <c r="P452" s="18"/>
      <c r="Q452" s="11"/>
      <c r="R452" s="11"/>
      <c r="S452" s="11"/>
      <c r="T452" s="11"/>
      <c r="U452" s="11"/>
      <c r="V452" s="11"/>
      <c r="W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K452" s="11"/>
      <c r="AL452" s="11"/>
      <c r="AN452" s="11"/>
      <c r="AO452" s="11"/>
      <c r="AP452" s="15"/>
      <c r="AQ452" s="12"/>
      <c r="AR452" s="11"/>
      <c r="AT452" s="12"/>
      <c r="AU452" s="11"/>
      <c r="AV452" s="44"/>
      <c r="AW452" s="12"/>
      <c r="AX452" s="11"/>
      <c r="AY452" s="18"/>
      <c r="AZ452" s="12"/>
      <c r="BA452" s="11"/>
      <c r="BB452" s="11"/>
      <c r="BD452" s="11"/>
      <c r="BE452" s="11"/>
      <c r="BF452" s="11"/>
      <c r="BG452" s="11"/>
      <c r="BH452" s="13"/>
      <c r="BI452" s="12"/>
    </row>
    <row r="453" spans="4:61" ht="15.75" customHeight="1">
      <c r="D453" s="44"/>
      <c r="E453" s="11"/>
      <c r="F453" s="11"/>
      <c r="G453" s="11"/>
      <c r="H453" s="11"/>
      <c r="I453" s="11"/>
      <c r="J453" s="11"/>
      <c r="K453" s="11"/>
      <c r="L453" s="44"/>
      <c r="M453" s="11"/>
      <c r="N453" s="11"/>
      <c r="P453" s="18"/>
      <c r="Q453" s="11"/>
      <c r="R453" s="11"/>
      <c r="S453" s="11"/>
      <c r="T453" s="11"/>
      <c r="U453" s="11"/>
      <c r="V453" s="11"/>
      <c r="W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K453" s="11"/>
      <c r="AL453" s="11"/>
      <c r="AN453" s="11"/>
      <c r="AO453" s="11"/>
      <c r="AP453" s="15"/>
      <c r="AQ453" s="12"/>
      <c r="AR453" s="11"/>
      <c r="AT453" s="12"/>
      <c r="AU453" s="11"/>
      <c r="AV453" s="44"/>
      <c r="AW453" s="12"/>
      <c r="AX453" s="11"/>
      <c r="AY453" s="18"/>
      <c r="AZ453" s="12"/>
      <c r="BA453" s="11"/>
      <c r="BB453" s="11"/>
      <c r="BD453" s="11"/>
      <c r="BE453" s="11"/>
      <c r="BF453" s="11"/>
      <c r="BG453" s="11"/>
      <c r="BH453" s="13"/>
      <c r="BI453" s="12"/>
    </row>
    <row r="454" spans="4:61" ht="15.75" customHeight="1">
      <c r="D454" s="44"/>
      <c r="E454" s="11"/>
      <c r="F454" s="11"/>
      <c r="G454" s="11"/>
      <c r="H454" s="11"/>
      <c r="I454" s="11"/>
      <c r="J454" s="11"/>
      <c r="K454" s="11"/>
      <c r="L454" s="44"/>
      <c r="M454" s="11"/>
      <c r="N454" s="11"/>
      <c r="P454" s="18"/>
      <c r="Q454" s="11"/>
      <c r="R454" s="11"/>
      <c r="S454" s="11"/>
      <c r="T454" s="11"/>
      <c r="U454" s="11"/>
      <c r="V454" s="11"/>
      <c r="W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K454" s="11"/>
      <c r="AL454" s="11"/>
      <c r="AN454" s="11"/>
      <c r="AO454" s="11"/>
      <c r="AP454" s="15"/>
      <c r="AQ454" s="12"/>
      <c r="AR454" s="11"/>
      <c r="AT454" s="12"/>
      <c r="AU454" s="11"/>
      <c r="AV454" s="44"/>
      <c r="AW454" s="12"/>
      <c r="AX454" s="11"/>
      <c r="AY454" s="18"/>
      <c r="AZ454" s="12"/>
      <c r="BA454" s="11"/>
      <c r="BB454" s="11"/>
      <c r="BD454" s="11"/>
      <c r="BE454" s="11"/>
      <c r="BF454" s="11"/>
      <c r="BG454" s="11"/>
      <c r="BH454" s="13"/>
      <c r="BI454" s="12"/>
    </row>
    <row r="455" spans="4:61" ht="15.75" customHeight="1">
      <c r="D455" s="44"/>
      <c r="E455" s="11"/>
      <c r="F455" s="11"/>
      <c r="G455" s="11"/>
      <c r="H455" s="11"/>
      <c r="I455" s="11"/>
      <c r="J455" s="11"/>
      <c r="K455" s="11"/>
      <c r="L455" s="44"/>
      <c r="M455" s="11"/>
      <c r="N455" s="11"/>
      <c r="P455" s="18"/>
      <c r="Q455" s="11"/>
      <c r="R455" s="11"/>
      <c r="S455" s="11"/>
      <c r="T455" s="11"/>
      <c r="U455" s="11"/>
      <c r="V455" s="11"/>
      <c r="W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K455" s="11"/>
      <c r="AL455" s="11"/>
      <c r="AN455" s="11"/>
      <c r="AO455" s="11"/>
      <c r="AP455" s="15"/>
      <c r="AQ455" s="12"/>
      <c r="AR455" s="11"/>
      <c r="AT455" s="12"/>
      <c r="AU455" s="11"/>
      <c r="AV455" s="44"/>
      <c r="AW455" s="12"/>
      <c r="AX455" s="11"/>
      <c r="AY455" s="18"/>
      <c r="AZ455" s="12"/>
      <c r="BA455" s="11"/>
      <c r="BB455" s="11"/>
      <c r="BD455" s="11"/>
      <c r="BE455" s="11"/>
      <c r="BF455" s="11"/>
      <c r="BG455" s="11"/>
      <c r="BH455" s="13"/>
      <c r="BI455" s="12"/>
    </row>
    <row r="456" spans="4:61" ht="15.75" customHeight="1">
      <c r="D456" s="44"/>
      <c r="E456" s="11"/>
      <c r="F456" s="11"/>
      <c r="G456" s="11"/>
      <c r="H456" s="11"/>
      <c r="I456" s="11"/>
      <c r="J456" s="11"/>
      <c r="K456" s="11"/>
      <c r="L456" s="44"/>
      <c r="M456" s="11"/>
      <c r="N456" s="11"/>
      <c r="P456" s="18"/>
      <c r="Q456" s="11"/>
      <c r="R456" s="11"/>
      <c r="S456" s="11"/>
      <c r="T456" s="11"/>
      <c r="U456" s="11"/>
      <c r="V456" s="11"/>
      <c r="W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K456" s="11"/>
      <c r="AL456" s="11"/>
      <c r="AN456" s="11"/>
      <c r="AO456" s="11"/>
      <c r="AP456" s="15"/>
      <c r="AQ456" s="12"/>
      <c r="AR456" s="11"/>
      <c r="AT456" s="12"/>
      <c r="AU456" s="11"/>
      <c r="AV456" s="44"/>
      <c r="AW456" s="12"/>
      <c r="AX456" s="11"/>
      <c r="AY456" s="18"/>
      <c r="AZ456" s="12"/>
      <c r="BA456" s="11"/>
      <c r="BB456" s="11"/>
      <c r="BD456" s="11"/>
      <c r="BE456" s="11"/>
      <c r="BF456" s="11"/>
      <c r="BG456" s="11"/>
      <c r="BH456" s="13"/>
      <c r="BI456" s="12"/>
    </row>
    <row r="457" spans="4:61" ht="15.75" customHeight="1">
      <c r="D457" s="44"/>
      <c r="E457" s="11"/>
      <c r="F457" s="11"/>
      <c r="G457" s="11"/>
      <c r="H457" s="11"/>
      <c r="I457" s="11"/>
      <c r="J457" s="11"/>
      <c r="K457" s="11"/>
      <c r="L457" s="44"/>
      <c r="M457" s="11"/>
      <c r="N457" s="11"/>
      <c r="P457" s="18"/>
      <c r="Q457" s="11"/>
      <c r="R457" s="11"/>
      <c r="S457" s="11"/>
      <c r="T457" s="11"/>
      <c r="U457" s="11"/>
      <c r="V457" s="11"/>
      <c r="W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K457" s="11"/>
      <c r="AL457" s="11"/>
      <c r="AN457" s="11"/>
      <c r="AO457" s="11"/>
      <c r="AP457" s="15"/>
      <c r="AQ457" s="12"/>
      <c r="AR457" s="11"/>
      <c r="AT457" s="12"/>
      <c r="AU457" s="11"/>
      <c r="AV457" s="44"/>
      <c r="AW457" s="12"/>
      <c r="AX457" s="11"/>
      <c r="AY457" s="18"/>
      <c r="AZ457" s="12"/>
      <c r="BA457" s="11"/>
      <c r="BB457" s="11"/>
      <c r="BD457" s="11"/>
      <c r="BE457" s="11"/>
      <c r="BF457" s="11"/>
      <c r="BG457" s="11"/>
      <c r="BH457" s="13"/>
      <c r="BI457" s="12"/>
    </row>
    <row r="458" spans="4:61" ht="15.75" customHeight="1">
      <c r="D458" s="44"/>
      <c r="E458" s="11"/>
      <c r="F458" s="11"/>
      <c r="G458" s="11"/>
      <c r="H458" s="11"/>
      <c r="I458" s="11"/>
      <c r="J458" s="11"/>
      <c r="K458" s="11"/>
      <c r="L458" s="44"/>
      <c r="M458" s="11"/>
      <c r="N458" s="11"/>
      <c r="P458" s="18"/>
      <c r="Q458" s="11"/>
      <c r="R458" s="11"/>
      <c r="S458" s="11"/>
      <c r="T458" s="11"/>
      <c r="U458" s="11"/>
      <c r="V458" s="11"/>
      <c r="W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K458" s="11"/>
      <c r="AL458" s="11"/>
      <c r="AN458" s="11"/>
      <c r="AO458" s="11"/>
      <c r="AP458" s="15"/>
      <c r="AQ458" s="12"/>
      <c r="AR458" s="11"/>
      <c r="AT458" s="12"/>
      <c r="AU458" s="11"/>
      <c r="AV458" s="44"/>
      <c r="AW458" s="12"/>
      <c r="AX458" s="11"/>
      <c r="AY458" s="18"/>
      <c r="AZ458" s="12"/>
      <c r="BA458" s="11"/>
      <c r="BB458" s="11"/>
      <c r="BD458" s="11"/>
      <c r="BE458" s="11"/>
      <c r="BF458" s="11"/>
      <c r="BG458" s="11"/>
      <c r="BH458" s="13"/>
      <c r="BI458" s="12"/>
    </row>
    <row r="459" spans="4:61" ht="15.75" customHeight="1">
      <c r="D459" s="44"/>
      <c r="E459" s="11"/>
      <c r="F459" s="11"/>
      <c r="G459" s="11"/>
      <c r="H459" s="11"/>
      <c r="I459" s="11"/>
      <c r="J459" s="11"/>
      <c r="K459" s="11"/>
      <c r="L459" s="44"/>
      <c r="M459" s="11"/>
      <c r="N459" s="11"/>
      <c r="P459" s="18"/>
      <c r="Q459" s="11"/>
      <c r="R459" s="11"/>
      <c r="S459" s="11"/>
      <c r="T459" s="11"/>
      <c r="U459" s="11"/>
      <c r="V459" s="11"/>
      <c r="W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K459" s="11"/>
      <c r="AL459" s="11"/>
      <c r="AN459" s="11"/>
      <c r="AO459" s="11"/>
      <c r="AP459" s="15"/>
      <c r="AQ459" s="12"/>
      <c r="AR459" s="11"/>
      <c r="AT459" s="12"/>
      <c r="AU459" s="11"/>
      <c r="AV459" s="44"/>
      <c r="AW459" s="12"/>
      <c r="AX459" s="11"/>
      <c r="AY459" s="18"/>
      <c r="AZ459" s="12"/>
      <c r="BA459" s="11"/>
      <c r="BB459" s="11"/>
      <c r="BD459" s="11"/>
      <c r="BE459" s="11"/>
      <c r="BF459" s="11"/>
      <c r="BG459" s="11"/>
      <c r="BH459" s="13"/>
      <c r="BI459" s="12"/>
    </row>
    <row r="460" spans="4:61" ht="15.75" customHeight="1">
      <c r="D460" s="44"/>
      <c r="E460" s="11"/>
      <c r="F460" s="11"/>
      <c r="G460" s="11"/>
      <c r="H460" s="11"/>
      <c r="I460" s="11"/>
      <c r="J460" s="11"/>
      <c r="K460" s="11"/>
      <c r="L460" s="44"/>
      <c r="M460" s="11"/>
      <c r="N460" s="11"/>
      <c r="P460" s="18"/>
      <c r="Q460" s="11"/>
      <c r="R460" s="11"/>
      <c r="S460" s="11"/>
      <c r="T460" s="11"/>
      <c r="U460" s="11"/>
      <c r="V460" s="11"/>
      <c r="W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K460" s="11"/>
      <c r="AL460" s="11"/>
      <c r="AN460" s="11"/>
      <c r="AO460" s="11"/>
      <c r="AP460" s="15"/>
      <c r="AQ460" s="12"/>
      <c r="AR460" s="11"/>
      <c r="AT460" s="12"/>
      <c r="AU460" s="11"/>
      <c r="AV460" s="44"/>
      <c r="AW460" s="12"/>
      <c r="AX460" s="11"/>
      <c r="AY460" s="18"/>
      <c r="AZ460" s="12"/>
      <c r="BA460" s="11"/>
      <c r="BB460" s="11"/>
      <c r="BD460" s="11"/>
      <c r="BE460" s="11"/>
      <c r="BF460" s="11"/>
      <c r="BG460" s="11"/>
      <c r="BH460" s="13"/>
      <c r="BI460" s="12"/>
    </row>
    <row r="461" spans="4:61" ht="15.75" customHeight="1">
      <c r="D461" s="44"/>
      <c r="E461" s="11"/>
      <c r="F461" s="11"/>
      <c r="G461" s="11"/>
      <c r="H461" s="11"/>
      <c r="I461" s="11"/>
      <c r="J461" s="11"/>
      <c r="K461" s="11"/>
      <c r="L461" s="44"/>
      <c r="M461" s="11"/>
      <c r="N461" s="11"/>
      <c r="P461" s="18"/>
      <c r="Q461" s="11"/>
      <c r="R461" s="11"/>
      <c r="S461" s="11"/>
      <c r="T461" s="11"/>
      <c r="U461" s="11"/>
      <c r="V461" s="11"/>
      <c r="W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K461" s="11"/>
      <c r="AL461" s="11"/>
      <c r="AN461" s="11"/>
      <c r="AO461" s="11"/>
      <c r="AP461" s="15"/>
      <c r="AQ461" s="12"/>
      <c r="AR461" s="11"/>
      <c r="AT461" s="12"/>
      <c r="AU461" s="11"/>
      <c r="AV461" s="44"/>
      <c r="AW461" s="12"/>
      <c r="AX461" s="11"/>
      <c r="AY461" s="18"/>
      <c r="AZ461" s="12"/>
      <c r="BA461" s="11"/>
      <c r="BB461" s="11"/>
      <c r="BD461" s="11"/>
      <c r="BE461" s="11"/>
      <c r="BF461" s="11"/>
      <c r="BG461" s="11"/>
      <c r="BH461" s="13"/>
      <c r="BI461" s="12"/>
    </row>
    <row r="462" spans="4:61" ht="15.75" customHeight="1">
      <c r="D462" s="44"/>
      <c r="E462" s="11"/>
      <c r="F462" s="11"/>
      <c r="G462" s="11"/>
      <c r="H462" s="11"/>
      <c r="I462" s="11"/>
      <c r="J462" s="11"/>
      <c r="K462" s="11"/>
      <c r="L462" s="44"/>
      <c r="M462" s="11"/>
      <c r="N462" s="11"/>
      <c r="P462" s="18"/>
      <c r="Q462" s="11"/>
      <c r="R462" s="11"/>
      <c r="S462" s="11"/>
      <c r="T462" s="11"/>
      <c r="U462" s="11"/>
      <c r="V462" s="11"/>
      <c r="W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K462" s="11"/>
      <c r="AL462" s="11"/>
      <c r="AN462" s="11"/>
      <c r="AO462" s="11"/>
      <c r="AP462" s="15"/>
      <c r="AQ462" s="12"/>
      <c r="AR462" s="11"/>
      <c r="AT462" s="12"/>
      <c r="AU462" s="11"/>
      <c r="AV462" s="44"/>
      <c r="AW462" s="12"/>
      <c r="AX462" s="11"/>
      <c r="AY462" s="18"/>
      <c r="AZ462" s="12"/>
      <c r="BA462" s="11"/>
      <c r="BB462" s="11"/>
      <c r="BD462" s="11"/>
      <c r="BE462" s="11"/>
      <c r="BF462" s="11"/>
      <c r="BG462" s="11"/>
      <c r="BH462" s="13"/>
      <c r="BI462" s="12"/>
    </row>
    <row r="463" spans="4:61" ht="15.75" customHeight="1">
      <c r="D463" s="44"/>
      <c r="E463" s="11"/>
      <c r="F463" s="11"/>
      <c r="G463" s="11"/>
      <c r="H463" s="11"/>
      <c r="I463" s="11"/>
      <c r="J463" s="11"/>
      <c r="K463" s="11"/>
      <c r="L463" s="44"/>
      <c r="M463" s="11"/>
      <c r="N463" s="11"/>
      <c r="P463" s="18"/>
      <c r="Q463" s="11"/>
      <c r="R463" s="11"/>
      <c r="S463" s="11"/>
      <c r="T463" s="11"/>
      <c r="U463" s="11"/>
      <c r="V463" s="11"/>
      <c r="W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K463" s="11"/>
      <c r="AL463" s="11"/>
      <c r="AN463" s="11"/>
      <c r="AO463" s="11"/>
      <c r="AP463" s="15"/>
      <c r="AQ463" s="12"/>
      <c r="AR463" s="11"/>
      <c r="AT463" s="12"/>
      <c r="AU463" s="11"/>
      <c r="AV463" s="44"/>
      <c r="AW463" s="12"/>
      <c r="AX463" s="11"/>
      <c r="AY463" s="18"/>
      <c r="AZ463" s="12"/>
      <c r="BA463" s="11"/>
      <c r="BB463" s="11"/>
      <c r="BD463" s="11"/>
      <c r="BE463" s="11"/>
      <c r="BF463" s="11"/>
      <c r="BG463" s="11"/>
      <c r="BH463" s="13"/>
      <c r="BI463" s="12"/>
    </row>
    <row r="464" spans="4:61" ht="15.75" customHeight="1">
      <c r="D464" s="44"/>
      <c r="E464" s="11"/>
      <c r="F464" s="11"/>
      <c r="G464" s="11"/>
      <c r="H464" s="11"/>
      <c r="I464" s="11"/>
      <c r="J464" s="11"/>
      <c r="K464" s="11"/>
      <c r="L464" s="44"/>
      <c r="M464" s="11"/>
      <c r="N464" s="11"/>
      <c r="P464" s="18"/>
      <c r="Q464" s="11"/>
      <c r="R464" s="11"/>
      <c r="S464" s="11"/>
      <c r="T464" s="11"/>
      <c r="U464" s="11"/>
      <c r="V464" s="11"/>
      <c r="W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K464" s="11"/>
      <c r="AL464" s="11"/>
      <c r="AN464" s="11"/>
      <c r="AO464" s="11"/>
      <c r="AP464" s="15"/>
      <c r="AQ464" s="12"/>
      <c r="AR464" s="11"/>
      <c r="AT464" s="12"/>
      <c r="AU464" s="11"/>
      <c r="AV464" s="44"/>
      <c r="AW464" s="12"/>
      <c r="AX464" s="11"/>
      <c r="AY464" s="18"/>
      <c r="AZ464" s="12"/>
      <c r="BA464" s="11"/>
      <c r="BB464" s="11"/>
      <c r="BD464" s="11"/>
      <c r="BE464" s="11"/>
      <c r="BF464" s="11"/>
      <c r="BG464" s="11"/>
      <c r="BH464" s="13"/>
      <c r="BI464" s="12"/>
    </row>
    <row r="465" spans="4:61" ht="15.75" customHeight="1">
      <c r="D465" s="44"/>
      <c r="E465" s="11"/>
      <c r="F465" s="11"/>
      <c r="G465" s="11"/>
      <c r="H465" s="11"/>
      <c r="I465" s="11"/>
      <c r="J465" s="11"/>
      <c r="K465" s="11"/>
      <c r="L465" s="44"/>
      <c r="M465" s="11"/>
      <c r="N465" s="11"/>
      <c r="P465" s="18"/>
      <c r="Q465" s="11"/>
      <c r="R465" s="11"/>
      <c r="S465" s="11"/>
      <c r="T465" s="11"/>
      <c r="U465" s="11"/>
      <c r="V465" s="11"/>
      <c r="W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K465" s="11"/>
      <c r="AL465" s="11"/>
      <c r="AN465" s="11"/>
      <c r="AO465" s="11"/>
      <c r="AP465" s="15"/>
      <c r="AQ465" s="12"/>
      <c r="AR465" s="11"/>
      <c r="AT465" s="12"/>
      <c r="AU465" s="11"/>
      <c r="AV465" s="44"/>
      <c r="AW465" s="12"/>
      <c r="AX465" s="11"/>
      <c r="AY465" s="18"/>
      <c r="AZ465" s="12"/>
      <c r="BA465" s="11"/>
      <c r="BB465" s="11"/>
      <c r="BD465" s="11"/>
      <c r="BE465" s="11"/>
      <c r="BF465" s="11"/>
      <c r="BG465" s="11"/>
      <c r="BH465" s="13"/>
      <c r="BI465" s="12"/>
    </row>
    <row r="466" spans="4:61" ht="15.75" customHeight="1">
      <c r="D466" s="44"/>
      <c r="E466" s="11"/>
      <c r="F466" s="11"/>
      <c r="G466" s="11"/>
      <c r="H466" s="11"/>
      <c r="I466" s="11"/>
      <c r="J466" s="11"/>
      <c r="K466" s="11"/>
      <c r="L466" s="44"/>
      <c r="M466" s="11"/>
      <c r="N466" s="11"/>
      <c r="P466" s="18"/>
      <c r="Q466" s="11"/>
      <c r="R466" s="11"/>
      <c r="S466" s="11"/>
      <c r="T466" s="11"/>
      <c r="U466" s="11"/>
      <c r="V466" s="11"/>
      <c r="W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K466" s="11"/>
      <c r="AL466" s="11"/>
      <c r="AN466" s="11"/>
      <c r="AO466" s="11"/>
      <c r="AP466" s="15"/>
      <c r="AQ466" s="12"/>
      <c r="AR466" s="11"/>
      <c r="AT466" s="12"/>
      <c r="AU466" s="11"/>
      <c r="AV466" s="44"/>
      <c r="AW466" s="12"/>
      <c r="AX466" s="11"/>
      <c r="AY466" s="18"/>
      <c r="AZ466" s="12"/>
      <c r="BA466" s="11"/>
      <c r="BB466" s="11"/>
      <c r="BD466" s="11"/>
      <c r="BE466" s="11"/>
      <c r="BF466" s="11"/>
      <c r="BG466" s="11"/>
      <c r="BH466" s="13"/>
      <c r="BI466" s="12"/>
    </row>
    <row r="467" spans="4:61" ht="15.75" customHeight="1">
      <c r="D467" s="44"/>
      <c r="E467" s="11"/>
      <c r="F467" s="11"/>
      <c r="G467" s="11"/>
      <c r="H467" s="11"/>
      <c r="I467" s="11"/>
      <c r="J467" s="11"/>
      <c r="K467" s="11"/>
      <c r="L467" s="44"/>
      <c r="M467" s="11"/>
      <c r="N467" s="11"/>
      <c r="P467" s="18"/>
      <c r="Q467" s="11"/>
      <c r="R467" s="11"/>
      <c r="S467" s="11"/>
      <c r="T467" s="11"/>
      <c r="U467" s="11"/>
      <c r="V467" s="11"/>
      <c r="W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K467" s="11"/>
      <c r="AL467" s="11"/>
      <c r="AN467" s="11"/>
      <c r="AO467" s="11"/>
      <c r="AP467" s="15"/>
      <c r="AQ467" s="12"/>
      <c r="AR467" s="11"/>
      <c r="AT467" s="12"/>
      <c r="AU467" s="11"/>
      <c r="AV467" s="44"/>
      <c r="AW467" s="12"/>
      <c r="AX467" s="11"/>
      <c r="AY467" s="18"/>
      <c r="AZ467" s="12"/>
      <c r="BA467" s="11"/>
      <c r="BB467" s="11"/>
      <c r="BD467" s="11"/>
      <c r="BE467" s="11"/>
      <c r="BF467" s="11"/>
      <c r="BG467" s="11"/>
      <c r="BH467" s="13"/>
      <c r="BI467" s="12"/>
    </row>
    <row r="468" spans="4:61" ht="15.75" customHeight="1">
      <c r="D468" s="44"/>
      <c r="E468" s="11"/>
      <c r="F468" s="11"/>
      <c r="G468" s="11"/>
      <c r="H468" s="11"/>
      <c r="I468" s="11"/>
      <c r="J468" s="11"/>
      <c r="K468" s="11"/>
      <c r="L468" s="44"/>
      <c r="M468" s="11"/>
      <c r="N468" s="11"/>
      <c r="P468" s="18"/>
      <c r="Q468" s="11"/>
      <c r="R468" s="11"/>
      <c r="S468" s="11"/>
      <c r="T468" s="11"/>
      <c r="U468" s="11"/>
      <c r="V468" s="11"/>
      <c r="W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K468" s="11"/>
      <c r="AL468" s="11"/>
      <c r="AN468" s="11"/>
      <c r="AO468" s="11"/>
      <c r="AP468" s="15"/>
      <c r="AQ468" s="12"/>
      <c r="AR468" s="11"/>
      <c r="AT468" s="12"/>
      <c r="AU468" s="11"/>
      <c r="AV468" s="44"/>
      <c r="AW468" s="12"/>
      <c r="AX468" s="11"/>
      <c r="AY468" s="18"/>
      <c r="AZ468" s="12"/>
      <c r="BA468" s="11"/>
      <c r="BB468" s="11"/>
      <c r="BD468" s="11"/>
      <c r="BE468" s="11"/>
      <c r="BF468" s="11"/>
      <c r="BG468" s="11"/>
      <c r="BH468" s="13"/>
      <c r="BI468" s="12"/>
    </row>
    <row r="469" spans="4:61" ht="15.75" customHeight="1">
      <c r="D469" s="44"/>
      <c r="E469" s="11"/>
      <c r="F469" s="11"/>
      <c r="G469" s="11"/>
      <c r="H469" s="11"/>
      <c r="I469" s="11"/>
      <c r="J469" s="11"/>
      <c r="K469" s="11"/>
      <c r="L469" s="44"/>
      <c r="M469" s="11"/>
      <c r="N469" s="11"/>
      <c r="P469" s="18"/>
      <c r="Q469" s="11"/>
      <c r="R469" s="11"/>
      <c r="S469" s="11"/>
      <c r="T469" s="11"/>
      <c r="U469" s="11"/>
      <c r="V469" s="11"/>
      <c r="W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K469" s="11"/>
      <c r="AL469" s="11"/>
      <c r="AN469" s="11"/>
      <c r="AO469" s="11"/>
      <c r="AP469" s="15"/>
      <c r="AQ469" s="12"/>
      <c r="AR469" s="11"/>
      <c r="AT469" s="12"/>
      <c r="AU469" s="11"/>
      <c r="AV469" s="44"/>
      <c r="AW469" s="12"/>
      <c r="AX469" s="11"/>
      <c r="AY469" s="18"/>
      <c r="AZ469" s="12"/>
      <c r="BA469" s="11"/>
      <c r="BB469" s="11"/>
      <c r="BD469" s="11"/>
      <c r="BE469" s="11"/>
      <c r="BF469" s="11"/>
      <c r="BG469" s="11"/>
      <c r="BH469" s="13"/>
      <c r="BI469" s="12"/>
    </row>
    <row r="470" spans="4:61" ht="15.75" customHeight="1">
      <c r="D470" s="44"/>
      <c r="E470" s="11"/>
      <c r="F470" s="11"/>
      <c r="G470" s="11"/>
      <c r="H470" s="11"/>
      <c r="I470" s="11"/>
      <c r="J470" s="11"/>
      <c r="K470" s="11"/>
      <c r="L470" s="44"/>
      <c r="M470" s="11"/>
      <c r="N470" s="11"/>
      <c r="P470" s="18"/>
      <c r="Q470" s="11"/>
      <c r="R470" s="11"/>
      <c r="S470" s="11"/>
      <c r="T470" s="11"/>
      <c r="U470" s="11"/>
      <c r="V470" s="11"/>
      <c r="W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K470" s="11"/>
      <c r="AL470" s="11"/>
      <c r="AN470" s="11"/>
      <c r="AO470" s="11"/>
      <c r="AP470" s="15"/>
      <c r="AQ470" s="12"/>
      <c r="AR470" s="11"/>
      <c r="AT470" s="12"/>
      <c r="AU470" s="11"/>
      <c r="AV470" s="44"/>
      <c r="AW470" s="12"/>
      <c r="AX470" s="11"/>
      <c r="AY470" s="18"/>
      <c r="AZ470" s="12"/>
      <c r="BA470" s="11"/>
      <c r="BB470" s="11"/>
      <c r="BD470" s="11"/>
      <c r="BE470" s="11"/>
      <c r="BF470" s="11"/>
      <c r="BG470" s="11"/>
      <c r="BH470" s="13"/>
      <c r="BI470" s="12"/>
    </row>
    <row r="471" spans="4:61" ht="15.75" customHeight="1">
      <c r="D471" s="44"/>
      <c r="E471" s="11"/>
      <c r="F471" s="11"/>
      <c r="G471" s="11"/>
      <c r="H471" s="11"/>
      <c r="I471" s="11"/>
      <c r="J471" s="11"/>
      <c r="K471" s="11"/>
      <c r="L471" s="44"/>
      <c r="M471" s="11"/>
      <c r="N471" s="11"/>
      <c r="P471" s="18"/>
      <c r="Q471" s="11"/>
      <c r="R471" s="11"/>
      <c r="S471" s="11"/>
      <c r="T471" s="11"/>
      <c r="U471" s="11"/>
      <c r="V471" s="11"/>
      <c r="W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K471" s="11"/>
      <c r="AL471" s="11"/>
      <c r="AN471" s="11"/>
      <c r="AO471" s="11"/>
      <c r="AP471" s="15"/>
      <c r="AQ471" s="12"/>
      <c r="AR471" s="11"/>
      <c r="AT471" s="12"/>
      <c r="AU471" s="11"/>
      <c r="AV471" s="44"/>
      <c r="AW471" s="12"/>
      <c r="AX471" s="11"/>
      <c r="AY471" s="18"/>
      <c r="AZ471" s="12"/>
      <c r="BA471" s="11"/>
      <c r="BB471" s="11"/>
      <c r="BD471" s="11"/>
      <c r="BE471" s="11"/>
      <c r="BF471" s="11"/>
      <c r="BG471" s="11"/>
      <c r="BH471" s="13"/>
      <c r="BI471" s="12"/>
    </row>
    <row r="472" spans="4:61" ht="15.75" customHeight="1">
      <c r="D472" s="44"/>
      <c r="E472" s="11"/>
      <c r="F472" s="11"/>
      <c r="G472" s="11"/>
      <c r="H472" s="11"/>
      <c r="I472" s="11"/>
      <c r="J472" s="11"/>
      <c r="K472" s="11"/>
      <c r="L472" s="44"/>
      <c r="M472" s="11"/>
      <c r="N472" s="11"/>
      <c r="P472" s="18"/>
      <c r="Q472" s="11"/>
      <c r="R472" s="11"/>
      <c r="S472" s="11"/>
      <c r="T472" s="11"/>
      <c r="U472" s="11"/>
      <c r="V472" s="11"/>
      <c r="W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K472" s="11"/>
      <c r="AL472" s="11"/>
      <c r="AN472" s="11"/>
      <c r="AO472" s="11"/>
      <c r="AP472" s="15"/>
      <c r="AQ472" s="12"/>
      <c r="AR472" s="11"/>
      <c r="AT472" s="12"/>
      <c r="AU472" s="11"/>
      <c r="AV472" s="44"/>
      <c r="AW472" s="12"/>
      <c r="AX472" s="11"/>
      <c r="AY472" s="18"/>
      <c r="AZ472" s="12"/>
      <c r="BA472" s="11"/>
      <c r="BB472" s="11"/>
      <c r="BD472" s="11"/>
      <c r="BE472" s="11"/>
      <c r="BF472" s="11"/>
      <c r="BG472" s="11"/>
      <c r="BH472" s="13"/>
      <c r="BI472" s="12"/>
    </row>
    <row r="473" spans="4:61" ht="15.75" customHeight="1">
      <c r="D473" s="44"/>
      <c r="E473" s="11"/>
      <c r="F473" s="11"/>
      <c r="G473" s="11"/>
      <c r="H473" s="11"/>
      <c r="I473" s="11"/>
      <c r="J473" s="11"/>
      <c r="K473" s="11"/>
      <c r="L473" s="44"/>
      <c r="M473" s="11"/>
      <c r="N473" s="11"/>
      <c r="P473" s="18"/>
      <c r="Q473" s="11"/>
      <c r="R473" s="11"/>
      <c r="S473" s="11"/>
      <c r="T473" s="11"/>
      <c r="U473" s="11"/>
      <c r="V473" s="11"/>
      <c r="W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K473" s="11"/>
      <c r="AL473" s="11"/>
      <c r="AN473" s="11"/>
      <c r="AO473" s="11"/>
      <c r="AP473" s="15"/>
      <c r="AQ473" s="12"/>
      <c r="AR473" s="11"/>
      <c r="AT473" s="12"/>
      <c r="AU473" s="11"/>
      <c r="AV473" s="44"/>
      <c r="AW473" s="12"/>
      <c r="AX473" s="11"/>
      <c r="AY473" s="18"/>
      <c r="AZ473" s="12"/>
      <c r="BA473" s="11"/>
      <c r="BB473" s="11"/>
      <c r="BD473" s="11"/>
      <c r="BE473" s="11"/>
      <c r="BF473" s="11"/>
      <c r="BG473" s="11"/>
      <c r="BH473" s="13"/>
      <c r="BI473" s="12"/>
    </row>
    <row r="474" spans="4:61" ht="15.75" customHeight="1">
      <c r="D474" s="44"/>
      <c r="E474" s="11"/>
      <c r="F474" s="11"/>
      <c r="G474" s="11"/>
      <c r="H474" s="11"/>
      <c r="I474" s="11"/>
      <c r="J474" s="11"/>
      <c r="K474" s="11"/>
      <c r="L474" s="44"/>
      <c r="M474" s="11"/>
      <c r="N474" s="11"/>
      <c r="P474" s="18"/>
      <c r="Q474" s="11"/>
      <c r="R474" s="11"/>
      <c r="S474" s="11"/>
      <c r="T474" s="11"/>
      <c r="U474" s="11"/>
      <c r="V474" s="11"/>
      <c r="W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K474" s="11"/>
      <c r="AL474" s="11"/>
      <c r="AN474" s="11"/>
      <c r="AO474" s="11"/>
      <c r="AP474" s="15"/>
      <c r="AQ474" s="12"/>
      <c r="AR474" s="11"/>
      <c r="AT474" s="12"/>
      <c r="AU474" s="11"/>
      <c r="AV474" s="44"/>
      <c r="AW474" s="12"/>
      <c r="AX474" s="11"/>
      <c r="AY474" s="18"/>
      <c r="AZ474" s="12"/>
      <c r="BA474" s="11"/>
      <c r="BB474" s="11"/>
      <c r="BD474" s="11"/>
      <c r="BE474" s="11"/>
      <c r="BF474" s="11"/>
      <c r="BG474" s="11"/>
      <c r="BH474" s="13"/>
      <c r="BI474" s="12"/>
    </row>
    <row r="475" spans="4:61" ht="15.75" customHeight="1">
      <c r="D475" s="44"/>
      <c r="E475" s="11"/>
      <c r="F475" s="11"/>
      <c r="G475" s="11"/>
      <c r="H475" s="11"/>
      <c r="I475" s="11"/>
      <c r="J475" s="11"/>
      <c r="K475" s="11"/>
      <c r="L475" s="44"/>
      <c r="M475" s="11"/>
      <c r="N475" s="11"/>
      <c r="P475" s="18"/>
      <c r="Q475" s="11"/>
      <c r="R475" s="11"/>
      <c r="S475" s="11"/>
      <c r="T475" s="11"/>
      <c r="U475" s="11"/>
      <c r="V475" s="11"/>
      <c r="W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K475" s="11"/>
      <c r="AL475" s="11"/>
      <c r="AN475" s="11"/>
      <c r="AO475" s="11"/>
      <c r="AP475" s="15"/>
      <c r="AQ475" s="12"/>
      <c r="AR475" s="11"/>
      <c r="AT475" s="12"/>
      <c r="AU475" s="11"/>
      <c r="AV475" s="44"/>
      <c r="AW475" s="12"/>
      <c r="AX475" s="11"/>
      <c r="AY475" s="18"/>
      <c r="AZ475" s="12"/>
      <c r="BA475" s="11"/>
      <c r="BB475" s="11"/>
      <c r="BD475" s="11"/>
      <c r="BE475" s="11"/>
      <c r="BF475" s="11"/>
      <c r="BG475" s="11"/>
      <c r="BH475" s="13"/>
      <c r="BI475" s="12"/>
    </row>
    <row r="476" spans="4:61" ht="15.75" customHeight="1">
      <c r="D476" s="44"/>
      <c r="E476" s="11"/>
      <c r="F476" s="11"/>
      <c r="G476" s="11"/>
      <c r="H476" s="11"/>
      <c r="I476" s="11"/>
      <c r="J476" s="11"/>
      <c r="K476" s="11"/>
      <c r="L476" s="44"/>
      <c r="M476" s="11"/>
      <c r="N476" s="11"/>
      <c r="P476" s="18"/>
      <c r="Q476" s="11"/>
      <c r="R476" s="11"/>
      <c r="S476" s="11"/>
      <c r="T476" s="11"/>
      <c r="U476" s="11"/>
      <c r="V476" s="11"/>
      <c r="W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K476" s="11"/>
      <c r="AL476" s="11"/>
      <c r="AN476" s="11"/>
      <c r="AO476" s="11"/>
      <c r="AP476" s="15"/>
      <c r="AQ476" s="12"/>
      <c r="AR476" s="11"/>
      <c r="AT476" s="12"/>
      <c r="AU476" s="11"/>
      <c r="AV476" s="44"/>
      <c r="AW476" s="12"/>
      <c r="AX476" s="11"/>
      <c r="AY476" s="18"/>
      <c r="AZ476" s="12"/>
      <c r="BA476" s="11"/>
      <c r="BB476" s="11"/>
      <c r="BD476" s="11"/>
      <c r="BE476" s="11"/>
      <c r="BF476" s="11"/>
      <c r="BG476" s="11"/>
      <c r="BH476" s="13"/>
      <c r="BI476" s="12"/>
    </row>
    <row r="477" spans="4:61" ht="15.75" customHeight="1">
      <c r="D477" s="44"/>
      <c r="E477" s="11"/>
      <c r="F477" s="11"/>
      <c r="G477" s="11"/>
      <c r="H477" s="11"/>
      <c r="I477" s="11"/>
      <c r="J477" s="11"/>
      <c r="K477" s="11"/>
      <c r="L477" s="44"/>
      <c r="M477" s="11"/>
      <c r="N477" s="11"/>
      <c r="P477" s="18"/>
      <c r="Q477" s="11"/>
      <c r="R477" s="11"/>
      <c r="S477" s="11"/>
      <c r="T477" s="11"/>
      <c r="U477" s="11"/>
      <c r="V477" s="11"/>
      <c r="W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K477" s="11"/>
      <c r="AL477" s="11"/>
      <c r="AN477" s="11"/>
      <c r="AO477" s="11"/>
      <c r="AP477" s="15"/>
      <c r="AQ477" s="12"/>
      <c r="AR477" s="11"/>
      <c r="AT477" s="12"/>
      <c r="AU477" s="11"/>
      <c r="AV477" s="44"/>
      <c r="AW477" s="12"/>
      <c r="AX477" s="11"/>
      <c r="AY477" s="18"/>
      <c r="AZ477" s="12"/>
      <c r="BA477" s="11"/>
      <c r="BB477" s="11"/>
      <c r="BD477" s="11"/>
      <c r="BE477" s="11"/>
      <c r="BF477" s="11"/>
      <c r="BG477" s="11"/>
      <c r="BH477" s="13"/>
      <c r="BI477" s="12"/>
    </row>
    <row r="478" spans="4:61" ht="15.75" customHeight="1">
      <c r="D478" s="44"/>
      <c r="E478" s="11"/>
      <c r="F478" s="11"/>
      <c r="G478" s="11"/>
      <c r="H478" s="11"/>
      <c r="I478" s="11"/>
      <c r="J478" s="11"/>
      <c r="K478" s="11"/>
      <c r="L478" s="44"/>
      <c r="M478" s="11"/>
      <c r="N478" s="11"/>
      <c r="P478" s="18"/>
      <c r="Q478" s="11"/>
      <c r="R478" s="11"/>
      <c r="S478" s="11"/>
      <c r="T478" s="11"/>
      <c r="U478" s="11"/>
      <c r="V478" s="11"/>
      <c r="W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K478" s="11"/>
      <c r="AL478" s="11"/>
      <c r="AN478" s="11"/>
      <c r="AO478" s="11"/>
      <c r="AP478" s="15"/>
      <c r="AQ478" s="12"/>
      <c r="AR478" s="11"/>
      <c r="AT478" s="12"/>
      <c r="AU478" s="11"/>
      <c r="AV478" s="44"/>
      <c r="AW478" s="12"/>
      <c r="AX478" s="11"/>
      <c r="AY478" s="18"/>
      <c r="AZ478" s="12"/>
      <c r="BA478" s="11"/>
      <c r="BB478" s="11"/>
      <c r="BD478" s="11"/>
      <c r="BE478" s="11"/>
      <c r="BF478" s="11"/>
      <c r="BG478" s="11"/>
      <c r="BH478" s="13"/>
      <c r="BI478" s="12"/>
    </row>
    <row r="479" spans="4:61" ht="15.75" customHeight="1">
      <c r="D479" s="44"/>
      <c r="E479" s="11"/>
      <c r="F479" s="11"/>
      <c r="G479" s="11"/>
      <c r="H479" s="11"/>
      <c r="I479" s="11"/>
      <c r="J479" s="11"/>
      <c r="K479" s="11"/>
      <c r="L479" s="44"/>
      <c r="M479" s="11"/>
      <c r="N479" s="11"/>
      <c r="P479" s="18"/>
      <c r="Q479" s="11"/>
      <c r="R479" s="11"/>
      <c r="S479" s="11"/>
      <c r="T479" s="11"/>
      <c r="U479" s="11"/>
      <c r="V479" s="11"/>
      <c r="W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K479" s="11"/>
      <c r="AL479" s="11"/>
      <c r="AN479" s="11"/>
      <c r="AO479" s="11"/>
      <c r="AP479" s="15"/>
      <c r="AQ479" s="12"/>
      <c r="AR479" s="11"/>
      <c r="AT479" s="12"/>
      <c r="AU479" s="11"/>
      <c r="AV479" s="44"/>
      <c r="AW479" s="12"/>
      <c r="AX479" s="11"/>
      <c r="AY479" s="18"/>
      <c r="AZ479" s="12"/>
      <c r="BA479" s="11"/>
      <c r="BB479" s="11"/>
      <c r="BD479" s="11"/>
      <c r="BE479" s="11"/>
      <c r="BF479" s="11"/>
      <c r="BG479" s="11"/>
      <c r="BH479" s="13"/>
      <c r="BI479" s="12"/>
    </row>
    <row r="480" spans="4:61" ht="15.75" customHeight="1">
      <c r="D480" s="44"/>
      <c r="E480" s="11"/>
      <c r="F480" s="11"/>
      <c r="G480" s="11"/>
      <c r="H480" s="11"/>
      <c r="I480" s="11"/>
      <c r="J480" s="11"/>
      <c r="K480" s="11"/>
      <c r="L480" s="44"/>
      <c r="M480" s="11"/>
      <c r="N480" s="11"/>
      <c r="P480" s="18"/>
      <c r="Q480" s="11"/>
      <c r="R480" s="11"/>
      <c r="S480" s="11"/>
      <c r="T480" s="11"/>
      <c r="U480" s="11"/>
      <c r="V480" s="11"/>
      <c r="W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K480" s="11"/>
      <c r="AL480" s="11"/>
      <c r="AN480" s="11"/>
      <c r="AO480" s="11"/>
      <c r="AP480" s="15"/>
      <c r="AQ480" s="12"/>
      <c r="AR480" s="11"/>
      <c r="AT480" s="12"/>
      <c r="AU480" s="11"/>
      <c r="AV480" s="44"/>
      <c r="AW480" s="12"/>
      <c r="AX480" s="11"/>
      <c r="AY480" s="18"/>
      <c r="AZ480" s="12"/>
      <c r="BA480" s="11"/>
      <c r="BB480" s="11"/>
      <c r="BD480" s="11"/>
      <c r="BE480" s="11"/>
      <c r="BF480" s="11"/>
      <c r="BG480" s="11"/>
      <c r="BH480" s="13"/>
      <c r="BI480" s="12"/>
    </row>
    <row r="481" spans="4:61" ht="15.75" customHeight="1">
      <c r="D481" s="44"/>
      <c r="E481" s="11"/>
      <c r="F481" s="11"/>
      <c r="G481" s="11"/>
      <c r="H481" s="11"/>
      <c r="I481" s="11"/>
      <c r="J481" s="11"/>
      <c r="K481" s="11"/>
      <c r="L481" s="44"/>
      <c r="M481" s="11"/>
      <c r="N481" s="11"/>
      <c r="P481" s="18"/>
      <c r="Q481" s="11"/>
      <c r="R481" s="11"/>
      <c r="S481" s="11"/>
      <c r="T481" s="11"/>
      <c r="U481" s="11"/>
      <c r="V481" s="11"/>
      <c r="W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K481" s="11"/>
      <c r="AL481" s="11"/>
      <c r="AN481" s="11"/>
      <c r="AO481" s="11"/>
      <c r="AP481" s="15"/>
      <c r="AQ481" s="12"/>
      <c r="AR481" s="11"/>
      <c r="AT481" s="12"/>
      <c r="AU481" s="11"/>
      <c r="AV481" s="44"/>
      <c r="AW481" s="12"/>
      <c r="AX481" s="11"/>
      <c r="AY481" s="18"/>
      <c r="AZ481" s="12"/>
      <c r="BA481" s="11"/>
      <c r="BB481" s="11"/>
      <c r="BD481" s="11"/>
      <c r="BE481" s="11"/>
      <c r="BF481" s="11"/>
      <c r="BG481" s="11"/>
      <c r="BH481" s="13"/>
      <c r="BI481" s="12"/>
    </row>
    <row r="482" spans="4:61" ht="15.75" customHeight="1">
      <c r="D482" s="44"/>
      <c r="E482" s="11"/>
      <c r="F482" s="11"/>
      <c r="G482" s="11"/>
      <c r="H482" s="11"/>
      <c r="I482" s="11"/>
      <c r="J482" s="11"/>
      <c r="K482" s="11"/>
      <c r="L482" s="44"/>
      <c r="M482" s="11"/>
      <c r="N482" s="11"/>
      <c r="P482" s="18"/>
      <c r="Q482" s="11"/>
      <c r="R482" s="11"/>
      <c r="S482" s="11"/>
      <c r="T482" s="11"/>
      <c r="U482" s="11"/>
      <c r="V482" s="11"/>
      <c r="W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K482" s="11"/>
      <c r="AL482" s="11"/>
      <c r="AN482" s="11"/>
      <c r="AO482" s="11"/>
      <c r="AP482" s="15"/>
      <c r="AQ482" s="12"/>
      <c r="AR482" s="11"/>
      <c r="AT482" s="12"/>
      <c r="AU482" s="11"/>
      <c r="AV482" s="44"/>
      <c r="AW482" s="12"/>
      <c r="AX482" s="11"/>
      <c r="AY482" s="18"/>
      <c r="AZ482" s="12"/>
      <c r="BA482" s="11"/>
      <c r="BB482" s="11"/>
      <c r="BD482" s="11"/>
      <c r="BE482" s="11"/>
      <c r="BF482" s="11"/>
      <c r="BG482" s="11"/>
      <c r="BH482" s="13"/>
      <c r="BI482" s="12"/>
    </row>
    <row r="483" spans="4:61" ht="15.75" customHeight="1">
      <c r="D483" s="44"/>
      <c r="E483" s="11"/>
      <c r="F483" s="11"/>
      <c r="G483" s="11"/>
      <c r="H483" s="11"/>
      <c r="I483" s="11"/>
      <c r="J483" s="11"/>
      <c r="K483" s="11"/>
      <c r="L483" s="44"/>
      <c r="M483" s="11"/>
      <c r="N483" s="11"/>
      <c r="P483" s="18"/>
      <c r="Q483" s="11"/>
      <c r="R483" s="11"/>
      <c r="S483" s="11"/>
      <c r="T483" s="11"/>
      <c r="U483" s="11"/>
      <c r="V483" s="11"/>
      <c r="W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K483" s="11"/>
      <c r="AL483" s="11"/>
      <c r="AN483" s="11"/>
      <c r="AO483" s="11"/>
      <c r="AP483" s="15"/>
      <c r="AQ483" s="12"/>
      <c r="AR483" s="11"/>
      <c r="AT483" s="12"/>
      <c r="AU483" s="11"/>
      <c r="AV483" s="44"/>
      <c r="AW483" s="12"/>
      <c r="AX483" s="11"/>
      <c r="AY483" s="18"/>
      <c r="AZ483" s="12"/>
      <c r="BA483" s="11"/>
      <c r="BB483" s="11"/>
      <c r="BD483" s="11"/>
      <c r="BE483" s="11"/>
      <c r="BF483" s="11"/>
      <c r="BG483" s="11"/>
      <c r="BH483" s="13"/>
      <c r="BI483" s="12"/>
    </row>
    <row r="484" spans="4:61" ht="15.75" customHeight="1">
      <c r="D484" s="44"/>
      <c r="E484" s="11"/>
      <c r="F484" s="11"/>
      <c r="G484" s="11"/>
      <c r="H484" s="11"/>
      <c r="I484" s="11"/>
      <c r="J484" s="11"/>
      <c r="K484" s="11"/>
      <c r="L484" s="44"/>
      <c r="M484" s="11"/>
      <c r="N484" s="11"/>
      <c r="P484" s="18"/>
      <c r="Q484" s="11"/>
      <c r="R484" s="11"/>
      <c r="S484" s="11"/>
      <c r="T484" s="11"/>
      <c r="U484" s="11"/>
      <c r="V484" s="11"/>
      <c r="W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K484" s="11"/>
      <c r="AL484" s="11"/>
      <c r="AN484" s="11"/>
      <c r="AO484" s="11"/>
      <c r="AP484" s="15"/>
      <c r="AQ484" s="12"/>
      <c r="AR484" s="11"/>
      <c r="AT484" s="12"/>
      <c r="AU484" s="11"/>
      <c r="AV484" s="44"/>
      <c r="AW484" s="12"/>
      <c r="AX484" s="11"/>
      <c r="AY484" s="18"/>
      <c r="AZ484" s="12"/>
      <c r="BA484" s="11"/>
      <c r="BB484" s="11"/>
      <c r="BD484" s="11"/>
      <c r="BE484" s="11"/>
      <c r="BF484" s="11"/>
      <c r="BG484" s="11"/>
      <c r="BH484" s="13"/>
      <c r="BI484" s="12"/>
    </row>
    <row r="485" spans="4:61" ht="15.75" customHeight="1">
      <c r="D485" s="44"/>
      <c r="E485" s="11"/>
      <c r="F485" s="11"/>
      <c r="G485" s="11"/>
      <c r="H485" s="11"/>
      <c r="I485" s="11"/>
      <c r="J485" s="11"/>
      <c r="K485" s="11"/>
      <c r="L485" s="44"/>
      <c r="M485" s="11"/>
      <c r="N485" s="11"/>
      <c r="P485" s="18"/>
      <c r="Q485" s="11"/>
      <c r="R485" s="11"/>
      <c r="S485" s="11"/>
      <c r="T485" s="11"/>
      <c r="U485" s="11"/>
      <c r="V485" s="11"/>
      <c r="W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K485" s="11"/>
      <c r="AL485" s="11"/>
      <c r="AN485" s="11"/>
      <c r="AO485" s="11"/>
      <c r="AP485" s="15"/>
      <c r="AQ485" s="12"/>
      <c r="AR485" s="11"/>
      <c r="AT485" s="12"/>
      <c r="AU485" s="11"/>
      <c r="AV485" s="44"/>
      <c r="AW485" s="12"/>
      <c r="AX485" s="11"/>
      <c r="AY485" s="18"/>
      <c r="AZ485" s="12"/>
      <c r="BA485" s="11"/>
      <c r="BB485" s="11"/>
      <c r="BD485" s="11"/>
      <c r="BE485" s="11"/>
      <c r="BF485" s="11"/>
      <c r="BG485" s="11"/>
      <c r="BH485" s="13"/>
      <c r="BI485" s="12"/>
    </row>
    <row r="486" spans="4:61" ht="15.75" customHeight="1">
      <c r="D486" s="44"/>
      <c r="E486" s="11"/>
      <c r="F486" s="11"/>
      <c r="G486" s="11"/>
      <c r="H486" s="11"/>
      <c r="I486" s="11"/>
      <c r="J486" s="11"/>
      <c r="K486" s="11"/>
      <c r="L486" s="44"/>
      <c r="M486" s="11"/>
      <c r="N486" s="11"/>
      <c r="P486" s="18"/>
      <c r="Q486" s="11"/>
      <c r="R486" s="11"/>
      <c r="S486" s="11"/>
      <c r="T486" s="11"/>
      <c r="U486" s="11"/>
      <c r="V486" s="11"/>
      <c r="W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K486" s="11"/>
      <c r="AL486" s="11"/>
      <c r="AN486" s="11"/>
      <c r="AO486" s="11"/>
      <c r="AP486" s="15"/>
      <c r="AQ486" s="12"/>
      <c r="AR486" s="11"/>
      <c r="AT486" s="12"/>
      <c r="AU486" s="11"/>
      <c r="AV486" s="44"/>
      <c r="AW486" s="12"/>
      <c r="AX486" s="11"/>
      <c r="AY486" s="18"/>
      <c r="AZ486" s="12"/>
      <c r="BA486" s="11"/>
      <c r="BB486" s="11"/>
      <c r="BD486" s="11"/>
      <c r="BE486" s="11"/>
      <c r="BF486" s="11"/>
      <c r="BG486" s="11"/>
      <c r="BH486" s="13"/>
      <c r="BI486" s="12"/>
    </row>
    <row r="487" spans="4:61" ht="15.75" customHeight="1">
      <c r="D487" s="44"/>
      <c r="E487" s="11"/>
      <c r="F487" s="11"/>
      <c r="G487" s="11"/>
      <c r="H487" s="11"/>
      <c r="I487" s="11"/>
      <c r="J487" s="11"/>
      <c r="K487" s="11"/>
      <c r="L487" s="44"/>
      <c r="M487" s="11"/>
      <c r="N487" s="11"/>
      <c r="P487" s="18"/>
      <c r="Q487" s="11"/>
      <c r="R487" s="11"/>
      <c r="S487" s="11"/>
      <c r="T487" s="11"/>
      <c r="U487" s="11"/>
      <c r="V487" s="11"/>
      <c r="W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K487" s="11"/>
      <c r="AL487" s="11"/>
      <c r="AN487" s="11"/>
      <c r="AO487" s="11"/>
      <c r="AP487" s="15"/>
      <c r="AQ487" s="12"/>
      <c r="AR487" s="11"/>
      <c r="AT487" s="12"/>
      <c r="AU487" s="11"/>
      <c r="AV487" s="44"/>
      <c r="AW487" s="12"/>
      <c r="AX487" s="11"/>
      <c r="AY487" s="18"/>
      <c r="AZ487" s="12"/>
      <c r="BA487" s="11"/>
      <c r="BB487" s="11"/>
      <c r="BD487" s="11"/>
      <c r="BE487" s="11"/>
      <c r="BF487" s="11"/>
      <c r="BG487" s="11"/>
      <c r="BH487" s="13"/>
      <c r="BI487" s="12"/>
    </row>
    <row r="488" spans="4:61" ht="15.75" customHeight="1">
      <c r="D488" s="44"/>
      <c r="E488" s="11"/>
      <c r="F488" s="11"/>
      <c r="G488" s="11"/>
      <c r="H488" s="11"/>
      <c r="I488" s="11"/>
      <c r="J488" s="11"/>
      <c r="K488" s="11"/>
      <c r="L488" s="44"/>
      <c r="M488" s="11"/>
      <c r="N488" s="11"/>
      <c r="P488" s="18"/>
      <c r="Q488" s="11"/>
      <c r="R488" s="11"/>
      <c r="S488" s="11"/>
      <c r="T488" s="11"/>
      <c r="U488" s="11"/>
      <c r="V488" s="11"/>
      <c r="W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K488" s="11"/>
      <c r="AL488" s="11"/>
      <c r="AN488" s="11"/>
      <c r="AO488" s="11"/>
      <c r="AP488" s="15"/>
      <c r="AQ488" s="12"/>
      <c r="AR488" s="11"/>
      <c r="AT488" s="12"/>
      <c r="AU488" s="11"/>
      <c r="AV488" s="44"/>
      <c r="AW488" s="12"/>
      <c r="AX488" s="11"/>
      <c r="AY488" s="18"/>
      <c r="AZ488" s="12"/>
      <c r="BA488" s="11"/>
      <c r="BB488" s="11"/>
      <c r="BD488" s="11"/>
      <c r="BE488" s="11"/>
      <c r="BF488" s="11"/>
      <c r="BG488" s="11"/>
      <c r="BH488" s="13"/>
      <c r="BI488" s="12"/>
    </row>
    <row r="489" spans="4:61" ht="15.75" customHeight="1">
      <c r="D489" s="44"/>
      <c r="E489" s="11"/>
      <c r="F489" s="11"/>
      <c r="G489" s="11"/>
      <c r="H489" s="11"/>
      <c r="I489" s="11"/>
      <c r="J489" s="11"/>
      <c r="K489" s="11"/>
      <c r="L489" s="44"/>
      <c r="M489" s="11"/>
      <c r="N489" s="11"/>
      <c r="P489" s="18"/>
      <c r="Q489" s="11"/>
      <c r="R489" s="11"/>
      <c r="S489" s="11"/>
      <c r="T489" s="11"/>
      <c r="U489" s="11"/>
      <c r="V489" s="11"/>
      <c r="W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K489" s="11"/>
      <c r="AL489" s="11"/>
      <c r="AN489" s="11"/>
      <c r="AO489" s="11"/>
      <c r="AP489" s="15"/>
      <c r="AQ489" s="12"/>
      <c r="AR489" s="11"/>
      <c r="AT489" s="12"/>
      <c r="AU489" s="11"/>
      <c r="AV489" s="44"/>
      <c r="AW489" s="12"/>
      <c r="AX489" s="11"/>
      <c r="AY489" s="18"/>
      <c r="AZ489" s="12"/>
      <c r="BA489" s="11"/>
      <c r="BB489" s="11"/>
      <c r="BD489" s="11"/>
      <c r="BE489" s="11"/>
      <c r="BF489" s="11"/>
      <c r="BG489" s="11"/>
      <c r="BH489" s="13"/>
      <c r="BI489" s="12"/>
    </row>
    <row r="490" spans="4:61" ht="15.75" customHeight="1">
      <c r="D490" s="44"/>
      <c r="E490" s="11"/>
      <c r="F490" s="11"/>
      <c r="G490" s="11"/>
      <c r="H490" s="11"/>
      <c r="I490" s="11"/>
      <c r="J490" s="11"/>
      <c r="K490" s="11"/>
      <c r="L490" s="44"/>
      <c r="M490" s="11"/>
      <c r="N490" s="11"/>
      <c r="P490" s="18"/>
      <c r="Q490" s="11"/>
      <c r="R490" s="11"/>
      <c r="S490" s="11"/>
      <c r="T490" s="11"/>
      <c r="U490" s="11"/>
      <c r="V490" s="11"/>
      <c r="W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K490" s="11"/>
      <c r="AL490" s="11"/>
      <c r="AN490" s="11"/>
      <c r="AO490" s="11"/>
      <c r="AP490" s="15"/>
      <c r="AQ490" s="12"/>
      <c r="AR490" s="11"/>
      <c r="AT490" s="12"/>
      <c r="AU490" s="11"/>
      <c r="AV490" s="44"/>
      <c r="AW490" s="12"/>
      <c r="AX490" s="11"/>
      <c r="AY490" s="18"/>
      <c r="AZ490" s="12"/>
      <c r="BA490" s="11"/>
      <c r="BB490" s="11"/>
      <c r="BD490" s="11"/>
      <c r="BE490" s="11"/>
      <c r="BF490" s="11"/>
      <c r="BG490" s="11"/>
      <c r="BH490" s="13"/>
      <c r="BI490" s="12"/>
    </row>
    <row r="491" spans="4:61" ht="15.75" customHeight="1">
      <c r="D491" s="44"/>
      <c r="E491" s="11"/>
      <c r="F491" s="11"/>
      <c r="G491" s="11"/>
      <c r="H491" s="11"/>
      <c r="I491" s="11"/>
      <c r="J491" s="11"/>
      <c r="K491" s="11"/>
      <c r="L491" s="44"/>
      <c r="M491" s="11"/>
      <c r="N491" s="11"/>
      <c r="P491" s="18"/>
      <c r="Q491" s="11"/>
      <c r="R491" s="11"/>
      <c r="S491" s="11"/>
      <c r="T491" s="11"/>
      <c r="U491" s="11"/>
      <c r="V491" s="11"/>
      <c r="W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K491" s="11"/>
      <c r="AL491" s="11"/>
      <c r="AN491" s="11"/>
      <c r="AO491" s="11"/>
      <c r="AP491" s="15"/>
      <c r="AQ491" s="12"/>
      <c r="AR491" s="11"/>
      <c r="AT491" s="12"/>
      <c r="AU491" s="11"/>
      <c r="AV491" s="44"/>
      <c r="AW491" s="12"/>
      <c r="AX491" s="11"/>
      <c r="AY491" s="18"/>
      <c r="AZ491" s="12"/>
      <c r="BA491" s="11"/>
      <c r="BB491" s="11"/>
      <c r="BD491" s="11"/>
      <c r="BE491" s="11"/>
      <c r="BF491" s="11"/>
      <c r="BG491" s="11"/>
      <c r="BH491" s="13"/>
      <c r="BI491" s="12"/>
    </row>
    <row r="492" spans="4:61" ht="15.75" customHeight="1">
      <c r="D492" s="44"/>
      <c r="E492" s="11"/>
      <c r="F492" s="11"/>
      <c r="G492" s="11"/>
      <c r="H492" s="11"/>
      <c r="I492" s="11"/>
      <c r="J492" s="11"/>
      <c r="K492" s="11"/>
      <c r="L492" s="44"/>
      <c r="M492" s="11"/>
      <c r="N492" s="11"/>
      <c r="P492" s="18"/>
      <c r="Q492" s="11"/>
      <c r="R492" s="11"/>
      <c r="S492" s="11"/>
      <c r="T492" s="11"/>
      <c r="U492" s="11"/>
      <c r="V492" s="11"/>
      <c r="W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K492" s="11"/>
      <c r="AL492" s="11"/>
      <c r="AN492" s="11"/>
      <c r="AO492" s="11"/>
      <c r="AP492" s="15"/>
      <c r="AQ492" s="12"/>
      <c r="AR492" s="11"/>
      <c r="AT492" s="12"/>
      <c r="AU492" s="11"/>
      <c r="AV492" s="44"/>
      <c r="AW492" s="12"/>
      <c r="AX492" s="11"/>
      <c r="AY492" s="18"/>
      <c r="AZ492" s="12"/>
      <c r="BA492" s="11"/>
      <c r="BB492" s="11"/>
      <c r="BD492" s="11"/>
      <c r="BE492" s="11"/>
      <c r="BF492" s="11"/>
      <c r="BG492" s="11"/>
      <c r="BH492" s="13"/>
      <c r="BI492" s="12"/>
    </row>
    <row r="493" spans="4:61" ht="15.75" customHeight="1">
      <c r="D493" s="44"/>
      <c r="E493" s="11"/>
      <c r="F493" s="11"/>
      <c r="G493" s="11"/>
      <c r="H493" s="11"/>
      <c r="I493" s="11"/>
      <c r="J493" s="11"/>
      <c r="K493" s="11"/>
      <c r="L493" s="44"/>
      <c r="M493" s="11"/>
      <c r="N493" s="11"/>
      <c r="P493" s="18"/>
      <c r="Q493" s="11"/>
      <c r="R493" s="11"/>
      <c r="S493" s="11"/>
      <c r="T493" s="11"/>
      <c r="U493" s="11"/>
      <c r="V493" s="11"/>
      <c r="W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K493" s="11"/>
      <c r="AL493" s="11"/>
      <c r="AN493" s="11"/>
      <c r="AO493" s="11"/>
      <c r="AP493" s="15"/>
      <c r="AQ493" s="12"/>
      <c r="AR493" s="11"/>
      <c r="AT493" s="12"/>
      <c r="AU493" s="11"/>
      <c r="AV493" s="44"/>
      <c r="AW493" s="12"/>
      <c r="AX493" s="11"/>
      <c r="AY493" s="18"/>
      <c r="AZ493" s="12"/>
      <c r="BA493" s="11"/>
      <c r="BB493" s="11"/>
      <c r="BD493" s="11"/>
      <c r="BE493" s="11"/>
      <c r="BF493" s="11"/>
      <c r="BG493" s="11"/>
      <c r="BH493" s="13"/>
      <c r="BI493" s="12"/>
    </row>
    <row r="494" spans="4:61" ht="15.75" customHeight="1">
      <c r="D494" s="44"/>
      <c r="E494" s="11"/>
      <c r="F494" s="11"/>
      <c r="G494" s="11"/>
      <c r="H494" s="11"/>
      <c r="I494" s="11"/>
      <c r="J494" s="11"/>
      <c r="K494" s="11"/>
      <c r="L494" s="44"/>
      <c r="M494" s="11"/>
      <c r="N494" s="11"/>
      <c r="P494" s="18"/>
      <c r="Q494" s="11"/>
      <c r="R494" s="11"/>
      <c r="S494" s="11"/>
      <c r="T494" s="11"/>
      <c r="U494" s="11"/>
      <c r="V494" s="11"/>
      <c r="W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K494" s="11"/>
      <c r="AL494" s="11"/>
      <c r="AN494" s="11"/>
      <c r="AO494" s="11"/>
      <c r="AP494" s="15"/>
      <c r="AQ494" s="12"/>
      <c r="AR494" s="11"/>
      <c r="AT494" s="12"/>
      <c r="AU494" s="11"/>
      <c r="AV494" s="44"/>
      <c r="AW494" s="12"/>
      <c r="AX494" s="11"/>
      <c r="AY494" s="18"/>
      <c r="AZ494" s="12"/>
      <c r="BA494" s="11"/>
      <c r="BB494" s="11"/>
      <c r="BD494" s="11"/>
      <c r="BE494" s="11"/>
      <c r="BF494" s="11"/>
      <c r="BG494" s="11"/>
      <c r="BH494" s="13"/>
      <c r="BI494" s="12"/>
    </row>
    <row r="495" spans="4:61" ht="15.75" customHeight="1">
      <c r="D495" s="44"/>
      <c r="E495" s="11"/>
      <c r="F495" s="11"/>
      <c r="G495" s="11"/>
      <c r="H495" s="11"/>
      <c r="I495" s="11"/>
      <c r="J495" s="11"/>
      <c r="K495" s="11"/>
      <c r="L495" s="44"/>
      <c r="M495" s="11"/>
      <c r="N495" s="11"/>
      <c r="P495" s="18"/>
      <c r="Q495" s="11"/>
      <c r="R495" s="11"/>
      <c r="S495" s="11"/>
      <c r="T495" s="11"/>
      <c r="U495" s="11"/>
      <c r="V495" s="11"/>
      <c r="W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K495" s="11"/>
      <c r="AL495" s="11"/>
      <c r="AN495" s="11"/>
      <c r="AO495" s="11"/>
      <c r="AP495" s="15"/>
      <c r="AQ495" s="12"/>
      <c r="AR495" s="11"/>
      <c r="AT495" s="12"/>
      <c r="AU495" s="11"/>
      <c r="AV495" s="44"/>
      <c r="AW495" s="12"/>
      <c r="AX495" s="11"/>
      <c r="AY495" s="18"/>
      <c r="AZ495" s="12"/>
      <c r="BA495" s="11"/>
      <c r="BB495" s="11"/>
      <c r="BD495" s="11"/>
      <c r="BE495" s="11"/>
      <c r="BF495" s="11"/>
      <c r="BG495" s="11"/>
      <c r="BH495" s="13"/>
      <c r="BI495" s="12"/>
    </row>
    <row r="496" spans="4:61" ht="15.75" customHeight="1">
      <c r="D496" s="44"/>
      <c r="E496" s="11"/>
      <c r="F496" s="11"/>
      <c r="G496" s="11"/>
      <c r="H496" s="11"/>
      <c r="I496" s="11"/>
      <c r="J496" s="11"/>
      <c r="K496" s="11"/>
      <c r="L496" s="44"/>
      <c r="M496" s="11"/>
      <c r="N496" s="11"/>
      <c r="P496" s="18"/>
      <c r="Q496" s="11"/>
      <c r="R496" s="11"/>
      <c r="S496" s="11"/>
      <c r="T496" s="11"/>
      <c r="U496" s="11"/>
      <c r="V496" s="11"/>
      <c r="W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K496" s="11"/>
      <c r="AL496" s="11"/>
      <c r="AN496" s="11"/>
      <c r="AO496" s="11"/>
      <c r="AP496" s="15"/>
      <c r="AQ496" s="12"/>
      <c r="AR496" s="11"/>
      <c r="AT496" s="12"/>
      <c r="AU496" s="11"/>
      <c r="AV496" s="44"/>
      <c r="AW496" s="12"/>
      <c r="AX496" s="11"/>
      <c r="AY496" s="18"/>
      <c r="AZ496" s="12"/>
      <c r="BA496" s="11"/>
      <c r="BB496" s="11"/>
      <c r="BD496" s="11"/>
      <c r="BE496" s="11"/>
      <c r="BF496" s="11"/>
      <c r="BG496" s="11"/>
      <c r="BH496" s="13"/>
      <c r="BI496" s="12"/>
    </row>
    <row r="497" spans="4:61" ht="15.75" customHeight="1">
      <c r="D497" s="44"/>
      <c r="E497" s="11"/>
      <c r="F497" s="11"/>
      <c r="G497" s="11"/>
      <c r="H497" s="11"/>
      <c r="I497" s="11"/>
      <c r="J497" s="11"/>
      <c r="K497" s="11"/>
      <c r="L497" s="44"/>
      <c r="M497" s="11"/>
      <c r="N497" s="11"/>
      <c r="P497" s="18"/>
      <c r="Q497" s="11"/>
      <c r="R497" s="11"/>
      <c r="S497" s="11"/>
      <c r="T497" s="11"/>
      <c r="U497" s="11"/>
      <c r="V497" s="11"/>
      <c r="W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K497" s="11"/>
      <c r="AL497" s="11"/>
      <c r="AN497" s="11"/>
      <c r="AO497" s="11"/>
      <c r="AP497" s="15"/>
      <c r="AQ497" s="12"/>
      <c r="AR497" s="11"/>
      <c r="AT497" s="12"/>
      <c r="AU497" s="11"/>
      <c r="AV497" s="44"/>
      <c r="AW497" s="12"/>
      <c r="AX497" s="11"/>
      <c r="AY497" s="18"/>
      <c r="AZ497" s="12"/>
      <c r="BA497" s="11"/>
      <c r="BB497" s="11"/>
      <c r="BD497" s="11"/>
      <c r="BE497" s="11"/>
      <c r="BF497" s="11"/>
      <c r="BG497" s="11"/>
      <c r="BH497" s="13"/>
      <c r="BI497" s="12"/>
    </row>
    <row r="498" spans="4:61" ht="15.75" customHeight="1">
      <c r="D498" s="44"/>
      <c r="E498" s="11"/>
      <c r="F498" s="11"/>
      <c r="G498" s="11"/>
      <c r="H498" s="11"/>
      <c r="I498" s="11"/>
      <c r="J498" s="11"/>
      <c r="K498" s="11"/>
      <c r="L498" s="44"/>
      <c r="M498" s="11"/>
      <c r="N498" s="11"/>
      <c r="P498" s="18"/>
      <c r="Q498" s="11"/>
      <c r="R498" s="11"/>
      <c r="S498" s="11"/>
      <c r="T498" s="11"/>
      <c r="U498" s="11"/>
      <c r="V498" s="11"/>
      <c r="W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K498" s="11"/>
      <c r="AL498" s="11"/>
      <c r="AN498" s="11"/>
      <c r="AO498" s="11"/>
      <c r="AP498" s="15"/>
      <c r="AQ498" s="12"/>
      <c r="AR498" s="11"/>
      <c r="AT498" s="12"/>
      <c r="AU498" s="11"/>
      <c r="AV498" s="44"/>
      <c r="AW498" s="12"/>
      <c r="AX498" s="11"/>
      <c r="AY498" s="18"/>
      <c r="AZ498" s="12"/>
      <c r="BA498" s="11"/>
      <c r="BB498" s="11"/>
      <c r="BD498" s="11"/>
      <c r="BE498" s="11"/>
      <c r="BF498" s="11"/>
      <c r="BG498" s="11"/>
      <c r="BH498" s="13"/>
      <c r="BI498" s="12"/>
    </row>
    <row r="499" spans="4:61" ht="15.75" customHeight="1">
      <c r="D499" s="44"/>
      <c r="E499" s="11"/>
      <c r="F499" s="11"/>
      <c r="G499" s="11"/>
      <c r="H499" s="11"/>
      <c r="I499" s="11"/>
      <c r="J499" s="11"/>
      <c r="K499" s="11"/>
      <c r="L499" s="44"/>
      <c r="M499" s="11"/>
      <c r="N499" s="11"/>
      <c r="P499" s="18"/>
      <c r="Q499" s="11"/>
      <c r="R499" s="11"/>
      <c r="S499" s="11"/>
      <c r="T499" s="11"/>
      <c r="U499" s="11"/>
      <c r="V499" s="11"/>
      <c r="W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K499" s="11"/>
      <c r="AL499" s="11"/>
      <c r="AN499" s="11"/>
      <c r="AO499" s="11"/>
      <c r="AP499" s="15"/>
      <c r="AQ499" s="12"/>
      <c r="AR499" s="11"/>
      <c r="AT499" s="12"/>
      <c r="AU499" s="11"/>
      <c r="AV499" s="44"/>
      <c r="AW499" s="12"/>
      <c r="AX499" s="11"/>
      <c r="AY499" s="18"/>
      <c r="AZ499" s="12"/>
      <c r="BA499" s="11"/>
      <c r="BB499" s="11"/>
      <c r="BD499" s="11"/>
      <c r="BE499" s="11"/>
      <c r="BF499" s="11"/>
      <c r="BG499" s="11"/>
      <c r="BH499" s="13"/>
      <c r="BI499" s="12"/>
    </row>
    <row r="500" spans="4:61" ht="15.75" customHeight="1">
      <c r="D500" s="44"/>
      <c r="E500" s="11"/>
      <c r="F500" s="11"/>
      <c r="G500" s="11"/>
      <c r="H500" s="11"/>
      <c r="I500" s="11"/>
      <c r="J500" s="11"/>
      <c r="K500" s="11"/>
      <c r="L500" s="44"/>
      <c r="M500" s="11"/>
      <c r="N500" s="11"/>
      <c r="P500" s="18"/>
      <c r="Q500" s="11"/>
      <c r="R500" s="11"/>
      <c r="S500" s="11"/>
      <c r="T500" s="11"/>
      <c r="U500" s="11"/>
      <c r="V500" s="11"/>
      <c r="W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K500" s="11"/>
      <c r="AL500" s="11"/>
      <c r="AN500" s="11"/>
      <c r="AO500" s="11"/>
      <c r="AP500" s="15"/>
      <c r="AQ500" s="12"/>
      <c r="AR500" s="11"/>
      <c r="AT500" s="12"/>
      <c r="AU500" s="11"/>
      <c r="AV500" s="44"/>
      <c r="AW500" s="12"/>
      <c r="AX500" s="11"/>
      <c r="AY500" s="18"/>
      <c r="AZ500" s="12"/>
      <c r="BA500" s="11"/>
      <c r="BB500" s="11"/>
      <c r="BD500" s="11"/>
      <c r="BE500" s="11"/>
      <c r="BF500" s="11"/>
      <c r="BG500" s="11"/>
      <c r="BH500" s="13"/>
      <c r="BI500" s="12"/>
    </row>
    <row r="501" spans="4:61" ht="15.75" customHeight="1">
      <c r="D501" s="44"/>
      <c r="E501" s="11"/>
      <c r="F501" s="11"/>
      <c r="G501" s="11"/>
      <c r="H501" s="11"/>
      <c r="I501" s="11"/>
      <c r="J501" s="11"/>
      <c r="K501" s="11"/>
      <c r="L501" s="44"/>
      <c r="M501" s="11"/>
      <c r="N501" s="11"/>
      <c r="P501" s="18"/>
      <c r="Q501" s="11"/>
      <c r="R501" s="11"/>
      <c r="S501" s="11"/>
      <c r="T501" s="11"/>
      <c r="U501" s="11"/>
      <c r="V501" s="11"/>
      <c r="W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K501" s="11"/>
      <c r="AL501" s="11"/>
      <c r="AN501" s="11"/>
      <c r="AO501" s="11"/>
      <c r="AP501" s="15"/>
      <c r="AQ501" s="12"/>
      <c r="AR501" s="11"/>
      <c r="AT501" s="12"/>
      <c r="AU501" s="11"/>
      <c r="AV501" s="44"/>
      <c r="AW501" s="12"/>
      <c r="AX501" s="11"/>
      <c r="AY501" s="18"/>
      <c r="AZ501" s="12"/>
      <c r="BA501" s="11"/>
      <c r="BB501" s="11"/>
      <c r="BD501" s="11"/>
      <c r="BE501" s="11"/>
      <c r="BF501" s="11"/>
      <c r="BG501" s="11"/>
      <c r="BH501" s="13"/>
      <c r="BI501" s="12"/>
    </row>
    <row r="502" spans="4:61" ht="15.75" customHeight="1">
      <c r="D502" s="44"/>
      <c r="E502" s="11"/>
      <c r="F502" s="11"/>
      <c r="G502" s="11"/>
      <c r="H502" s="11"/>
      <c r="I502" s="11"/>
      <c r="J502" s="11"/>
      <c r="K502" s="11"/>
      <c r="L502" s="44"/>
      <c r="M502" s="11"/>
      <c r="N502" s="11"/>
      <c r="P502" s="18"/>
      <c r="Q502" s="11"/>
      <c r="R502" s="11"/>
      <c r="S502" s="11"/>
      <c r="T502" s="11"/>
      <c r="U502" s="11"/>
      <c r="V502" s="11"/>
      <c r="W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K502" s="11"/>
      <c r="AL502" s="11"/>
      <c r="AN502" s="11"/>
      <c r="AO502" s="11"/>
      <c r="AP502" s="15"/>
      <c r="AQ502" s="12"/>
      <c r="AR502" s="11"/>
      <c r="AT502" s="12"/>
      <c r="AU502" s="11"/>
      <c r="AV502" s="44"/>
      <c r="AW502" s="12"/>
      <c r="AX502" s="11"/>
      <c r="AY502" s="18"/>
      <c r="AZ502" s="12"/>
      <c r="BA502" s="11"/>
      <c r="BB502" s="11"/>
      <c r="BD502" s="11"/>
      <c r="BE502" s="11"/>
      <c r="BF502" s="11"/>
      <c r="BG502" s="11"/>
      <c r="BH502" s="13"/>
      <c r="BI502" s="12"/>
    </row>
    <row r="503" spans="4:61" ht="15.75" customHeight="1">
      <c r="D503" s="44"/>
      <c r="E503" s="11"/>
      <c r="F503" s="11"/>
      <c r="G503" s="11"/>
      <c r="H503" s="11"/>
      <c r="I503" s="11"/>
      <c r="J503" s="11"/>
      <c r="K503" s="11"/>
      <c r="L503" s="44"/>
      <c r="M503" s="11"/>
      <c r="N503" s="11"/>
      <c r="P503" s="18"/>
      <c r="Q503" s="11"/>
      <c r="R503" s="11"/>
      <c r="S503" s="11"/>
      <c r="T503" s="11"/>
      <c r="U503" s="11"/>
      <c r="V503" s="11"/>
      <c r="W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K503" s="11"/>
      <c r="AL503" s="11"/>
      <c r="AN503" s="11"/>
      <c r="AO503" s="11"/>
      <c r="AP503" s="15"/>
      <c r="AQ503" s="12"/>
      <c r="AR503" s="11"/>
      <c r="AT503" s="12"/>
      <c r="AU503" s="11"/>
      <c r="AV503" s="44"/>
      <c r="AW503" s="12"/>
      <c r="AX503" s="11"/>
      <c r="AY503" s="18"/>
      <c r="AZ503" s="12"/>
      <c r="BA503" s="11"/>
      <c r="BB503" s="11"/>
      <c r="BD503" s="11"/>
      <c r="BE503" s="11"/>
      <c r="BF503" s="11"/>
      <c r="BG503" s="11"/>
      <c r="BH503" s="13"/>
      <c r="BI503" s="12"/>
    </row>
    <row r="504" spans="4:61" ht="15.75" customHeight="1">
      <c r="D504" s="44"/>
      <c r="E504" s="11"/>
      <c r="F504" s="11"/>
      <c r="G504" s="11"/>
      <c r="H504" s="11"/>
      <c r="I504" s="11"/>
      <c r="J504" s="11"/>
      <c r="K504" s="11"/>
      <c r="L504" s="44"/>
      <c r="M504" s="11"/>
      <c r="N504" s="11"/>
      <c r="P504" s="18"/>
      <c r="Q504" s="11"/>
      <c r="R504" s="11"/>
      <c r="S504" s="11"/>
      <c r="T504" s="11"/>
      <c r="U504" s="11"/>
      <c r="V504" s="11"/>
      <c r="W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K504" s="11"/>
      <c r="AL504" s="11"/>
      <c r="AN504" s="11"/>
      <c r="AO504" s="11"/>
      <c r="AP504" s="15"/>
      <c r="AQ504" s="12"/>
      <c r="AR504" s="11"/>
      <c r="AT504" s="12"/>
      <c r="AU504" s="11"/>
      <c r="AV504" s="44"/>
      <c r="AW504" s="12"/>
      <c r="AX504" s="11"/>
      <c r="AY504" s="18"/>
      <c r="AZ504" s="12"/>
      <c r="BA504" s="11"/>
      <c r="BB504" s="11"/>
      <c r="BD504" s="11"/>
      <c r="BE504" s="11"/>
      <c r="BF504" s="11"/>
      <c r="BG504" s="11"/>
      <c r="BH504" s="13"/>
      <c r="BI504" s="12"/>
    </row>
    <row r="505" spans="4:61" ht="15.75" customHeight="1">
      <c r="D505" s="44"/>
      <c r="E505" s="11"/>
      <c r="F505" s="11"/>
      <c r="G505" s="11"/>
      <c r="H505" s="11"/>
      <c r="I505" s="11"/>
      <c r="J505" s="11"/>
      <c r="K505" s="11"/>
      <c r="L505" s="44"/>
      <c r="M505" s="11"/>
      <c r="N505" s="11"/>
      <c r="P505" s="18"/>
      <c r="Q505" s="11"/>
      <c r="R505" s="11"/>
      <c r="S505" s="11"/>
      <c r="T505" s="11"/>
      <c r="U505" s="11"/>
      <c r="V505" s="11"/>
      <c r="W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K505" s="11"/>
      <c r="AL505" s="11"/>
      <c r="AN505" s="11"/>
      <c r="AO505" s="11"/>
      <c r="AP505" s="15"/>
      <c r="AQ505" s="12"/>
      <c r="AR505" s="11"/>
      <c r="AT505" s="12"/>
      <c r="AU505" s="11"/>
      <c r="AV505" s="44"/>
      <c r="AW505" s="12"/>
      <c r="AX505" s="11"/>
      <c r="AY505" s="18"/>
      <c r="AZ505" s="12"/>
      <c r="BA505" s="11"/>
      <c r="BB505" s="11"/>
      <c r="BD505" s="11"/>
      <c r="BE505" s="11"/>
      <c r="BF505" s="11"/>
      <c r="BG505" s="11"/>
      <c r="BH505" s="13"/>
      <c r="BI505" s="12"/>
    </row>
    <row r="506" spans="4:61" ht="15.75" customHeight="1">
      <c r="D506" s="44"/>
      <c r="E506" s="11"/>
      <c r="F506" s="11"/>
      <c r="G506" s="11"/>
      <c r="H506" s="11"/>
      <c r="I506" s="11"/>
      <c r="J506" s="11"/>
      <c r="K506" s="11"/>
      <c r="L506" s="44"/>
      <c r="M506" s="11"/>
      <c r="N506" s="11"/>
      <c r="P506" s="18"/>
      <c r="Q506" s="11"/>
      <c r="R506" s="11"/>
      <c r="S506" s="11"/>
      <c r="T506" s="11"/>
      <c r="U506" s="11"/>
      <c r="V506" s="11"/>
      <c r="W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K506" s="11"/>
      <c r="AL506" s="11"/>
      <c r="AN506" s="11"/>
      <c r="AO506" s="11"/>
      <c r="AP506" s="15"/>
      <c r="AQ506" s="12"/>
      <c r="AR506" s="11"/>
      <c r="AT506" s="12"/>
      <c r="AU506" s="11"/>
      <c r="AV506" s="44"/>
      <c r="AW506" s="12"/>
      <c r="AX506" s="11"/>
      <c r="AY506" s="18"/>
      <c r="AZ506" s="12"/>
      <c r="BA506" s="11"/>
      <c r="BB506" s="11"/>
      <c r="BD506" s="11"/>
      <c r="BE506" s="11"/>
      <c r="BF506" s="11"/>
      <c r="BG506" s="11"/>
      <c r="BH506" s="13"/>
      <c r="BI506" s="12"/>
    </row>
    <row r="507" spans="4:61" ht="15.75" customHeight="1">
      <c r="D507" s="44"/>
      <c r="E507" s="11"/>
      <c r="F507" s="11"/>
      <c r="G507" s="11"/>
      <c r="H507" s="11"/>
      <c r="I507" s="11"/>
      <c r="J507" s="11"/>
      <c r="K507" s="11"/>
      <c r="L507" s="44"/>
      <c r="M507" s="11"/>
      <c r="N507" s="11"/>
      <c r="P507" s="18"/>
      <c r="Q507" s="11"/>
      <c r="R507" s="11"/>
      <c r="S507" s="11"/>
      <c r="T507" s="11"/>
      <c r="U507" s="11"/>
      <c r="V507" s="11"/>
      <c r="W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K507" s="11"/>
      <c r="AL507" s="11"/>
      <c r="AN507" s="11"/>
      <c r="AO507" s="11"/>
      <c r="AP507" s="15"/>
      <c r="AQ507" s="12"/>
      <c r="AR507" s="11"/>
      <c r="AT507" s="12"/>
      <c r="AU507" s="11"/>
      <c r="AV507" s="44"/>
      <c r="AW507" s="12"/>
      <c r="AX507" s="11"/>
      <c r="AY507" s="18"/>
      <c r="AZ507" s="12"/>
      <c r="BA507" s="11"/>
      <c r="BB507" s="11"/>
      <c r="BD507" s="11"/>
      <c r="BE507" s="11"/>
      <c r="BF507" s="11"/>
      <c r="BG507" s="11"/>
      <c r="BH507" s="13"/>
      <c r="BI507" s="12"/>
    </row>
    <row r="508" spans="4:61" ht="15.75" customHeight="1">
      <c r="D508" s="44"/>
      <c r="E508" s="11"/>
      <c r="F508" s="11"/>
      <c r="G508" s="11"/>
      <c r="H508" s="11"/>
      <c r="I508" s="11"/>
      <c r="J508" s="11"/>
      <c r="K508" s="11"/>
      <c r="L508" s="44"/>
      <c r="M508" s="11"/>
      <c r="N508" s="11"/>
      <c r="P508" s="18"/>
      <c r="Q508" s="11"/>
      <c r="R508" s="11"/>
      <c r="S508" s="11"/>
      <c r="T508" s="11"/>
      <c r="U508" s="11"/>
      <c r="V508" s="11"/>
      <c r="W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K508" s="11"/>
      <c r="AL508" s="11"/>
      <c r="AN508" s="11"/>
      <c r="AO508" s="11"/>
      <c r="AP508" s="15"/>
      <c r="AQ508" s="12"/>
      <c r="AR508" s="11"/>
      <c r="AT508" s="12"/>
      <c r="AU508" s="11"/>
      <c r="AV508" s="44"/>
      <c r="AW508" s="12"/>
      <c r="AX508" s="11"/>
      <c r="AY508" s="18"/>
      <c r="AZ508" s="12"/>
      <c r="BA508" s="11"/>
      <c r="BB508" s="11"/>
      <c r="BD508" s="11"/>
      <c r="BE508" s="11"/>
      <c r="BF508" s="11"/>
      <c r="BG508" s="11"/>
      <c r="BH508" s="13"/>
      <c r="BI508" s="12"/>
    </row>
    <row r="509" spans="4:61" ht="15.75" customHeight="1">
      <c r="D509" s="44"/>
      <c r="E509" s="11"/>
      <c r="F509" s="11"/>
      <c r="G509" s="11"/>
      <c r="H509" s="11"/>
      <c r="I509" s="11"/>
      <c r="J509" s="11"/>
      <c r="K509" s="11"/>
      <c r="L509" s="44"/>
      <c r="M509" s="11"/>
      <c r="N509" s="11"/>
      <c r="P509" s="18"/>
      <c r="Q509" s="11"/>
      <c r="R509" s="11"/>
      <c r="S509" s="11"/>
      <c r="T509" s="11"/>
      <c r="U509" s="11"/>
      <c r="V509" s="11"/>
      <c r="W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K509" s="11"/>
      <c r="AL509" s="11"/>
      <c r="AN509" s="11"/>
      <c r="AO509" s="11"/>
      <c r="AP509" s="15"/>
      <c r="AQ509" s="12"/>
      <c r="AR509" s="11"/>
      <c r="AT509" s="12"/>
      <c r="AU509" s="11"/>
      <c r="AV509" s="44"/>
      <c r="AW509" s="12"/>
      <c r="AX509" s="11"/>
      <c r="AY509" s="18"/>
      <c r="AZ509" s="12"/>
      <c r="BA509" s="11"/>
      <c r="BB509" s="11"/>
      <c r="BD509" s="11"/>
      <c r="BE509" s="11"/>
      <c r="BF509" s="11"/>
      <c r="BG509" s="11"/>
      <c r="BH509" s="13"/>
      <c r="BI509" s="12"/>
    </row>
    <row r="510" spans="4:61" ht="15.75" customHeight="1">
      <c r="D510" s="44"/>
      <c r="E510" s="11"/>
      <c r="F510" s="11"/>
      <c r="G510" s="11"/>
      <c r="H510" s="11"/>
      <c r="I510" s="11"/>
      <c r="J510" s="11"/>
      <c r="K510" s="11"/>
      <c r="L510" s="44"/>
      <c r="M510" s="11"/>
      <c r="N510" s="11"/>
      <c r="P510" s="18"/>
      <c r="Q510" s="11"/>
      <c r="R510" s="11"/>
      <c r="S510" s="11"/>
      <c r="T510" s="11"/>
      <c r="U510" s="11"/>
      <c r="V510" s="11"/>
      <c r="W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K510" s="11"/>
      <c r="AL510" s="11"/>
      <c r="AN510" s="11"/>
      <c r="AO510" s="11"/>
      <c r="AP510" s="15"/>
      <c r="AQ510" s="12"/>
      <c r="AR510" s="11"/>
      <c r="AT510" s="12"/>
      <c r="AU510" s="11"/>
      <c r="AV510" s="44"/>
      <c r="AW510" s="12"/>
      <c r="AX510" s="11"/>
      <c r="AY510" s="18"/>
      <c r="AZ510" s="12"/>
      <c r="BA510" s="11"/>
      <c r="BB510" s="11"/>
      <c r="BD510" s="11"/>
      <c r="BE510" s="11"/>
      <c r="BF510" s="11"/>
      <c r="BG510" s="11"/>
      <c r="BH510" s="13"/>
      <c r="BI510" s="12"/>
    </row>
    <row r="511" spans="4:61" ht="15.75" customHeight="1">
      <c r="D511" s="44"/>
      <c r="E511" s="11"/>
      <c r="F511" s="11"/>
      <c r="G511" s="11"/>
      <c r="H511" s="11"/>
      <c r="I511" s="11"/>
      <c r="J511" s="11"/>
      <c r="K511" s="11"/>
      <c r="L511" s="44"/>
      <c r="M511" s="11"/>
      <c r="N511" s="11"/>
      <c r="P511" s="18"/>
      <c r="Q511" s="11"/>
      <c r="R511" s="11"/>
      <c r="S511" s="11"/>
      <c r="T511" s="11"/>
      <c r="U511" s="11"/>
      <c r="V511" s="11"/>
      <c r="W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K511" s="11"/>
      <c r="AL511" s="11"/>
      <c r="AN511" s="11"/>
      <c r="AO511" s="11"/>
      <c r="AP511" s="15"/>
      <c r="AQ511" s="12"/>
      <c r="AR511" s="11"/>
      <c r="AT511" s="12"/>
      <c r="AU511" s="11"/>
      <c r="AV511" s="44"/>
      <c r="AW511" s="12"/>
      <c r="AX511" s="11"/>
      <c r="AY511" s="18"/>
      <c r="AZ511" s="12"/>
      <c r="BA511" s="11"/>
      <c r="BB511" s="11"/>
      <c r="BD511" s="11"/>
      <c r="BE511" s="11"/>
      <c r="BF511" s="11"/>
      <c r="BG511" s="11"/>
      <c r="BH511" s="13"/>
      <c r="BI511" s="12"/>
    </row>
    <row r="512" spans="4:61" ht="15.75" customHeight="1">
      <c r="D512" s="44"/>
      <c r="E512" s="11"/>
      <c r="F512" s="11"/>
      <c r="G512" s="11"/>
      <c r="H512" s="11"/>
      <c r="I512" s="11"/>
      <c r="J512" s="11"/>
      <c r="K512" s="11"/>
      <c r="L512" s="44"/>
      <c r="M512" s="11"/>
      <c r="N512" s="11"/>
      <c r="P512" s="18"/>
      <c r="Q512" s="11"/>
      <c r="R512" s="11"/>
      <c r="S512" s="11"/>
      <c r="T512" s="11"/>
      <c r="U512" s="11"/>
      <c r="V512" s="11"/>
      <c r="W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K512" s="11"/>
      <c r="AL512" s="11"/>
      <c r="AN512" s="11"/>
      <c r="AO512" s="11"/>
      <c r="AP512" s="15"/>
      <c r="AQ512" s="12"/>
      <c r="AR512" s="11"/>
      <c r="AT512" s="12"/>
      <c r="AU512" s="11"/>
      <c r="AV512" s="44"/>
      <c r="AW512" s="12"/>
      <c r="AX512" s="11"/>
      <c r="AY512" s="18"/>
      <c r="AZ512" s="12"/>
      <c r="BA512" s="11"/>
      <c r="BB512" s="11"/>
      <c r="BD512" s="11"/>
      <c r="BE512" s="11"/>
      <c r="BF512" s="11"/>
      <c r="BG512" s="11"/>
      <c r="BH512" s="13"/>
      <c r="BI512" s="12"/>
    </row>
    <row r="513" spans="4:61" ht="15.75" customHeight="1">
      <c r="D513" s="44"/>
      <c r="E513" s="11"/>
      <c r="F513" s="11"/>
      <c r="G513" s="11"/>
      <c r="H513" s="11"/>
      <c r="I513" s="11"/>
      <c r="J513" s="11"/>
      <c r="K513" s="11"/>
      <c r="L513" s="44"/>
      <c r="M513" s="11"/>
      <c r="N513" s="11"/>
      <c r="P513" s="18"/>
      <c r="Q513" s="11"/>
      <c r="R513" s="11"/>
      <c r="S513" s="11"/>
      <c r="T513" s="11"/>
      <c r="U513" s="11"/>
      <c r="V513" s="11"/>
      <c r="W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K513" s="11"/>
      <c r="AL513" s="11"/>
      <c r="AN513" s="11"/>
      <c r="AO513" s="11"/>
      <c r="AP513" s="15"/>
      <c r="AQ513" s="12"/>
      <c r="AR513" s="11"/>
      <c r="AT513" s="12"/>
      <c r="AU513" s="11"/>
      <c r="AV513" s="44"/>
      <c r="AW513" s="12"/>
      <c r="AX513" s="11"/>
      <c r="AY513" s="18"/>
      <c r="AZ513" s="12"/>
      <c r="BA513" s="11"/>
      <c r="BB513" s="11"/>
      <c r="BD513" s="11"/>
      <c r="BE513" s="11"/>
      <c r="BF513" s="11"/>
      <c r="BG513" s="11"/>
      <c r="BH513" s="13"/>
      <c r="BI513" s="12"/>
    </row>
    <row r="514" spans="4:61" ht="15.75" customHeight="1">
      <c r="D514" s="44"/>
      <c r="E514" s="11"/>
      <c r="F514" s="11"/>
      <c r="G514" s="11"/>
      <c r="H514" s="11"/>
      <c r="I514" s="11"/>
      <c r="J514" s="11"/>
      <c r="K514" s="11"/>
      <c r="L514" s="44"/>
      <c r="M514" s="11"/>
      <c r="N514" s="11"/>
      <c r="P514" s="18"/>
      <c r="Q514" s="11"/>
      <c r="R514" s="11"/>
      <c r="S514" s="11"/>
      <c r="T514" s="11"/>
      <c r="U514" s="11"/>
      <c r="V514" s="11"/>
      <c r="W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K514" s="11"/>
      <c r="AL514" s="11"/>
      <c r="AN514" s="11"/>
      <c r="AO514" s="11"/>
      <c r="AP514" s="15"/>
      <c r="AQ514" s="12"/>
      <c r="AR514" s="11"/>
      <c r="AT514" s="12"/>
      <c r="AU514" s="11"/>
      <c r="AV514" s="44"/>
      <c r="AW514" s="12"/>
      <c r="AX514" s="11"/>
      <c r="AY514" s="18"/>
      <c r="AZ514" s="12"/>
      <c r="BA514" s="11"/>
      <c r="BB514" s="11"/>
      <c r="BD514" s="11"/>
      <c r="BE514" s="11"/>
      <c r="BF514" s="11"/>
      <c r="BG514" s="11"/>
      <c r="BH514" s="13"/>
      <c r="BI514" s="12"/>
    </row>
    <row r="515" spans="4:61" ht="15.75" customHeight="1">
      <c r="D515" s="44"/>
      <c r="E515" s="11"/>
      <c r="F515" s="11"/>
      <c r="G515" s="11"/>
      <c r="H515" s="11"/>
      <c r="I515" s="11"/>
      <c r="J515" s="11"/>
      <c r="K515" s="11"/>
      <c r="L515" s="44"/>
      <c r="M515" s="11"/>
      <c r="N515" s="11"/>
      <c r="P515" s="18"/>
      <c r="Q515" s="11"/>
      <c r="R515" s="11"/>
      <c r="S515" s="11"/>
      <c r="T515" s="11"/>
      <c r="U515" s="11"/>
      <c r="V515" s="11"/>
      <c r="W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K515" s="11"/>
      <c r="AL515" s="11"/>
      <c r="AN515" s="11"/>
      <c r="AO515" s="11"/>
      <c r="AP515" s="15"/>
      <c r="AQ515" s="12"/>
      <c r="AR515" s="11"/>
      <c r="AT515" s="12"/>
      <c r="AU515" s="11"/>
      <c r="AV515" s="44"/>
      <c r="AW515" s="12"/>
      <c r="AX515" s="11"/>
      <c r="AY515" s="18"/>
      <c r="AZ515" s="12"/>
      <c r="BA515" s="11"/>
      <c r="BB515" s="11"/>
      <c r="BD515" s="11"/>
      <c r="BE515" s="11"/>
      <c r="BF515" s="11"/>
      <c r="BG515" s="11"/>
      <c r="BH515" s="13"/>
      <c r="BI515" s="12"/>
    </row>
    <row r="516" spans="4:61" ht="15.75" customHeight="1">
      <c r="D516" s="44"/>
      <c r="E516" s="11"/>
      <c r="F516" s="11"/>
      <c r="G516" s="11"/>
      <c r="H516" s="11"/>
      <c r="I516" s="11"/>
      <c r="J516" s="11"/>
      <c r="K516" s="11"/>
      <c r="L516" s="44"/>
      <c r="M516" s="11"/>
      <c r="N516" s="11"/>
      <c r="P516" s="18"/>
      <c r="Q516" s="11"/>
      <c r="R516" s="11"/>
      <c r="S516" s="11"/>
      <c r="T516" s="11"/>
      <c r="U516" s="11"/>
      <c r="V516" s="11"/>
      <c r="W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K516" s="11"/>
      <c r="AL516" s="11"/>
      <c r="AN516" s="11"/>
      <c r="AO516" s="11"/>
      <c r="AP516" s="15"/>
      <c r="AQ516" s="12"/>
      <c r="AR516" s="11"/>
      <c r="AT516" s="12"/>
      <c r="AU516" s="11"/>
      <c r="AV516" s="44"/>
      <c r="AW516" s="12"/>
      <c r="AX516" s="11"/>
      <c r="AY516" s="18"/>
      <c r="AZ516" s="12"/>
      <c r="BA516" s="11"/>
      <c r="BB516" s="11"/>
      <c r="BD516" s="11"/>
      <c r="BE516" s="11"/>
      <c r="BF516" s="11"/>
      <c r="BG516" s="11"/>
      <c r="BH516" s="13"/>
      <c r="BI516" s="12"/>
    </row>
    <row r="517" spans="4:61" ht="15.75" customHeight="1">
      <c r="D517" s="44"/>
      <c r="E517" s="11"/>
      <c r="F517" s="11"/>
      <c r="G517" s="11"/>
      <c r="H517" s="11"/>
      <c r="I517" s="11"/>
      <c r="J517" s="11"/>
      <c r="K517" s="11"/>
      <c r="L517" s="44"/>
      <c r="M517" s="11"/>
      <c r="N517" s="11"/>
      <c r="P517" s="18"/>
      <c r="Q517" s="11"/>
      <c r="R517" s="11"/>
      <c r="S517" s="11"/>
      <c r="T517" s="11"/>
      <c r="U517" s="11"/>
      <c r="V517" s="11"/>
      <c r="W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K517" s="11"/>
      <c r="AL517" s="11"/>
      <c r="AN517" s="11"/>
      <c r="AO517" s="11"/>
      <c r="AP517" s="15"/>
      <c r="AQ517" s="12"/>
      <c r="AR517" s="11"/>
      <c r="AT517" s="12"/>
      <c r="AU517" s="11"/>
      <c r="AV517" s="44"/>
      <c r="AW517" s="12"/>
      <c r="AX517" s="11"/>
      <c r="AY517" s="18"/>
      <c r="AZ517" s="12"/>
      <c r="BA517" s="11"/>
      <c r="BB517" s="11"/>
      <c r="BD517" s="11"/>
      <c r="BE517" s="11"/>
      <c r="BF517" s="11"/>
      <c r="BG517" s="11"/>
      <c r="BH517" s="13"/>
      <c r="BI517" s="12"/>
    </row>
    <row r="518" spans="4:61" ht="15.75" customHeight="1">
      <c r="D518" s="44"/>
      <c r="E518" s="11"/>
      <c r="F518" s="11"/>
      <c r="G518" s="11"/>
      <c r="H518" s="11"/>
      <c r="I518" s="11"/>
      <c r="J518" s="11"/>
      <c r="K518" s="11"/>
      <c r="L518" s="44"/>
      <c r="M518" s="11"/>
      <c r="N518" s="11"/>
      <c r="P518" s="18"/>
      <c r="Q518" s="11"/>
      <c r="R518" s="11"/>
      <c r="S518" s="11"/>
      <c r="T518" s="11"/>
      <c r="U518" s="11"/>
      <c r="V518" s="11"/>
      <c r="W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K518" s="11"/>
      <c r="AL518" s="11"/>
      <c r="AN518" s="11"/>
      <c r="AO518" s="11"/>
      <c r="AP518" s="15"/>
      <c r="AQ518" s="12"/>
      <c r="AR518" s="11"/>
      <c r="AT518" s="12"/>
      <c r="AU518" s="11"/>
      <c r="AV518" s="44"/>
      <c r="AW518" s="12"/>
      <c r="AX518" s="11"/>
      <c r="AY518" s="18"/>
      <c r="AZ518" s="12"/>
      <c r="BA518" s="11"/>
      <c r="BB518" s="11"/>
      <c r="BD518" s="11"/>
      <c r="BE518" s="11"/>
      <c r="BF518" s="11"/>
      <c r="BG518" s="11"/>
      <c r="BH518" s="13"/>
      <c r="BI518" s="12"/>
    </row>
    <row r="519" spans="4:61" ht="15.75" customHeight="1">
      <c r="D519" s="44"/>
      <c r="E519" s="11"/>
      <c r="F519" s="11"/>
      <c r="G519" s="11"/>
      <c r="H519" s="11"/>
      <c r="I519" s="11"/>
      <c r="J519" s="11"/>
      <c r="K519" s="11"/>
      <c r="L519" s="44"/>
      <c r="M519" s="11"/>
      <c r="N519" s="11"/>
      <c r="P519" s="18"/>
      <c r="Q519" s="11"/>
      <c r="R519" s="11"/>
      <c r="S519" s="11"/>
      <c r="T519" s="11"/>
      <c r="U519" s="11"/>
      <c r="V519" s="11"/>
      <c r="W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K519" s="11"/>
      <c r="AL519" s="11"/>
      <c r="AN519" s="11"/>
      <c r="AO519" s="11"/>
      <c r="AP519" s="15"/>
      <c r="AQ519" s="12"/>
      <c r="AR519" s="11"/>
      <c r="AT519" s="12"/>
      <c r="AU519" s="11"/>
      <c r="AV519" s="44"/>
      <c r="AW519" s="12"/>
      <c r="AX519" s="11"/>
      <c r="AY519" s="18"/>
      <c r="AZ519" s="12"/>
      <c r="BA519" s="11"/>
      <c r="BB519" s="11"/>
      <c r="BD519" s="11"/>
      <c r="BE519" s="11"/>
      <c r="BF519" s="11"/>
      <c r="BG519" s="11"/>
      <c r="BH519" s="13"/>
      <c r="BI519" s="12"/>
    </row>
    <row r="520" spans="4:61" ht="15.75" customHeight="1">
      <c r="D520" s="44"/>
      <c r="E520" s="11"/>
      <c r="F520" s="11"/>
      <c r="G520" s="11"/>
      <c r="H520" s="11"/>
      <c r="I520" s="11"/>
      <c r="J520" s="11"/>
      <c r="K520" s="11"/>
      <c r="L520" s="44"/>
      <c r="M520" s="11"/>
      <c r="N520" s="11"/>
      <c r="P520" s="18"/>
      <c r="Q520" s="11"/>
      <c r="R520" s="11"/>
      <c r="S520" s="11"/>
      <c r="T520" s="11"/>
      <c r="U520" s="11"/>
      <c r="V520" s="11"/>
      <c r="W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K520" s="11"/>
      <c r="AL520" s="11"/>
      <c r="AN520" s="11"/>
      <c r="AO520" s="11"/>
      <c r="AP520" s="15"/>
      <c r="AQ520" s="12"/>
      <c r="AR520" s="11"/>
      <c r="AT520" s="12"/>
      <c r="AU520" s="11"/>
      <c r="AV520" s="44"/>
      <c r="AW520" s="12"/>
      <c r="AX520" s="11"/>
      <c r="AY520" s="18"/>
      <c r="AZ520" s="12"/>
      <c r="BA520" s="11"/>
      <c r="BB520" s="11"/>
      <c r="BD520" s="11"/>
      <c r="BE520" s="11"/>
      <c r="BF520" s="11"/>
      <c r="BG520" s="11"/>
      <c r="BH520" s="13"/>
      <c r="BI520" s="12"/>
    </row>
    <row r="521" spans="4:61" ht="15.75" customHeight="1">
      <c r="D521" s="44"/>
      <c r="E521" s="11"/>
      <c r="F521" s="11"/>
      <c r="G521" s="11"/>
      <c r="H521" s="11"/>
      <c r="I521" s="11"/>
      <c r="J521" s="11"/>
      <c r="K521" s="11"/>
      <c r="L521" s="44"/>
      <c r="M521" s="11"/>
      <c r="N521" s="11"/>
      <c r="P521" s="18"/>
      <c r="Q521" s="11"/>
      <c r="R521" s="11"/>
      <c r="S521" s="11"/>
      <c r="T521" s="11"/>
      <c r="U521" s="11"/>
      <c r="V521" s="11"/>
      <c r="W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K521" s="11"/>
      <c r="AL521" s="11"/>
      <c r="AN521" s="11"/>
      <c r="AO521" s="11"/>
      <c r="AP521" s="15"/>
      <c r="AQ521" s="12"/>
      <c r="AR521" s="11"/>
      <c r="AT521" s="12"/>
      <c r="AU521" s="11"/>
      <c r="AV521" s="44"/>
      <c r="AW521" s="12"/>
      <c r="AX521" s="11"/>
      <c r="AY521" s="18"/>
      <c r="AZ521" s="12"/>
      <c r="BA521" s="11"/>
      <c r="BB521" s="11"/>
      <c r="BD521" s="11"/>
      <c r="BE521" s="11"/>
      <c r="BF521" s="11"/>
      <c r="BG521" s="11"/>
      <c r="BH521" s="13"/>
      <c r="BI521" s="12"/>
    </row>
    <row r="522" spans="4:61" ht="15.75" customHeight="1">
      <c r="D522" s="44"/>
      <c r="E522" s="11"/>
      <c r="F522" s="11"/>
      <c r="G522" s="11"/>
      <c r="H522" s="11"/>
      <c r="I522" s="11"/>
      <c r="J522" s="11"/>
      <c r="K522" s="11"/>
      <c r="L522" s="44"/>
      <c r="M522" s="11"/>
      <c r="N522" s="11"/>
      <c r="P522" s="18"/>
      <c r="Q522" s="11"/>
      <c r="R522" s="11"/>
      <c r="S522" s="11"/>
      <c r="T522" s="11"/>
      <c r="U522" s="11"/>
      <c r="V522" s="11"/>
      <c r="W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K522" s="11"/>
      <c r="AL522" s="11"/>
      <c r="AN522" s="11"/>
      <c r="AO522" s="11"/>
      <c r="AP522" s="15"/>
      <c r="AQ522" s="12"/>
      <c r="AR522" s="11"/>
      <c r="AT522" s="12"/>
      <c r="AU522" s="11"/>
      <c r="AV522" s="44"/>
      <c r="AW522" s="12"/>
      <c r="AX522" s="11"/>
      <c r="AY522" s="18"/>
      <c r="AZ522" s="12"/>
      <c r="BA522" s="11"/>
      <c r="BB522" s="11"/>
      <c r="BD522" s="11"/>
      <c r="BE522" s="11"/>
      <c r="BF522" s="11"/>
      <c r="BG522" s="11"/>
      <c r="BH522" s="13"/>
      <c r="BI522" s="12"/>
    </row>
    <row r="523" spans="4:61" ht="15.75" customHeight="1">
      <c r="D523" s="44"/>
      <c r="E523" s="11"/>
      <c r="F523" s="11"/>
      <c r="G523" s="11"/>
      <c r="H523" s="11"/>
      <c r="I523" s="11"/>
      <c r="J523" s="11"/>
      <c r="K523" s="11"/>
      <c r="L523" s="44"/>
      <c r="M523" s="11"/>
      <c r="N523" s="11"/>
      <c r="P523" s="18"/>
      <c r="Q523" s="11"/>
      <c r="R523" s="11"/>
      <c r="S523" s="11"/>
      <c r="T523" s="11"/>
      <c r="U523" s="11"/>
      <c r="V523" s="11"/>
      <c r="W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K523" s="11"/>
      <c r="AL523" s="11"/>
      <c r="AN523" s="11"/>
      <c r="AO523" s="11"/>
      <c r="AP523" s="15"/>
      <c r="AQ523" s="12"/>
      <c r="AR523" s="11"/>
      <c r="AT523" s="12"/>
      <c r="AU523" s="11"/>
      <c r="AV523" s="44"/>
      <c r="AW523" s="12"/>
      <c r="AX523" s="11"/>
      <c r="AY523" s="18"/>
      <c r="AZ523" s="12"/>
      <c r="BA523" s="11"/>
      <c r="BB523" s="11"/>
      <c r="BD523" s="11"/>
      <c r="BE523" s="11"/>
      <c r="BF523" s="11"/>
      <c r="BG523" s="11"/>
      <c r="BH523" s="13"/>
      <c r="BI523" s="12"/>
    </row>
    <row r="524" spans="4:61" ht="15.75" customHeight="1">
      <c r="D524" s="44"/>
      <c r="E524" s="11"/>
      <c r="F524" s="11"/>
      <c r="G524" s="11"/>
      <c r="H524" s="11"/>
      <c r="I524" s="11"/>
      <c r="J524" s="11"/>
      <c r="K524" s="11"/>
      <c r="L524" s="44"/>
      <c r="M524" s="11"/>
      <c r="N524" s="11"/>
      <c r="P524" s="18"/>
      <c r="Q524" s="11"/>
      <c r="R524" s="11"/>
      <c r="S524" s="11"/>
      <c r="T524" s="11"/>
      <c r="U524" s="11"/>
      <c r="V524" s="11"/>
      <c r="W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K524" s="11"/>
      <c r="AL524" s="11"/>
      <c r="AN524" s="11"/>
      <c r="AO524" s="11"/>
      <c r="AP524" s="15"/>
      <c r="AQ524" s="12"/>
      <c r="AR524" s="11"/>
      <c r="AT524" s="12"/>
      <c r="AU524" s="11"/>
      <c r="AV524" s="44"/>
      <c r="AW524" s="12"/>
      <c r="AX524" s="11"/>
      <c r="AY524" s="18"/>
      <c r="AZ524" s="12"/>
      <c r="BA524" s="11"/>
      <c r="BB524" s="11"/>
      <c r="BD524" s="11"/>
      <c r="BE524" s="11"/>
      <c r="BF524" s="11"/>
      <c r="BG524" s="11"/>
      <c r="BH524" s="13"/>
      <c r="BI524" s="12"/>
    </row>
    <row r="525" spans="4:61" ht="15.75" customHeight="1">
      <c r="D525" s="44"/>
      <c r="E525" s="11"/>
      <c r="F525" s="11"/>
      <c r="G525" s="11"/>
      <c r="H525" s="11"/>
      <c r="I525" s="11"/>
      <c r="J525" s="11"/>
      <c r="K525" s="11"/>
      <c r="L525" s="44"/>
      <c r="M525" s="11"/>
      <c r="N525" s="11"/>
      <c r="P525" s="18"/>
      <c r="Q525" s="11"/>
      <c r="R525" s="11"/>
      <c r="S525" s="11"/>
      <c r="T525" s="11"/>
      <c r="U525" s="11"/>
      <c r="V525" s="11"/>
      <c r="W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K525" s="11"/>
      <c r="AL525" s="11"/>
      <c r="AN525" s="11"/>
      <c r="AO525" s="11"/>
      <c r="AP525" s="15"/>
      <c r="AQ525" s="12"/>
      <c r="AR525" s="11"/>
      <c r="AT525" s="12"/>
      <c r="AU525" s="11"/>
      <c r="AV525" s="44"/>
      <c r="AW525" s="12"/>
      <c r="AX525" s="11"/>
      <c r="AY525" s="18"/>
      <c r="AZ525" s="12"/>
      <c r="BA525" s="11"/>
      <c r="BB525" s="11"/>
      <c r="BD525" s="11"/>
      <c r="BE525" s="11"/>
      <c r="BF525" s="11"/>
      <c r="BG525" s="11"/>
      <c r="BH525" s="13"/>
      <c r="BI525" s="12"/>
    </row>
    <row r="526" spans="4:61" ht="15.75" customHeight="1">
      <c r="D526" s="44"/>
      <c r="E526" s="11"/>
      <c r="F526" s="11"/>
      <c r="G526" s="11"/>
      <c r="H526" s="11"/>
      <c r="I526" s="11"/>
      <c r="J526" s="11"/>
      <c r="K526" s="11"/>
      <c r="L526" s="44"/>
      <c r="M526" s="11"/>
      <c r="N526" s="11"/>
      <c r="P526" s="18"/>
      <c r="Q526" s="11"/>
      <c r="R526" s="11"/>
      <c r="S526" s="11"/>
      <c r="T526" s="11"/>
      <c r="U526" s="11"/>
      <c r="V526" s="11"/>
      <c r="W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K526" s="11"/>
      <c r="AL526" s="11"/>
      <c r="AN526" s="11"/>
      <c r="AO526" s="11"/>
      <c r="AP526" s="15"/>
      <c r="AQ526" s="12"/>
      <c r="AR526" s="11"/>
      <c r="AT526" s="12"/>
      <c r="AU526" s="11"/>
      <c r="AV526" s="44"/>
      <c r="AW526" s="12"/>
      <c r="AX526" s="11"/>
      <c r="AY526" s="18"/>
      <c r="AZ526" s="12"/>
      <c r="BA526" s="11"/>
      <c r="BB526" s="11"/>
      <c r="BD526" s="11"/>
      <c r="BE526" s="11"/>
      <c r="BF526" s="11"/>
      <c r="BG526" s="11"/>
      <c r="BH526" s="13"/>
      <c r="BI526" s="12"/>
    </row>
    <row r="527" spans="4:61" ht="15.75" customHeight="1">
      <c r="D527" s="44"/>
      <c r="E527" s="11"/>
      <c r="F527" s="11"/>
      <c r="G527" s="11"/>
      <c r="H527" s="11"/>
      <c r="I527" s="11"/>
      <c r="J527" s="11"/>
      <c r="K527" s="11"/>
      <c r="L527" s="44"/>
      <c r="M527" s="11"/>
      <c r="N527" s="11"/>
      <c r="P527" s="18"/>
      <c r="Q527" s="11"/>
      <c r="R527" s="11"/>
      <c r="S527" s="11"/>
      <c r="T527" s="11"/>
      <c r="U527" s="11"/>
      <c r="V527" s="11"/>
      <c r="W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K527" s="11"/>
      <c r="AL527" s="11"/>
      <c r="AN527" s="11"/>
      <c r="AO527" s="11"/>
      <c r="AP527" s="15"/>
      <c r="AQ527" s="12"/>
      <c r="AR527" s="11"/>
      <c r="AT527" s="12"/>
      <c r="AU527" s="11"/>
      <c r="AV527" s="44"/>
      <c r="AW527" s="12"/>
      <c r="AX527" s="11"/>
      <c r="AY527" s="18"/>
      <c r="AZ527" s="12"/>
      <c r="BA527" s="11"/>
      <c r="BB527" s="11"/>
      <c r="BD527" s="11"/>
      <c r="BE527" s="11"/>
      <c r="BF527" s="11"/>
      <c r="BG527" s="11"/>
      <c r="BH527" s="13"/>
      <c r="BI527" s="12"/>
    </row>
    <row r="528" spans="4:61" ht="15.75" customHeight="1">
      <c r="D528" s="44"/>
      <c r="E528" s="11"/>
      <c r="F528" s="11"/>
      <c r="G528" s="11"/>
      <c r="H528" s="11"/>
      <c r="I528" s="11"/>
      <c r="J528" s="11"/>
      <c r="K528" s="11"/>
      <c r="L528" s="44"/>
      <c r="M528" s="11"/>
      <c r="N528" s="11"/>
      <c r="P528" s="18"/>
      <c r="Q528" s="11"/>
      <c r="R528" s="11"/>
      <c r="S528" s="11"/>
      <c r="T528" s="11"/>
      <c r="U528" s="11"/>
      <c r="V528" s="11"/>
      <c r="W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K528" s="11"/>
      <c r="AL528" s="11"/>
      <c r="AN528" s="11"/>
      <c r="AO528" s="11"/>
      <c r="AP528" s="15"/>
      <c r="AQ528" s="12"/>
      <c r="AR528" s="11"/>
      <c r="AT528" s="12"/>
      <c r="AU528" s="11"/>
      <c r="AV528" s="44"/>
      <c r="AW528" s="12"/>
      <c r="AX528" s="11"/>
      <c r="AY528" s="18"/>
      <c r="AZ528" s="12"/>
      <c r="BA528" s="11"/>
      <c r="BB528" s="11"/>
      <c r="BD528" s="11"/>
      <c r="BE528" s="11"/>
      <c r="BF528" s="11"/>
      <c r="BG528" s="11"/>
      <c r="BH528" s="13"/>
      <c r="BI528" s="12"/>
    </row>
    <row r="529" spans="4:61" ht="15.75" customHeight="1">
      <c r="D529" s="44"/>
      <c r="E529" s="11"/>
      <c r="F529" s="11"/>
      <c r="G529" s="11"/>
      <c r="H529" s="11"/>
      <c r="I529" s="11"/>
      <c r="J529" s="11"/>
      <c r="K529" s="11"/>
      <c r="L529" s="44"/>
      <c r="M529" s="11"/>
      <c r="N529" s="11"/>
      <c r="P529" s="18"/>
      <c r="Q529" s="11"/>
      <c r="R529" s="11"/>
      <c r="S529" s="11"/>
      <c r="T529" s="11"/>
      <c r="U529" s="11"/>
      <c r="V529" s="11"/>
      <c r="W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K529" s="11"/>
      <c r="AL529" s="11"/>
      <c r="AN529" s="11"/>
      <c r="AO529" s="11"/>
      <c r="AP529" s="15"/>
      <c r="AQ529" s="12"/>
      <c r="AR529" s="11"/>
      <c r="AT529" s="12"/>
      <c r="AU529" s="11"/>
      <c r="AV529" s="44"/>
      <c r="AW529" s="12"/>
      <c r="AX529" s="11"/>
      <c r="AY529" s="18"/>
      <c r="AZ529" s="12"/>
      <c r="BA529" s="11"/>
      <c r="BB529" s="11"/>
      <c r="BD529" s="11"/>
      <c r="BE529" s="11"/>
      <c r="BF529" s="11"/>
      <c r="BG529" s="11"/>
      <c r="BH529" s="13"/>
      <c r="BI529" s="12"/>
    </row>
    <row r="530" spans="4:61" ht="15.75" customHeight="1">
      <c r="D530" s="44"/>
      <c r="E530" s="11"/>
      <c r="F530" s="11"/>
      <c r="G530" s="11"/>
      <c r="H530" s="11"/>
      <c r="I530" s="11"/>
      <c r="J530" s="11"/>
      <c r="K530" s="11"/>
      <c r="L530" s="44"/>
      <c r="M530" s="11"/>
      <c r="N530" s="11"/>
      <c r="P530" s="18"/>
      <c r="Q530" s="11"/>
      <c r="R530" s="11"/>
      <c r="S530" s="11"/>
      <c r="T530" s="11"/>
      <c r="U530" s="11"/>
      <c r="V530" s="11"/>
      <c r="W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K530" s="11"/>
      <c r="AL530" s="11"/>
      <c r="AN530" s="11"/>
      <c r="AO530" s="11"/>
      <c r="AP530" s="15"/>
      <c r="AQ530" s="12"/>
      <c r="AR530" s="11"/>
      <c r="AT530" s="12"/>
      <c r="AU530" s="11"/>
      <c r="AV530" s="44"/>
      <c r="AW530" s="12"/>
      <c r="AX530" s="11"/>
      <c r="AY530" s="18"/>
      <c r="AZ530" s="12"/>
      <c r="BA530" s="11"/>
      <c r="BB530" s="11"/>
      <c r="BD530" s="11"/>
      <c r="BE530" s="11"/>
      <c r="BF530" s="11"/>
      <c r="BG530" s="11"/>
      <c r="BH530" s="13"/>
      <c r="BI530" s="12"/>
    </row>
    <row r="531" spans="4:61" ht="15.75" customHeight="1">
      <c r="D531" s="44"/>
      <c r="E531" s="11"/>
      <c r="F531" s="11"/>
      <c r="G531" s="11"/>
      <c r="H531" s="11"/>
      <c r="I531" s="11"/>
      <c r="J531" s="11"/>
      <c r="K531" s="11"/>
      <c r="L531" s="44"/>
      <c r="M531" s="11"/>
      <c r="N531" s="11"/>
      <c r="P531" s="18"/>
      <c r="Q531" s="11"/>
      <c r="R531" s="11"/>
      <c r="S531" s="11"/>
      <c r="T531" s="11"/>
      <c r="U531" s="11"/>
      <c r="V531" s="11"/>
      <c r="W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K531" s="11"/>
      <c r="AL531" s="11"/>
      <c r="AN531" s="11"/>
      <c r="AO531" s="11"/>
      <c r="AP531" s="15"/>
      <c r="AQ531" s="12"/>
      <c r="AR531" s="11"/>
      <c r="AT531" s="12"/>
      <c r="AU531" s="11"/>
      <c r="AV531" s="44"/>
      <c r="AW531" s="12"/>
      <c r="AX531" s="11"/>
      <c r="AY531" s="18"/>
      <c r="AZ531" s="12"/>
      <c r="BA531" s="11"/>
      <c r="BB531" s="11"/>
      <c r="BD531" s="11"/>
      <c r="BE531" s="11"/>
      <c r="BF531" s="11"/>
      <c r="BG531" s="11"/>
      <c r="BH531" s="13"/>
      <c r="BI531" s="12"/>
    </row>
    <row r="532" spans="4:61" ht="15.75" customHeight="1">
      <c r="D532" s="44"/>
      <c r="E532" s="11"/>
      <c r="F532" s="11"/>
      <c r="G532" s="11"/>
      <c r="H532" s="11"/>
      <c r="I532" s="11"/>
      <c r="J532" s="11"/>
      <c r="K532" s="11"/>
      <c r="L532" s="44"/>
      <c r="M532" s="11"/>
      <c r="N532" s="11"/>
      <c r="P532" s="18"/>
      <c r="Q532" s="11"/>
      <c r="R532" s="11"/>
      <c r="S532" s="11"/>
      <c r="T532" s="11"/>
      <c r="U532" s="11"/>
      <c r="V532" s="11"/>
      <c r="W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K532" s="11"/>
      <c r="AL532" s="11"/>
      <c r="AN532" s="11"/>
      <c r="AO532" s="11"/>
      <c r="AP532" s="15"/>
      <c r="AQ532" s="12"/>
      <c r="AR532" s="11"/>
      <c r="AT532" s="12"/>
      <c r="AU532" s="11"/>
      <c r="AV532" s="44"/>
      <c r="AW532" s="12"/>
      <c r="AX532" s="11"/>
      <c r="AY532" s="18"/>
      <c r="AZ532" s="12"/>
      <c r="BA532" s="11"/>
      <c r="BB532" s="11"/>
      <c r="BD532" s="11"/>
      <c r="BE532" s="11"/>
      <c r="BF532" s="11"/>
      <c r="BG532" s="11"/>
      <c r="BH532" s="13"/>
      <c r="BI532" s="12"/>
    </row>
    <row r="533" spans="4:61" ht="15.75" customHeight="1">
      <c r="D533" s="44"/>
      <c r="E533" s="11"/>
      <c r="F533" s="11"/>
      <c r="G533" s="11"/>
      <c r="H533" s="11"/>
      <c r="I533" s="11"/>
      <c r="J533" s="11"/>
      <c r="K533" s="11"/>
      <c r="L533" s="44"/>
      <c r="M533" s="11"/>
      <c r="N533" s="11"/>
      <c r="P533" s="18"/>
      <c r="Q533" s="11"/>
      <c r="R533" s="11"/>
      <c r="S533" s="11"/>
      <c r="T533" s="11"/>
      <c r="U533" s="11"/>
      <c r="V533" s="11"/>
      <c r="W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K533" s="11"/>
      <c r="AL533" s="11"/>
      <c r="AN533" s="11"/>
      <c r="AO533" s="11"/>
      <c r="AP533" s="15"/>
      <c r="AQ533" s="12"/>
      <c r="AR533" s="11"/>
      <c r="AT533" s="12"/>
      <c r="AU533" s="11"/>
      <c r="AV533" s="44"/>
      <c r="AW533" s="12"/>
      <c r="AX533" s="11"/>
      <c r="AY533" s="18"/>
      <c r="AZ533" s="12"/>
      <c r="BA533" s="11"/>
      <c r="BB533" s="11"/>
      <c r="BD533" s="11"/>
      <c r="BE533" s="11"/>
      <c r="BF533" s="11"/>
      <c r="BG533" s="11"/>
      <c r="BH533" s="13"/>
      <c r="BI533" s="12"/>
    </row>
    <row r="534" spans="4:61" ht="15.75" customHeight="1">
      <c r="D534" s="44"/>
      <c r="E534" s="11"/>
      <c r="F534" s="11"/>
      <c r="G534" s="11"/>
      <c r="H534" s="11"/>
      <c r="I534" s="11"/>
      <c r="J534" s="11"/>
      <c r="K534" s="11"/>
      <c r="L534" s="44"/>
      <c r="M534" s="11"/>
      <c r="N534" s="11"/>
      <c r="P534" s="18"/>
      <c r="Q534" s="11"/>
      <c r="R534" s="11"/>
      <c r="S534" s="11"/>
      <c r="T534" s="11"/>
      <c r="U534" s="11"/>
      <c r="V534" s="11"/>
      <c r="W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K534" s="11"/>
      <c r="AL534" s="11"/>
      <c r="AN534" s="11"/>
      <c r="AO534" s="11"/>
      <c r="AP534" s="15"/>
      <c r="AQ534" s="12"/>
      <c r="AR534" s="11"/>
      <c r="AT534" s="12"/>
      <c r="AU534" s="11"/>
      <c r="AV534" s="44"/>
      <c r="AW534" s="12"/>
      <c r="AX534" s="11"/>
      <c r="AY534" s="18"/>
      <c r="AZ534" s="12"/>
      <c r="BA534" s="11"/>
      <c r="BB534" s="11"/>
      <c r="BD534" s="11"/>
      <c r="BE534" s="11"/>
      <c r="BF534" s="11"/>
      <c r="BG534" s="11"/>
      <c r="BH534" s="13"/>
      <c r="BI534" s="12"/>
    </row>
    <row r="535" spans="4:61" ht="15.75" customHeight="1">
      <c r="D535" s="44"/>
      <c r="E535" s="11"/>
      <c r="F535" s="11"/>
      <c r="G535" s="11"/>
      <c r="H535" s="11"/>
      <c r="I535" s="11"/>
      <c r="J535" s="11"/>
      <c r="K535" s="11"/>
      <c r="L535" s="44"/>
      <c r="M535" s="11"/>
      <c r="N535" s="11"/>
      <c r="P535" s="18"/>
      <c r="Q535" s="11"/>
      <c r="R535" s="11"/>
      <c r="S535" s="11"/>
      <c r="T535" s="11"/>
      <c r="U535" s="11"/>
      <c r="V535" s="11"/>
      <c r="W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K535" s="11"/>
      <c r="AL535" s="11"/>
      <c r="AN535" s="11"/>
      <c r="AO535" s="11"/>
      <c r="AP535" s="15"/>
      <c r="AQ535" s="12"/>
      <c r="AR535" s="11"/>
      <c r="AT535" s="12"/>
      <c r="AU535" s="11"/>
      <c r="AV535" s="44"/>
      <c r="AW535" s="12"/>
      <c r="AX535" s="11"/>
      <c r="AY535" s="18"/>
      <c r="AZ535" s="12"/>
      <c r="BA535" s="11"/>
      <c r="BB535" s="11"/>
      <c r="BD535" s="11"/>
      <c r="BE535" s="11"/>
      <c r="BF535" s="11"/>
      <c r="BG535" s="11"/>
      <c r="BH535" s="13"/>
      <c r="BI535" s="12"/>
    </row>
    <row r="536" spans="4:61" ht="15.75" customHeight="1">
      <c r="D536" s="44"/>
      <c r="E536" s="11"/>
      <c r="F536" s="11"/>
      <c r="G536" s="11"/>
      <c r="H536" s="11"/>
      <c r="I536" s="11"/>
      <c r="J536" s="11"/>
      <c r="K536" s="11"/>
      <c r="L536" s="44"/>
      <c r="M536" s="11"/>
      <c r="N536" s="11"/>
      <c r="P536" s="18"/>
      <c r="Q536" s="11"/>
      <c r="R536" s="11"/>
      <c r="S536" s="11"/>
      <c r="T536" s="11"/>
      <c r="U536" s="11"/>
      <c r="V536" s="11"/>
      <c r="W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K536" s="11"/>
      <c r="AL536" s="11"/>
      <c r="AN536" s="11"/>
      <c r="AO536" s="11"/>
      <c r="AP536" s="15"/>
      <c r="AQ536" s="12"/>
      <c r="AR536" s="11"/>
      <c r="AT536" s="12"/>
      <c r="AU536" s="11"/>
      <c r="AV536" s="44"/>
      <c r="AW536" s="12"/>
      <c r="AX536" s="11"/>
      <c r="AY536" s="18"/>
      <c r="AZ536" s="12"/>
      <c r="BA536" s="11"/>
      <c r="BB536" s="11"/>
      <c r="BD536" s="11"/>
      <c r="BE536" s="11"/>
      <c r="BF536" s="11"/>
      <c r="BG536" s="11"/>
      <c r="BH536" s="13"/>
      <c r="BI536" s="12"/>
    </row>
    <row r="537" spans="4:61" ht="15.75" customHeight="1">
      <c r="D537" s="44"/>
      <c r="E537" s="11"/>
      <c r="F537" s="11"/>
      <c r="G537" s="11"/>
      <c r="H537" s="11"/>
      <c r="I537" s="11"/>
      <c r="J537" s="11"/>
      <c r="K537" s="11"/>
      <c r="L537" s="44"/>
      <c r="M537" s="11"/>
      <c r="N537" s="11"/>
      <c r="P537" s="18"/>
      <c r="Q537" s="11"/>
      <c r="R537" s="11"/>
      <c r="S537" s="11"/>
      <c r="T537" s="11"/>
      <c r="U537" s="11"/>
      <c r="V537" s="11"/>
      <c r="W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K537" s="11"/>
      <c r="AL537" s="11"/>
      <c r="AN537" s="11"/>
      <c r="AO537" s="11"/>
      <c r="AP537" s="15"/>
      <c r="AQ537" s="12"/>
      <c r="AR537" s="11"/>
      <c r="AT537" s="12"/>
      <c r="AU537" s="11"/>
      <c r="AV537" s="44"/>
      <c r="AW537" s="12"/>
      <c r="AX537" s="11"/>
      <c r="AY537" s="18"/>
      <c r="AZ537" s="12"/>
      <c r="BA537" s="11"/>
      <c r="BB537" s="11"/>
      <c r="BD537" s="11"/>
      <c r="BE537" s="11"/>
      <c r="BF537" s="11"/>
      <c r="BG537" s="11"/>
      <c r="BH537" s="13"/>
      <c r="BI537" s="12"/>
    </row>
    <row r="538" spans="4:61" ht="15.75" customHeight="1">
      <c r="D538" s="44"/>
      <c r="E538" s="11"/>
      <c r="F538" s="11"/>
      <c r="G538" s="11"/>
      <c r="H538" s="11"/>
      <c r="I538" s="11"/>
      <c r="J538" s="11"/>
      <c r="K538" s="11"/>
      <c r="L538" s="44"/>
      <c r="M538" s="11"/>
      <c r="N538" s="11"/>
      <c r="P538" s="18"/>
      <c r="Q538" s="11"/>
      <c r="R538" s="11"/>
      <c r="S538" s="11"/>
      <c r="T538" s="11"/>
      <c r="U538" s="11"/>
      <c r="V538" s="11"/>
      <c r="W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K538" s="11"/>
      <c r="AL538" s="11"/>
      <c r="AN538" s="11"/>
      <c r="AO538" s="11"/>
      <c r="AP538" s="15"/>
      <c r="AQ538" s="12"/>
      <c r="AR538" s="11"/>
      <c r="AT538" s="12"/>
      <c r="AU538" s="11"/>
      <c r="AV538" s="44"/>
      <c r="AW538" s="12"/>
      <c r="AX538" s="11"/>
      <c r="AY538" s="18"/>
      <c r="AZ538" s="12"/>
      <c r="BA538" s="11"/>
      <c r="BB538" s="11"/>
      <c r="BD538" s="11"/>
      <c r="BE538" s="11"/>
      <c r="BF538" s="11"/>
      <c r="BG538" s="11"/>
      <c r="BH538" s="13"/>
      <c r="BI538" s="12"/>
    </row>
    <row r="539" spans="4:61" ht="15.75" customHeight="1">
      <c r="D539" s="44"/>
      <c r="E539" s="11"/>
      <c r="F539" s="11"/>
      <c r="G539" s="11"/>
      <c r="H539" s="11"/>
      <c r="I539" s="11"/>
      <c r="J539" s="11"/>
      <c r="K539" s="11"/>
      <c r="L539" s="44"/>
      <c r="M539" s="11"/>
      <c r="N539" s="11"/>
      <c r="P539" s="18"/>
      <c r="Q539" s="11"/>
      <c r="R539" s="11"/>
      <c r="S539" s="11"/>
      <c r="T539" s="11"/>
      <c r="U539" s="11"/>
      <c r="V539" s="11"/>
      <c r="W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K539" s="11"/>
      <c r="AL539" s="11"/>
      <c r="AN539" s="11"/>
      <c r="AO539" s="11"/>
      <c r="AP539" s="15"/>
      <c r="AQ539" s="12"/>
      <c r="AR539" s="11"/>
      <c r="AT539" s="12"/>
      <c r="AU539" s="11"/>
      <c r="AV539" s="44"/>
      <c r="AW539" s="12"/>
      <c r="AX539" s="11"/>
      <c r="AY539" s="18"/>
      <c r="AZ539" s="12"/>
      <c r="BA539" s="11"/>
      <c r="BB539" s="11"/>
      <c r="BD539" s="11"/>
      <c r="BE539" s="11"/>
      <c r="BF539" s="11"/>
      <c r="BG539" s="11"/>
      <c r="BH539" s="13"/>
      <c r="BI539" s="12"/>
    </row>
    <row r="540" spans="4:61" ht="15.75" customHeight="1">
      <c r="D540" s="44"/>
      <c r="E540" s="11"/>
      <c r="F540" s="11"/>
      <c r="G540" s="11"/>
      <c r="H540" s="11"/>
      <c r="I540" s="11"/>
      <c r="J540" s="11"/>
      <c r="K540" s="11"/>
      <c r="L540" s="44"/>
      <c r="M540" s="11"/>
      <c r="N540" s="11"/>
      <c r="P540" s="18"/>
      <c r="Q540" s="11"/>
      <c r="R540" s="11"/>
      <c r="S540" s="11"/>
      <c r="T540" s="11"/>
      <c r="U540" s="11"/>
      <c r="V540" s="11"/>
      <c r="W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K540" s="11"/>
      <c r="AL540" s="11"/>
      <c r="AN540" s="11"/>
      <c r="AO540" s="11"/>
      <c r="AP540" s="15"/>
      <c r="AQ540" s="12"/>
      <c r="AR540" s="11"/>
      <c r="AT540" s="12"/>
      <c r="AU540" s="11"/>
      <c r="AV540" s="44"/>
      <c r="AW540" s="12"/>
      <c r="AX540" s="11"/>
      <c r="AY540" s="18"/>
      <c r="AZ540" s="12"/>
      <c r="BA540" s="11"/>
      <c r="BB540" s="11"/>
      <c r="BD540" s="11"/>
      <c r="BE540" s="11"/>
      <c r="BF540" s="11"/>
      <c r="BG540" s="11"/>
      <c r="BH540" s="13"/>
      <c r="BI540" s="12"/>
    </row>
    <row r="541" spans="4:61" ht="15.75" customHeight="1">
      <c r="D541" s="44"/>
      <c r="E541" s="11"/>
      <c r="F541" s="11"/>
      <c r="G541" s="11"/>
      <c r="H541" s="11"/>
      <c r="I541" s="11"/>
      <c r="J541" s="11"/>
      <c r="K541" s="11"/>
      <c r="L541" s="44"/>
      <c r="M541" s="11"/>
      <c r="N541" s="11"/>
      <c r="P541" s="18"/>
      <c r="Q541" s="11"/>
      <c r="R541" s="11"/>
      <c r="S541" s="11"/>
      <c r="T541" s="11"/>
      <c r="U541" s="11"/>
      <c r="V541" s="11"/>
      <c r="W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K541" s="11"/>
      <c r="AL541" s="11"/>
      <c r="AN541" s="11"/>
      <c r="AO541" s="11"/>
      <c r="AP541" s="15"/>
      <c r="AQ541" s="12"/>
      <c r="AR541" s="11"/>
      <c r="AT541" s="12"/>
      <c r="AU541" s="11"/>
      <c r="AV541" s="44"/>
      <c r="AW541" s="12"/>
      <c r="AX541" s="11"/>
      <c r="AY541" s="18"/>
      <c r="AZ541" s="12"/>
      <c r="BA541" s="11"/>
      <c r="BB541" s="11"/>
      <c r="BD541" s="11"/>
      <c r="BE541" s="11"/>
      <c r="BF541" s="11"/>
      <c r="BG541" s="11"/>
      <c r="BH541" s="13"/>
      <c r="BI541" s="12"/>
    </row>
    <row r="542" spans="4:61" ht="15.75" customHeight="1">
      <c r="D542" s="44"/>
      <c r="E542" s="11"/>
      <c r="F542" s="11"/>
      <c r="G542" s="11"/>
      <c r="H542" s="11"/>
      <c r="I542" s="11"/>
      <c r="J542" s="11"/>
      <c r="K542" s="11"/>
      <c r="L542" s="44"/>
      <c r="M542" s="11"/>
      <c r="N542" s="11"/>
      <c r="P542" s="18"/>
      <c r="Q542" s="11"/>
      <c r="R542" s="11"/>
      <c r="S542" s="11"/>
      <c r="T542" s="11"/>
      <c r="U542" s="11"/>
      <c r="V542" s="11"/>
      <c r="W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K542" s="11"/>
      <c r="AL542" s="11"/>
      <c r="AN542" s="11"/>
      <c r="AO542" s="11"/>
      <c r="AP542" s="15"/>
      <c r="AQ542" s="12"/>
      <c r="AR542" s="11"/>
      <c r="AT542" s="12"/>
      <c r="AU542" s="11"/>
      <c r="AV542" s="44"/>
      <c r="AW542" s="12"/>
      <c r="AX542" s="11"/>
      <c r="AY542" s="18"/>
      <c r="AZ542" s="12"/>
      <c r="BA542" s="11"/>
      <c r="BB542" s="11"/>
      <c r="BD542" s="11"/>
      <c r="BE542" s="11"/>
      <c r="BF542" s="11"/>
      <c r="BG542" s="11"/>
      <c r="BH542" s="13"/>
      <c r="BI542" s="12"/>
    </row>
    <row r="543" spans="4:61" ht="15.75" customHeight="1">
      <c r="D543" s="44"/>
      <c r="E543" s="11"/>
      <c r="F543" s="11"/>
      <c r="G543" s="11"/>
      <c r="H543" s="11"/>
      <c r="I543" s="11"/>
      <c r="J543" s="11"/>
      <c r="K543" s="11"/>
      <c r="L543" s="44"/>
      <c r="M543" s="11"/>
      <c r="N543" s="11"/>
      <c r="P543" s="18"/>
      <c r="Q543" s="11"/>
      <c r="R543" s="11"/>
      <c r="S543" s="11"/>
      <c r="T543" s="11"/>
      <c r="U543" s="11"/>
      <c r="V543" s="11"/>
      <c r="W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K543" s="11"/>
      <c r="AL543" s="11"/>
      <c r="AN543" s="11"/>
      <c r="AO543" s="11"/>
      <c r="AP543" s="15"/>
      <c r="AQ543" s="12"/>
      <c r="AR543" s="11"/>
      <c r="AT543" s="12"/>
      <c r="AU543" s="11"/>
      <c r="AV543" s="44"/>
      <c r="AW543" s="12"/>
      <c r="AX543" s="11"/>
      <c r="AY543" s="18"/>
      <c r="AZ543" s="12"/>
      <c r="BA543" s="11"/>
      <c r="BB543" s="11"/>
      <c r="BD543" s="11"/>
      <c r="BE543" s="11"/>
      <c r="BF543" s="11"/>
      <c r="BG543" s="11"/>
      <c r="BH543" s="13"/>
      <c r="BI543" s="12"/>
    </row>
    <row r="544" spans="4:61" ht="15.75" customHeight="1">
      <c r="D544" s="44"/>
      <c r="E544" s="11"/>
      <c r="F544" s="11"/>
      <c r="G544" s="11"/>
      <c r="H544" s="11"/>
      <c r="I544" s="11"/>
      <c r="J544" s="11"/>
      <c r="K544" s="11"/>
      <c r="L544" s="44"/>
      <c r="M544" s="11"/>
      <c r="N544" s="11"/>
      <c r="P544" s="18"/>
      <c r="Q544" s="11"/>
      <c r="R544" s="11"/>
      <c r="S544" s="11"/>
      <c r="T544" s="11"/>
      <c r="U544" s="11"/>
      <c r="V544" s="11"/>
      <c r="W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K544" s="11"/>
      <c r="AL544" s="11"/>
      <c r="AN544" s="11"/>
      <c r="AO544" s="11"/>
      <c r="AP544" s="15"/>
      <c r="AQ544" s="12"/>
      <c r="AR544" s="11"/>
      <c r="AT544" s="12"/>
      <c r="AU544" s="11"/>
      <c r="AV544" s="44"/>
      <c r="AW544" s="12"/>
      <c r="AX544" s="11"/>
      <c r="AY544" s="18"/>
      <c r="AZ544" s="12"/>
      <c r="BA544" s="11"/>
      <c r="BB544" s="11"/>
      <c r="BD544" s="11"/>
      <c r="BE544" s="11"/>
      <c r="BF544" s="11"/>
      <c r="BG544" s="11"/>
      <c r="BH544" s="13"/>
      <c r="BI544" s="12"/>
    </row>
    <row r="545" spans="4:61" ht="15.75" customHeight="1">
      <c r="D545" s="44"/>
      <c r="E545" s="11"/>
      <c r="F545" s="11"/>
      <c r="G545" s="11"/>
      <c r="H545" s="11"/>
      <c r="I545" s="11"/>
      <c r="J545" s="11"/>
      <c r="K545" s="11"/>
      <c r="L545" s="44"/>
      <c r="M545" s="11"/>
      <c r="N545" s="11"/>
      <c r="P545" s="18"/>
      <c r="Q545" s="11"/>
      <c r="R545" s="11"/>
      <c r="S545" s="11"/>
      <c r="T545" s="11"/>
      <c r="U545" s="11"/>
      <c r="V545" s="11"/>
      <c r="W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K545" s="11"/>
      <c r="AL545" s="11"/>
      <c r="AN545" s="11"/>
      <c r="AO545" s="11"/>
      <c r="AP545" s="15"/>
      <c r="AQ545" s="12"/>
      <c r="AR545" s="11"/>
      <c r="AT545" s="12"/>
      <c r="AU545" s="11"/>
      <c r="AV545" s="44"/>
      <c r="AW545" s="12"/>
      <c r="AX545" s="11"/>
      <c r="AY545" s="18"/>
      <c r="AZ545" s="12"/>
      <c r="BA545" s="11"/>
      <c r="BB545" s="11"/>
      <c r="BD545" s="11"/>
      <c r="BE545" s="11"/>
      <c r="BF545" s="11"/>
      <c r="BG545" s="11"/>
      <c r="BH545" s="13"/>
      <c r="BI545" s="12"/>
    </row>
    <row r="546" spans="4:61" ht="15.75" customHeight="1">
      <c r="D546" s="44"/>
      <c r="E546" s="11"/>
      <c r="F546" s="11"/>
      <c r="G546" s="11"/>
      <c r="H546" s="11"/>
      <c r="I546" s="11"/>
      <c r="J546" s="11"/>
      <c r="K546" s="11"/>
      <c r="L546" s="44"/>
      <c r="M546" s="11"/>
      <c r="N546" s="11"/>
      <c r="P546" s="18"/>
      <c r="Q546" s="11"/>
      <c r="R546" s="11"/>
      <c r="S546" s="11"/>
      <c r="T546" s="11"/>
      <c r="U546" s="11"/>
      <c r="V546" s="11"/>
      <c r="W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K546" s="11"/>
      <c r="AL546" s="11"/>
      <c r="AN546" s="11"/>
      <c r="AO546" s="11"/>
      <c r="AP546" s="15"/>
      <c r="AQ546" s="12"/>
      <c r="AR546" s="11"/>
      <c r="AT546" s="12"/>
      <c r="AU546" s="11"/>
      <c r="AV546" s="44"/>
      <c r="AW546" s="12"/>
      <c r="AX546" s="11"/>
      <c r="AY546" s="18"/>
      <c r="AZ546" s="12"/>
      <c r="BA546" s="11"/>
      <c r="BB546" s="11"/>
      <c r="BD546" s="11"/>
      <c r="BE546" s="11"/>
      <c r="BF546" s="11"/>
      <c r="BG546" s="11"/>
      <c r="BH546" s="13"/>
      <c r="BI546" s="12"/>
    </row>
    <row r="547" spans="4:61" ht="15.75" customHeight="1">
      <c r="D547" s="44"/>
      <c r="E547" s="11"/>
      <c r="F547" s="11"/>
      <c r="G547" s="11"/>
      <c r="H547" s="11"/>
      <c r="I547" s="11"/>
      <c r="J547" s="11"/>
      <c r="K547" s="11"/>
      <c r="L547" s="44"/>
      <c r="M547" s="11"/>
      <c r="N547" s="11"/>
      <c r="P547" s="18"/>
      <c r="Q547" s="11"/>
      <c r="R547" s="11"/>
      <c r="S547" s="11"/>
      <c r="T547" s="11"/>
      <c r="U547" s="11"/>
      <c r="V547" s="11"/>
      <c r="W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K547" s="11"/>
      <c r="AL547" s="11"/>
      <c r="AN547" s="11"/>
      <c r="AO547" s="11"/>
      <c r="AP547" s="15"/>
      <c r="AQ547" s="12"/>
      <c r="AR547" s="11"/>
      <c r="AT547" s="12"/>
      <c r="AU547" s="11"/>
      <c r="AV547" s="44"/>
      <c r="AW547" s="12"/>
      <c r="AX547" s="11"/>
      <c r="AY547" s="18"/>
      <c r="AZ547" s="12"/>
      <c r="BA547" s="11"/>
      <c r="BB547" s="11"/>
      <c r="BD547" s="11"/>
      <c r="BE547" s="11"/>
      <c r="BF547" s="11"/>
      <c r="BG547" s="11"/>
      <c r="BH547" s="13"/>
      <c r="BI547" s="12"/>
    </row>
    <row r="548" spans="4:61" ht="15.75" customHeight="1">
      <c r="D548" s="44"/>
      <c r="E548" s="11"/>
      <c r="F548" s="11"/>
      <c r="G548" s="11"/>
      <c r="H548" s="11"/>
      <c r="I548" s="11"/>
      <c r="J548" s="11"/>
      <c r="K548" s="11"/>
      <c r="L548" s="44"/>
      <c r="M548" s="11"/>
      <c r="N548" s="11"/>
      <c r="P548" s="18"/>
      <c r="Q548" s="11"/>
      <c r="R548" s="11"/>
      <c r="S548" s="11"/>
      <c r="T548" s="11"/>
      <c r="U548" s="11"/>
      <c r="V548" s="11"/>
      <c r="W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K548" s="11"/>
      <c r="AL548" s="11"/>
      <c r="AN548" s="11"/>
      <c r="AO548" s="11"/>
      <c r="AP548" s="15"/>
      <c r="AQ548" s="12"/>
      <c r="AR548" s="11"/>
      <c r="AT548" s="12"/>
      <c r="AU548" s="11"/>
      <c r="AV548" s="44"/>
      <c r="AW548" s="12"/>
      <c r="AX548" s="11"/>
      <c r="AY548" s="18"/>
      <c r="AZ548" s="12"/>
      <c r="BA548" s="11"/>
      <c r="BB548" s="11"/>
      <c r="BD548" s="11"/>
      <c r="BE548" s="11"/>
      <c r="BF548" s="11"/>
      <c r="BG548" s="11"/>
      <c r="BH548" s="13"/>
      <c r="BI548" s="12"/>
    </row>
    <row r="549" spans="4:61" ht="15.75" customHeight="1">
      <c r="D549" s="44"/>
      <c r="E549" s="11"/>
      <c r="F549" s="11"/>
      <c r="G549" s="11"/>
      <c r="H549" s="11"/>
      <c r="I549" s="11"/>
      <c r="J549" s="11"/>
      <c r="K549" s="11"/>
      <c r="L549" s="44"/>
      <c r="M549" s="11"/>
      <c r="N549" s="11"/>
      <c r="P549" s="18"/>
      <c r="Q549" s="11"/>
      <c r="R549" s="11"/>
      <c r="S549" s="11"/>
      <c r="T549" s="11"/>
      <c r="U549" s="11"/>
      <c r="V549" s="11"/>
      <c r="W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K549" s="11"/>
      <c r="AL549" s="11"/>
      <c r="AN549" s="11"/>
      <c r="AO549" s="11"/>
      <c r="AP549" s="15"/>
      <c r="AQ549" s="12"/>
      <c r="AR549" s="11"/>
      <c r="AT549" s="12"/>
      <c r="AU549" s="11"/>
      <c r="AV549" s="44"/>
      <c r="AW549" s="12"/>
      <c r="AX549" s="11"/>
      <c r="AY549" s="18"/>
      <c r="AZ549" s="12"/>
      <c r="BA549" s="11"/>
      <c r="BB549" s="11"/>
      <c r="BD549" s="11"/>
      <c r="BE549" s="11"/>
      <c r="BF549" s="11"/>
      <c r="BG549" s="11"/>
      <c r="BH549" s="13"/>
      <c r="BI549" s="12"/>
    </row>
    <row r="550" spans="4:61" ht="15.75" customHeight="1">
      <c r="D550" s="44"/>
      <c r="E550" s="11"/>
      <c r="F550" s="11"/>
      <c r="G550" s="11"/>
      <c r="H550" s="11"/>
      <c r="I550" s="11"/>
      <c r="J550" s="11"/>
      <c r="K550" s="11"/>
      <c r="L550" s="44"/>
      <c r="M550" s="11"/>
      <c r="N550" s="11"/>
      <c r="P550" s="18"/>
      <c r="Q550" s="11"/>
      <c r="R550" s="11"/>
      <c r="S550" s="11"/>
      <c r="T550" s="11"/>
      <c r="U550" s="11"/>
      <c r="V550" s="11"/>
      <c r="W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K550" s="11"/>
      <c r="AL550" s="11"/>
      <c r="AN550" s="11"/>
      <c r="AO550" s="11"/>
      <c r="AP550" s="15"/>
      <c r="AQ550" s="12"/>
      <c r="AR550" s="11"/>
      <c r="AT550" s="12"/>
      <c r="AU550" s="11"/>
      <c r="AV550" s="44"/>
      <c r="AW550" s="12"/>
      <c r="AX550" s="11"/>
      <c r="AY550" s="18"/>
      <c r="AZ550" s="12"/>
      <c r="BA550" s="11"/>
      <c r="BB550" s="11"/>
      <c r="BD550" s="11"/>
      <c r="BE550" s="11"/>
      <c r="BF550" s="11"/>
      <c r="BG550" s="11"/>
      <c r="BH550" s="13"/>
      <c r="BI550" s="12"/>
    </row>
    <row r="551" spans="4:61" ht="15.75" customHeight="1">
      <c r="D551" s="44"/>
      <c r="E551" s="11"/>
      <c r="F551" s="11"/>
      <c r="G551" s="11"/>
      <c r="H551" s="11"/>
      <c r="I551" s="11"/>
      <c r="J551" s="11"/>
      <c r="K551" s="11"/>
      <c r="L551" s="44"/>
      <c r="M551" s="11"/>
      <c r="N551" s="11"/>
      <c r="P551" s="18"/>
      <c r="Q551" s="11"/>
      <c r="R551" s="11"/>
      <c r="S551" s="11"/>
      <c r="T551" s="11"/>
      <c r="U551" s="11"/>
      <c r="V551" s="11"/>
      <c r="W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K551" s="11"/>
      <c r="AL551" s="11"/>
      <c r="AN551" s="11"/>
      <c r="AO551" s="11"/>
      <c r="AP551" s="15"/>
      <c r="AQ551" s="12"/>
      <c r="AR551" s="11"/>
      <c r="AT551" s="12"/>
      <c r="AU551" s="11"/>
      <c r="AV551" s="44"/>
      <c r="AW551" s="12"/>
      <c r="AX551" s="11"/>
      <c r="AY551" s="18"/>
      <c r="AZ551" s="12"/>
      <c r="BA551" s="11"/>
      <c r="BB551" s="11"/>
      <c r="BD551" s="11"/>
      <c r="BE551" s="11"/>
      <c r="BF551" s="11"/>
      <c r="BG551" s="11"/>
      <c r="BH551" s="13"/>
      <c r="BI551" s="12"/>
    </row>
    <row r="552" spans="4:61" ht="15.75" customHeight="1">
      <c r="D552" s="44"/>
      <c r="E552" s="11"/>
      <c r="F552" s="11"/>
      <c r="G552" s="11"/>
      <c r="H552" s="11"/>
      <c r="I552" s="11"/>
      <c r="J552" s="11"/>
      <c r="K552" s="11"/>
      <c r="L552" s="44"/>
      <c r="M552" s="11"/>
      <c r="N552" s="11"/>
      <c r="P552" s="18"/>
      <c r="Q552" s="11"/>
      <c r="R552" s="11"/>
      <c r="S552" s="11"/>
      <c r="T552" s="11"/>
      <c r="U552" s="11"/>
      <c r="V552" s="11"/>
      <c r="W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K552" s="11"/>
      <c r="AL552" s="11"/>
      <c r="AN552" s="11"/>
      <c r="AO552" s="11"/>
      <c r="AP552" s="15"/>
      <c r="AQ552" s="12"/>
      <c r="AR552" s="11"/>
      <c r="AT552" s="12"/>
      <c r="AU552" s="11"/>
      <c r="AV552" s="44"/>
      <c r="AW552" s="12"/>
      <c r="AX552" s="11"/>
      <c r="AY552" s="18"/>
      <c r="AZ552" s="12"/>
      <c r="BA552" s="11"/>
      <c r="BB552" s="11"/>
      <c r="BD552" s="11"/>
      <c r="BE552" s="11"/>
      <c r="BF552" s="11"/>
      <c r="BG552" s="11"/>
      <c r="BH552" s="13"/>
      <c r="BI552" s="12"/>
    </row>
    <row r="553" spans="4:61" ht="15.75" customHeight="1">
      <c r="D553" s="44"/>
      <c r="E553" s="11"/>
      <c r="F553" s="11"/>
      <c r="G553" s="11"/>
      <c r="H553" s="11"/>
      <c r="I553" s="11"/>
      <c r="J553" s="11"/>
      <c r="K553" s="11"/>
      <c r="L553" s="44"/>
      <c r="M553" s="11"/>
      <c r="N553" s="11"/>
      <c r="P553" s="18"/>
      <c r="Q553" s="11"/>
      <c r="R553" s="11"/>
      <c r="S553" s="11"/>
      <c r="T553" s="11"/>
      <c r="U553" s="11"/>
      <c r="V553" s="11"/>
      <c r="W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K553" s="11"/>
      <c r="AL553" s="11"/>
      <c r="AN553" s="11"/>
      <c r="AO553" s="11"/>
      <c r="AP553" s="15"/>
      <c r="AQ553" s="12"/>
      <c r="AR553" s="11"/>
      <c r="AT553" s="12"/>
      <c r="AU553" s="11"/>
      <c r="AV553" s="44"/>
      <c r="AW553" s="12"/>
      <c r="AX553" s="11"/>
      <c r="AY553" s="18"/>
      <c r="AZ553" s="12"/>
      <c r="BA553" s="11"/>
      <c r="BB553" s="11"/>
      <c r="BD553" s="11"/>
      <c r="BE553" s="11"/>
      <c r="BF553" s="11"/>
      <c r="BG553" s="11"/>
      <c r="BH553" s="13"/>
      <c r="BI553" s="12"/>
    </row>
    <row r="554" spans="4:61" ht="15.75" customHeight="1">
      <c r="D554" s="44"/>
      <c r="E554" s="11"/>
      <c r="F554" s="11"/>
      <c r="G554" s="11"/>
      <c r="H554" s="11"/>
      <c r="I554" s="11"/>
      <c r="J554" s="11"/>
      <c r="K554" s="11"/>
      <c r="L554" s="44"/>
      <c r="M554" s="11"/>
      <c r="N554" s="11"/>
      <c r="P554" s="18"/>
      <c r="Q554" s="11"/>
      <c r="R554" s="11"/>
      <c r="S554" s="11"/>
      <c r="T554" s="11"/>
      <c r="U554" s="11"/>
      <c r="V554" s="11"/>
      <c r="W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K554" s="11"/>
      <c r="AL554" s="11"/>
      <c r="AN554" s="11"/>
      <c r="AO554" s="11"/>
      <c r="AP554" s="15"/>
      <c r="AQ554" s="12"/>
      <c r="AR554" s="11"/>
      <c r="AT554" s="12"/>
      <c r="AU554" s="11"/>
      <c r="AV554" s="44"/>
      <c r="AW554" s="12"/>
      <c r="AX554" s="11"/>
      <c r="AY554" s="18"/>
      <c r="AZ554" s="12"/>
      <c r="BA554" s="11"/>
      <c r="BB554" s="11"/>
      <c r="BD554" s="11"/>
      <c r="BE554" s="11"/>
      <c r="BF554" s="11"/>
      <c r="BG554" s="11"/>
      <c r="BH554" s="13"/>
      <c r="BI554" s="12"/>
    </row>
    <row r="555" spans="4:61" ht="15.75" customHeight="1">
      <c r="D555" s="44"/>
      <c r="E555" s="11"/>
      <c r="F555" s="11"/>
      <c r="G555" s="11"/>
      <c r="H555" s="11"/>
      <c r="I555" s="11"/>
      <c r="J555" s="11"/>
      <c r="K555" s="11"/>
      <c r="L555" s="44"/>
      <c r="M555" s="11"/>
      <c r="N555" s="11"/>
      <c r="P555" s="18"/>
      <c r="Q555" s="11"/>
      <c r="R555" s="11"/>
      <c r="S555" s="11"/>
      <c r="T555" s="11"/>
      <c r="U555" s="11"/>
      <c r="V555" s="11"/>
      <c r="W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K555" s="11"/>
      <c r="AL555" s="11"/>
      <c r="AN555" s="11"/>
      <c r="AO555" s="11"/>
      <c r="AP555" s="15"/>
      <c r="AQ555" s="12"/>
      <c r="AR555" s="11"/>
      <c r="AT555" s="12"/>
      <c r="AU555" s="11"/>
      <c r="AV555" s="44"/>
      <c r="AW555" s="12"/>
      <c r="AX555" s="11"/>
      <c r="AY555" s="18"/>
      <c r="AZ555" s="12"/>
      <c r="BA555" s="11"/>
      <c r="BB555" s="11"/>
      <c r="BD555" s="11"/>
      <c r="BE555" s="11"/>
      <c r="BF555" s="11"/>
      <c r="BG555" s="11"/>
      <c r="BH555" s="13"/>
      <c r="BI555" s="12"/>
    </row>
    <row r="556" spans="4:61" ht="15.75" customHeight="1">
      <c r="D556" s="44"/>
      <c r="E556" s="11"/>
      <c r="F556" s="11"/>
      <c r="G556" s="11"/>
      <c r="H556" s="11"/>
      <c r="I556" s="11"/>
      <c r="J556" s="11"/>
      <c r="K556" s="11"/>
      <c r="L556" s="44"/>
      <c r="M556" s="11"/>
      <c r="N556" s="11"/>
      <c r="P556" s="18"/>
      <c r="Q556" s="11"/>
      <c r="R556" s="11"/>
      <c r="S556" s="11"/>
      <c r="T556" s="11"/>
      <c r="U556" s="11"/>
      <c r="V556" s="11"/>
      <c r="W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K556" s="11"/>
      <c r="AL556" s="11"/>
      <c r="AN556" s="11"/>
      <c r="AO556" s="11"/>
      <c r="AP556" s="15"/>
      <c r="AQ556" s="12"/>
      <c r="AR556" s="11"/>
      <c r="AT556" s="12"/>
      <c r="AU556" s="11"/>
      <c r="AV556" s="44"/>
      <c r="AW556" s="12"/>
      <c r="AX556" s="11"/>
      <c r="AY556" s="18"/>
      <c r="AZ556" s="12"/>
      <c r="BA556" s="11"/>
      <c r="BB556" s="11"/>
      <c r="BD556" s="11"/>
      <c r="BE556" s="11"/>
      <c r="BF556" s="11"/>
      <c r="BG556" s="11"/>
      <c r="BH556" s="13"/>
      <c r="BI556" s="12"/>
    </row>
    <row r="557" spans="4:61" ht="15.75" customHeight="1">
      <c r="D557" s="44"/>
      <c r="E557" s="11"/>
      <c r="F557" s="11"/>
      <c r="G557" s="11"/>
      <c r="H557" s="11"/>
      <c r="I557" s="11"/>
      <c r="J557" s="11"/>
      <c r="K557" s="11"/>
      <c r="L557" s="44"/>
      <c r="M557" s="11"/>
      <c r="N557" s="11"/>
      <c r="P557" s="18"/>
      <c r="Q557" s="11"/>
      <c r="R557" s="11"/>
      <c r="S557" s="11"/>
      <c r="T557" s="11"/>
      <c r="U557" s="11"/>
      <c r="V557" s="11"/>
      <c r="W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K557" s="11"/>
      <c r="AL557" s="11"/>
      <c r="AN557" s="11"/>
      <c r="AO557" s="11"/>
      <c r="AP557" s="15"/>
      <c r="AQ557" s="12"/>
      <c r="AR557" s="11"/>
      <c r="AT557" s="12"/>
      <c r="AU557" s="11"/>
      <c r="AV557" s="44"/>
      <c r="AW557" s="12"/>
      <c r="AX557" s="11"/>
      <c r="AY557" s="18"/>
      <c r="AZ557" s="12"/>
      <c r="BA557" s="11"/>
      <c r="BB557" s="11"/>
      <c r="BD557" s="11"/>
      <c r="BE557" s="11"/>
      <c r="BF557" s="11"/>
      <c r="BG557" s="11"/>
      <c r="BH557" s="13"/>
      <c r="BI557" s="12"/>
    </row>
    <row r="558" spans="4:61" ht="15.75" customHeight="1">
      <c r="D558" s="44"/>
      <c r="E558" s="11"/>
      <c r="F558" s="11"/>
      <c r="G558" s="11"/>
      <c r="H558" s="11"/>
      <c r="I558" s="11"/>
      <c r="J558" s="11"/>
      <c r="K558" s="11"/>
      <c r="L558" s="44"/>
      <c r="M558" s="11"/>
      <c r="N558" s="11"/>
      <c r="P558" s="18"/>
      <c r="Q558" s="11"/>
      <c r="R558" s="11"/>
      <c r="S558" s="11"/>
      <c r="T558" s="11"/>
      <c r="U558" s="11"/>
      <c r="V558" s="11"/>
      <c r="W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K558" s="11"/>
      <c r="AL558" s="11"/>
      <c r="AN558" s="11"/>
      <c r="AO558" s="11"/>
      <c r="AP558" s="15"/>
      <c r="AQ558" s="12"/>
      <c r="AR558" s="11"/>
      <c r="AT558" s="12"/>
      <c r="AU558" s="11"/>
      <c r="AV558" s="44"/>
      <c r="AW558" s="12"/>
      <c r="AX558" s="11"/>
      <c r="AY558" s="18"/>
      <c r="AZ558" s="12"/>
      <c r="BA558" s="11"/>
      <c r="BB558" s="11"/>
      <c r="BD558" s="11"/>
      <c r="BE558" s="11"/>
      <c r="BF558" s="11"/>
      <c r="BG558" s="11"/>
      <c r="BH558" s="13"/>
      <c r="BI558" s="12"/>
    </row>
    <row r="559" spans="4:61" ht="15.75" customHeight="1">
      <c r="D559" s="44"/>
      <c r="E559" s="11"/>
      <c r="F559" s="11"/>
      <c r="G559" s="11"/>
      <c r="H559" s="11"/>
      <c r="I559" s="11"/>
      <c r="J559" s="11"/>
      <c r="K559" s="11"/>
      <c r="L559" s="44"/>
      <c r="M559" s="11"/>
      <c r="N559" s="11"/>
      <c r="P559" s="18"/>
      <c r="Q559" s="11"/>
      <c r="R559" s="11"/>
      <c r="S559" s="11"/>
      <c r="T559" s="11"/>
      <c r="U559" s="11"/>
      <c r="V559" s="11"/>
      <c r="W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K559" s="11"/>
      <c r="AL559" s="11"/>
      <c r="AN559" s="11"/>
      <c r="AO559" s="11"/>
      <c r="AP559" s="15"/>
      <c r="AQ559" s="12"/>
      <c r="AR559" s="11"/>
      <c r="AT559" s="12"/>
      <c r="AU559" s="11"/>
      <c r="AV559" s="44"/>
      <c r="AW559" s="12"/>
      <c r="AX559" s="11"/>
      <c r="AY559" s="18"/>
      <c r="AZ559" s="12"/>
      <c r="BA559" s="11"/>
      <c r="BB559" s="11"/>
      <c r="BD559" s="11"/>
      <c r="BE559" s="11"/>
      <c r="BF559" s="11"/>
      <c r="BG559" s="11"/>
      <c r="BH559" s="13"/>
      <c r="BI559" s="12"/>
    </row>
    <row r="560" spans="4:61" ht="15.75" customHeight="1">
      <c r="D560" s="44"/>
      <c r="E560" s="11"/>
      <c r="F560" s="11"/>
      <c r="G560" s="11"/>
      <c r="H560" s="11"/>
      <c r="I560" s="11"/>
      <c r="J560" s="11"/>
      <c r="K560" s="11"/>
      <c r="L560" s="44"/>
      <c r="M560" s="11"/>
      <c r="N560" s="11"/>
      <c r="P560" s="18"/>
      <c r="Q560" s="11"/>
      <c r="R560" s="11"/>
      <c r="S560" s="11"/>
      <c r="T560" s="11"/>
      <c r="U560" s="11"/>
      <c r="V560" s="11"/>
      <c r="W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K560" s="11"/>
      <c r="AL560" s="11"/>
      <c r="AN560" s="11"/>
      <c r="AO560" s="11"/>
      <c r="AP560" s="15"/>
      <c r="AQ560" s="12"/>
      <c r="AR560" s="11"/>
      <c r="AT560" s="12"/>
      <c r="AU560" s="11"/>
      <c r="AV560" s="44"/>
      <c r="AW560" s="12"/>
      <c r="AX560" s="11"/>
      <c r="AY560" s="18"/>
      <c r="AZ560" s="12"/>
      <c r="BA560" s="11"/>
      <c r="BB560" s="11"/>
      <c r="BD560" s="11"/>
      <c r="BE560" s="11"/>
      <c r="BF560" s="11"/>
      <c r="BG560" s="11"/>
      <c r="BH560" s="13"/>
      <c r="BI560" s="12"/>
    </row>
    <row r="561" spans="4:61" ht="15.75" customHeight="1">
      <c r="D561" s="44"/>
      <c r="E561" s="11"/>
      <c r="F561" s="11"/>
      <c r="G561" s="11"/>
      <c r="H561" s="11"/>
      <c r="I561" s="11"/>
      <c r="J561" s="11"/>
      <c r="K561" s="11"/>
      <c r="L561" s="44"/>
      <c r="M561" s="11"/>
      <c r="N561" s="11"/>
      <c r="P561" s="18"/>
      <c r="Q561" s="11"/>
      <c r="R561" s="11"/>
      <c r="S561" s="11"/>
      <c r="T561" s="11"/>
      <c r="U561" s="11"/>
      <c r="V561" s="11"/>
      <c r="W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K561" s="11"/>
      <c r="AL561" s="11"/>
      <c r="AN561" s="11"/>
      <c r="AO561" s="11"/>
      <c r="AP561" s="15"/>
      <c r="AQ561" s="12"/>
      <c r="AR561" s="11"/>
      <c r="AT561" s="12"/>
      <c r="AU561" s="11"/>
      <c r="AV561" s="44"/>
      <c r="AW561" s="12"/>
      <c r="AX561" s="11"/>
      <c r="AY561" s="18"/>
      <c r="AZ561" s="12"/>
      <c r="BA561" s="11"/>
      <c r="BB561" s="11"/>
      <c r="BD561" s="11"/>
      <c r="BE561" s="11"/>
      <c r="BF561" s="11"/>
      <c r="BG561" s="11"/>
      <c r="BH561" s="13"/>
      <c r="BI561" s="12"/>
    </row>
    <row r="562" spans="4:61" ht="15.75" customHeight="1">
      <c r="D562" s="44"/>
      <c r="E562" s="11"/>
      <c r="F562" s="11"/>
      <c r="G562" s="11"/>
      <c r="H562" s="11"/>
      <c r="I562" s="11"/>
      <c r="J562" s="11"/>
      <c r="K562" s="11"/>
      <c r="L562" s="44"/>
      <c r="M562" s="11"/>
      <c r="N562" s="11"/>
      <c r="P562" s="18"/>
      <c r="Q562" s="11"/>
      <c r="R562" s="11"/>
      <c r="S562" s="11"/>
      <c r="T562" s="11"/>
      <c r="U562" s="11"/>
      <c r="V562" s="11"/>
      <c r="W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K562" s="11"/>
      <c r="AL562" s="11"/>
      <c r="AN562" s="11"/>
      <c r="AO562" s="11"/>
      <c r="AP562" s="15"/>
      <c r="AQ562" s="12"/>
      <c r="AR562" s="11"/>
      <c r="AT562" s="12"/>
      <c r="AU562" s="11"/>
      <c r="AV562" s="44"/>
      <c r="AW562" s="12"/>
      <c r="AX562" s="11"/>
      <c r="AY562" s="18"/>
      <c r="AZ562" s="12"/>
      <c r="BA562" s="11"/>
      <c r="BB562" s="11"/>
      <c r="BD562" s="11"/>
      <c r="BE562" s="11"/>
      <c r="BF562" s="11"/>
      <c r="BG562" s="11"/>
      <c r="BH562" s="13"/>
      <c r="BI562" s="12"/>
    </row>
    <row r="563" spans="4:61" ht="15.75" customHeight="1">
      <c r="D563" s="44"/>
      <c r="E563" s="11"/>
      <c r="F563" s="11"/>
      <c r="G563" s="11"/>
      <c r="H563" s="11"/>
      <c r="I563" s="11"/>
      <c r="J563" s="11"/>
      <c r="K563" s="11"/>
      <c r="L563" s="44"/>
      <c r="M563" s="11"/>
      <c r="N563" s="11"/>
      <c r="P563" s="18"/>
      <c r="Q563" s="11"/>
      <c r="R563" s="11"/>
      <c r="S563" s="11"/>
      <c r="T563" s="11"/>
      <c r="U563" s="11"/>
      <c r="V563" s="11"/>
      <c r="W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K563" s="11"/>
      <c r="AL563" s="11"/>
      <c r="AN563" s="11"/>
      <c r="AO563" s="11"/>
      <c r="AP563" s="15"/>
      <c r="AQ563" s="12"/>
      <c r="AR563" s="11"/>
      <c r="AT563" s="12"/>
      <c r="AU563" s="11"/>
      <c r="AV563" s="44"/>
      <c r="AW563" s="12"/>
      <c r="AX563" s="11"/>
      <c r="AY563" s="18"/>
      <c r="AZ563" s="12"/>
      <c r="BA563" s="11"/>
      <c r="BB563" s="11"/>
      <c r="BD563" s="11"/>
      <c r="BE563" s="11"/>
      <c r="BF563" s="11"/>
      <c r="BG563" s="11"/>
      <c r="BH563" s="13"/>
      <c r="BI563" s="12"/>
    </row>
    <row r="564" spans="4:61" ht="15.75" customHeight="1">
      <c r="D564" s="44"/>
      <c r="E564" s="11"/>
      <c r="F564" s="11"/>
      <c r="G564" s="11"/>
      <c r="H564" s="11"/>
      <c r="I564" s="11"/>
      <c r="J564" s="11"/>
      <c r="K564" s="11"/>
      <c r="L564" s="44"/>
      <c r="M564" s="11"/>
      <c r="N564" s="11"/>
      <c r="P564" s="18"/>
      <c r="Q564" s="11"/>
      <c r="R564" s="11"/>
      <c r="S564" s="11"/>
      <c r="T564" s="11"/>
      <c r="U564" s="11"/>
      <c r="V564" s="11"/>
      <c r="W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K564" s="11"/>
      <c r="AL564" s="11"/>
      <c r="AN564" s="11"/>
      <c r="AO564" s="11"/>
      <c r="AP564" s="15"/>
      <c r="AQ564" s="12"/>
      <c r="AR564" s="11"/>
      <c r="AT564" s="12"/>
      <c r="AU564" s="11"/>
      <c r="AV564" s="44"/>
      <c r="AW564" s="12"/>
      <c r="AX564" s="11"/>
      <c r="AY564" s="18"/>
      <c r="AZ564" s="12"/>
      <c r="BA564" s="11"/>
      <c r="BB564" s="11"/>
      <c r="BD564" s="11"/>
      <c r="BE564" s="11"/>
      <c r="BF564" s="11"/>
      <c r="BG564" s="11"/>
      <c r="BH564" s="13"/>
      <c r="BI564" s="12"/>
    </row>
    <row r="565" spans="4:61" ht="15.75" customHeight="1">
      <c r="D565" s="44"/>
      <c r="E565" s="11"/>
      <c r="F565" s="11"/>
      <c r="G565" s="11"/>
      <c r="H565" s="11"/>
      <c r="I565" s="11"/>
      <c r="J565" s="11"/>
      <c r="K565" s="11"/>
      <c r="L565" s="44"/>
      <c r="M565" s="11"/>
      <c r="N565" s="11"/>
      <c r="P565" s="18"/>
      <c r="Q565" s="11"/>
      <c r="R565" s="11"/>
      <c r="S565" s="11"/>
      <c r="T565" s="11"/>
      <c r="U565" s="11"/>
      <c r="V565" s="11"/>
      <c r="W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K565" s="11"/>
      <c r="AL565" s="11"/>
      <c r="AN565" s="11"/>
      <c r="AO565" s="11"/>
      <c r="AP565" s="15"/>
      <c r="AQ565" s="12"/>
      <c r="AR565" s="11"/>
      <c r="AT565" s="12"/>
      <c r="AU565" s="11"/>
      <c r="AV565" s="44"/>
      <c r="AW565" s="12"/>
      <c r="AX565" s="11"/>
      <c r="AY565" s="18"/>
      <c r="AZ565" s="12"/>
      <c r="BA565" s="11"/>
      <c r="BB565" s="11"/>
      <c r="BD565" s="11"/>
      <c r="BE565" s="11"/>
      <c r="BF565" s="11"/>
      <c r="BG565" s="11"/>
      <c r="BH565" s="13"/>
      <c r="BI565" s="12"/>
    </row>
    <row r="566" spans="4:61" ht="15.75" customHeight="1">
      <c r="D566" s="44"/>
      <c r="E566" s="11"/>
      <c r="F566" s="11"/>
      <c r="G566" s="11"/>
      <c r="H566" s="11"/>
      <c r="I566" s="11"/>
      <c r="J566" s="11"/>
      <c r="K566" s="11"/>
      <c r="L566" s="44"/>
      <c r="M566" s="11"/>
      <c r="N566" s="11"/>
      <c r="P566" s="18"/>
      <c r="Q566" s="11"/>
      <c r="R566" s="11"/>
      <c r="S566" s="11"/>
      <c r="T566" s="11"/>
      <c r="U566" s="11"/>
      <c r="V566" s="11"/>
      <c r="W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K566" s="11"/>
      <c r="AL566" s="11"/>
      <c r="AN566" s="11"/>
      <c r="AO566" s="11"/>
      <c r="AP566" s="15"/>
      <c r="AQ566" s="12"/>
      <c r="AR566" s="11"/>
      <c r="AT566" s="12"/>
      <c r="AU566" s="11"/>
      <c r="AV566" s="44"/>
      <c r="AW566" s="12"/>
      <c r="AX566" s="11"/>
      <c r="AY566" s="18"/>
      <c r="AZ566" s="12"/>
      <c r="BA566" s="11"/>
      <c r="BB566" s="11"/>
      <c r="BD566" s="11"/>
      <c r="BE566" s="11"/>
      <c r="BF566" s="11"/>
      <c r="BG566" s="11"/>
      <c r="BH566" s="13"/>
      <c r="BI566" s="12"/>
    </row>
    <row r="567" spans="4:61" ht="15.75" customHeight="1">
      <c r="D567" s="44"/>
      <c r="E567" s="11"/>
      <c r="F567" s="11"/>
      <c r="G567" s="11"/>
      <c r="H567" s="11"/>
      <c r="I567" s="11"/>
      <c r="J567" s="11"/>
      <c r="K567" s="11"/>
      <c r="L567" s="44"/>
      <c r="M567" s="11"/>
      <c r="N567" s="11"/>
      <c r="P567" s="18"/>
      <c r="Q567" s="11"/>
      <c r="R567" s="11"/>
      <c r="S567" s="11"/>
      <c r="T567" s="11"/>
      <c r="U567" s="11"/>
      <c r="V567" s="11"/>
      <c r="W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K567" s="11"/>
      <c r="AL567" s="11"/>
      <c r="AN567" s="11"/>
      <c r="AO567" s="11"/>
      <c r="AP567" s="15"/>
      <c r="AQ567" s="12"/>
      <c r="AR567" s="11"/>
      <c r="AT567" s="12"/>
      <c r="AU567" s="11"/>
      <c r="AV567" s="44"/>
      <c r="AW567" s="12"/>
      <c r="AX567" s="11"/>
      <c r="AY567" s="18"/>
      <c r="AZ567" s="12"/>
      <c r="BA567" s="11"/>
      <c r="BB567" s="11"/>
      <c r="BD567" s="11"/>
      <c r="BE567" s="11"/>
      <c r="BF567" s="11"/>
      <c r="BG567" s="11"/>
      <c r="BH567" s="13"/>
      <c r="BI567" s="12"/>
    </row>
    <row r="568" spans="4:61" ht="15.75" customHeight="1">
      <c r="D568" s="44"/>
      <c r="E568" s="11"/>
      <c r="F568" s="11"/>
      <c r="G568" s="11"/>
      <c r="H568" s="11"/>
      <c r="I568" s="11"/>
      <c r="J568" s="11"/>
      <c r="K568" s="11"/>
      <c r="L568" s="44"/>
      <c r="M568" s="11"/>
      <c r="N568" s="11"/>
      <c r="P568" s="18"/>
      <c r="Q568" s="11"/>
      <c r="R568" s="11"/>
      <c r="S568" s="11"/>
      <c r="T568" s="11"/>
      <c r="U568" s="11"/>
      <c r="V568" s="11"/>
      <c r="W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K568" s="11"/>
      <c r="AL568" s="11"/>
      <c r="AN568" s="11"/>
      <c r="AO568" s="11"/>
      <c r="AP568" s="15"/>
      <c r="AQ568" s="12"/>
      <c r="AR568" s="11"/>
      <c r="AT568" s="12"/>
      <c r="AU568" s="11"/>
      <c r="AV568" s="44"/>
      <c r="AW568" s="12"/>
      <c r="AX568" s="11"/>
      <c r="AY568" s="18"/>
      <c r="AZ568" s="12"/>
      <c r="BA568" s="11"/>
      <c r="BB568" s="11"/>
      <c r="BD568" s="11"/>
      <c r="BE568" s="11"/>
      <c r="BF568" s="11"/>
      <c r="BG568" s="11"/>
      <c r="BH568" s="13"/>
      <c r="BI568" s="12"/>
    </row>
    <row r="569" spans="4:61" ht="15.75" customHeight="1">
      <c r="D569" s="44"/>
      <c r="E569" s="11"/>
      <c r="F569" s="11"/>
      <c r="G569" s="11"/>
      <c r="H569" s="11"/>
      <c r="I569" s="11"/>
      <c r="J569" s="11"/>
      <c r="K569" s="11"/>
      <c r="L569" s="44"/>
      <c r="M569" s="11"/>
      <c r="N569" s="11"/>
      <c r="P569" s="18"/>
      <c r="Q569" s="11"/>
      <c r="R569" s="11"/>
      <c r="S569" s="11"/>
      <c r="T569" s="11"/>
      <c r="U569" s="11"/>
      <c r="V569" s="11"/>
      <c r="W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K569" s="11"/>
      <c r="AL569" s="11"/>
      <c r="AN569" s="11"/>
      <c r="AO569" s="11"/>
      <c r="AP569" s="15"/>
      <c r="AQ569" s="12"/>
      <c r="AR569" s="11"/>
      <c r="AT569" s="12"/>
      <c r="AU569" s="11"/>
      <c r="AV569" s="44"/>
      <c r="AW569" s="12"/>
      <c r="AX569" s="11"/>
      <c r="AY569" s="18"/>
      <c r="AZ569" s="12"/>
      <c r="BA569" s="11"/>
      <c r="BB569" s="11"/>
      <c r="BD569" s="11"/>
      <c r="BE569" s="11"/>
      <c r="BF569" s="11"/>
      <c r="BG569" s="11"/>
      <c r="BH569" s="13"/>
      <c r="BI569" s="12"/>
    </row>
    <row r="570" spans="4:61" ht="15.75" customHeight="1">
      <c r="D570" s="44"/>
      <c r="E570" s="11"/>
      <c r="F570" s="11"/>
      <c r="G570" s="11"/>
      <c r="H570" s="11"/>
      <c r="I570" s="11"/>
      <c r="J570" s="11"/>
      <c r="K570" s="11"/>
      <c r="L570" s="44"/>
      <c r="M570" s="11"/>
      <c r="N570" s="11"/>
      <c r="P570" s="18"/>
      <c r="Q570" s="11"/>
      <c r="R570" s="11"/>
      <c r="S570" s="11"/>
      <c r="T570" s="11"/>
      <c r="U570" s="11"/>
      <c r="V570" s="11"/>
      <c r="W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K570" s="11"/>
      <c r="AL570" s="11"/>
      <c r="AN570" s="11"/>
      <c r="AO570" s="11"/>
      <c r="AP570" s="15"/>
      <c r="AQ570" s="12"/>
      <c r="AR570" s="11"/>
      <c r="AT570" s="12"/>
      <c r="AU570" s="11"/>
      <c r="AV570" s="44"/>
      <c r="AW570" s="12"/>
      <c r="AX570" s="11"/>
      <c r="AY570" s="18"/>
      <c r="AZ570" s="12"/>
      <c r="BA570" s="11"/>
      <c r="BB570" s="11"/>
      <c r="BD570" s="11"/>
      <c r="BE570" s="11"/>
      <c r="BF570" s="11"/>
      <c r="BG570" s="11"/>
      <c r="BH570" s="13"/>
      <c r="BI570" s="12"/>
    </row>
    <row r="571" spans="4:61" ht="15.75" customHeight="1">
      <c r="D571" s="44"/>
      <c r="E571" s="11"/>
      <c r="F571" s="11"/>
      <c r="G571" s="11"/>
      <c r="H571" s="11"/>
      <c r="I571" s="11"/>
      <c r="J571" s="11"/>
      <c r="K571" s="11"/>
      <c r="L571" s="44"/>
      <c r="M571" s="11"/>
      <c r="N571" s="11"/>
      <c r="P571" s="18"/>
      <c r="Q571" s="11"/>
      <c r="R571" s="11"/>
      <c r="S571" s="11"/>
      <c r="T571" s="11"/>
      <c r="U571" s="11"/>
      <c r="V571" s="11"/>
      <c r="W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K571" s="11"/>
      <c r="AL571" s="11"/>
      <c r="AN571" s="11"/>
      <c r="AO571" s="11"/>
      <c r="AP571" s="15"/>
      <c r="AQ571" s="12"/>
      <c r="AR571" s="11"/>
      <c r="AT571" s="12"/>
      <c r="AU571" s="11"/>
      <c r="AV571" s="44"/>
      <c r="AW571" s="12"/>
      <c r="AX571" s="11"/>
      <c r="AY571" s="18"/>
      <c r="AZ571" s="12"/>
      <c r="BA571" s="11"/>
      <c r="BB571" s="11"/>
      <c r="BD571" s="11"/>
      <c r="BE571" s="11"/>
      <c r="BF571" s="11"/>
      <c r="BG571" s="11"/>
      <c r="BH571" s="13"/>
      <c r="BI571" s="12"/>
    </row>
    <row r="572" spans="4:61" ht="15.75" customHeight="1">
      <c r="D572" s="44"/>
      <c r="E572" s="11"/>
      <c r="F572" s="11"/>
      <c r="G572" s="11"/>
      <c r="H572" s="11"/>
      <c r="I572" s="11"/>
      <c r="J572" s="11"/>
      <c r="K572" s="11"/>
      <c r="L572" s="44"/>
      <c r="M572" s="11"/>
      <c r="N572" s="11"/>
      <c r="P572" s="18"/>
      <c r="Q572" s="11"/>
      <c r="R572" s="11"/>
      <c r="S572" s="11"/>
      <c r="T572" s="11"/>
      <c r="U572" s="11"/>
      <c r="V572" s="11"/>
      <c r="W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K572" s="11"/>
      <c r="AL572" s="11"/>
      <c r="AN572" s="11"/>
      <c r="AO572" s="11"/>
      <c r="AP572" s="15"/>
      <c r="AQ572" s="12"/>
      <c r="AR572" s="11"/>
      <c r="AT572" s="12"/>
      <c r="AU572" s="11"/>
      <c r="AV572" s="44"/>
      <c r="AW572" s="12"/>
      <c r="AX572" s="11"/>
      <c r="AY572" s="18"/>
      <c r="AZ572" s="12"/>
      <c r="BA572" s="11"/>
      <c r="BB572" s="11"/>
      <c r="BD572" s="11"/>
      <c r="BE572" s="11"/>
      <c r="BF572" s="11"/>
      <c r="BG572" s="11"/>
      <c r="BH572" s="13"/>
      <c r="BI572" s="12"/>
    </row>
    <row r="573" spans="4:61" ht="15.75" customHeight="1">
      <c r="D573" s="44"/>
      <c r="E573" s="11"/>
      <c r="F573" s="11"/>
      <c r="G573" s="11"/>
      <c r="H573" s="11"/>
      <c r="I573" s="11"/>
      <c r="J573" s="11"/>
      <c r="K573" s="11"/>
      <c r="L573" s="44"/>
      <c r="M573" s="11"/>
      <c r="N573" s="11"/>
      <c r="P573" s="18"/>
      <c r="Q573" s="11"/>
      <c r="R573" s="11"/>
      <c r="S573" s="11"/>
      <c r="T573" s="11"/>
      <c r="U573" s="11"/>
      <c r="V573" s="11"/>
      <c r="W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K573" s="11"/>
      <c r="AL573" s="11"/>
      <c r="AN573" s="11"/>
      <c r="AO573" s="11"/>
      <c r="AP573" s="15"/>
      <c r="AQ573" s="12"/>
      <c r="AR573" s="11"/>
      <c r="AT573" s="12"/>
      <c r="AU573" s="11"/>
      <c r="AV573" s="44"/>
      <c r="AW573" s="12"/>
      <c r="AX573" s="11"/>
      <c r="AY573" s="18"/>
      <c r="AZ573" s="12"/>
      <c r="BA573" s="11"/>
      <c r="BB573" s="11"/>
      <c r="BD573" s="11"/>
      <c r="BE573" s="11"/>
      <c r="BF573" s="11"/>
      <c r="BG573" s="11"/>
      <c r="BH573" s="13"/>
      <c r="BI573" s="12"/>
    </row>
    <row r="574" spans="4:61" ht="15.75" customHeight="1">
      <c r="D574" s="44"/>
      <c r="E574" s="11"/>
      <c r="F574" s="11"/>
      <c r="G574" s="11"/>
      <c r="H574" s="11"/>
      <c r="I574" s="11"/>
      <c r="J574" s="11"/>
      <c r="K574" s="11"/>
      <c r="L574" s="44"/>
      <c r="M574" s="11"/>
      <c r="N574" s="11"/>
      <c r="P574" s="18"/>
      <c r="Q574" s="11"/>
      <c r="R574" s="11"/>
      <c r="S574" s="11"/>
      <c r="T574" s="11"/>
      <c r="U574" s="11"/>
      <c r="V574" s="11"/>
      <c r="W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K574" s="11"/>
      <c r="AL574" s="11"/>
      <c r="AN574" s="11"/>
      <c r="AO574" s="11"/>
      <c r="AP574" s="15"/>
      <c r="AQ574" s="12"/>
      <c r="AR574" s="11"/>
      <c r="AT574" s="12"/>
      <c r="AU574" s="11"/>
      <c r="AV574" s="44"/>
      <c r="AW574" s="12"/>
      <c r="AX574" s="11"/>
      <c r="AY574" s="18"/>
      <c r="AZ574" s="12"/>
      <c r="BA574" s="11"/>
      <c r="BB574" s="11"/>
      <c r="BD574" s="11"/>
      <c r="BE574" s="11"/>
      <c r="BF574" s="11"/>
      <c r="BG574" s="11"/>
      <c r="BH574" s="13"/>
      <c r="BI574" s="12"/>
    </row>
    <row r="575" spans="4:61" ht="15.75" customHeight="1">
      <c r="D575" s="44"/>
      <c r="E575" s="11"/>
      <c r="F575" s="11"/>
      <c r="G575" s="11"/>
      <c r="H575" s="11"/>
      <c r="I575" s="11"/>
      <c r="J575" s="11"/>
      <c r="K575" s="11"/>
      <c r="L575" s="44"/>
      <c r="M575" s="11"/>
      <c r="N575" s="11"/>
      <c r="P575" s="18"/>
      <c r="Q575" s="11"/>
      <c r="R575" s="11"/>
      <c r="S575" s="11"/>
      <c r="T575" s="11"/>
      <c r="U575" s="11"/>
      <c r="V575" s="11"/>
      <c r="W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K575" s="11"/>
      <c r="AL575" s="11"/>
      <c r="AN575" s="11"/>
      <c r="AO575" s="11"/>
      <c r="AP575" s="15"/>
      <c r="AQ575" s="12"/>
      <c r="AR575" s="11"/>
      <c r="AT575" s="12"/>
      <c r="AU575" s="11"/>
      <c r="AV575" s="44"/>
      <c r="AW575" s="12"/>
      <c r="AX575" s="11"/>
      <c r="AY575" s="18"/>
      <c r="AZ575" s="12"/>
      <c r="BA575" s="11"/>
      <c r="BB575" s="11"/>
      <c r="BD575" s="11"/>
      <c r="BE575" s="11"/>
      <c r="BF575" s="11"/>
      <c r="BG575" s="11"/>
      <c r="BH575" s="13"/>
      <c r="BI575" s="12"/>
    </row>
    <row r="576" spans="4:61" ht="15.75" customHeight="1">
      <c r="D576" s="44"/>
      <c r="E576" s="11"/>
      <c r="F576" s="11"/>
      <c r="G576" s="11"/>
      <c r="H576" s="11"/>
      <c r="I576" s="11"/>
      <c r="J576" s="11"/>
      <c r="K576" s="11"/>
      <c r="L576" s="44"/>
      <c r="M576" s="11"/>
      <c r="N576" s="11"/>
      <c r="P576" s="18"/>
      <c r="Q576" s="11"/>
      <c r="R576" s="11"/>
      <c r="S576" s="11"/>
      <c r="T576" s="11"/>
      <c r="U576" s="11"/>
      <c r="V576" s="11"/>
      <c r="W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K576" s="11"/>
      <c r="AL576" s="11"/>
      <c r="AN576" s="11"/>
      <c r="AO576" s="11"/>
      <c r="AP576" s="15"/>
      <c r="AQ576" s="12"/>
      <c r="AR576" s="11"/>
      <c r="AT576" s="12"/>
      <c r="AU576" s="11"/>
      <c r="AV576" s="44"/>
      <c r="AW576" s="12"/>
      <c r="AX576" s="11"/>
      <c r="AY576" s="18"/>
      <c r="AZ576" s="12"/>
      <c r="BA576" s="11"/>
      <c r="BB576" s="11"/>
      <c r="BD576" s="11"/>
      <c r="BE576" s="11"/>
      <c r="BF576" s="11"/>
      <c r="BG576" s="11"/>
      <c r="BH576" s="13"/>
      <c r="BI576" s="12"/>
    </row>
    <row r="577" spans="4:61" ht="15.75" customHeight="1">
      <c r="D577" s="44"/>
      <c r="E577" s="11"/>
      <c r="F577" s="11"/>
      <c r="G577" s="11"/>
      <c r="H577" s="11"/>
      <c r="I577" s="11"/>
      <c r="J577" s="11"/>
      <c r="K577" s="11"/>
      <c r="L577" s="44"/>
      <c r="M577" s="11"/>
      <c r="N577" s="11"/>
      <c r="P577" s="18"/>
      <c r="Q577" s="11"/>
      <c r="R577" s="11"/>
      <c r="S577" s="11"/>
      <c r="T577" s="11"/>
      <c r="U577" s="11"/>
      <c r="V577" s="11"/>
      <c r="W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K577" s="11"/>
      <c r="AL577" s="11"/>
      <c r="AN577" s="11"/>
      <c r="AO577" s="11"/>
      <c r="AP577" s="15"/>
      <c r="AQ577" s="12"/>
      <c r="AR577" s="11"/>
      <c r="AT577" s="12"/>
      <c r="AU577" s="11"/>
      <c r="AV577" s="44"/>
      <c r="AW577" s="12"/>
      <c r="AX577" s="11"/>
      <c r="AY577" s="18"/>
      <c r="AZ577" s="12"/>
      <c r="BA577" s="11"/>
      <c r="BB577" s="11"/>
      <c r="BD577" s="11"/>
      <c r="BE577" s="11"/>
      <c r="BF577" s="11"/>
      <c r="BG577" s="11"/>
      <c r="BH577" s="13"/>
      <c r="BI577" s="12"/>
    </row>
    <row r="578" spans="4:61" ht="15.75" customHeight="1">
      <c r="D578" s="44"/>
      <c r="E578" s="11"/>
      <c r="F578" s="11"/>
      <c r="G578" s="11"/>
      <c r="H578" s="11"/>
      <c r="I578" s="11"/>
      <c r="J578" s="11"/>
      <c r="K578" s="11"/>
      <c r="L578" s="44"/>
      <c r="M578" s="11"/>
      <c r="N578" s="11"/>
      <c r="P578" s="18"/>
      <c r="Q578" s="11"/>
      <c r="R578" s="11"/>
      <c r="S578" s="11"/>
      <c r="T578" s="11"/>
      <c r="U578" s="11"/>
      <c r="V578" s="11"/>
      <c r="W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K578" s="11"/>
      <c r="AL578" s="11"/>
      <c r="AN578" s="11"/>
      <c r="AO578" s="11"/>
      <c r="AP578" s="15"/>
      <c r="AQ578" s="12"/>
      <c r="AR578" s="11"/>
      <c r="AT578" s="12"/>
      <c r="AU578" s="11"/>
      <c r="AV578" s="44"/>
      <c r="AW578" s="12"/>
      <c r="AX578" s="11"/>
      <c r="AY578" s="18"/>
      <c r="AZ578" s="12"/>
      <c r="BA578" s="11"/>
      <c r="BB578" s="11"/>
      <c r="BD578" s="11"/>
      <c r="BE578" s="11"/>
      <c r="BF578" s="11"/>
      <c r="BG578" s="11"/>
      <c r="BH578" s="13"/>
      <c r="BI578" s="12"/>
    </row>
    <row r="579" spans="4:61" ht="15.75" customHeight="1">
      <c r="D579" s="44"/>
      <c r="E579" s="11"/>
      <c r="F579" s="11"/>
      <c r="G579" s="11"/>
      <c r="H579" s="11"/>
      <c r="I579" s="11"/>
      <c r="J579" s="11"/>
      <c r="K579" s="11"/>
      <c r="L579" s="44"/>
      <c r="M579" s="11"/>
      <c r="N579" s="11"/>
      <c r="P579" s="18"/>
      <c r="Q579" s="11"/>
      <c r="R579" s="11"/>
      <c r="S579" s="11"/>
      <c r="T579" s="11"/>
      <c r="U579" s="11"/>
      <c r="V579" s="11"/>
      <c r="W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K579" s="11"/>
      <c r="AL579" s="11"/>
      <c r="AN579" s="11"/>
      <c r="AO579" s="11"/>
      <c r="AP579" s="15"/>
      <c r="AQ579" s="12"/>
      <c r="AR579" s="11"/>
      <c r="AT579" s="12"/>
      <c r="AU579" s="11"/>
      <c r="AV579" s="44"/>
      <c r="AW579" s="12"/>
      <c r="AX579" s="11"/>
      <c r="AY579" s="18"/>
      <c r="AZ579" s="12"/>
      <c r="BA579" s="11"/>
      <c r="BB579" s="11"/>
      <c r="BD579" s="11"/>
      <c r="BE579" s="11"/>
      <c r="BF579" s="11"/>
      <c r="BG579" s="11"/>
      <c r="BH579" s="13"/>
      <c r="BI579" s="12"/>
    </row>
    <row r="580" spans="4:61" ht="15.75" customHeight="1">
      <c r="D580" s="44"/>
      <c r="E580" s="11"/>
      <c r="F580" s="11"/>
      <c r="G580" s="11"/>
      <c r="H580" s="11"/>
      <c r="I580" s="11"/>
      <c r="J580" s="11"/>
      <c r="K580" s="11"/>
      <c r="L580" s="44"/>
      <c r="M580" s="11"/>
      <c r="N580" s="11"/>
      <c r="P580" s="18"/>
      <c r="Q580" s="11"/>
      <c r="R580" s="11"/>
      <c r="S580" s="11"/>
      <c r="T580" s="11"/>
      <c r="U580" s="11"/>
      <c r="V580" s="11"/>
      <c r="W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K580" s="11"/>
      <c r="AL580" s="11"/>
      <c r="AN580" s="11"/>
      <c r="AO580" s="11"/>
      <c r="AP580" s="15"/>
      <c r="AQ580" s="12"/>
      <c r="AR580" s="11"/>
      <c r="AT580" s="12"/>
      <c r="AU580" s="11"/>
      <c r="AV580" s="44"/>
      <c r="AW580" s="12"/>
      <c r="AX580" s="11"/>
      <c r="AY580" s="18"/>
      <c r="AZ580" s="12"/>
      <c r="BA580" s="11"/>
      <c r="BB580" s="11"/>
      <c r="BD580" s="11"/>
      <c r="BE580" s="11"/>
      <c r="BF580" s="11"/>
      <c r="BG580" s="11"/>
      <c r="BH580" s="13"/>
      <c r="BI580" s="12"/>
    </row>
    <row r="581" spans="4:61" ht="15.75" customHeight="1">
      <c r="D581" s="44"/>
      <c r="E581" s="11"/>
      <c r="F581" s="11"/>
      <c r="G581" s="11"/>
      <c r="H581" s="11"/>
      <c r="I581" s="11"/>
      <c r="J581" s="11"/>
      <c r="K581" s="11"/>
      <c r="L581" s="44"/>
      <c r="M581" s="11"/>
      <c r="N581" s="11"/>
      <c r="P581" s="18"/>
      <c r="Q581" s="11"/>
      <c r="R581" s="11"/>
      <c r="S581" s="11"/>
      <c r="T581" s="11"/>
      <c r="U581" s="11"/>
      <c r="V581" s="11"/>
      <c r="W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K581" s="11"/>
      <c r="AL581" s="11"/>
      <c r="AN581" s="11"/>
      <c r="AO581" s="11"/>
      <c r="AP581" s="15"/>
      <c r="AQ581" s="12"/>
      <c r="AR581" s="11"/>
      <c r="AT581" s="12"/>
      <c r="AU581" s="11"/>
      <c r="AV581" s="44"/>
      <c r="AW581" s="12"/>
      <c r="AX581" s="11"/>
      <c r="AY581" s="18"/>
      <c r="AZ581" s="12"/>
      <c r="BA581" s="11"/>
      <c r="BB581" s="11"/>
      <c r="BD581" s="11"/>
      <c r="BE581" s="11"/>
      <c r="BF581" s="11"/>
      <c r="BG581" s="11"/>
      <c r="BH581" s="13"/>
      <c r="BI581" s="12"/>
    </row>
    <row r="582" spans="4:61" ht="15.75" customHeight="1">
      <c r="D582" s="44"/>
      <c r="E582" s="11"/>
      <c r="F582" s="11"/>
      <c r="G582" s="11"/>
      <c r="H582" s="11"/>
      <c r="I582" s="11"/>
      <c r="J582" s="11"/>
      <c r="K582" s="11"/>
      <c r="L582" s="44"/>
      <c r="M582" s="11"/>
      <c r="N582" s="11"/>
      <c r="P582" s="18"/>
      <c r="Q582" s="11"/>
      <c r="R582" s="11"/>
      <c r="S582" s="11"/>
      <c r="T582" s="11"/>
      <c r="U582" s="11"/>
      <c r="V582" s="11"/>
      <c r="W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K582" s="11"/>
      <c r="AL582" s="11"/>
      <c r="AN582" s="11"/>
      <c r="AO582" s="11"/>
      <c r="AP582" s="15"/>
      <c r="AQ582" s="12"/>
      <c r="AR582" s="11"/>
      <c r="AT582" s="12"/>
      <c r="AU582" s="11"/>
      <c r="AV582" s="44"/>
      <c r="AW582" s="12"/>
      <c r="AX582" s="11"/>
      <c r="AY582" s="18"/>
      <c r="AZ582" s="12"/>
      <c r="BA582" s="11"/>
      <c r="BB582" s="11"/>
      <c r="BD582" s="11"/>
      <c r="BE582" s="11"/>
      <c r="BF582" s="11"/>
      <c r="BG582" s="11"/>
      <c r="BH582" s="13"/>
      <c r="BI582" s="12"/>
    </row>
    <row r="583" spans="4:61" ht="15.75" customHeight="1">
      <c r="D583" s="44"/>
      <c r="E583" s="11"/>
      <c r="F583" s="11"/>
      <c r="G583" s="11"/>
      <c r="H583" s="11"/>
      <c r="I583" s="11"/>
      <c r="J583" s="11"/>
      <c r="K583" s="11"/>
      <c r="L583" s="44"/>
      <c r="M583" s="11"/>
      <c r="N583" s="11"/>
      <c r="P583" s="18"/>
      <c r="Q583" s="11"/>
      <c r="R583" s="11"/>
      <c r="S583" s="11"/>
      <c r="T583" s="11"/>
      <c r="U583" s="11"/>
      <c r="V583" s="11"/>
      <c r="W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K583" s="11"/>
      <c r="AL583" s="11"/>
      <c r="AN583" s="11"/>
      <c r="AO583" s="11"/>
      <c r="AP583" s="15"/>
      <c r="AQ583" s="12"/>
      <c r="AR583" s="11"/>
      <c r="AT583" s="12"/>
      <c r="AU583" s="11"/>
      <c r="AV583" s="44"/>
      <c r="AW583" s="12"/>
      <c r="AX583" s="11"/>
      <c r="AY583" s="18"/>
      <c r="AZ583" s="12"/>
      <c r="BA583" s="11"/>
      <c r="BB583" s="11"/>
      <c r="BD583" s="11"/>
      <c r="BE583" s="11"/>
      <c r="BF583" s="11"/>
      <c r="BG583" s="11"/>
      <c r="BH583" s="13"/>
      <c r="BI583" s="12"/>
    </row>
    <row r="584" spans="4:61" ht="15.75" customHeight="1">
      <c r="D584" s="44"/>
      <c r="E584" s="11"/>
      <c r="F584" s="11"/>
      <c r="G584" s="11"/>
      <c r="H584" s="11"/>
      <c r="I584" s="11"/>
      <c r="J584" s="11"/>
      <c r="K584" s="11"/>
      <c r="L584" s="44"/>
      <c r="M584" s="11"/>
      <c r="N584" s="11"/>
      <c r="P584" s="18"/>
      <c r="Q584" s="11"/>
      <c r="R584" s="11"/>
      <c r="S584" s="11"/>
      <c r="T584" s="11"/>
      <c r="U584" s="11"/>
      <c r="V584" s="11"/>
      <c r="W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K584" s="11"/>
      <c r="AL584" s="11"/>
      <c r="AN584" s="11"/>
      <c r="AO584" s="11"/>
      <c r="AP584" s="15"/>
      <c r="AQ584" s="12"/>
      <c r="AR584" s="11"/>
      <c r="AT584" s="12"/>
      <c r="AU584" s="11"/>
      <c r="AV584" s="44"/>
      <c r="AW584" s="12"/>
      <c r="AX584" s="11"/>
      <c r="AY584" s="18"/>
      <c r="AZ584" s="12"/>
      <c r="BA584" s="11"/>
      <c r="BB584" s="11"/>
      <c r="BD584" s="11"/>
      <c r="BE584" s="11"/>
      <c r="BF584" s="11"/>
      <c r="BG584" s="11"/>
      <c r="BH584" s="13"/>
      <c r="BI584" s="12"/>
    </row>
    <row r="585" spans="4:61" ht="15.75" customHeight="1">
      <c r="D585" s="44"/>
      <c r="E585" s="11"/>
      <c r="F585" s="11"/>
      <c r="G585" s="11"/>
      <c r="H585" s="11"/>
      <c r="I585" s="11"/>
      <c r="J585" s="11"/>
      <c r="K585" s="11"/>
      <c r="L585" s="44"/>
      <c r="M585" s="11"/>
      <c r="N585" s="11"/>
      <c r="P585" s="18"/>
      <c r="Q585" s="11"/>
      <c r="R585" s="11"/>
      <c r="S585" s="11"/>
      <c r="T585" s="11"/>
      <c r="U585" s="11"/>
      <c r="V585" s="11"/>
      <c r="W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K585" s="11"/>
      <c r="AL585" s="11"/>
      <c r="AN585" s="11"/>
      <c r="AO585" s="11"/>
      <c r="AP585" s="15"/>
      <c r="AQ585" s="12"/>
      <c r="AR585" s="11"/>
      <c r="AT585" s="12"/>
      <c r="AU585" s="11"/>
      <c r="AV585" s="44"/>
      <c r="AW585" s="12"/>
      <c r="AX585" s="11"/>
      <c r="AY585" s="18"/>
      <c r="AZ585" s="12"/>
      <c r="BA585" s="11"/>
      <c r="BB585" s="11"/>
      <c r="BD585" s="11"/>
      <c r="BE585" s="11"/>
      <c r="BF585" s="11"/>
      <c r="BG585" s="11"/>
      <c r="BH585" s="13"/>
      <c r="BI585" s="12"/>
    </row>
    <row r="586" spans="4:61" ht="15.75" customHeight="1">
      <c r="D586" s="44"/>
      <c r="E586" s="11"/>
      <c r="F586" s="11"/>
      <c r="G586" s="11"/>
      <c r="H586" s="11"/>
      <c r="I586" s="11"/>
      <c r="J586" s="11"/>
      <c r="K586" s="11"/>
      <c r="L586" s="44"/>
      <c r="M586" s="11"/>
      <c r="N586" s="11"/>
      <c r="P586" s="18"/>
      <c r="Q586" s="11"/>
      <c r="R586" s="11"/>
      <c r="S586" s="11"/>
      <c r="T586" s="11"/>
      <c r="U586" s="11"/>
      <c r="V586" s="11"/>
      <c r="W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K586" s="11"/>
      <c r="AL586" s="11"/>
      <c r="AN586" s="11"/>
      <c r="AO586" s="11"/>
      <c r="AP586" s="15"/>
      <c r="AQ586" s="12"/>
      <c r="AR586" s="11"/>
      <c r="AT586" s="12"/>
      <c r="AU586" s="11"/>
      <c r="AV586" s="44"/>
      <c r="AW586" s="12"/>
      <c r="AX586" s="11"/>
      <c r="AY586" s="18"/>
      <c r="AZ586" s="12"/>
      <c r="BA586" s="11"/>
      <c r="BB586" s="11"/>
      <c r="BD586" s="11"/>
      <c r="BE586" s="11"/>
      <c r="BF586" s="11"/>
      <c r="BG586" s="11"/>
      <c r="BH586" s="13"/>
      <c r="BI586" s="12"/>
    </row>
    <row r="587" spans="4:61" ht="15.75" customHeight="1">
      <c r="D587" s="44"/>
      <c r="E587" s="11"/>
      <c r="F587" s="11"/>
      <c r="G587" s="11"/>
      <c r="H587" s="11"/>
      <c r="I587" s="11"/>
      <c r="J587" s="11"/>
      <c r="K587" s="11"/>
      <c r="L587" s="44"/>
      <c r="M587" s="11"/>
      <c r="N587" s="11"/>
      <c r="P587" s="18"/>
      <c r="Q587" s="11"/>
      <c r="R587" s="11"/>
      <c r="S587" s="11"/>
      <c r="T587" s="11"/>
      <c r="U587" s="11"/>
      <c r="V587" s="11"/>
      <c r="W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K587" s="11"/>
      <c r="AL587" s="11"/>
      <c r="AN587" s="11"/>
      <c r="AO587" s="11"/>
      <c r="AP587" s="15"/>
      <c r="AQ587" s="12"/>
      <c r="AR587" s="11"/>
      <c r="AT587" s="12"/>
      <c r="AU587" s="11"/>
      <c r="AV587" s="44"/>
      <c r="AW587" s="12"/>
      <c r="AX587" s="11"/>
      <c r="AY587" s="18"/>
      <c r="AZ587" s="12"/>
      <c r="BA587" s="11"/>
      <c r="BB587" s="11"/>
      <c r="BD587" s="11"/>
      <c r="BE587" s="11"/>
      <c r="BF587" s="11"/>
      <c r="BG587" s="11"/>
      <c r="BH587" s="13"/>
      <c r="BI587" s="12"/>
    </row>
    <row r="588" spans="4:61" ht="15.75" customHeight="1">
      <c r="D588" s="44"/>
      <c r="E588" s="11"/>
      <c r="F588" s="11"/>
      <c r="G588" s="11"/>
      <c r="H588" s="11"/>
      <c r="I588" s="11"/>
      <c r="J588" s="11"/>
      <c r="K588" s="11"/>
      <c r="L588" s="44"/>
      <c r="M588" s="11"/>
      <c r="N588" s="11"/>
      <c r="P588" s="18"/>
      <c r="Q588" s="11"/>
      <c r="R588" s="11"/>
      <c r="S588" s="11"/>
      <c r="T588" s="11"/>
      <c r="U588" s="11"/>
      <c r="V588" s="11"/>
      <c r="W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K588" s="11"/>
      <c r="AL588" s="11"/>
      <c r="AN588" s="11"/>
      <c r="AO588" s="11"/>
      <c r="AP588" s="15"/>
      <c r="AQ588" s="12"/>
      <c r="AR588" s="11"/>
      <c r="AT588" s="12"/>
      <c r="AU588" s="11"/>
      <c r="AV588" s="44"/>
      <c r="AW588" s="12"/>
      <c r="AX588" s="11"/>
      <c r="AY588" s="18"/>
      <c r="AZ588" s="12"/>
      <c r="BA588" s="11"/>
      <c r="BB588" s="11"/>
      <c r="BD588" s="11"/>
      <c r="BE588" s="11"/>
      <c r="BF588" s="11"/>
      <c r="BG588" s="11"/>
      <c r="BH588" s="13"/>
      <c r="BI588" s="12"/>
    </row>
    <row r="589" spans="4:61" ht="15.75" customHeight="1">
      <c r="D589" s="44"/>
      <c r="E589" s="11"/>
      <c r="F589" s="11"/>
      <c r="G589" s="11"/>
      <c r="H589" s="11"/>
      <c r="I589" s="11"/>
      <c r="J589" s="11"/>
      <c r="K589" s="11"/>
      <c r="L589" s="44"/>
      <c r="M589" s="11"/>
      <c r="N589" s="11"/>
      <c r="P589" s="18"/>
      <c r="Q589" s="11"/>
      <c r="R589" s="11"/>
      <c r="S589" s="11"/>
      <c r="T589" s="11"/>
      <c r="U589" s="11"/>
      <c r="V589" s="11"/>
      <c r="W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K589" s="11"/>
      <c r="AL589" s="11"/>
      <c r="AN589" s="11"/>
      <c r="AO589" s="11"/>
      <c r="AP589" s="15"/>
      <c r="AQ589" s="12"/>
      <c r="AR589" s="11"/>
      <c r="AT589" s="12"/>
      <c r="AU589" s="11"/>
      <c r="AV589" s="44"/>
      <c r="AW589" s="12"/>
      <c r="AX589" s="11"/>
      <c r="AY589" s="18"/>
      <c r="AZ589" s="12"/>
      <c r="BA589" s="11"/>
      <c r="BB589" s="11"/>
      <c r="BD589" s="11"/>
      <c r="BE589" s="11"/>
      <c r="BF589" s="11"/>
      <c r="BG589" s="11"/>
      <c r="BH589" s="13"/>
      <c r="BI589" s="12"/>
    </row>
    <row r="590" spans="4:61" ht="15.75" customHeight="1">
      <c r="D590" s="44"/>
      <c r="E590" s="11"/>
      <c r="F590" s="11"/>
      <c r="G590" s="11"/>
      <c r="H590" s="11"/>
      <c r="I590" s="11"/>
      <c r="J590" s="11"/>
      <c r="K590" s="11"/>
      <c r="L590" s="44"/>
      <c r="M590" s="11"/>
      <c r="N590" s="11"/>
      <c r="P590" s="18"/>
      <c r="Q590" s="11"/>
      <c r="R590" s="11"/>
      <c r="S590" s="11"/>
      <c r="T590" s="11"/>
      <c r="U590" s="11"/>
      <c r="V590" s="11"/>
      <c r="W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K590" s="11"/>
      <c r="AL590" s="11"/>
      <c r="AN590" s="11"/>
      <c r="AO590" s="11"/>
      <c r="AP590" s="15"/>
      <c r="AQ590" s="12"/>
      <c r="AR590" s="11"/>
      <c r="AT590" s="12"/>
      <c r="AU590" s="11"/>
      <c r="AV590" s="44"/>
      <c r="AW590" s="12"/>
      <c r="AX590" s="11"/>
      <c r="AY590" s="18"/>
      <c r="AZ590" s="12"/>
      <c r="BA590" s="11"/>
      <c r="BB590" s="11"/>
      <c r="BD590" s="11"/>
      <c r="BE590" s="11"/>
      <c r="BF590" s="11"/>
      <c r="BG590" s="11"/>
      <c r="BH590" s="13"/>
      <c r="BI590" s="12"/>
    </row>
    <row r="591" spans="4:61" ht="15.75" customHeight="1">
      <c r="D591" s="44"/>
      <c r="E591" s="11"/>
      <c r="F591" s="11"/>
      <c r="G591" s="11"/>
      <c r="H591" s="11"/>
      <c r="I591" s="11"/>
      <c r="J591" s="11"/>
      <c r="K591" s="11"/>
      <c r="L591" s="44"/>
      <c r="M591" s="11"/>
      <c r="N591" s="11"/>
      <c r="P591" s="18"/>
      <c r="Q591" s="11"/>
      <c r="R591" s="11"/>
      <c r="S591" s="11"/>
      <c r="T591" s="11"/>
      <c r="U591" s="11"/>
      <c r="V591" s="11"/>
      <c r="W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K591" s="11"/>
      <c r="AL591" s="11"/>
      <c r="AN591" s="11"/>
      <c r="AO591" s="11"/>
      <c r="AP591" s="15"/>
      <c r="AQ591" s="12"/>
      <c r="AR591" s="11"/>
      <c r="AT591" s="12"/>
      <c r="AU591" s="11"/>
      <c r="AV591" s="44"/>
      <c r="AW591" s="12"/>
      <c r="AX591" s="11"/>
      <c r="AY591" s="18"/>
      <c r="AZ591" s="12"/>
      <c r="BA591" s="11"/>
      <c r="BB591" s="11"/>
      <c r="BD591" s="11"/>
      <c r="BE591" s="11"/>
      <c r="BF591" s="11"/>
      <c r="BG591" s="11"/>
      <c r="BH591" s="13"/>
      <c r="BI591" s="12"/>
    </row>
    <row r="592" spans="4:61" ht="15.75" customHeight="1">
      <c r="D592" s="44"/>
      <c r="E592" s="11"/>
      <c r="F592" s="11"/>
      <c r="G592" s="11"/>
      <c r="H592" s="11"/>
      <c r="I592" s="11"/>
      <c r="J592" s="11"/>
      <c r="K592" s="11"/>
      <c r="L592" s="44"/>
      <c r="M592" s="11"/>
      <c r="N592" s="11"/>
      <c r="P592" s="18"/>
      <c r="Q592" s="11"/>
      <c r="R592" s="11"/>
      <c r="S592" s="11"/>
      <c r="T592" s="11"/>
      <c r="U592" s="11"/>
      <c r="V592" s="11"/>
      <c r="W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K592" s="11"/>
      <c r="AL592" s="11"/>
      <c r="AN592" s="11"/>
      <c r="AO592" s="11"/>
      <c r="AP592" s="15"/>
      <c r="AQ592" s="12"/>
      <c r="AR592" s="11"/>
      <c r="AT592" s="12"/>
      <c r="AU592" s="11"/>
      <c r="AV592" s="44"/>
      <c r="AW592" s="12"/>
      <c r="AX592" s="11"/>
      <c r="AY592" s="18"/>
      <c r="AZ592" s="12"/>
      <c r="BA592" s="11"/>
      <c r="BB592" s="11"/>
      <c r="BD592" s="11"/>
      <c r="BE592" s="11"/>
      <c r="BF592" s="11"/>
      <c r="BG592" s="11"/>
      <c r="BH592" s="13"/>
      <c r="BI592" s="12"/>
    </row>
    <row r="593" spans="4:61" ht="15.75" customHeight="1">
      <c r="D593" s="44"/>
      <c r="E593" s="11"/>
      <c r="F593" s="11"/>
      <c r="G593" s="11"/>
      <c r="H593" s="11"/>
      <c r="I593" s="11"/>
      <c r="J593" s="11"/>
      <c r="K593" s="11"/>
      <c r="L593" s="44"/>
      <c r="M593" s="11"/>
      <c r="N593" s="11"/>
      <c r="P593" s="18"/>
      <c r="Q593" s="11"/>
      <c r="R593" s="11"/>
      <c r="S593" s="11"/>
      <c r="T593" s="11"/>
      <c r="U593" s="11"/>
      <c r="V593" s="11"/>
      <c r="W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K593" s="11"/>
      <c r="AL593" s="11"/>
      <c r="AN593" s="11"/>
      <c r="AO593" s="11"/>
      <c r="AP593" s="15"/>
      <c r="AQ593" s="12"/>
      <c r="AR593" s="11"/>
      <c r="AT593" s="12"/>
      <c r="AU593" s="11"/>
      <c r="AV593" s="44"/>
      <c r="AW593" s="12"/>
      <c r="AX593" s="11"/>
      <c r="AY593" s="18"/>
      <c r="AZ593" s="12"/>
      <c r="BA593" s="11"/>
      <c r="BB593" s="11"/>
      <c r="BD593" s="11"/>
      <c r="BE593" s="11"/>
      <c r="BF593" s="11"/>
      <c r="BG593" s="11"/>
      <c r="BH593" s="13"/>
      <c r="BI593" s="12"/>
    </row>
    <row r="594" spans="4:61" ht="15.75" customHeight="1">
      <c r="D594" s="44"/>
      <c r="E594" s="11"/>
      <c r="F594" s="11"/>
      <c r="G594" s="11"/>
      <c r="H594" s="11"/>
      <c r="I594" s="11"/>
      <c r="J594" s="11"/>
      <c r="K594" s="11"/>
      <c r="L594" s="44"/>
      <c r="M594" s="11"/>
      <c r="N594" s="11"/>
      <c r="P594" s="18"/>
      <c r="Q594" s="11"/>
      <c r="R594" s="11"/>
      <c r="S594" s="11"/>
      <c r="T594" s="11"/>
      <c r="U594" s="11"/>
      <c r="V594" s="11"/>
      <c r="W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K594" s="11"/>
      <c r="AL594" s="11"/>
      <c r="AN594" s="11"/>
      <c r="AO594" s="11"/>
      <c r="AP594" s="15"/>
      <c r="AQ594" s="12"/>
      <c r="AR594" s="11"/>
      <c r="AT594" s="12"/>
      <c r="AU594" s="11"/>
      <c r="AV594" s="44"/>
      <c r="AW594" s="12"/>
      <c r="AX594" s="11"/>
      <c r="AY594" s="18"/>
      <c r="AZ594" s="12"/>
      <c r="BA594" s="11"/>
      <c r="BB594" s="11"/>
      <c r="BD594" s="11"/>
      <c r="BE594" s="11"/>
      <c r="BF594" s="11"/>
      <c r="BG594" s="11"/>
      <c r="BH594" s="13"/>
      <c r="BI594" s="12"/>
    </row>
    <row r="595" spans="4:61" ht="15.75" customHeight="1">
      <c r="D595" s="44"/>
      <c r="E595" s="11"/>
      <c r="F595" s="11"/>
      <c r="G595" s="11"/>
      <c r="H595" s="11"/>
      <c r="I595" s="11"/>
      <c r="J595" s="11"/>
      <c r="K595" s="11"/>
      <c r="L595" s="44"/>
      <c r="M595" s="11"/>
      <c r="N595" s="11"/>
      <c r="P595" s="18"/>
      <c r="Q595" s="11"/>
      <c r="R595" s="11"/>
      <c r="S595" s="11"/>
      <c r="T595" s="11"/>
      <c r="U595" s="11"/>
      <c r="V595" s="11"/>
      <c r="W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K595" s="11"/>
      <c r="AL595" s="11"/>
      <c r="AN595" s="11"/>
      <c r="AO595" s="11"/>
      <c r="AP595" s="15"/>
      <c r="AQ595" s="12"/>
      <c r="AR595" s="11"/>
      <c r="AT595" s="12"/>
      <c r="AU595" s="11"/>
      <c r="AV595" s="44"/>
      <c r="AW595" s="12"/>
      <c r="AX595" s="11"/>
      <c r="AY595" s="18"/>
      <c r="AZ595" s="12"/>
      <c r="BA595" s="11"/>
      <c r="BB595" s="11"/>
      <c r="BD595" s="11"/>
      <c r="BE595" s="11"/>
      <c r="BF595" s="11"/>
      <c r="BG595" s="11"/>
      <c r="BH595" s="13"/>
      <c r="BI595" s="12"/>
    </row>
    <row r="596" spans="4:61" ht="15.75" customHeight="1">
      <c r="D596" s="44"/>
      <c r="E596" s="11"/>
      <c r="F596" s="11"/>
      <c r="G596" s="11"/>
      <c r="H596" s="11"/>
      <c r="I596" s="11"/>
      <c r="J596" s="11"/>
      <c r="K596" s="11"/>
      <c r="L596" s="44"/>
      <c r="M596" s="11"/>
      <c r="N596" s="11"/>
      <c r="P596" s="18"/>
      <c r="Q596" s="11"/>
      <c r="R596" s="11"/>
      <c r="S596" s="11"/>
      <c r="T596" s="11"/>
      <c r="U596" s="11"/>
      <c r="V596" s="11"/>
      <c r="W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K596" s="11"/>
      <c r="AL596" s="11"/>
      <c r="AN596" s="11"/>
      <c r="AO596" s="11"/>
      <c r="AP596" s="15"/>
      <c r="AQ596" s="12"/>
      <c r="AR596" s="11"/>
      <c r="AT596" s="12"/>
      <c r="AU596" s="11"/>
      <c r="AV596" s="44"/>
      <c r="AW596" s="12"/>
      <c r="AX596" s="11"/>
      <c r="AY596" s="18"/>
      <c r="AZ596" s="12"/>
      <c r="BA596" s="11"/>
      <c r="BB596" s="11"/>
      <c r="BD596" s="11"/>
      <c r="BE596" s="11"/>
      <c r="BF596" s="11"/>
      <c r="BG596" s="11"/>
      <c r="BH596" s="13"/>
      <c r="BI596" s="12"/>
    </row>
    <row r="597" spans="4:61" ht="15.75" customHeight="1">
      <c r="D597" s="44"/>
      <c r="E597" s="11"/>
      <c r="F597" s="11"/>
      <c r="G597" s="11"/>
      <c r="H597" s="11"/>
      <c r="I597" s="11"/>
      <c r="J597" s="11"/>
      <c r="K597" s="11"/>
      <c r="L597" s="44"/>
      <c r="M597" s="11"/>
      <c r="N597" s="11"/>
      <c r="P597" s="18"/>
      <c r="Q597" s="11"/>
      <c r="R597" s="11"/>
      <c r="S597" s="11"/>
      <c r="T597" s="11"/>
      <c r="U597" s="11"/>
      <c r="V597" s="11"/>
      <c r="W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K597" s="11"/>
      <c r="AL597" s="11"/>
      <c r="AN597" s="11"/>
      <c r="AO597" s="11"/>
      <c r="AP597" s="15"/>
      <c r="AQ597" s="12"/>
      <c r="AR597" s="11"/>
      <c r="AT597" s="12"/>
      <c r="AU597" s="11"/>
      <c r="AV597" s="44"/>
      <c r="AW597" s="12"/>
      <c r="AX597" s="11"/>
      <c r="AY597" s="18"/>
      <c r="AZ597" s="12"/>
      <c r="BA597" s="11"/>
      <c r="BB597" s="11"/>
      <c r="BD597" s="11"/>
      <c r="BE597" s="11"/>
      <c r="BF597" s="11"/>
      <c r="BG597" s="11"/>
      <c r="BH597" s="13"/>
      <c r="BI597" s="12"/>
    </row>
    <row r="598" spans="4:61" ht="15.75" customHeight="1">
      <c r="D598" s="44"/>
      <c r="E598" s="11"/>
      <c r="F598" s="11"/>
      <c r="G598" s="11"/>
      <c r="H598" s="11"/>
      <c r="I598" s="11"/>
      <c r="J598" s="11"/>
      <c r="K598" s="11"/>
      <c r="L598" s="44"/>
      <c r="M598" s="11"/>
      <c r="N598" s="11"/>
      <c r="P598" s="18"/>
      <c r="Q598" s="11"/>
      <c r="R598" s="11"/>
      <c r="S598" s="11"/>
      <c r="T598" s="11"/>
      <c r="U598" s="11"/>
      <c r="V598" s="11"/>
      <c r="W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K598" s="11"/>
      <c r="AL598" s="11"/>
      <c r="AN598" s="11"/>
      <c r="AO598" s="11"/>
      <c r="AP598" s="15"/>
      <c r="AQ598" s="12"/>
      <c r="AR598" s="11"/>
      <c r="AT598" s="12"/>
      <c r="AU598" s="11"/>
      <c r="AV598" s="44"/>
      <c r="AW598" s="12"/>
      <c r="AX598" s="11"/>
      <c r="AY598" s="18"/>
      <c r="AZ598" s="12"/>
      <c r="BA598" s="11"/>
      <c r="BB598" s="11"/>
      <c r="BD598" s="11"/>
      <c r="BE598" s="11"/>
      <c r="BF598" s="11"/>
      <c r="BG598" s="11"/>
      <c r="BH598" s="13"/>
      <c r="BI598" s="12"/>
    </row>
    <row r="599" spans="4:61" ht="15.75" customHeight="1">
      <c r="D599" s="44"/>
      <c r="E599" s="11"/>
      <c r="F599" s="11"/>
      <c r="G599" s="11"/>
      <c r="H599" s="11"/>
      <c r="I599" s="11"/>
      <c r="J599" s="11"/>
      <c r="K599" s="11"/>
      <c r="L599" s="44"/>
      <c r="M599" s="11"/>
      <c r="N599" s="11"/>
      <c r="P599" s="18"/>
      <c r="Q599" s="11"/>
      <c r="R599" s="11"/>
      <c r="S599" s="11"/>
      <c r="T599" s="11"/>
      <c r="U599" s="11"/>
      <c r="V599" s="11"/>
      <c r="W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K599" s="11"/>
      <c r="AL599" s="11"/>
      <c r="AN599" s="11"/>
      <c r="AO599" s="11"/>
      <c r="AP599" s="15"/>
      <c r="AQ599" s="12"/>
      <c r="AR599" s="11"/>
      <c r="AT599" s="12"/>
      <c r="AU599" s="11"/>
      <c r="AV599" s="44"/>
      <c r="AW599" s="12"/>
      <c r="AX599" s="11"/>
      <c r="AY599" s="18"/>
      <c r="AZ599" s="12"/>
      <c r="BA599" s="11"/>
      <c r="BB599" s="11"/>
      <c r="BD599" s="11"/>
      <c r="BE599" s="11"/>
      <c r="BF599" s="11"/>
      <c r="BG599" s="11"/>
      <c r="BH599" s="13"/>
      <c r="BI599" s="12"/>
    </row>
    <row r="600" spans="4:61" ht="15.75" customHeight="1">
      <c r="D600" s="44"/>
      <c r="E600" s="11"/>
      <c r="F600" s="11"/>
      <c r="G600" s="11"/>
      <c r="H600" s="11"/>
      <c r="I600" s="11"/>
      <c r="J600" s="11"/>
      <c r="K600" s="11"/>
      <c r="L600" s="44"/>
      <c r="M600" s="11"/>
      <c r="N600" s="11"/>
      <c r="P600" s="18"/>
      <c r="Q600" s="11"/>
      <c r="R600" s="11"/>
      <c r="S600" s="11"/>
      <c r="T600" s="11"/>
      <c r="U600" s="11"/>
      <c r="V600" s="11"/>
      <c r="W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K600" s="11"/>
      <c r="AL600" s="11"/>
      <c r="AN600" s="11"/>
      <c r="AO600" s="11"/>
      <c r="AP600" s="15"/>
      <c r="AQ600" s="12"/>
      <c r="AR600" s="11"/>
      <c r="AT600" s="12"/>
      <c r="AU600" s="11"/>
      <c r="AV600" s="44"/>
      <c r="AW600" s="12"/>
      <c r="AX600" s="11"/>
      <c r="AY600" s="18"/>
      <c r="AZ600" s="12"/>
      <c r="BA600" s="11"/>
      <c r="BB600" s="11"/>
      <c r="BD600" s="11"/>
      <c r="BE600" s="11"/>
      <c r="BF600" s="11"/>
      <c r="BG600" s="11"/>
      <c r="BH600" s="13"/>
      <c r="BI600" s="12"/>
    </row>
    <row r="601" spans="4:61" ht="15.75" customHeight="1">
      <c r="D601" s="44"/>
      <c r="E601" s="11"/>
      <c r="F601" s="11"/>
      <c r="G601" s="11"/>
      <c r="H601" s="11"/>
      <c r="I601" s="11"/>
      <c r="J601" s="11"/>
      <c r="K601" s="11"/>
      <c r="L601" s="44"/>
      <c r="M601" s="11"/>
      <c r="N601" s="11"/>
      <c r="P601" s="18"/>
      <c r="Q601" s="11"/>
      <c r="R601" s="11"/>
      <c r="S601" s="11"/>
      <c r="T601" s="11"/>
      <c r="U601" s="11"/>
      <c r="V601" s="11"/>
      <c r="W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K601" s="11"/>
      <c r="AL601" s="11"/>
      <c r="AN601" s="11"/>
      <c r="AO601" s="11"/>
      <c r="AP601" s="15"/>
      <c r="AQ601" s="12"/>
      <c r="AR601" s="11"/>
      <c r="AT601" s="12"/>
      <c r="AU601" s="11"/>
      <c r="AV601" s="44"/>
      <c r="AW601" s="12"/>
      <c r="AX601" s="11"/>
      <c r="AY601" s="18"/>
      <c r="AZ601" s="12"/>
      <c r="BA601" s="11"/>
      <c r="BB601" s="11"/>
      <c r="BD601" s="11"/>
      <c r="BE601" s="11"/>
      <c r="BF601" s="11"/>
      <c r="BG601" s="11"/>
      <c r="BH601" s="13"/>
      <c r="BI601" s="12"/>
    </row>
    <row r="602" spans="4:61" ht="15.75" customHeight="1">
      <c r="D602" s="44"/>
      <c r="E602" s="11"/>
      <c r="F602" s="11"/>
      <c r="G602" s="11"/>
      <c r="H602" s="11"/>
      <c r="I602" s="11"/>
      <c r="J602" s="11"/>
      <c r="K602" s="11"/>
      <c r="L602" s="44"/>
      <c r="M602" s="11"/>
      <c r="N602" s="11"/>
      <c r="P602" s="18"/>
      <c r="Q602" s="11"/>
      <c r="R602" s="11"/>
      <c r="S602" s="11"/>
      <c r="T602" s="11"/>
      <c r="U602" s="11"/>
      <c r="V602" s="11"/>
      <c r="W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K602" s="11"/>
      <c r="AL602" s="11"/>
      <c r="AN602" s="11"/>
      <c r="AO602" s="11"/>
      <c r="AP602" s="15"/>
      <c r="AQ602" s="12"/>
      <c r="AR602" s="11"/>
      <c r="AT602" s="12"/>
      <c r="AU602" s="11"/>
      <c r="AV602" s="44"/>
      <c r="AW602" s="12"/>
      <c r="AX602" s="11"/>
      <c r="AY602" s="18"/>
      <c r="AZ602" s="12"/>
      <c r="BA602" s="11"/>
      <c r="BB602" s="11"/>
      <c r="BD602" s="11"/>
      <c r="BE602" s="11"/>
      <c r="BF602" s="11"/>
      <c r="BG602" s="11"/>
      <c r="BH602" s="13"/>
      <c r="BI602" s="12"/>
    </row>
    <row r="603" spans="4:61" ht="15.75" customHeight="1">
      <c r="D603" s="44"/>
      <c r="E603" s="11"/>
      <c r="F603" s="11"/>
      <c r="G603" s="11"/>
      <c r="H603" s="11"/>
      <c r="I603" s="11"/>
      <c r="J603" s="11"/>
      <c r="K603" s="11"/>
      <c r="L603" s="44"/>
      <c r="M603" s="11"/>
      <c r="N603" s="11"/>
      <c r="P603" s="18"/>
      <c r="Q603" s="11"/>
      <c r="R603" s="11"/>
      <c r="S603" s="11"/>
      <c r="T603" s="11"/>
      <c r="U603" s="11"/>
      <c r="V603" s="11"/>
      <c r="W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K603" s="11"/>
      <c r="AL603" s="11"/>
      <c r="AN603" s="11"/>
      <c r="AO603" s="11"/>
      <c r="AP603" s="15"/>
      <c r="AQ603" s="12"/>
      <c r="AR603" s="11"/>
      <c r="AT603" s="12"/>
      <c r="AU603" s="11"/>
      <c r="AV603" s="44"/>
      <c r="AW603" s="12"/>
      <c r="AX603" s="11"/>
      <c r="AY603" s="18"/>
      <c r="AZ603" s="12"/>
      <c r="BA603" s="11"/>
      <c r="BB603" s="11"/>
      <c r="BD603" s="11"/>
      <c r="BE603" s="11"/>
      <c r="BF603" s="11"/>
      <c r="BG603" s="11"/>
      <c r="BH603" s="13"/>
      <c r="BI603" s="12"/>
    </row>
    <row r="604" spans="4:61" ht="15.75" customHeight="1">
      <c r="D604" s="44"/>
      <c r="E604" s="11"/>
      <c r="F604" s="11"/>
      <c r="G604" s="11"/>
      <c r="H604" s="11"/>
      <c r="I604" s="11"/>
      <c r="J604" s="11"/>
      <c r="K604" s="11"/>
      <c r="L604" s="44"/>
      <c r="M604" s="11"/>
      <c r="N604" s="11"/>
      <c r="P604" s="18"/>
      <c r="Q604" s="11"/>
      <c r="R604" s="11"/>
      <c r="S604" s="11"/>
      <c r="T604" s="11"/>
      <c r="U604" s="11"/>
      <c r="V604" s="11"/>
      <c r="W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K604" s="11"/>
      <c r="AL604" s="11"/>
      <c r="AN604" s="11"/>
      <c r="AO604" s="11"/>
      <c r="AP604" s="15"/>
      <c r="AQ604" s="12"/>
      <c r="AR604" s="11"/>
      <c r="AT604" s="12"/>
      <c r="AU604" s="11"/>
      <c r="AV604" s="44"/>
      <c r="AW604" s="12"/>
      <c r="AX604" s="11"/>
      <c r="AY604" s="18"/>
      <c r="AZ604" s="12"/>
      <c r="BA604" s="11"/>
      <c r="BB604" s="11"/>
      <c r="BD604" s="11"/>
      <c r="BE604" s="11"/>
      <c r="BF604" s="11"/>
      <c r="BG604" s="11"/>
      <c r="BH604" s="13"/>
      <c r="BI604" s="12"/>
    </row>
    <row r="605" spans="4:61" ht="15.75" customHeight="1">
      <c r="D605" s="44"/>
      <c r="E605" s="11"/>
      <c r="F605" s="11"/>
      <c r="G605" s="11"/>
      <c r="H605" s="11"/>
      <c r="I605" s="11"/>
      <c r="J605" s="11"/>
      <c r="K605" s="11"/>
      <c r="L605" s="44"/>
      <c r="M605" s="11"/>
      <c r="N605" s="11"/>
      <c r="P605" s="18"/>
      <c r="Q605" s="11"/>
      <c r="R605" s="11"/>
      <c r="S605" s="11"/>
      <c r="T605" s="11"/>
      <c r="U605" s="11"/>
      <c r="V605" s="11"/>
      <c r="W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K605" s="11"/>
      <c r="AL605" s="11"/>
      <c r="AN605" s="11"/>
      <c r="AO605" s="11"/>
      <c r="AP605" s="15"/>
      <c r="AQ605" s="12"/>
      <c r="AR605" s="11"/>
      <c r="AT605" s="12"/>
      <c r="AU605" s="11"/>
      <c r="AV605" s="44"/>
      <c r="AW605" s="12"/>
      <c r="AX605" s="11"/>
      <c r="AY605" s="18"/>
      <c r="AZ605" s="12"/>
      <c r="BA605" s="11"/>
      <c r="BB605" s="11"/>
      <c r="BD605" s="11"/>
      <c r="BE605" s="11"/>
      <c r="BF605" s="11"/>
      <c r="BG605" s="11"/>
      <c r="BH605" s="13"/>
      <c r="BI605" s="12"/>
    </row>
    <row r="606" spans="4:61" ht="15.75" customHeight="1">
      <c r="D606" s="44"/>
      <c r="E606" s="11"/>
      <c r="F606" s="11"/>
      <c r="G606" s="11"/>
      <c r="H606" s="11"/>
      <c r="I606" s="11"/>
      <c r="J606" s="11"/>
      <c r="K606" s="11"/>
      <c r="L606" s="44"/>
      <c r="M606" s="11"/>
      <c r="N606" s="11"/>
      <c r="P606" s="18"/>
      <c r="Q606" s="11"/>
      <c r="R606" s="11"/>
      <c r="S606" s="11"/>
      <c r="T606" s="11"/>
      <c r="U606" s="11"/>
      <c r="V606" s="11"/>
      <c r="W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K606" s="11"/>
      <c r="AL606" s="11"/>
      <c r="AN606" s="11"/>
      <c r="AO606" s="11"/>
      <c r="AP606" s="15"/>
      <c r="AQ606" s="12"/>
      <c r="AR606" s="11"/>
      <c r="AT606" s="12"/>
      <c r="AU606" s="11"/>
      <c r="AV606" s="44"/>
      <c r="AW606" s="12"/>
      <c r="AX606" s="11"/>
      <c r="AY606" s="18"/>
      <c r="AZ606" s="12"/>
      <c r="BA606" s="11"/>
      <c r="BB606" s="11"/>
      <c r="BD606" s="11"/>
      <c r="BE606" s="11"/>
      <c r="BF606" s="11"/>
      <c r="BG606" s="11"/>
      <c r="BH606" s="13"/>
      <c r="BI606" s="12"/>
    </row>
    <row r="607" spans="4:61" ht="15.75" customHeight="1">
      <c r="D607" s="44"/>
      <c r="E607" s="11"/>
      <c r="F607" s="11"/>
      <c r="G607" s="11"/>
      <c r="H607" s="11"/>
      <c r="I607" s="11"/>
      <c r="J607" s="11"/>
      <c r="K607" s="11"/>
      <c r="L607" s="44"/>
      <c r="M607" s="11"/>
      <c r="N607" s="11"/>
      <c r="P607" s="18"/>
      <c r="Q607" s="11"/>
      <c r="R607" s="11"/>
      <c r="S607" s="11"/>
      <c r="T607" s="11"/>
      <c r="U607" s="11"/>
      <c r="V607" s="11"/>
      <c r="W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K607" s="11"/>
      <c r="AL607" s="11"/>
      <c r="AN607" s="11"/>
      <c r="AO607" s="11"/>
      <c r="AP607" s="15"/>
      <c r="AQ607" s="12"/>
      <c r="AR607" s="11"/>
      <c r="AT607" s="12"/>
      <c r="AU607" s="11"/>
      <c r="AV607" s="44"/>
      <c r="AW607" s="12"/>
      <c r="AX607" s="11"/>
      <c r="AY607" s="18"/>
      <c r="AZ607" s="12"/>
      <c r="BA607" s="11"/>
      <c r="BB607" s="11"/>
      <c r="BD607" s="11"/>
      <c r="BE607" s="11"/>
      <c r="BF607" s="11"/>
      <c r="BG607" s="11"/>
      <c r="BH607" s="13"/>
      <c r="BI607" s="12"/>
    </row>
    <row r="608" spans="4:61" ht="15.75" customHeight="1">
      <c r="D608" s="44"/>
      <c r="E608" s="11"/>
      <c r="F608" s="11"/>
      <c r="G608" s="11"/>
      <c r="H608" s="11"/>
      <c r="I608" s="11"/>
      <c r="J608" s="11"/>
      <c r="K608" s="11"/>
      <c r="L608" s="44"/>
      <c r="M608" s="11"/>
      <c r="N608" s="11"/>
      <c r="P608" s="18"/>
      <c r="Q608" s="11"/>
      <c r="R608" s="11"/>
      <c r="S608" s="11"/>
      <c r="T608" s="11"/>
      <c r="U608" s="11"/>
      <c r="V608" s="11"/>
      <c r="W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K608" s="11"/>
      <c r="AL608" s="11"/>
      <c r="AN608" s="11"/>
      <c r="AO608" s="11"/>
      <c r="AP608" s="15"/>
      <c r="AQ608" s="12"/>
      <c r="AR608" s="11"/>
      <c r="AT608" s="12"/>
      <c r="AU608" s="11"/>
      <c r="AV608" s="44"/>
      <c r="AW608" s="12"/>
      <c r="AX608" s="11"/>
      <c r="AY608" s="18"/>
      <c r="AZ608" s="12"/>
      <c r="BA608" s="11"/>
      <c r="BB608" s="11"/>
      <c r="BD608" s="11"/>
      <c r="BE608" s="11"/>
      <c r="BF608" s="11"/>
      <c r="BG608" s="11"/>
      <c r="BH608" s="13"/>
      <c r="BI608" s="12"/>
    </row>
    <row r="609" spans="4:61" ht="15.75" customHeight="1">
      <c r="D609" s="44"/>
      <c r="E609" s="11"/>
      <c r="F609" s="11"/>
      <c r="G609" s="11"/>
      <c r="H609" s="11"/>
      <c r="I609" s="11"/>
      <c r="J609" s="11"/>
      <c r="K609" s="11"/>
      <c r="L609" s="44"/>
      <c r="M609" s="11"/>
      <c r="N609" s="11"/>
      <c r="P609" s="18"/>
      <c r="Q609" s="11"/>
      <c r="R609" s="11"/>
      <c r="S609" s="11"/>
      <c r="T609" s="11"/>
      <c r="U609" s="11"/>
      <c r="V609" s="11"/>
      <c r="W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K609" s="11"/>
      <c r="AL609" s="11"/>
      <c r="AN609" s="11"/>
      <c r="AO609" s="11"/>
      <c r="AP609" s="15"/>
      <c r="AQ609" s="12"/>
      <c r="AR609" s="11"/>
      <c r="AT609" s="12"/>
      <c r="AU609" s="11"/>
      <c r="AV609" s="44"/>
      <c r="AW609" s="12"/>
      <c r="AX609" s="11"/>
      <c r="AY609" s="18"/>
      <c r="AZ609" s="12"/>
      <c r="BA609" s="11"/>
      <c r="BB609" s="11"/>
      <c r="BD609" s="11"/>
      <c r="BE609" s="11"/>
      <c r="BF609" s="11"/>
      <c r="BG609" s="11"/>
      <c r="BH609" s="13"/>
      <c r="BI609" s="12"/>
    </row>
    <row r="610" spans="4:61" ht="15.75" customHeight="1">
      <c r="D610" s="44"/>
      <c r="E610" s="11"/>
      <c r="F610" s="11"/>
      <c r="G610" s="11"/>
      <c r="H610" s="11"/>
      <c r="I610" s="11"/>
      <c r="J610" s="11"/>
      <c r="K610" s="11"/>
      <c r="L610" s="44"/>
      <c r="M610" s="11"/>
      <c r="N610" s="11"/>
      <c r="P610" s="18"/>
      <c r="Q610" s="11"/>
      <c r="R610" s="11"/>
      <c r="S610" s="11"/>
      <c r="T610" s="11"/>
      <c r="U610" s="11"/>
      <c r="V610" s="11"/>
      <c r="W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K610" s="11"/>
      <c r="AL610" s="11"/>
      <c r="AN610" s="11"/>
      <c r="AO610" s="11"/>
      <c r="AP610" s="15"/>
      <c r="AQ610" s="12"/>
      <c r="AR610" s="11"/>
      <c r="AT610" s="12"/>
      <c r="AU610" s="11"/>
      <c r="AV610" s="44"/>
      <c r="AW610" s="12"/>
      <c r="AX610" s="11"/>
      <c r="AY610" s="18"/>
      <c r="AZ610" s="12"/>
      <c r="BA610" s="11"/>
      <c r="BB610" s="11"/>
      <c r="BD610" s="11"/>
      <c r="BE610" s="11"/>
      <c r="BF610" s="11"/>
      <c r="BG610" s="11"/>
      <c r="BH610" s="13"/>
      <c r="BI610" s="12"/>
    </row>
    <row r="611" spans="4:61" ht="15.75" customHeight="1">
      <c r="D611" s="44"/>
      <c r="E611" s="11"/>
      <c r="F611" s="11"/>
      <c r="G611" s="11"/>
      <c r="H611" s="11"/>
      <c r="I611" s="11"/>
      <c r="J611" s="11"/>
      <c r="K611" s="11"/>
      <c r="L611" s="44"/>
      <c r="M611" s="11"/>
      <c r="N611" s="11"/>
      <c r="P611" s="18"/>
      <c r="Q611" s="11"/>
      <c r="R611" s="11"/>
      <c r="S611" s="11"/>
      <c r="T611" s="11"/>
      <c r="U611" s="11"/>
      <c r="V611" s="11"/>
      <c r="W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K611" s="11"/>
      <c r="AL611" s="11"/>
      <c r="AN611" s="11"/>
      <c r="AO611" s="11"/>
      <c r="AP611" s="15"/>
      <c r="AQ611" s="12"/>
      <c r="AR611" s="11"/>
      <c r="AT611" s="12"/>
      <c r="AU611" s="11"/>
      <c r="AV611" s="44"/>
      <c r="AW611" s="12"/>
      <c r="AX611" s="11"/>
      <c r="AY611" s="18"/>
      <c r="AZ611" s="12"/>
      <c r="BA611" s="11"/>
      <c r="BB611" s="11"/>
      <c r="BD611" s="11"/>
      <c r="BE611" s="11"/>
      <c r="BF611" s="11"/>
      <c r="BG611" s="11"/>
      <c r="BH611" s="13"/>
      <c r="BI611" s="12"/>
    </row>
    <row r="612" spans="4:61" ht="15.75" customHeight="1">
      <c r="D612" s="44"/>
      <c r="E612" s="11"/>
      <c r="F612" s="11"/>
      <c r="G612" s="11"/>
      <c r="H612" s="11"/>
      <c r="I612" s="11"/>
      <c r="J612" s="11"/>
      <c r="K612" s="11"/>
      <c r="L612" s="44"/>
      <c r="M612" s="11"/>
      <c r="N612" s="11"/>
      <c r="P612" s="18"/>
      <c r="Q612" s="11"/>
      <c r="R612" s="11"/>
      <c r="S612" s="11"/>
      <c r="T612" s="11"/>
      <c r="U612" s="11"/>
      <c r="V612" s="11"/>
      <c r="W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K612" s="11"/>
      <c r="AL612" s="11"/>
      <c r="AN612" s="11"/>
      <c r="AO612" s="11"/>
      <c r="AP612" s="15"/>
      <c r="AQ612" s="12"/>
      <c r="AR612" s="11"/>
      <c r="AT612" s="12"/>
      <c r="AU612" s="11"/>
      <c r="AV612" s="44"/>
      <c r="AW612" s="12"/>
      <c r="AX612" s="11"/>
      <c r="AY612" s="18"/>
      <c r="AZ612" s="12"/>
      <c r="BA612" s="11"/>
      <c r="BB612" s="11"/>
      <c r="BD612" s="11"/>
      <c r="BE612" s="11"/>
      <c r="BF612" s="11"/>
      <c r="BG612" s="11"/>
      <c r="BH612" s="13"/>
      <c r="BI612" s="12"/>
    </row>
    <row r="613" spans="4:61" ht="15.75" customHeight="1">
      <c r="D613" s="44"/>
      <c r="E613" s="11"/>
      <c r="F613" s="11"/>
      <c r="G613" s="11"/>
      <c r="H613" s="11"/>
      <c r="I613" s="11"/>
      <c r="J613" s="11"/>
      <c r="K613" s="11"/>
      <c r="L613" s="44"/>
      <c r="M613" s="11"/>
      <c r="N613" s="11"/>
      <c r="P613" s="18"/>
      <c r="Q613" s="11"/>
      <c r="R613" s="11"/>
      <c r="S613" s="11"/>
      <c r="T613" s="11"/>
      <c r="U613" s="11"/>
      <c r="V613" s="11"/>
      <c r="W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K613" s="11"/>
      <c r="AL613" s="11"/>
      <c r="AN613" s="11"/>
      <c r="AO613" s="11"/>
      <c r="AP613" s="15"/>
      <c r="AQ613" s="12"/>
      <c r="AR613" s="11"/>
      <c r="AT613" s="12"/>
      <c r="AU613" s="11"/>
      <c r="AV613" s="44"/>
      <c r="AW613" s="12"/>
      <c r="AX613" s="11"/>
      <c r="AY613" s="18"/>
      <c r="AZ613" s="12"/>
      <c r="BA613" s="11"/>
      <c r="BB613" s="11"/>
      <c r="BD613" s="11"/>
      <c r="BE613" s="11"/>
      <c r="BF613" s="11"/>
      <c r="BG613" s="11"/>
      <c r="BH613" s="13"/>
      <c r="BI613" s="12"/>
    </row>
    <row r="614" spans="4:61" ht="15.75" customHeight="1">
      <c r="D614" s="44"/>
      <c r="E614" s="11"/>
      <c r="F614" s="11"/>
      <c r="G614" s="11"/>
      <c r="H614" s="11"/>
      <c r="I614" s="11"/>
      <c r="J614" s="11"/>
      <c r="K614" s="11"/>
      <c r="L614" s="44"/>
      <c r="M614" s="11"/>
      <c r="N614" s="11"/>
      <c r="P614" s="18"/>
      <c r="Q614" s="11"/>
      <c r="R614" s="11"/>
      <c r="S614" s="11"/>
      <c r="T614" s="11"/>
      <c r="U614" s="11"/>
      <c r="V614" s="11"/>
      <c r="W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K614" s="11"/>
      <c r="AL614" s="11"/>
      <c r="AN614" s="11"/>
      <c r="AO614" s="11"/>
      <c r="AP614" s="15"/>
      <c r="AQ614" s="12"/>
      <c r="AR614" s="11"/>
      <c r="AT614" s="12"/>
      <c r="AU614" s="11"/>
      <c r="AV614" s="44"/>
      <c r="AW614" s="12"/>
      <c r="AX614" s="11"/>
      <c r="AY614" s="18"/>
      <c r="AZ614" s="12"/>
      <c r="BA614" s="11"/>
      <c r="BB614" s="11"/>
      <c r="BD614" s="11"/>
      <c r="BE614" s="11"/>
      <c r="BF614" s="11"/>
      <c r="BG614" s="11"/>
      <c r="BH614" s="13"/>
      <c r="BI614" s="12"/>
    </row>
    <row r="615" spans="4:61" ht="15.75" customHeight="1">
      <c r="D615" s="44"/>
      <c r="E615" s="11"/>
      <c r="F615" s="11"/>
      <c r="G615" s="11"/>
      <c r="H615" s="11"/>
      <c r="I615" s="11"/>
      <c r="J615" s="11"/>
      <c r="K615" s="11"/>
      <c r="L615" s="44"/>
      <c r="M615" s="11"/>
      <c r="N615" s="11"/>
      <c r="P615" s="18"/>
      <c r="Q615" s="11"/>
      <c r="R615" s="11"/>
      <c r="S615" s="11"/>
      <c r="T615" s="11"/>
      <c r="U615" s="11"/>
      <c r="V615" s="11"/>
      <c r="W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K615" s="11"/>
      <c r="AL615" s="11"/>
      <c r="AN615" s="11"/>
      <c r="AO615" s="11"/>
      <c r="AP615" s="15"/>
      <c r="AQ615" s="12"/>
      <c r="AR615" s="11"/>
      <c r="AT615" s="12"/>
      <c r="AU615" s="11"/>
      <c r="AV615" s="44"/>
      <c r="AW615" s="12"/>
      <c r="AX615" s="11"/>
      <c r="AY615" s="18"/>
      <c r="AZ615" s="12"/>
      <c r="BA615" s="11"/>
      <c r="BB615" s="11"/>
      <c r="BD615" s="11"/>
      <c r="BE615" s="11"/>
      <c r="BF615" s="11"/>
      <c r="BG615" s="11"/>
      <c r="BH615" s="13"/>
      <c r="BI615" s="12"/>
    </row>
    <row r="616" spans="4:61" ht="15.75" customHeight="1">
      <c r="D616" s="44"/>
      <c r="E616" s="11"/>
      <c r="F616" s="11"/>
      <c r="G616" s="11"/>
      <c r="H616" s="11"/>
      <c r="I616" s="11"/>
      <c r="J616" s="11"/>
      <c r="K616" s="11"/>
      <c r="L616" s="44"/>
      <c r="M616" s="11"/>
      <c r="N616" s="11"/>
      <c r="P616" s="18"/>
      <c r="Q616" s="11"/>
      <c r="R616" s="11"/>
      <c r="S616" s="11"/>
      <c r="T616" s="11"/>
      <c r="U616" s="11"/>
      <c r="V616" s="11"/>
      <c r="W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K616" s="11"/>
      <c r="AL616" s="11"/>
      <c r="AN616" s="11"/>
      <c r="AO616" s="11"/>
      <c r="AP616" s="15"/>
      <c r="AQ616" s="12"/>
      <c r="AR616" s="11"/>
      <c r="AT616" s="12"/>
      <c r="AU616" s="11"/>
      <c r="AV616" s="44"/>
      <c r="AW616" s="12"/>
      <c r="AX616" s="11"/>
      <c r="AY616" s="18"/>
      <c r="AZ616" s="12"/>
      <c r="BA616" s="11"/>
      <c r="BB616" s="11"/>
      <c r="BD616" s="11"/>
      <c r="BE616" s="11"/>
      <c r="BF616" s="11"/>
      <c r="BG616" s="11"/>
      <c r="BH616" s="13"/>
      <c r="BI616" s="12"/>
    </row>
    <row r="617" spans="4:61" ht="15.75" customHeight="1">
      <c r="D617" s="44"/>
      <c r="E617" s="11"/>
      <c r="F617" s="11"/>
      <c r="G617" s="11"/>
      <c r="H617" s="11"/>
      <c r="I617" s="11"/>
      <c r="J617" s="11"/>
      <c r="K617" s="11"/>
      <c r="L617" s="44"/>
      <c r="M617" s="11"/>
      <c r="N617" s="11"/>
      <c r="P617" s="18"/>
      <c r="Q617" s="11"/>
      <c r="R617" s="11"/>
      <c r="S617" s="11"/>
      <c r="T617" s="11"/>
      <c r="U617" s="11"/>
      <c r="V617" s="11"/>
      <c r="W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K617" s="11"/>
      <c r="AL617" s="11"/>
      <c r="AN617" s="11"/>
      <c r="AO617" s="11"/>
      <c r="AP617" s="15"/>
      <c r="AQ617" s="12"/>
      <c r="AR617" s="11"/>
      <c r="AT617" s="12"/>
      <c r="AU617" s="11"/>
      <c r="AV617" s="44"/>
      <c r="AW617" s="12"/>
      <c r="AX617" s="11"/>
      <c r="AY617" s="18"/>
      <c r="AZ617" s="12"/>
      <c r="BA617" s="11"/>
      <c r="BB617" s="11"/>
      <c r="BD617" s="11"/>
      <c r="BE617" s="11"/>
      <c r="BF617" s="11"/>
      <c r="BG617" s="11"/>
      <c r="BH617" s="13"/>
      <c r="BI617" s="12"/>
    </row>
    <row r="618" spans="4:61" ht="15.75" customHeight="1">
      <c r="D618" s="44"/>
      <c r="E618" s="11"/>
      <c r="F618" s="11"/>
      <c r="G618" s="11"/>
      <c r="H618" s="11"/>
      <c r="I618" s="11"/>
      <c r="J618" s="11"/>
      <c r="K618" s="11"/>
      <c r="L618" s="44"/>
      <c r="M618" s="11"/>
      <c r="N618" s="11"/>
      <c r="P618" s="18"/>
      <c r="Q618" s="11"/>
      <c r="R618" s="11"/>
      <c r="S618" s="11"/>
      <c r="T618" s="11"/>
      <c r="U618" s="11"/>
      <c r="V618" s="11"/>
      <c r="W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K618" s="11"/>
      <c r="AL618" s="11"/>
      <c r="AN618" s="11"/>
      <c r="AO618" s="11"/>
      <c r="AP618" s="15"/>
      <c r="AQ618" s="12"/>
      <c r="AR618" s="11"/>
      <c r="AT618" s="12"/>
      <c r="AU618" s="11"/>
      <c r="AV618" s="44"/>
      <c r="AW618" s="12"/>
      <c r="AX618" s="11"/>
      <c r="AY618" s="18"/>
      <c r="AZ618" s="12"/>
      <c r="BA618" s="11"/>
      <c r="BB618" s="11"/>
      <c r="BD618" s="11"/>
      <c r="BE618" s="11"/>
      <c r="BF618" s="11"/>
      <c r="BG618" s="11"/>
      <c r="BH618" s="13"/>
      <c r="BI618" s="12"/>
    </row>
    <row r="619" spans="4:61" ht="15.75" customHeight="1">
      <c r="D619" s="44"/>
      <c r="E619" s="11"/>
      <c r="F619" s="11"/>
      <c r="G619" s="11"/>
      <c r="H619" s="11"/>
      <c r="I619" s="11"/>
      <c r="J619" s="11"/>
      <c r="K619" s="11"/>
      <c r="L619" s="44"/>
      <c r="M619" s="11"/>
      <c r="N619" s="11"/>
      <c r="P619" s="18"/>
      <c r="Q619" s="11"/>
      <c r="R619" s="11"/>
      <c r="S619" s="11"/>
      <c r="T619" s="11"/>
      <c r="U619" s="11"/>
      <c r="V619" s="11"/>
      <c r="W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K619" s="11"/>
      <c r="AL619" s="11"/>
      <c r="AN619" s="11"/>
      <c r="AO619" s="11"/>
      <c r="AP619" s="15"/>
      <c r="AQ619" s="12"/>
      <c r="AR619" s="11"/>
      <c r="AT619" s="12"/>
      <c r="AU619" s="11"/>
      <c r="AV619" s="44"/>
      <c r="AW619" s="12"/>
      <c r="AX619" s="11"/>
      <c r="AY619" s="18"/>
      <c r="AZ619" s="12"/>
      <c r="BA619" s="11"/>
      <c r="BB619" s="11"/>
      <c r="BD619" s="11"/>
      <c r="BE619" s="11"/>
      <c r="BF619" s="11"/>
      <c r="BG619" s="11"/>
      <c r="BH619" s="13"/>
      <c r="BI619" s="12"/>
    </row>
    <row r="620" spans="4:61" ht="15.75" customHeight="1">
      <c r="D620" s="44"/>
      <c r="E620" s="11"/>
      <c r="F620" s="11"/>
      <c r="G620" s="11"/>
      <c r="H620" s="11"/>
      <c r="I620" s="11"/>
      <c r="J620" s="11"/>
      <c r="K620" s="11"/>
      <c r="L620" s="44"/>
      <c r="M620" s="11"/>
      <c r="N620" s="11"/>
      <c r="P620" s="18"/>
      <c r="Q620" s="11"/>
      <c r="R620" s="11"/>
      <c r="S620" s="11"/>
      <c r="T620" s="11"/>
      <c r="U620" s="11"/>
      <c r="V620" s="11"/>
      <c r="W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K620" s="11"/>
      <c r="AL620" s="11"/>
      <c r="AN620" s="11"/>
      <c r="AO620" s="11"/>
      <c r="AP620" s="15"/>
      <c r="AQ620" s="12"/>
      <c r="AR620" s="11"/>
      <c r="AT620" s="12"/>
      <c r="AU620" s="11"/>
      <c r="AV620" s="44"/>
      <c r="AW620" s="12"/>
      <c r="AX620" s="11"/>
      <c r="AY620" s="18"/>
      <c r="AZ620" s="12"/>
      <c r="BA620" s="11"/>
      <c r="BB620" s="11"/>
      <c r="BD620" s="11"/>
      <c r="BE620" s="11"/>
      <c r="BF620" s="11"/>
      <c r="BG620" s="11"/>
      <c r="BH620" s="13"/>
      <c r="BI620" s="12"/>
    </row>
    <row r="621" spans="4:61" ht="15.75" customHeight="1">
      <c r="D621" s="44"/>
      <c r="E621" s="11"/>
      <c r="F621" s="11"/>
      <c r="G621" s="11"/>
      <c r="H621" s="11"/>
      <c r="I621" s="11"/>
      <c r="J621" s="11"/>
      <c r="K621" s="11"/>
      <c r="L621" s="44"/>
      <c r="M621" s="11"/>
      <c r="N621" s="11"/>
      <c r="P621" s="18"/>
      <c r="Q621" s="11"/>
      <c r="R621" s="11"/>
      <c r="S621" s="11"/>
      <c r="T621" s="11"/>
      <c r="U621" s="11"/>
      <c r="V621" s="11"/>
      <c r="W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K621" s="11"/>
      <c r="AL621" s="11"/>
      <c r="AN621" s="11"/>
      <c r="AO621" s="11"/>
      <c r="AP621" s="15"/>
      <c r="AQ621" s="12"/>
      <c r="AR621" s="11"/>
      <c r="AT621" s="12"/>
      <c r="AU621" s="11"/>
      <c r="AV621" s="44"/>
      <c r="AW621" s="12"/>
      <c r="AX621" s="11"/>
      <c r="AY621" s="18"/>
      <c r="AZ621" s="12"/>
      <c r="BA621" s="11"/>
      <c r="BB621" s="11"/>
      <c r="BD621" s="11"/>
      <c r="BE621" s="11"/>
      <c r="BF621" s="11"/>
      <c r="BG621" s="11"/>
      <c r="BH621" s="13"/>
      <c r="BI621" s="12"/>
    </row>
    <row r="622" spans="4:61" ht="15.75" customHeight="1">
      <c r="D622" s="44"/>
      <c r="E622" s="11"/>
      <c r="F622" s="11"/>
      <c r="G622" s="11"/>
      <c r="H622" s="11"/>
      <c r="I622" s="11"/>
      <c r="J622" s="11"/>
      <c r="K622" s="11"/>
      <c r="L622" s="44"/>
      <c r="M622" s="11"/>
      <c r="N622" s="11"/>
      <c r="P622" s="18"/>
      <c r="Q622" s="11"/>
      <c r="R622" s="11"/>
      <c r="S622" s="11"/>
      <c r="T622" s="11"/>
      <c r="U622" s="11"/>
      <c r="V622" s="11"/>
      <c r="W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K622" s="11"/>
      <c r="AL622" s="11"/>
      <c r="AN622" s="11"/>
      <c r="AO622" s="11"/>
      <c r="AP622" s="15"/>
      <c r="AQ622" s="12"/>
      <c r="AR622" s="11"/>
      <c r="AT622" s="12"/>
      <c r="AU622" s="11"/>
      <c r="AV622" s="44"/>
      <c r="AW622" s="12"/>
      <c r="AX622" s="11"/>
      <c r="AY622" s="18"/>
      <c r="AZ622" s="12"/>
      <c r="BA622" s="11"/>
      <c r="BB622" s="11"/>
      <c r="BD622" s="11"/>
      <c r="BE622" s="11"/>
      <c r="BF622" s="11"/>
      <c r="BG622" s="11"/>
      <c r="BH622" s="13"/>
      <c r="BI622" s="12"/>
    </row>
    <row r="623" spans="4:61" ht="15.75" customHeight="1">
      <c r="D623" s="44"/>
      <c r="E623" s="11"/>
      <c r="F623" s="11"/>
      <c r="G623" s="11"/>
      <c r="H623" s="11"/>
      <c r="I623" s="11"/>
      <c r="J623" s="11"/>
      <c r="K623" s="11"/>
      <c r="L623" s="44"/>
      <c r="M623" s="11"/>
      <c r="N623" s="11"/>
      <c r="P623" s="18"/>
      <c r="Q623" s="11"/>
      <c r="R623" s="11"/>
      <c r="S623" s="11"/>
      <c r="T623" s="11"/>
      <c r="U623" s="11"/>
      <c r="V623" s="11"/>
      <c r="W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K623" s="11"/>
      <c r="AL623" s="11"/>
      <c r="AN623" s="11"/>
      <c r="AO623" s="11"/>
      <c r="AP623" s="15"/>
      <c r="AQ623" s="12"/>
      <c r="AR623" s="11"/>
      <c r="AT623" s="12"/>
      <c r="AU623" s="11"/>
      <c r="AV623" s="44"/>
      <c r="AW623" s="12"/>
      <c r="AX623" s="11"/>
      <c r="AY623" s="18"/>
      <c r="AZ623" s="12"/>
      <c r="BA623" s="11"/>
      <c r="BB623" s="11"/>
      <c r="BD623" s="11"/>
      <c r="BE623" s="11"/>
      <c r="BF623" s="11"/>
      <c r="BG623" s="11"/>
      <c r="BH623" s="13"/>
      <c r="BI623" s="12"/>
    </row>
    <row r="624" spans="4:61" ht="15.75" customHeight="1">
      <c r="D624" s="44"/>
      <c r="E624" s="11"/>
      <c r="F624" s="11"/>
      <c r="G624" s="11"/>
      <c r="H624" s="11"/>
      <c r="I624" s="11"/>
      <c r="J624" s="11"/>
      <c r="K624" s="11"/>
      <c r="L624" s="44"/>
      <c r="M624" s="11"/>
      <c r="N624" s="11"/>
      <c r="P624" s="18"/>
      <c r="Q624" s="11"/>
      <c r="R624" s="11"/>
      <c r="S624" s="11"/>
      <c r="T624" s="11"/>
      <c r="U624" s="11"/>
      <c r="V624" s="11"/>
      <c r="W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K624" s="11"/>
      <c r="AL624" s="11"/>
      <c r="AN624" s="11"/>
      <c r="AO624" s="11"/>
      <c r="AP624" s="15"/>
      <c r="AQ624" s="12"/>
      <c r="AR624" s="11"/>
      <c r="AT624" s="12"/>
      <c r="AU624" s="11"/>
      <c r="AV624" s="44"/>
      <c r="AW624" s="12"/>
      <c r="AX624" s="11"/>
      <c r="AY624" s="18"/>
      <c r="AZ624" s="12"/>
      <c r="BA624" s="11"/>
      <c r="BB624" s="11"/>
      <c r="BD624" s="11"/>
      <c r="BE624" s="11"/>
      <c r="BF624" s="11"/>
      <c r="BG624" s="11"/>
      <c r="BH624" s="13"/>
      <c r="BI624" s="12"/>
    </row>
    <row r="625" spans="4:61" ht="15.75" customHeight="1">
      <c r="D625" s="44"/>
      <c r="E625" s="11"/>
      <c r="F625" s="11"/>
      <c r="G625" s="11"/>
      <c r="H625" s="11"/>
      <c r="I625" s="11"/>
      <c r="J625" s="11"/>
      <c r="K625" s="11"/>
      <c r="L625" s="44"/>
      <c r="M625" s="11"/>
      <c r="N625" s="11"/>
      <c r="P625" s="18"/>
      <c r="Q625" s="11"/>
      <c r="R625" s="11"/>
      <c r="S625" s="11"/>
      <c r="T625" s="11"/>
      <c r="U625" s="11"/>
      <c r="V625" s="11"/>
      <c r="W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K625" s="11"/>
      <c r="AL625" s="11"/>
      <c r="AN625" s="11"/>
      <c r="AO625" s="11"/>
      <c r="AP625" s="15"/>
      <c r="AQ625" s="12"/>
      <c r="AR625" s="11"/>
      <c r="AT625" s="12"/>
      <c r="AU625" s="11"/>
      <c r="AV625" s="44"/>
      <c r="AW625" s="12"/>
      <c r="AX625" s="11"/>
      <c r="AY625" s="18"/>
      <c r="AZ625" s="12"/>
      <c r="BA625" s="11"/>
      <c r="BB625" s="11"/>
      <c r="BD625" s="11"/>
      <c r="BE625" s="11"/>
      <c r="BF625" s="11"/>
      <c r="BG625" s="11"/>
      <c r="BH625" s="13"/>
      <c r="BI625" s="12"/>
    </row>
    <row r="626" spans="4:61" ht="15.75" customHeight="1">
      <c r="D626" s="44"/>
      <c r="E626" s="11"/>
      <c r="F626" s="11"/>
      <c r="G626" s="11"/>
      <c r="H626" s="11"/>
      <c r="I626" s="11"/>
      <c r="J626" s="11"/>
      <c r="K626" s="11"/>
      <c r="L626" s="44"/>
      <c r="M626" s="11"/>
      <c r="N626" s="11"/>
      <c r="P626" s="18"/>
      <c r="Q626" s="11"/>
      <c r="R626" s="11"/>
      <c r="S626" s="11"/>
      <c r="T626" s="11"/>
      <c r="U626" s="11"/>
      <c r="V626" s="11"/>
      <c r="W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K626" s="11"/>
      <c r="AL626" s="11"/>
      <c r="AN626" s="11"/>
      <c r="AO626" s="11"/>
      <c r="AP626" s="15"/>
      <c r="AQ626" s="12"/>
      <c r="AR626" s="11"/>
      <c r="AT626" s="12"/>
      <c r="AU626" s="11"/>
      <c r="AV626" s="44"/>
      <c r="AW626" s="12"/>
      <c r="AX626" s="11"/>
      <c r="AY626" s="18"/>
      <c r="AZ626" s="12"/>
      <c r="BA626" s="11"/>
      <c r="BB626" s="11"/>
      <c r="BD626" s="11"/>
      <c r="BE626" s="11"/>
      <c r="BF626" s="11"/>
      <c r="BG626" s="11"/>
      <c r="BH626" s="13"/>
      <c r="BI626" s="12"/>
    </row>
    <row r="627" spans="4:61" ht="15.75" customHeight="1">
      <c r="D627" s="44"/>
      <c r="E627" s="11"/>
      <c r="F627" s="11"/>
      <c r="G627" s="11"/>
      <c r="H627" s="11"/>
      <c r="I627" s="11"/>
      <c r="J627" s="11"/>
      <c r="K627" s="11"/>
      <c r="L627" s="44"/>
      <c r="M627" s="11"/>
      <c r="N627" s="11"/>
      <c r="P627" s="18"/>
      <c r="Q627" s="11"/>
      <c r="R627" s="11"/>
      <c r="S627" s="11"/>
      <c r="T627" s="11"/>
      <c r="U627" s="11"/>
      <c r="V627" s="11"/>
      <c r="W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K627" s="11"/>
      <c r="AL627" s="11"/>
      <c r="AN627" s="11"/>
      <c r="AO627" s="11"/>
      <c r="AP627" s="15"/>
      <c r="AQ627" s="12"/>
      <c r="AR627" s="11"/>
      <c r="AT627" s="12"/>
      <c r="AU627" s="11"/>
      <c r="AV627" s="44"/>
      <c r="AW627" s="12"/>
      <c r="AX627" s="11"/>
      <c r="AY627" s="18"/>
      <c r="AZ627" s="12"/>
      <c r="BA627" s="11"/>
      <c r="BB627" s="11"/>
      <c r="BD627" s="11"/>
      <c r="BE627" s="11"/>
      <c r="BF627" s="11"/>
      <c r="BG627" s="11"/>
      <c r="BH627" s="13"/>
      <c r="BI627" s="12"/>
    </row>
    <row r="628" spans="4:61" ht="15.75" customHeight="1">
      <c r="D628" s="44"/>
      <c r="E628" s="11"/>
      <c r="F628" s="11"/>
      <c r="G628" s="11"/>
      <c r="H628" s="11"/>
      <c r="I628" s="11"/>
      <c r="J628" s="11"/>
      <c r="K628" s="11"/>
      <c r="L628" s="44"/>
      <c r="M628" s="11"/>
      <c r="N628" s="11"/>
      <c r="P628" s="18"/>
      <c r="Q628" s="11"/>
      <c r="R628" s="11"/>
      <c r="S628" s="11"/>
      <c r="T628" s="11"/>
      <c r="U628" s="11"/>
      <c r="V628" s="11"/>
      <c r="W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K628" s="11"/>
      <c r="AL628" s="11"/>
      <c r="AN628" s="11"/>
      <c r="AO628" s="11"/>
      <c r="AP628" s="15"/>
      <c r="AQ628" s="12"/>
      <c r="AR628" s="11"/>
      <c r="AT628" s="12"/>
      <c r="AU628" s="11"/>
      <c r="AV628" s="44"/>
      <c r="AW628" s="12"/>
      <c r="AX628" s="11"/>
      <c r="AY628" s="18"/>
      <c r="AZ628" s="12"/>
      <c r="BA628" s="11"/>
      <c r="BB628" s="11"/>
      <c r="BD628" s="11"/>
      <c r="BE628" s="11"/>
      <c r="BF628" s="11"/>
      <c r="BG628" s="11"/>
      <c r="BH628" s="13"/>
      <c r="BI628" s="12"/>
    </row>
    <row r="629" spans="4:61" ht="15.75" customHeight="1">
      <c r="D629" s="44"/>
      <c r="E629" s="11"/>
      <c r="F629" s="11"/>
      <c r="G629" s="11"/>
      <c r="H629" s="11"/>
      <c r="I629" s="11"/>
      <c r="J629" s="11"/>
      <c r="K629" s="11"/>
      <c r="L629" s="44"/>
      <c r="M629" s="11"/>
      <c r="N629" s="11"/>
      <c r="P629" s="18"/>
      <c r="Q629" s="11"/>
      <c r="R629" s="11"/>
      <c r="S629" s="11"/>
      <c r="T629" s="11"/>
      <c r="U629" s="11"/>
      <c r="V629" s="11"/>
      <c r="W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K629" s="11"/>
      <c r="AL629" s="11"/>
      <c r="AN629" s="11"/>
      <c r="AO629" s="11"/>
      <c r="AP629" s="15"/>
      <c r="AQ629" s="12"/>
      <c r="AR629" s="11"/>
      <c r="AT629" s="12"/>
      <c r="AU629" s="11"/>
      <c r="AV629" s="44"/>
      <c r="AW629" s="12"/>
      <c r="AX629" s="11"/>
      <c r="AY629" s="18"/>
      <c r="AZ629" s="12"/>
      <c r="BA629" s="11"/>
      <c r="BB629" s="11"/>
      <c r="BD629" s="11"/>
      <c r="BE629" s="11"/>
      <c r="BF629" s="11"/>
      <c r="BG629" s="11"/>
      <c r="BH629" s="13"/>
      <c r="BI629" s="12"/>
    </row>
    <row r="630" spans="4:61" ht="15.75" customHeight="1">
      <c r="D630" s="44"/>
      <c r="E630" s="11"/>
      <c r="F630" s="11"/>
      <c r="G630" s="11"/>
      <c r="H630" s="11"/>
      <c r="I630" s="11"/>
      <c r="J630" s="11"/>
      <c r="K630" s="11"/>
      <c r="L630" s="44"/>
      <c r="M630" s="11"/>
      <c r="N630" s="11"/>
      <c r="P630" s="18"/>
      <c r="Q630" s="11"/>
      <c r="R630" s="11"/>
      <c r="S630" s="11"/>
      <c r="T630" s="11"/>
      <c r="U630" s="11"/>
      <c r="V630" s="11"/>
      <c r="W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K630" s="11"/>
      <c r="AL630" s="11"/>
      <c r="AN630" s="11"/>
      <c r="AO630" s="11"/>
      <c r="AP630" s="15"/>
      <c r="AQ630" s="12"/>
      <c r="AR630" s="11"/>
      <c r="AT630" s="12"/>
      <c r="AU630" s="11"/>
      <c r="AV630" s="44"/>
      <c r="AW630" s="12"/>
      <c r="AX630" s="11"/>
      <c r="AY630" s="18"/>
      <c r="AZ630" s="12"/>
      <c r="BA630" s="11"/>
      <c r="BB630" s="11"/>
      <c r="BD630" s="11"/>
      <c r="BE630" s="11"/>
      <c r="BF630" s="11"/>
      <c r="BG630" s="11"/>
      <c r="BH630" s="13"/>
      <c r="BI630" s="12"/>
    </row>
    <row r="631" spans="4:61" ht="15.75" customHeight="1">
      <c r="D631" s="44"/>
      <c r="E631" s="11"/>
      <c r="F631" s="11"/>
      <c r="G631" s="11"/>
      <c r="H631" s="11"/>
      <c r="I631" s="11"/>
      <c r="J631" s="11"/>
      <c r="K631" s="11"/>
      <c r="L631" s="44"/>
      <c r="M631" s="11"/>
      <c r="N631" s="11"/>
      <c r="P631" s="18"/>
      <c r="Q631" s="11"/>
      <c r="R631" s="11"/>
      <c r="S631" s="11"/>
      <c r="T631" s="11"/>
      <c r="U631" s="11"/>
      <c r="V631" s="11"/>
      <c r="W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K631" s="11"/>
      <c r="AL631" s="11"/>
      <c r="AN631" s="11"/>
      <c r="AO631" s="11"/>
      <c r="AP631" s="15"/>
      <c r="AQ631" s="12"/>
      <c r="AR631" s="11"/>
      <c r="AT631" s="12"/>
      <c r="AU631" s="11"/>
      <c r="AV631" s="44"/>
      <c r="AW631" s="12"/>
      <c r="AX631" s="11"/>
      <c r="AY631" s="18"/>
      <c r="AZ631" s="12"/>
      <c r="BA631" s="11"/>
      <c r="BB631" s="11"/>
      <c r="BD631" s="11"/>
      <c r="BE631" s="11"/>
      <c r="BF631" s="11"/>
      <c r="BG631" s="11"/>
      <c r="BH631" s="13"/>
      <c r="BI631" s="12"/>
    </row>
    <row r="632" spans="4:61" ht="15.75" customHeight="1">
      <c r="D632" s="44"/>
      <c r="E632" s="11"/>
      <c r="F632" s="11"/>
      <c r="G632" s="11"/>
      <c r="H632" s="11"/>
      <c r="I632" s="11"/>
      <c r="J632" s="11"/>
      <c r="K632" s="11"/>
      <c r="L632" s="44"/>
      <c r="M632" s="11"/>
      <c r="N632" s="11"/>
      <c r="P632" s="18"/>
      <c r="Q632" s="11"/>
      <c r="R632" s="11"/>
      <c r="S632" s="11"/>
      <c r="T632" s="11"/>
      <c r="U632" s="11"/>
      <c r="V632" s="11"/>
      <c r="W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K632" s="11"/>
      <c r="AL632" s="11"/>
      <c r="AN632" s="11"/>
      <c r="AO632" s="11"/>
      <c r="AP632" s="15"/>
      <c r="AQ632" s="12"/>
      <c r="AR632" s="11"/>
      <c r="AT632" s="12"/>
      <c r="AU632" s="11"/>
      <c r="AV632" s="44"/>
      <c r="AW632" s="12"/>
      <c r="AX632" s="11"/>
      <c r="AY632" s="18"/>
      <c r="AZ632" s="12"/>
      <c r="BA632" s="11"/>
      <c r="BB632" s="11"/>
      <c r="BD632" s="11"/>
      <c r="BE632" s="11"/>
      <c r="BF632" s="11"/>
      <c r="BG632" s="11"/>
      <c r="BH632" s="13"/>
      <c r="BI632" s="12"/>
    </row>
    <row r="633" spans="4:61" ht="15.75" customHeight="1">
      <c r="D633" s="44"/>
      <c r="E633" s="11"/>
      <c r="F633" s="11"/>
      <c r="G633" s="11"/>
      <c r="H633" s="11"/>
      <c r="I633" s="11"/>
      <c r="J633" s="11"/>
      <c r="K633" s="11"/>
      <c r="L633" s="44"/>
      <c r="M633" s="11"/>
      <c r="N633" s="11"/>
      <c r="P633" s="18"/>
      <c r="Q633" s="11"/>
      <c r="R633" s="11"/>
      <c r="S633" s="11"/>
      <c r="T633" s="11"/>
      <c r="U633" s="11"/>
      <c r="V633" s="11"/>
      <c r="W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K633" s="11"/>
      <c r="AL633" s="11"/>
      <c r="AN633" s="11"/>
      <c r="AO633" s="11"/>
      <c r="AP633" s="15"/>
      <c r="AQ633" s="12"/>
      <c r="AR633" s="11"/>
      <c r="AT633" s="12"/>
      <c r="AU633" s="11"/>
      <c r="AV633" s="44"/>
      <c r="AW633" s="12"/>
      <c r="AX633" s="11"/>
      <c r="AY633" s="18"/>
      <c r="AZ633" s="12"/>
      <c r="BA633" s="11"/>
      <c r="BB633" s="11"/>
      <c r="BD633" s="11"/>
      <c r="BE633" s="11"/>
      <c r="BF633" s="11"/>
      <c r="BG633" s="11"/>
      <c r="BH633" s="13"/>
      <c r="BI633" s="12"/>
    </row>
    <row r="634" spans="4:61" ht="15.75" customHeight="1">
      <c r="D634" s="44"/>
      <c r="E634" s="11"/>
      <c r="F634" s="11"/>
      <c r="G634" s="11"/>
      <c r="H634" s="11"/>
      <c r="I634" s="11"/>
      <c r="J634" s="11"/>
      <c r="K634" s="11"/>
      <c r="L634" s="44"/>
      <c r="M634" s="11"/>
      <c r="N634" s="11"/>
      <c r="P634" s="18"/>
      <c r="Q634" s="11"/>
      <c r="R634" s="11"/>
      <c r="S634" s="11"/>
      <c r="T634" s="11"/>
      <c r="U634" s="11"/>
      <c r="V634" s="11"/>
      <c r="W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K634" s="11"/>
      <c r="AL634" s="11"/>
      <c r="AN634" s="11"/>
      <c r="AO634" s="11"/>
      <c r="AP634" s="15"/>
      <c r="AQ634" s="12"/>
      <c r="AR634" s="11"/>
      <c r="AT634" s="12"/>
      <c r="AU634" s="11"/>
      <c r="AV634" s="44"/>
      <c r="AW634" s="12"/>
      <c r="AX634" s="11"/>
      <c r="AY634" s="18"/>
      <c r="AZ634" s="12"/>
      <c r="BA634" s="11"/>
      <c r="BB634" s="11"/>
      <c r="BD634" s="11"/>
      <c r="BE634" s="11"/>
      <c r="BF634" s="11"/>
      <c r="BG634" s="11"/>
      <c r="BH634" s="13"/>
      <c r="BI634" s="12"/>
    </row>
    <row r="635" spans="4:61" ht="15.75" customHeight="1">
      <c r="D635" s="44"/>
      <c r="E635" s="11"/>
      <c r="F635" s="11"/>
      <c r="G635" s="11"/>
      <c r="H635" s="11"/>
      <c r="I635" s="11"/>
      <c r="J635" s="11"/>
      <c r="K635" s="11"/>
      <c r="L635" s="44"/>
      <c r="M635" s="11"/>
      <c r="N635" s="11"/>
      <c r="P635" s="18"/>
      <c r="Q635" s="11"/>
      <c r="R635" s="11"/>
      <c r="S635" s="11"/>
      <c r="T635" s="11"/>
      <c r="U635" s="11"/>
      <c r="V635" s="11"/>
      <c r="W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K635" s="11"/>
      <c r="AL635" s="11"/>
      <c r="AN635" s="11"/>
      <c r="AO635" s="11"/>
      <c r="AP635" s="15"/>
      <c r="AQ635" s="12"/>
      <c r="AR635" s="11"/>
      <c r="AT635" s="12"/>
      <c r="AU635" s="11"/>
      <c r="AV635" s="44"/>
      <c r="AW635" s="12"/>
      <c r="AX635" s="11"/>
      <c r="AY635" s="18"/>
      <c r="AZ635" s="12"/>
      <c r="BA635" s="11"/>
      <c r="BB635" s="11"/>
      <c r="BD635" s="11"/>
      <c r="BE635" s="11"/>
      <c r="BF635" s="11"/>
      <c r="BG635" s="11"/>
      <c r="BH635" s="13"/>
      <c r="BI635" s="12"/>
    </row>
    <row r="636" spans="4:61" ht="15.75" customHeight="1">
      <c r="D636" s="44"/>
      <c r="E636" s="11"/>
      <c r="F636" s="11"/>
      <c r="G636" s="11"/>
      <c r="H636" s="11"/>
      <c r="I636" s="11"/>
      <c r="J636" s="11"/>
      <c r="K636" s="11"/>
      <c r="L636" s="44"/>
      <c r="M636" s="11"/>
      <c r="N636" s="11"/>
      <c r="P636" s="18"/>
      <c r="Q636" s="11"/>
      <c r="R636" s="11"/>
      <c r="S636" s="11"/>
      <c r="T636" s="11"/>
      <c r="U636" s="11"/>
      <c r="V636" s="11"/>
      <c r="W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K636" s="11"/>
      <c r="AL636" s="11"/>
      <c r="AN636" s="11"/>
      <c r="AO636" s="11"/>
      <c r="AP636" s="15"/>
      <c r="AQ636" s="12"/>
      <c r="AR636" s="11"/>
      <c r="AT636" s="12"/>
      <c r="AU636" s="11"/>
      <c r="AV636" s="44"/>
      <c r="AW636" s="12"/>
      <c r="AX636" s="11"/>
      <c r="AY636" s="18"/>
      <c r="AZ636" s="12"/>
      <c r="BA636" s="11"/>
      <c r="BB636" s="11"/>
      <c r="BD636" s="11"/>
      <c r="BE636" s="11"/>
      <c r="BF636" s="11"/>
      <c r="BG636" s="11"/>
      <c r="BH636" s="13"/>
      <c r="BI636" s="12"/>
    </row>
    <row r="637" spans="4:61" ht="15.75" customHeight="1">
      <c r="D637" s="44"/>
      <c r="E637" s="11"/>
      <c r="F637" s="11"/>
      <c r="G637" s="11"/>
      <c r="H637" s="11"/>
      <c r="I637" s="11"/>
      <c r="J637" s="11"/>
      <c r="K637" s="11"/>
      <c r="L637" s="44"/>
      <c r="M637" s="11"/>
      <c r="N637" s="11"/>
      <c r="P637" s="18"/>
      <c r="Q637" s="11"/>
      <c r="R637" s="11"/>
      <c r="S637" s="11"/>
      <c r="T637" s="11"/>
      <c r="U637" s="11"/>
      <c r="V637" s="11"/>
      <c r="W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K637" s="11"/>
      <c r="AL637" s="11"/>
      <c r="AN637" s="11"/>
      <c r="AO637" s="11"/>
      <c r="AP637" s="15"/>
      <c r="AQ637" s="12"/>
      <c r="AR637" s="11"/>
      <c r="AT637" s="12"/>
      <c r="AU637" s="11"/>
      <c r="AV637" s="44"/>
      <c r="AW637" s="12"/>
      <c r="AX637" s="11"/>
      <c r="AY637" s="18"/>
      <c r="AZ637" s="12"/>
      <c r="BA637" s="11"/>
      <c r="BB637" s="11"/>
      <c r="BD637" s="11"/>
      <c r="BE637" s="11"/>
      <c r="BF637" s="11"/>
      <c r="BG637" s="11"/>
      <c r="BH637" s="13"/>
      <c r="BI637" s="12"/>
    </row>
    <row r="638" spans="4:61" ht="15.75" customHeight="1">
      <c r="D638" s="44"/>
      <c r="E638" s="11"/>
      <c r="F638" s="11"/>
      <c r="G638" s="11"/>
      <c r="H638" s="11"/>
      <c r="I638" s="11"/>
      <c r="J638" s="11"/>
      <c r="K638" s="11"/>
      <c r="L638" s="44"/>
      <c r="M638" s="11"/>
      <c r="N638" s="11"/>
      <c r="P638" s="18"/>
      <c r="Q638" s="11"/>
      <c r="R638" s="11"/>
      <c r="S638" s="11"/>
      <c r="T638" s="11"/>
      <c r="U638" s="11"/>
      <c r="V638" s="11"/>
      <c r="W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K638" s="11"/>
      <c r="AL638" s="11"/>
      <c r="AN638" s="11"/>
      <c r="AO638" s="11"/>
      <c r="AP638" s="15"/>
      <c r="AQ638" s="12"/>
      <c r="AR638" s="11"/>
      <c r="AT638" s="12"/>
      <c r="AU638" s="11"/>
      <c r="AV638" s="44"/>
      <c r="AW638" s="12"/>
      <c r="AX638" s="11"/>
      <c r="AY638" s="18"/>
      <c r="AZ638" s="12"/>
      <c r="BA638" s="11"/>
      <c r="BB638" s="11"/>
      <c r="BD638" s="11"/>
      <c r="BE638" s="11"/>
      <c r="BF638" s="11"/>
      <c r="BG638" s="11"/>
      <c r="BH638" s="13"/>
      <c r="BI638" s="12"/>
    </row>
    <row r="639" spans="4:61" ht="15.75" customHeight="1">
      <c r="D639" s="44"/>
      <c r="E639" s="11"/>
      <c r="F639" s="11"/>
      <c r="G639" s="11"/>
      <c r="H639" s="11"/>
      <c r="I639" s="11"/>
      <c r="J639" s="11"/>
      <c r="K639" s="11"/>
      <c r="L639" s="44"/>
      <c r="M639" s="11"/>
      <c r="N639" s="11"/>
      <c r="P639" s="18"/>
      <c r="Q639" s="11"/>
      <c r="R639" s="11"/>
      <c r="S639" s="11"/>
      <c r="T639" s="11"/>
      <c r="U639" s="11"/>
      <c r="V639" s="11"/>
      <c r="W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K639" s="11"/>
      <c r="AL639" s="11"/>
      <c r="AN639" s="11"/>
      <c r="AO639" s="11"/>
      <c r="AP639" s="15"/>
      <c r="AQ639" s="12"/>
      <c r="AR639" s="11"/>
      <c r="AT639" s="12"/>
      <c r="AU639" s="11"/>
      <c r="AV639" s="44"/>
      <c r="AW639" s="12"/>
      <c r="AX639" s="11"/>
      <c r="AY639" s="18"/>
      <c r="AZ639" s="12"/>
      <c r="BA639" s="11"/>
      <c r="BB639" s="11"/>
      <c r="BD639" s="11"/>
      <c r="BE639" s="11"/>
      <c r="BF639" s="11"/>
      <c r="BG639" s="11"/>
      <c r="BH639" s="13"/>
      <c r="BI639" s="12"/>
    </row>
    <row r="640" spans="4:61" ht="15.75" customHeight="1">
      <c r="D640" s="44"/>
      <c r="E640" s="11"/>
      <c r="F640" s="11"/>
      <c r="G640" s="11"/>
      <c r="H640" s="11"/>
      <c r="I640" s="11"/>
      <c r="J640" s="11"/>
      <c r="K640" s="11"/>
      <c r="L640" s="44"/>
      <c r="M640" s="11"/>
      <c r="N640" s="11"/>
      <c r="P640" s="18"/>
      <c r="Q640" s="11"/>
      <c r="R640" s="11"/>
      <c r="S640" s="11"/>
      <c r="T640" s="11"/>
      <c r="U640" s="11"/>
      <c r="V640" s="11"/>
      <c r="W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K640" s="11"/>
      <c r="AL640" s="11"/>
      <c r="AN640" s="11"/>
      <c r="AO640" s="11"/>
      <c r="AP640" s="15"/>
      <c r="AQ640" s="12"/>
      <c r="AR640" s="11"/>
      <c r="AT640" s="12"/>
      <c r="AU640" s="11"/>
      <c r="AV640" s="44"/>
      <c r="AW640" s="12"/>
      <c r="AX640" s="11"/>
      <c r="AY640" s="18"/>
      <c r="AZ640" s="12"/>
      <c r="BA640" s="11"/>
      <c r="BB640" s="11"/>
      <c r="BD640" s="11"/>
      <c r="BE640" s="11"/>
      <c r="BF640" s="11"/>
      <c r="BG640" s="11"/>
      <c r="BH640" s="13"/>
      <c r="BI640" s="12"/>
    </row>
    <row r="641" spans="4:61" ht="15.75" customHeight="1">
      <c r="D641" s="44"/>
      <c r="E641" s="11"/>
      <c r="F641" s="11"/>
      <c r="G641" s="11"/>
      <c r="H641" s="11"/>
      <c r="I641" s="11"/>
      <c r="J641" s="11"/>
      <c r="K641" s="11"/>
      <c r="L641" s="44"/>
      <c r="M641" s="11"/>
      <c r="N641" s="11"/>
      <c r="P641" s="18"/>
      <c r="Q641" s="11"/>
      <c r="R641" s="11"/>
      <c r="S641" s="11"/>
      <c r="T641" s="11"/>
      <c r="U641" s="11"/>
      <c r="V641" s="11"/>
      <c r="W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K641" s="11"/>
      <c r="AL641" s="11"/>
      <c r="AN641" s="11"/>
      <c r="AO641" s="11"/>
      <c r="AP641" s="15"/>
      <c r="AQ641" s="12"/>
      <c r="AR641" s="11"/>
      <c r="AT641" s="12"/>
      <c r="AU641" s="11"/>
      <c r="AV641" s="44"/>
      <c r="AW641" s="12"/>
      <c r="AX641" s="11"/>
      <c r="AY641" s="18"/>
      <c r="AZ641" s="12"/>
      <c r="BA641" s="11"/>
      <c r="BB641" s="11"/>
      <c r="BD641" s="11"/>
      <c r="BE641" s="11"/>
      <c r="BF641" s="11"/>
      <c r="BG641" s="11"/>
      <c r="BH641" s="13"/>
      <c r="BI641" s="12"/>
    </row>
    <row r="642" spans="4:61" ht="15.75" customHeight="1">
      <c r="D642" s="44"/>
      <c r="E642" s="11"/>
      <c r="F642" s="11"/>
      <c r="G642" s="11"/>
      <c r="H642" s="11"/>
      <c r="I642" s="11"/>
      <c r="J642" s="11"/>
      <c r="K642" s="11"/>
      <c r="L642" s="44"/>
      <c r="M642" s="11"/>
      <c r="N642" s="11"/>
      <c r="P642" s="18"/>
      <c r="Q642" s="11"/>
      <c r="R642" s="11"/>
      <c r="S642" s="11"/>
      <c r="T642" s="11"/>
      <c r="U642" s="11"/>
      <c r="V642" s="11"/>
      <c r="W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K642" s="11"/>
      <c r="AL642" s="11"/>
      <c r="AN642" s="11"/>
      <c r="AO642" s="11"/>
      <c r="AP642" s="15"/>
      <c r="AQ642" s="12"/>
      <c r="AR642" s="11"/>
      <c r="AT642" s="12"/>
      <c r="AU642" s="11"/>
      <c r="AV642" s="44"/>
      <c r="AW642" s="12"/>
      <c r="AX642" s="11"/>
      <c r="AY642" s="18"/>
      <c r="AZ642" s="12"/>
      <c r="BA642" s="11"/>
      <c r="BB642" s="11"/>
      <c r="BD642" s="11"/>
      <c r="BE642" s="11"/>
      <c r="BF642" s="11"/>
      <c r="BG642" s="11"/>
      <c r="BH642" s="13"/>
      <c r="BI642" s="12"/>
    </row>
    <row r="643" spans="4:61" ht="15.75" customHeight="1">
      <c r="D643" s="44"/>
      <c r="E643" s="11"/>
      <c r="F643" s="11"/>
      <c r="G643" s="11"/>
      <c r="H643" s="11"/>
      <c r="I643" s="11"/>
      <c r="J643" s="11"/>
      <c r="K643" s="11"/>
      <c r="L643" s="44"/>
      <c r="M643" s="11"/>
      <c r="N643" s="11"/>
      <c r="P643" s="18"/>
      <c r="Q643" s="11"/>
      <c r="R643" s="11"/>
      <c r="S643" s="11"/>
      <c r="T643" s="11"/>
      <c r="U643" s="11"/>
      <c r="V643" s="11"/>
      <c r="W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K643" s="11"/>
      <c r="AL643" s="11"/>
      <c r="AN643" s="11"/>
      <c r="AO643" s="11"/>
      <c r="AP643" s="15"/>
      <c r="AQ643" s="12"/>
      <c r="AR643" s="11"/>
      <c r="AT643" s="12"/>
      <c r="AU643" s="11"/>
      <c r="AV643" s="44"/>
      <c r="AW643" s="12"/>
      <c r="AX643" s="11"/>
      <c r="AY643" s="18"/>
      <c r="AZ643" s="12"/>
      <c r="BA643" s="11"/>
      <c r="BB643" s="11"/>
      <c r="BD643" s="11"/>
      <c r="BE643" s="11"/>
      <c r="BF643" s="11"/>
      <c r="BG643" s="11"/>
      <c r="BH643" s="13"/>
      <c r="BI643" s="12"/>
    </row>
    <row r="644" spans="4:61" ht="15.75" customHeight="1">
      <c r="D644" s="44"/>
      <c r="E644" s="11"/>
      <c r="F644" s="11"/>
      <c r="G644" s="11"/>
      <c r="H644" s="11"/>
      <c r="I644" s="11"/>
      <c r="J644" s="11"/>
      <c r="K644" s="11"/>
      <c r="L644" s="44"/>
      <c r="M644" s="11"/>
      <c r="N644" s="11"/>
      <c r="P644" s="18"/>
      <c r="Q644" s="11"/>
      <c r="R644" s="11"/>
      <c r="S644" s="11"/>
      <c r="T644" s="11"/>
      <c r="U644" s="11"/>
      <c r="V644" s="11"/>
      <c r="W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K644" s="11"/>
      <c r="AL644" s="11"/>
      <c r="AN644" s="11"/>
      <c r="AO644" s="11"/>
      <c r="AP644" s="15"/>
      <c r="AQ644" s="12"/>
      <c r="AR644" s="11"/>
      <c r="AT644" s="12"/>
      <c r="AU644" s="11"/>
      <c r="AV644" s="44"/>
      <c r="AW644" s="12"/>
      <c r="AX644" s="11"/>
      <c r="AY644" s="18"/>
      <c r="AZ644" s="12"/>
      <c r="BA644" s="11"/>
      <c r="BB644" s="11"/>
      <c r="BD644" s="11"/>
      <c r="BE644" s="11"/>
      <c r="BF644" s="11"/>
      <c r="BG644" s="11"/>
      <c r="BH644" s="13"/>
      <c r="BI644" s="12"/>
    </row>
    <row r="645" spans="4:61" ht="15.75" customHeight="1">
      <c r="D645" s="44"/>
      <c r="E645" s="11"/>
      <c r="F645" s="11"/>
      <c r="G645" s="11"/>
      <c r="H645" s="11"/>
      <c r="I645" s="11"/>
      <c r="J645" s="11"/>
      <c r="K645" s="11"/>
      <c r="L645" s="44"/>
      <c r="M645" s="11"/>
      <c r="N645" s="11"/>
      <c r="P645" s="18"/>
      <c r="Q645" s="11"/>
      <c r="R645" s="11"/>
      <c r="S645" s="11"/>
      <c r="T645" s="11"/>
      <c r="U645" s="11"/>
      <c r="V645" s="11"/>
      <c r="W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K645" s="11"/>
      <c r="AL645" s="11"/>
      <c r="AN645" s="11"/>
      <c r="AO645" s="11"/>
      <c r="AP645" s="15"/>
      <c r="AQ645" s="12"/>
      <c r="AR645" s="11"/>
      <c r="AT645" s="12"/>
      <c r="AU645" s="11"/>
      <c r="AV645" s="44"/>
      <c r="AW645" s="12"/>
      <c r="AX645" s="11"/>
      <c r="AY645" s="18"/>
      <c r="AZ645" s="12"/>
      <c r="BA645" s="11"/>
      <c r="BB645" s="11"/>
      <c r="BD645" s="11"/>
      <c r="BE645" s="11"/>
      <c r="BF645" s="11"/>
      <c r="BG645" s="11"/>
      <c r="BH645" s="13"/>
      <c r="BI645" s="12"/>
    </row>
    <row r="646" spans="4:61" ht="15.75" customHeight="1">
      <c r="D646" s="44"/>
      <c r="E646" s="11"/>
      <c r="F646" s="11"/>
      <c r="G646" s="11"/>
      <c r="H646" s="11"/>
      <c r="I646" s="11"/>
      <c r="J646" s="11"/>
      <c r="K646" s="11"/>
      <c r="L646" s="44"/>
      <c r="M646" s="11"/>
      <c r="N646" s="11"/>
      <c r="P646" s="18"/>
      <c r="Q646" s="11"/>
      <c r="R646" s="11"/>
      <c r="S646" s="11"/>
      <c r="T646" s="11"/>
      <c r="U646" s="11"/>
      <c r="V646" s="11"/>
      <c r="W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K646" s="11"/>
      <c r="AL646" s="11"/>
      <c r="AN646" s="11"/>
      <c r="AO646" s="11"/>
      <c r="AP646" s="15"/>
      <c r="AQ646" s="12"/>
      <c r="AR646" s="11"/>
      <c r="AT646" s="12"/>
      <c r="AU646" s="11"/>
      <c r="AV646" s="44"/>
      <c r="AW646" s="12"/>
      <c r="AX646" s="11"/>
      <c r="AY646" s="18"/>
      <c r="AZ646" s="12"/>
      <c r="BA646" s="11"/>
      <c r="BB646" s="11"/>
      <c r="BD646" s="11"/>
      <c r="BE646" s="11"/>
      <c r="BF646" s="11"/>
      <c r="BG646" s="11"/>
      <c r="BH646" s="13"/>
      <c r="BI646" s="12"/>
    </row>
    <row r="647" spans="4:61" ht="15.75" customHeight="1">
      <c r="D647" s="44"/>
      <c r="E647" s="11"/>
      <c r="F647" s="11"/>
      <c r="G647" s="11"/>
      <c r="H647" s="11"/>
      <c r="I647" s="11"/>
      <c r="J647" s="11"/>
      <c r="K647" s="11"/>
      <c r="L647" s="44"/>
      <c r="M647" s="11"/>
      <c r="N647" s="11"/>
      <c r="P647" s="18"/>
      <c r="Q647" s="11"/>
      <c r="R647" s="11"/>
      <c r="S647" s="11"/>
      <c r="T647" s="11"/>
      <c r="U647" s="11"/>
      <c r="V647" s="11"/>
      <c r="W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K647" s="11"/>
      <c r="AL647" s="11"/>
      <c r="AN647" s="11"/>
      <c r="AO647" s="11"/>
      <c r="AP647" s="15"/>
      <c r="AQ647" s="12"/>
      <c r="AR647" s="11"/>
      <c r="AT647" s="12"/>
      <c r="AU647" s="11"/>
      <c r="AV647" s="44"/>
      <c r="AW647" s="12"/>
      <c r="AX647" s="11"/>
      <c r="AY647" s="18"/>
      <c r="AZ647" s="12"/>
      <c r="BA647" s="11"/>
      <c r="BB647" s="11"/>
      <c r="BD647" s="11"/>
      <c r="BE647" s="11"/>
      <c r="BF647" s="11"/>
      <c r="BG647" s="11"/>
      <c r="BH647" s="13"/>
      <c r="BI647" s="12"/>
    </row>
    <row r="648" spans="4:61" ht="15.75" customHeight="1">
      <c r="D648" s="44"/>
      <c r="E648" s="11"/>
      <c r="F648" s="11"/>
      <c r="G648" s="11"/>
      <c r="H648" s="11"/>
      <c r="I648" s="11"/>
      <c r="J648" s="11"/>
      <c r="K648" s="11"/>
      <c r="L648" s="44"/>
      <c r="M648" s="11"/>
      <c r="N648" s="11"/>
      <c r="P648" s="18"/>
      <c r="Q648" s="11"/>
      <c r="R648" s="11"/>
      <c r="S648" s="11"/>
      <c r="T648" s="11"/>
      <c r="U648" s="11"/>
      <c r="V648" s="11"/>
      <c r="W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K648" s="11"/>
      <c r="AL648" s="11"/>
      <c r="AN648" s="11"/>
      <c r="AO648" s="11"/>
      <c r="AP648" s="15"/>
      <c r="AQ648" s="12"/>
      <c r="AR648" s="11"/>
      <c r="AT648" s="12"/>
      <c r="AU648" s="11"/>
      <c r="AV648" s="44"/>
      <c r="AW648" s="12"/>
      <c r="AX648" s="11"/>
      <c r="AY648" s="18"/>
      <c r="AZ648" s="12"/>
      <c r="BA648" s="11"/>
      <c r="BB648" s="11"/>
      <c r="BD648" s="11"/>
      <c r="BE648" s="11"/>
      <c r="BF648" s="11"/>
      <c r="BG648" s="11"/>
      <c r="BH648" s="13"/>
      <c r="BI648" s="12"/>
    </row>
    <row r="649" spans="4:61" ht="15.75" customHeight="1">
      <c r="D649" s="44"/>
      <c r="E649" s="11"/>
      <c r="F649" s="11"/>
      <c r="G649" s="11"/>
      <c r="H649" s="11"/>
      <c r="I649" s="11"/>
      <c r="J649" s="11"/>
      <c r="K649" s="11"/>
      <c r="L649" s="44"/>
      <c r="M649" s="11"/>
      <c r="N649" s="11"/>
      <c r="P649" s="18"/>
      <c r="Q649" s="11"/>
      <c r="R649" s="11"/>
      <c r="S649" s="11"/>
      <c r="T649" s="11"/>
      <c r="U649" s="11"/>
      <c r="V649" s="11"/>
      <c r="W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K649" s="11"/>
      <c r="AL649" s="11"/>
      <c r="AN649" s="11"/>
      <c r="AO649" s="11"/>
      <c r="AP649" s="15"/>
      <c r="AQ649" s="12"/>
      <c r="AR649" s="11"/>
      <c r="AT649" s="12"/>
      <c r="AU649" s="11"/>
      <c r="AV649" s="44"/>
      <c r="AW649" s="12"/>
      <c r="AX649" s="11"/>
      <c r="AY649" s="18"/>
      <c r="AZ649" s="12"/>
      <c r="BA649" s="11"/>
      <c r="BB649" s="11"/>
      <c r="BD649" s="11"/>
      <c r="BE649" s="11"/>
      <c r="BF649" s="11"/>
      <c r="BG649" s="11"/>
      <c r="BH649" s="13"/>
      <c r="BI649" s="12"/>
    </row>
    <row r="650" spans="4:61" ht="15.75" customHeight="1">
      <c r="D650" s="44"/>
      <c r="E650" s="11"/>
      <c r="F650" s="11"/>
      <c r="G650" s="11"/>
      <c r="H650" s="11"/>
      <c r="I650" s="11"/>
      <c r="J650" s="11"/>
      <c r="K650" s="11"/>
      <c r="L650" s="44"/>
      <c r="M650" s="11"/>
      <c r="N650" s="11"/>
      <c r="P650" s="18"/>
      <c r="Q650" s="11"/>
      <c r="R650" s="11"/>
      <c r="S650" s="11"/>
      <c r="T650" s="11"/>
      <c r="U650" s="11"/>
      <c r="V650" s="11"/>
      <c r="W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K650" s="11"/>
      <c r="AL650" s="11"/>
      <c r="AN650" s="11"/>
      <c r="AO650" s="11"/>
      <c r="AP650" s="15"/>
      <c r="AQ650" s="12"/>
      <c r="AR650" s="11"/>
      <c r="AT650" s="12"/>
      <c r="AU650" s="11"/>
      <c r="AV650" s="44"/>
      <c r="AW650" s="12"/>
      <c r="AX650" s="11"/>
      <c r="AY650" s="18"/>
      <c r="AZ650" s="12"/>
      <c r="BA650" s="11"/>
      <c r="BB650" s="11"/>
      <c r="BD650" s="11"/>
      <c r="BE650" s="11"/>
      <c r="BF650" s="11"/>
      <c r="BG650" s="11"/>
      <c r="BH650" s="13"/>
      <c r="BI650" s="12"/>
    </row>
    <row r="651" spans="4:61" ht="15.75" customHeight="1">
      <c r="D651" s="44"/>
      <c r="E651" s="11"/>
      <c r="F651" s="11"/>
      <c r="G651" s="11"/>
      <c r="H651" s="11"/>
      <c r="I651" s="11"/>
      <c r="J651" s="11"/>
      <c r="K651" s="11"/>
      <c r="L651" s="44"/>
      <c r="M651" s="11"/>
      <c r="N651" s="11"/>
      <c r="P651" s="18"/>
      <c r="Q651" s="11"/>
      <c r="R651" s="11"/>
      <c r="S651" s="11"/>
      <c r="T651" s="11"/>
      <c r="U651" s="11"/>
      <c r="V651" s="11"/>
      <c r="W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K651" s="11"/>
      <c r="AL651" s="11"/>
      <c r="AN651" s="11"/>
      <c r="AO651" s="11"/>
      <c r="AP651" s="15"/>
      <c r="AQ651" s="12"/>
      <c r="AR651" s="11"/>
      <c r="AT651" s="12"/>
      <c r="AU651" s="11"/>
      <c r="AV651" s="44"/>
      <c r="AW651" s="12"/>
      <c r="AX651" s="11"/>
      <c r="AY651" s="18"/>
      <c r="AZ651" s="12"/>
      <c r="BA651" s="11"/>
      <c r="BB651" s="11"/>
      <c r="BD651" s="11"/>
      <c r="BE651" s="11"/>
      <c r="BF651" s="11"/>
      <c r="BG651" s="11"/>
      <c r="BH651" s="13"/>
      <c r="BI651" s="12"/>
    </row>
    <row r="652" spans="4:61" ht="15.75" customHeight="1">
      <c r="D652" s="44"/>
      <c r="E652" s="11"/>
      <c r="F652" s="11"/>
      <c r="G652" s="11"/>
      <c r="H652" s="11"/>
      <c r="I652" s="11"/>
      <c r="J652" s="11"/>
      <c r="K652" s="11"/>
      <c r="L652" s="44"/>
      <c r="M652" s="11"/>
      <c r="N652" s="11"/>
      <c r="P652" s="18"/>
      <c r="Q652" s="11"/>
      <c r="R652" s="11"/>
      <c r="S652" s="11"/>
      <c r="T652" s="11"/>
      <c r="U652" s="11"/>
      <c r="V652" s="11"/>
      <c r="W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K652" s="11"/>
      <c r="AL652" s="11"/>
      <c r="AN652" s="11"/>
      <c r="AO652" s="11"/>
      <c r="AP652" s="15"/>
      <c r="AQ652" s="12"/>
      <c r="AR652" s="11"/>
      <c r="AT652" s="12"/>
      <c r="AU652" s="11"/>
      <c r="AV652" s="44"/>
      <c r="AW652" s="12"/>
      <c r="AX652" s="11"/>
      <c r="AY652" s="18"/>
      <c r="AZ652" s="12"/>
      <c r="BA652" s="11"/>
      <c r="BB652" s="11"/>
      <c r="BD652" s="11"/>
      <c r="BE652" s="11"/>
      <c r="BF652" s="11"/>
      <c r="BG652" s="11"/>
      <c r="BH652" s="13"/>
      <c r="BI652" s="12"/>
    </row>
    <row r="653" spans="4:61" ht="15.75" customHeight="1">
      <c r="D653" s="44"/>
      <c r="E653" s="11"/>
      <c r="F653" s="11"/>
      <c r="G653" s="11"/>
      <c r="H653" s="11"/>
      <c r="I653" s="11"/>
      <c r="J653" s="11"/>
      <c r="K653" s="11"/>
      <c r="L653" s="44"/>
      <c r="M653" s="11"/>
      <c r="N653" s="11"/>
      <c r="P653" s="18"/>
      <c r="Q653" s="11"/>
      <c r="R653" s="11"/>
      <c r="S653" s="11"/>
      <c r="T653" s="11"/>
      <c r="U653" s="11"/>
      <c r="V653" s="11"/>
      <c r="W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K653" s="11"/>
      <c r="AL653" s="11"/>
      <c r="AN653" s="11"/>
      <c r="AO653" s="11"/>
      <c r="AP653" s="15"/>
      <c r="AQ653" s="12"/>
      <c r="AR653" s="11"/>
      <c r="AT653" s="12"/>
      <c r="AU653" s="11"/>
      <c r="AV653" s="44"/>
      <c r="AW653" s="12"/>
      <c r="AX653" s="11"/>
      <c r="AY653" s="18"/>
      <c r="AZ653" s="12"/>
      <c r="BA653" s="11"/>
      <c r="BB653" s="11"/>
      <c r="BD653" s="11"/>
      <c r="BE653" s="11"/>
      <c r="BF653" s="11"/>
      <c r="BG653" s="11"/>
      <c r="BH653" s="13"/>
      <c r="BI653" s="12"/>
    </row>
    <row r="654" spans="4:61" ht="15.75" customHeight="1">
      <c r="D654" s="44"/>
      <c r="E654" s="11"/>
      <c r="F654" s="11"/>
      <c r="G654" s="11"/>
      <c r="H654" s="11"/>
      <c r="I654" s="11"/>
      <c r="J654" s="11"/>
      <c r="K654" s="11"/>
      <c r="L654" s="44"/>
      <c r="M654" s="11"/>
      <c r="N654" s="11"/>
      <c r="P654" s="18"/>
      <c r="Q654" s="11"/>
      <c r="R654" s="11"/>
      <c r="S654" s="11"/>
      <c r="T654" s="11"/>
      <c r="U654" s="11"/>
      <c r="V654" s="11"/>
      <c r="W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K654" s="11"/>
      <c r="AL654" s="11"/>
      <c r="AN654" s="11"/>
      <c r="AO654" s="11"/>
      <c r="AP654" s="15"/>
      <c r="AQ654" s="12"/>
      <c r="AR654" s="11"/>
      <c r="AT654" s="12"/>
      <c r="AU654" s="11"/>
      <c r="AV654" s="44"/>
      <c r="AW654" s="12"/>
      <c r="AX654" s="11"/>
      <c r="AY654" s="18"/>
      <c r="AZ654" s="12"/>
      <c r="BA654" s="11"/>
      <c r="BB654" s="11"/>
      <c r="BD654" s="11"/>
      <c r="BE654" s="11"/>
      <c r="BF654" s="11"/>
      <c r="BG654" s="11"/>
      <c r="BH654" s="13"/>
      <c r="BI654" s="12"/>
    </row>
    <row r="655" spans="4:61" ht="15.75" customHeight="1">
      <c r="D655" s="44"/>
      <c r="E655" s="11"/>
      <c r="F655" s="11"/>
      <c r="G655" s="11"/>
      <c r="H655" s="11"/>
      <c r="I655" s="11"/>
      <c r="J655" s="11"/>
      <c r="K655" s="11"/>
      <c r="L655" s="44"/>
      <c r="M655" s="11"/>
      <c r="N655" s="11"/>
      <c r="P655" s="18"/>
      <c r="Q655" s="11"/>
      <c r="R655" s="11"/>
      <c r="S655" s="11"/>
      <c r="T655" s="11"/>
      <c r="U655" s="11"/>
      <c r="V655" s="11"/>
      <c r="W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K655" s="11"/>
      <c r="AL655" s="11"/>
      <c r="AN655" s="11"/>
      <c r="AO655" s="11"/>
      <c r="AP655" s="15"/>
      <c r="AQ655" s="12"/>
      <c r="AR655" s="11"/>
      <c r="AT655" s="12"/>
      <c r="AU655" s="11"/>
      <c r="AV655" s="44"/>
      <c r="AW655" s="12"/>
      <c r="AX655" s="11"/>
      <c r="AY655" s="18"/>
      <c r="AZ655" s="12"/>
      <c r="BA655" s="11"/>
      <c r="BB655" s="11"/>
      <c r="BD655" s="11"/>
      <c r="BE655" s="11"/>
      <c r="BF655" s="11"/>
      <c r="BG655" s="11"/>
      <c r="BH655" s="13"/>
      <c r="BI655" s="12"/>
    </row>
    <row r="656" spans="4:61" ht="15.75" customHeight="1">
      <c r="D656" s="44"/>
      <c r="E656" s="11"/>
      <c r="F656" s="11"/>
      <c r="G656" s="11"/>
      <c r="H656" s="11"/>
      <c r="I656" s="11"/>
      <c r="J656" s="11"/>
      <c r="K656" s="11"/>
      <c r="L656" s="44"/>
      <c r="M656" s="11"/>
      <c r="N656" s="11"/>
      <c r="P656" s="18"/>
      <c r="Q656" s="11"/>
      <c r="R656" s="11"/>
      <c r="S656" s="11"/>
      <c r="T656" s="11"/>
      <c r="U656" s="11"/>
      <c r="V656" s="11"/>
      <c r="W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K656" s="11"/>
      <c r="AL656" s="11"/>
      <c r="AN656" s="11"/>
      <c r="AO656" s="11"/>
      <c r="AP656" s="15"/>
      <c r="AQ656" s="12"/>
      <c r="AR656" s="11"/>
      <c r="AT656" s="12"/>
      <c r="AU656" s="11"/>
      <c r="AV656" s="44"/>
      <c r="AW656" s="12"/>
      <c r="AX656" s="11"/>
      <c r="AY656" s="18"/>
      <c r="AZ656" s="12"/>
      <c r="BA656" s="11"/>
      <c r="BB656" s="11"/>
      <c r="BD656" s="11"/>
      <c r="BE656" s="11"/>
      <c r="BF656" s="11"/>
      <c r="BG656" s="11"/>
      <c r="BH656" s="13"/>
      <c r="BI656" s="12"/>
    </row>
    <row r="657" spans="4:61" ht="15.75" customHeight="1">
      <c r="D657" s="44"/>
      <c r="E657" s="11"/>
      <c r="F657" s="11"/>
      <c r="G657" s="11"/>
      <c r="H657" s="11"/>
      <c r="I657" s="11"/>
      <c r="J657" s="11"/>
      <c r="K657" s="11"/>
      <c r="L657" s="44"/>
      <c r="M657" s="11"/>
      <c r="N657" s="11"/>
      <c r="P657" s="18"/>
      <c r="Q657" s="11"/>
      <c r="R657" s="11"/>
      <c r="S657" s="11"/>
      <c r="T657" s="11"/>
      <c r="U657" s="11"/>
      <c r="V657" s="11"/>
      <c r="W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K657" s="11"/>
      <c r="AL657" s="11"/>
      <c r="AN657" s="11"/>
      <c r="AO657" s="11"/>
      <c r="AP657" s="15"/>
      <c r="AQ657" s="12"/>
      <c r="AR657" s="11"/>
      <c r="AT657" s="12"/>
      <c r="AU657" s="11"/>
      <c r="AV657" s="44"/>
      <c r="AW657" s="12"/>
      <c r="AX657" s="11"/>
      <c r="AY657" s="18"/>
      <c r="AZ657" s="12"/>
      <c r="BA657" s="11"/>
      <c r="BB657" s="11"/>
      <c r="BD657" s="11"/>
      <c r="BE657" s="11"/>
      <c r="BF657" s="11"/>
      <c r="BG657" s="11"/>
      <c r="BH657" s="13"/>
      <c r="BI657" s="12"/>
    </row>
    <row r="658" spans="4:61" ht="15.75" customHeight="1">
      <c r="D658" s="44"/>
      <c r="E658" s="11"/>
      <c r="F658" s="11"/>
      <c r="G658" s="11"/>
      <c r="H658" s="11"/>
      <c r="I658" s="11"/>
      <c r="J658" s="11"/>
      <c r="K658" s="11"/>
      <c r="L658" s="44"/>
      <c r="M658" s="11"/>
      <c r="N658" s="11"/>
      <c r="P658" s="18"/>
      <c r="Q658" s="11"/>
      <c r="R658" s="11"/>
      <c r="S658" s="11"/>
      <c r="T658" s="11"/>
      <c r="U658" s="11"/>
      <c r="V658" s="11"/>
      <c r="W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K658" s="11"/>
      <c r="AL658" s="11"/>
      <c r="AN658" s="11"/>
      <c r="AO658" s="11"/>
      <c r="AP658" s="15"/>
      <c r="AQ658" s="12"/>
      <c r="AR658" s="11"/>
      <c r="AT658" s="12"/>
      <c r="AU658" s="11"/>
      <c r="AV658" s="44"/>
      <c r="AW658" s="12"/>
      <c r="AX658" s="11"/>
      <c r="AY658" s="18"/>
      <c r="AZ658" s="12"/>
      <c r="BA658" s="11"/>
      <c r="BB658" s="11"/>
      <c r="BD658" s="11"/>
      <c r="BE658" s="11"/>
      <c r="BF658" s="11"/>
      <c r="BG658" s="11"/>
      <c r="BH658" s="13"/>
      <c r="BI658" s="12"/>
    </row>
    <row r="659" spans="4:61" ht="15.75" customHeight="1">
      <c r="D659" s="44"/>
      <c r="E659" s="11"/>
      <c r="F659" s="11"/>
      <c r="G659" s="11"/>
      <c r="H659" s="11"/>
      <c r="I659" s="11"/>
      <c r="J659" s="11"/>
      <c r="K659" s="11"/>
      <c r="L659" s="44"/>
      <c r="M659" s="11"/>
      <c r="N659" s="11"/>
      <c r="P659" s="18"/>
      <c r="Q659" s="11"/>
      <c r="R659" s="11"/>
      <c r="S659" s="11"/>
      <c r="T659" s="11"/>
      <c r="U659" s="11"/>
      <c r="V659" s="11"/>
      <c r="W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K659" s="11"/>
      <c r="AL659" s="11"/>
      <c r="AN659" s="11"/>
      <c r="AO659" s="11"/>
      <c r="AP659" s="15"/>
      <c r="AQ659" s="12"/>
      <c r="AR659" s="11"/>
      <c r="AT659" s="12"/>
      <c r="AU659" s="11"/>
      <c r="AV659" s="44"/>
      <c r="AW659" s="12"/>
      <c r="AX659" s="11"/>
      <c r="AY659" s="18"/>
      <c r="AZ659" s="12"/>
      <c r="BA659" s="11"/>
      <c r="BB659" s="11"/>
      <c r="BD659" s="11"/>
      <c r="BE659" s="11"/>
      <c r="BF659" s="11"/>
      <c r="BG659" s="11"/>
      <c r="BH659" s="13"/>
      <c r="BI659" s="12"/>
    </row>
    <row r="660" spans="4:61" ht="15.75" customHeight="1">
      <c r="D660" s="44"/>
      <c r="E660" s="11"/>
      <c r="F660" s="11"/>
      <c r="G660" s="11"/>
      <c r="H660" s="11"/>
      <c r="I660" s="11"/>
      <c r="J660" s="11"/>
      <c r="K660" s="11"/>
      <c r="L660" s="44"/>
      <c r="M660" s="11"/>
      <c r="N660" s="11"/>
      <c r="P660" s="18"/>
      <c r="Q660" s="11"/>
      <c r="R660" s="11"/>
      <c r="S660" s="11"/>
      <c r="T660" s="11"/>
      <c r="U660" s="11"/>
      <c r="V660" s="11"/>
      <c r="W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K660" s="11"/>
      <c r="AL660" s="11"/>
      <c r="AN660" s="11"/>
      <c r="AO660" s="11"/>
      <c r="AP660" s="15"/>
      <c r="AQ660" s="12"/>
      <c r="AR660" s="11"/>
      <c r="AT660" s="12"/>
      <c r="AU660" s="11"/>
      <c r="AV660" s="44"/>
      <c r="AW660" s="12"/>
      <c r="AX660" s="11"/>
      <c r="AY660" s="18"/>
      <c r="AZ660" s="12"/>
      <c r="BA660" s="11"/>
      <c r="BB660" s="11"/>
      <c r="BD660" s="11"/>
      <c r="BE660" s="11"/>
      <c r="BF660" s="11"/>
      <c r="BG660" s="11"/>
      <c r="BH660" s="13"/>
      <c r="BI660" s="12"/>
    </row>
    <row r="661" spans="4:61" ht="15.75" customHeight="1">
      <c r="D661" s="44"/>
      <c r="E661" s="11"/>
      <c r="F661" s="11"/>
      <c r="G661" s="11"/>
      <c r="H661" s="11"/>
      <c r="I661" s="11"/>
      <c r="J661" s="11"/>
      <c r="K661" s="11"/>
      <c r="L661" s="44"/>
      <c r="M661" s="11"/>
      <c r="N661" s="11"/>
      <c r="P661" s="18"/>
      <c r="Q661" s="11"/>
      <c r="R661" s="11"/>
      <c r="S661" s="11"/>
      <c r="T661" s="11"/>
      <c r="U661" s="11"/>
      <c r="V661" s="11"/>
      <c r="W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K661" s="11"/>
      <c r="AL661" s="11"/>
      <c r="AN661" s="11"/>
      <c r="AO661" s="11"/>
      <c r="AP661" s="15"/>
      <c r="AQ661" s="12"/>
      <c r="AR661" s="11"/>
      <c r="AT661" s="12"/>
      <c r="AU661" s="11"/>
      <c r="AV661" s="44"/>
      <c r="AW661" s="12"/>
      <c r="AX661" s="11"/>
      <c r="AY661" s="18"/>
      <c r="AZ661" s="12"/>
      <c r="BA661" s="11"/>
      <c r="BB661" s="11"/>
      <c r="BD661" s="11"/>
      <c r="BE661" s="11"/>
      <c r="BF661" s="11"/>
      <c r="BG661" s="11"/>
      <c r="BH661" s="13"/>
      <c r="BI661" s="12"/>
    </row>
    <row r="662" spans="4:61" ht="15.75" customHeight="1">
      <c r="D662" s="44"/>
      <c r="E662" s="11"/>
      <c r="F662" s="11"/>
      <c r="G662" s="11"/>
      <c r="H662" s="11"/>
      <c r="I662" s="11"/>
      <c r="J662" s="11"/>
      <c r="K662" s="11"/>
      <c r="L662" s="44"/>
      <c r="M662" s="11"/>
      <c r="N662" s="11"/>
      <c r="P662" s="18"/>
      <c r="Q662" s="11"/>
      <c r="R662" s="11"/>
      <c r="S662" s="11"/>
      <c r="T662" s="11"/>
      <c r="U662" s="11"/>
      <c r="V662" s="11"/>
      <c r="W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K662" s="11"/>
      <c r="AL662" s="11"/>
      <c r="AN662" s="11"/>
      <c r="AO662" s="11"/>
      <c r="AP662" s="15"/>
      <c r="AQ662" s="12"/>
      <c r="AR662" s="11"/>
      <c r="AT662" s="12"/>
      <c r="AU662" s="11"/>
      <c r="AV662" s="44"/>
      <c r="AW662" s="12"/>
      <c r="AX662" s="11"/>
      <c r="AY662" s="18"/>
      <c r="AZ662" s="12"/>
      <c r="BA662" s="11"/>
      <c r="BB662" s="11"/>
      <c r="BD662" s="11"/>
      <c r="BE662" s="11"/>
      <c r="BF662" s="11"/>
      <c r="BG662" s="11"/>
      <c r="BH662" s="13"/>
      <c r="BI662" s="12"/>
    </row>
    <row r="663" spans="4:61" ht="15.75" customHeight="1">
      <c r="D663" s="44"/>
      <c r="E663" s="11"/>
      <c r="F663" s="11"/>
      <c r="G663" s="11"/>
      <c r="H663" s="11"/>
      <c r="I663" s="11"/>
      <c r="J663" s="11"/>
      <c r="K663" s="11"/>
      <c r="L663" s="44"/>
      <c r="M663" s="11"/>
      <c r="N663" s="11"/>
      <c r="P663" s="18"/>
      <c r="Q663" s="11"/>
      <c r="R663" s="11"/>
      <c r="S663" s="11"/>
      <c r="T663" s="11"/>
      <c r="U663" s="11"/>
      <c r="V663" s="11"/>
      <c r="W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K663" s="11"/>
      <c r="AL663" s="11"/>
      <c r="AN663" s="11"/>
      <c r="AO663" s="11"/>
      <c r="AP663" s="15"/>
      <c r="AQ663" s="12"/>
      <c r="AR663" s="11"/>
      <c r="AT663" s="12"/>
      <c r="AU663" s="11"/>
      <c r="AV663" s="44"/>
      <c r="AW663" s="12"/>
      <c r="AX663" s="11"/>
      <c r="AY663" s="18"/>
      <c r="AZ663" s="12"/>
      <c r="BA663" s="11"/>
      <c r="BB663" s="11"/>
      <c r="BD663" s="11"/>
      <c r="BE663" s="11"/>
      <c r="BF663" s="11"/>
      <c r="BG663" s="11"/>
      <c r="BH663" s="13"/>
      <c r="BI663" s="12"/>
    </row>
    <row r="664" spans="4:61" ht="15.75" customHeight="1">
      <c r="D664" s="44"/>
      <c r="E664" s="11"/>
      <c r="F664" s="11"/>
      <c r="G664" s="11"/>
      <c r="H664" s="11"/>
      <c r="I664" s="11"/>
      <c r="J664" s="11"/>
      <c r="K664" s="11"/>
      <c r="L664" s="44"/>
      <c r="M664" s="11"/>
      <c r="N664" s="11"/>
      <c r="P664" s="18"/>
      <c r="Q664" s="11"/>
      <c r="R664" s="11"/>
      <c r="S664" s="11"/>
      <c r="T664" s="11"/>
      <c r="U664" s="11"/>
      <c r="V664" s="11"/>
      <c r="W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K664" s="11"/>
      <c r="AL664" s="11"/>
      <c r="AN664" s="11"/>
      <c r="AO664" s="11"/>
      <c r="AP664" s="15"/>
      <c r="AQ664" s="12"/>
      <c r="AR664" s="11"/>
      <c r="AT664" s="12"/>
      <c r="AU664" s="11"/>
      <c r="AV664" s="44"/>
      <c r="AW664" s="12"/>
      <c r="AX664" s="11"/>
      <c r="AY664" s="18"/>
      <c r="AZ664" s="12"/>
      <c r="BA664" s="11"/>
      <c r="BB664" s="11"/>
      <c r="BD664" s="11"/>
      <c r="BE664" s="11"/>
      <c r="BF664" s="11"/>
      <c r="BG664" s="11"/>
      <c r="BH664" s="13"/>
      <c r="BI664" s="12"/>
    </row>
    <row r="665" spans="4:61" ht="15.75" customHeight="1">
      <c r="D665" s="44"/>
      <c r="E665" s="11"/>
      <c r="F665" s="11"/>
      <c r="G665" s="11"/>
      <c r="H665" s="11"/>
      <c r="I665" s="11"/>
      <c r="J665" s="11"/>
      <c r="K665" s="11"/>
      <c r="L665" s="44"/>
      <c r="M665" s="11"/>
      <c r="N665" s="11"/>
      <c r="P665" s="18"/>
      <c r="Q665" s="11"/>
      <c r="R665" s="11"/>
      <c r="S665" s="11"/>
      <c r="T665" s="11"/>
      <c r="U665" s="11"/>
      <c r="V665" s="11"/>
      <c r="W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K665" s="11"/>
      <c r="AL665" s="11"/>
      <c r="AN665" s="11"/>
      <c r="AO665" s="11"/>
      <c r="AP665" s="15"/>
      <c r="AQ665" s="12"/>
      <c r="AR665" s="11"/>
      <c r="AT665" s="12"/>
      <c r="AU665" s="11"/>
      <c r="AV665" s="44"/>
      <c r="AW665" s="12"/>
      <c r="AX665" s="11"/>
      <c r="AY665" s="18"/>
      <c r="AZ665" s="12"/>
      <c r="BA665" s="11"/>
      <c r="BB665" s="11"/>
      <c r="BD665" s="11"/>
      <c r="BE665" s="11"/>
      <c r="BF665" s="11"/>
      <c r="BG665" s="11"/>
      <c r="BH665" s="13"/>
      <c r="BI665" s="12"/>
    </row>
    <row r="666" spans="4:61" ht="15.75" customHeight="1">
      <c r="D666" s="44"/>
      <c r="E666" s="11"/>
      <c r="F666" s="11"/>
      <c r="G666" s="11"/>
      <c r="H666" s="11"/>
      <c r="I666" s="11"/>
      <c r="J666" s="11"/>
      <c r="K666" s="11"/>
      <c r="L666" s="44"/>
      <c r="M666" s="11"/>
      <c r="N666" s="11"/>
      <c r="P666" s="18"/>
      <c r="Q666" s="11"/>
      <c r="R666" s="11"/>
      <c r="S666" s="11"/>
      <c r="T666" s="11"/>
      <c r="U666" s="11"/>
      <c r="V666" s="11"/>
      <c r="W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K666" s="11"/>
      <c r="AL666" s="11"/>
      <c r="AN666" s="11"/>
      <c r="AO666" s="11"/>
      <c r="AP666" s="15"/>
      <c r="AQ666" s="12"/>
      <c r="AR666" s="11"/>
      <c r="AT666" s="12"/>
      <c r="AU666" s="11"/>
      <c r="AV666" s="44"/>
      <c r="AW666" s="12"/>
      <c r="AX666" s="11"/>
      <c r="AY666" s="18"/>
      <c r="AZ666" s="12"/>
      <c r="BA666" s="11"/>
      <c r="BB666" s="11"/>
      <c r="BD666" s="11"/>
      <c r="BE666" s="11"/>
      <c r="BF666" s="11"/>
      <c r="BG666" s="11"/>
      <c r="BH666" s="13"/>
      <c r="BI666" s="12"/>
    </row>
    <row r="667" spans="4:61" ht="15.75" customHeight="1">
      <c r="D667" s="44"/>
      <c r="E667" s="11"/>
      <c r="F667" s="11"/>
      <c r="G667" s="11"/>
      <c r="H667" s="11"/>
      <c r="I667" s="11"/>
      <c r="J667" s="11"/>
      <c r="K667" s="11"/>
      <c r="L667" s="44"/>
      <c r="M667" s="11"/>
      <c r="N667" s="11"/>
      <c r="P667" s="18"/>
      <c r="Q667" s="11"/>
      <c r="R667" s="11"/>
      <c r="S667" s="11"/>
      <c r="T667" s="11"/>
      <c r="U667" s="11"/>
      <c r="V667" s="11"/>
      <c r="W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K667" s="11"/>
      <c r="AL667" s="11"/>
      <c r="AN667" s="11"/>
      <c r="AO667" s="11"/>
      <c r="AP667" s="15"/>
      <c r="AQ667" s="12"/>
      <c r="AR667" s="11"/>
      <c r="AT667" s="12"/>
      <c r="AU667" s="11"/>
      <c r="AV667" s="44"/>
      <c r="AW667" s="12"/>
      <c r="AX667" s="11"/>
      <c r="AY667" s="18"/>
      <c r="AZ667" s="12"/>
      <c r="BA667" s="11"/>
      <c r="BB667" s="11"/>
      <c r="BD667" s="11"/>
      <c r="BE667" s="11"/>
      <c r="BF667" s="11"/>
      <c r="BG667" s="11"/>
      <c r="BH667" s="13"/>
      <c r="BI667" s="12"/>
    </row>
    <row r="668" spans="4:61" ht="15.75" customHeight="1">
      <c r="D668" s="44"/>
      <c r="E668" s="11"/>
      <c r="F668" s="11"/>
      <c r="G668" s="11"/>
      <c r="H668" s="11"/>
      <c r="I668" s="11"/>
      <c r="J668" s="11"/>
      <c r="K668" s="11"/>
      <c r="L668" s="44"/>
      <c r="M668" s="11"/>
      <c r="N668" s="11"/>
      <c r="P668" s="18"/>
      <c r="Q668" s="11"/>
      <c r="R668" s="11"/>
      <c r="S668" s="11"/>
      <c r="T668" s="11"/>
      <c r="U668" s="11"/>
      <c r="V668" s="11"/>
      <c r="W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K668" s="11"/>
      <c r="AL668" s="11"/>
      <c r="AN668" s="11"/>
      <c r="AO668" s="11"/>
      <c r="AP668" s="15"/>
      <c r="AQ668" s="12"/>
      <c r="AR668" s="11"/>
      <c r="AT668" s="12"/>
      <c r="AU668" s="11"/>
      <c r="AV668" s="44"/>
      <c r="AW668" s="12"/>
      <c r="AX668" s="11"/>
      <c r="AY668" s="18"/>
      <c r="AZ668" s="12"/>
      <c r="BA668" s="11"/>
      <c r="BB668" s="11"/>
      <c r="BD668" s="11"/>
      <c r="BE668" s="11"/>
      <c r="BF668" s="11"/>
      <c r="BG668" s="11"/>
      <c r="BH668" s="13"/>
      <c r="BI668" s="12"/>
    </row>
    <row r="669" spans="4:61" ht="15.75" customHeight="1">
      <c r="D669" s="44"/>
      <c r="E669" s="11"/>
      <c r="F669" s="11"/>
      <c r="G669" s="11"/>
      <c r="H669" s="11"/>
      <c r="I669" s="11"/>
      <c r="J669" s="11"/>
      <c r="K669" s="11"/>
      <c r="L669" s="44"/>
      <c r="M669" s="11"/>
      <c r="N669" s="11"/>
      <c r="P669" s="18"/>
      <c r="Q669" s="11"/>
      <c r="R669" s="11"/>
      <c r="S669" s="11"/>
      <c r="T669" s="11"/>
      <c r="U669" s="11"/>
      <c r="V669" s="11"/>
      <c r="W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K669" s="11"/>
      <c r="AL669" s="11"/>
      <c r="AN669" s="11"/>
      <c r="AO669" s="11"/>
      <c r="AP669" s="15"/>
      <c r="AQ669" s="12"/>
      <c r="AR669" s="11"/>
      <c r="AT669" s="12"/>
      <c r="AU669" s="11"/>
      <c r="AV669" s="44"/>
      <c r="AW669" s="12"/>
      <c r="AX669" s="11"/>
      <c r="AY669" s="18"/>
      <c r="AZ669" s="12"/>
      <c r="BA669" s="11"/>
      <c r="BB669" s="11"/>
      <c r="BD669" s="11"/>
      <c r="BE669" s="11"/>
      <c r="BF669" s="11"/>
      <c r="BG669" s="11"/>
      <c r="BH669" s="13"/>
      <c r="BI669" s="12"/>
    </row>
    <row r="670" spans="4:61" ht="15.75" customHeight="1">
      <c r="D670" s="44"/>
      <c r="E670" s="11"/>
      <c r="F670" s="11"/>
      <c r="G670" s="11"/>
      <c r="H670" s="11"/>
      <c r="I670" s="11"/>
      <c r="J670" s="11"/>
      <c r="K670" s="11"/>
      <c r="L670" s="44"/>
      <c r="M670" s="11"/>
      <c r="N670" s="11"/>
      <c r="P670" s="18"/>
      <c r="Q670" s="11"/>
      <c r="R670" s="11"/>
      <c r="S670" s="11"/>
      <c r="T670" s="11"/>
      <c r="U670" s="11"/>
      <c r="V670" s="11"/>
      <c r="W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K670" s="11"/>
      <c r="AL670" s="11"/>
      <c r="AN670" s="11"/>
      <c r="AO670" s="11"/>
      <c r="AP670" s="15"/>
      <c r="AQ670" s="12"/>
      <c r="AR670" s="11"/>
      <c r="AT670" s="12"/>
      <c r="AU670" s="11"/>
      <c r="AV670" s="44"/>
      <c r="AW670" s="12"/>
      <c r="AX670" s="11"/>
      <c r="AY670" s="18"/>
      <c r="AZ670" s="12"/>
      <c r="BA670" s="11"/>
      <c r="BB670" s="11"/>
      <c r="BD670" s="11"/>
      <c r="BE670" s="11"/>
      <c r="BF670" s="11"/>
      <c r="BG670" s="11"/>
      <c r="BH670" s="13"/>
      <c r="BI670" s="12"/>
    </row>
    <row r="671" spans="4:61" ht="15.75" customHeight="1">
      <c r="D671" s="44"/>
      <c r="E671" s="11"/>
      <c r="F671" s="11"/>
      <c r="G671" s="11"/>
      <c r="H671" s="11"/>
      <c r="I671" s="11"/>
      <c r="J671" s="11"/>
      <c r="K671" s="11"/>
      <c r="L671" s="44"/>
      <c r="M671" s="11"/>
      <c r="N671" s="11"/>
      <c r="P671" s="18"/>
      <c r="Q671" s="11"/>
      <c r="R671" s="11"/>
      <c r="S671" s="11"/>
      <c r="T671" s="11"/>
      <c r="U671" s="11"/>
      <c r="V671" s="11"/>
      <c r="W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K671" s="11"/>
      <c r="AL671" s="11"/>
      <c r="AN671" s="11"/>
      <c r="AO671" s="11"/>
      <c r="AP671" s="15"/>
      <c r="AQ671" s="12"/>
      <c r="AR671" s="11"/>
      <c r="AT671" s="12"/>
      <c r="AU671" s="11"/>
      <c r="AV671" s="44"/>
      <c r="AW671" s="12"/>
      <c r="AX671" s="11"/>
      <c r="AY671" s="18"/>
      <c r="AZ671" s="12"/>
      <c r="BA671" s="11"/>
      <c r="BB671" s="11"/>
      <c r="BD671" s="11"/>
      <c r="BE671" s="11"/>
      <c r="BF671" s="11"/>
      <c r="BG671" s="11"/>
      <c r="BH671" s="13"/>
      <c r="BI671" s="12"/>
    </row>
    <row r="672" spans="4:61" ht="15.75" customHeight="1">
      <c r="D672" s="44"/>
      <c r="E672" s="11"/>
      <c r="F672" s="11"/>
      <c r="G672" s="11"/>
      <c r="H672" s="11"/>
      <c r="I672" s="11"/>
      <c r="J672" s="11"/>
      <c r="K672" s="11"/>
      <c r="L672" s="44"/>
      <c r="M672" s="11"/>
      <c r="N672" s="11"/>
      <c r="P672" s="18"/>
      <c r="Q672" s="11"/>
      <c r="R672" s="11"/>
      <c r="S672" s="11"/>
      <c r="T672" s="11"/>
      <c r="U672" s="11"/>
      <c r="V672" s="11"/>
      <c r="W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K672" s="11"/>
      <c r="AL672" s="11"/>
      <c r="AN672" s="11"/>
      <c r="AO672" s="11"/>
      <c r="AP672" s="15"/>
      <c r="AQ672" s="12"/>
      <c r="AR672" s="11"/>
      <c r="AT672" s="12"/>
      <c r="AU672" s="11"/>
      <c r="AV672" s="44"/>
      <c r="AW672" s="12"/>
      <c r="AX672" s="11"/>
      <c r="AY672" s="18"/>
      <c r="AZ672" s="12"/>
      <c r="BA672" s="11"/>
      <c r="BB672" s="11"/>
      <c r="BD672" s="11"/>
      <c r="BE672" s="11"/>
      <c r="BF672" s="11"/>
      <c r="BG672" s="11"/>
      <c r="BH672" s="13"/>
      <c r="BI672" s="12"/>
    </row>
    <row r="673" spans="4:61" ht="15.75" customHeight="1">
      <c r="D673" s="44"/>
      <c r="E673" s="11"/>
      <c r="F673" s="11"/>
      <c r="G673" s="11"/>
      <c r="H673" s="11"/>
      <c r="I673" s="11"/>
      <c r="J673" s="11"/>
      <c r="K673" s="11"/>
      <c r="L673" s="44"/>
      <c r="M673" s="11"/>
      <c r="N673" s="11"/>
      <c r="P673" s="18"/>
      <c r="Q673" s="11"/>
      <c r="R673" s="11"/>
      <c r="S673" s="11"/>
      <c r="T673" s="11"/>
      <c r="U673" s="11"/>
      <c r="V673" s="11"/>
      <c r="W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K673" s="11"/>
      <c r="AL673" s="11"/>
      <c r="AN673" s="11"/>
      <c r="AO673" s="11"/>
      <c r="AP673" s="15"/>
      <c r="AQ673" s="12"/>
      <c r="AR673" s="11"/>
      <c r="AT673" s="12"/>
      <c r="AU673" s="11"/>
      <c r="AV673" s="44"/>
      <c r="AW673" s="12"/>
      <c r="AX673" s="11"/>
      <c r="AY673" s="18"/>
      <c r="AZ673" s="12"/>
      <c r="BA673" s="11"/>
      <c r="BB673" s="11"/>
      <c r="BD673" s="11"/>
      <c r="BE673" s="11"/>
      <c r="BF673" s="11"/>
      <c r="BG673" s="11"/>
      <c r="BH673" s="13"/>
      <c r="BI673" s="12"/>
    </row>
    <row r="674" spans="4:61" ht="15.75" customHeight="1">
      <c r="D674" s="44"/>
      <c r="E674" s="11"/>
      <c r="F674" s="11"/>
      <c r="G674" s="11"/>
      <c r="H674" s="11"/>
      <c r="I674" s="11"/>
      <c r="J674" s="11"/>
      <c r="K674" s="11"/>
      <c r="L674" s="44"/>
      <c r="M674" s="11"/>
      <c r="N674" s="11"/>
      <c r="P674" s="18"/>
      <c r="Q674" s="11"/>
      <c r="R674" s="11"/>
      <c r="S674" s="11"/>
      <c r="T674" s="11"/>
      <c r="U674" s="11"/>
      <c r="V674" s="11"/>
      <c r="W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K674" s="11"/>
      <c r="AL674" s="11"/>
      <c r="AN674" s="11"/>
      <c r="AO674" s="11"/>
      <c r="AP674" s="15"/>
      <c r="AQ674" s="12"/>
      <c r="AR674" s="11"/>
      <c r="AT674" s="12"/>
      <c r="AU674" s="11"/>
      <c r="AV674" s="44"/>
      <c r="AW674" s="12"/>
      <c r="AX674" s="11"/>
      <c r="AY674" s="18"/>
      <c r="AZ674" s="12"/>
      <c r="BA674" s="11"/>
      <c r="BB674" s="11"/>
      <c r="BD674" s="11"/>
      <c r="BE674" s="11"/>
      <c r="BF674" s="11"/>
      <c r="BG674" s="11"/>
      <c r="BH674" s="13"/>
      <c r="BI674" s="12"/>
    </row>
    <row r="675" spans="4:61" ht="15.75" customHeight="1">
      <c r="D675" s="44"/>
      <c r="E675" s="11"/>
      <c r="F675" s="11"/>
      <c r="G675" s="11"/>
      <c r="H675" s="11"/>
      <c r="I675" s="11"/>
      <c r="J675" s="11"/>
      <c r="K675" s="11"/>
      <c r="L675" s="44"/>
      <c r="M675" s="11"/>
      <c r="N675" s="11"/>
      <c r="P675" s="18"/>
      <c r="Q675" s="11"/>
      <c r="R675" s="11"/>
      <c r="S675" s="11"/>
      <c r="T675" s="11"/>
      <c r="U675" s="11"/>
      <c r="V675" s="11"/>
      <c r="W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K675" s="11"/>
      <c r="AL675" s="11"/>
      <c r="AN675" s="11"/>
      <c r="AO675" s="11"/>
      <c r="AP675" s="15"/>
      <c r="AQ675" s="12"/>
      <c r="AR675" s="11"/>
      <c r="AT675" s="12"/>
      <c r="AU675" s="11"/>
      <c r="AV675" s="44"/>
      <c r="AW675" s="12"/>
      <c r="AX675" s="11"/>
      <c r="AY675" s="18"/>
      <c r="AZ675" s="12"/>
      <c r="BA675" s="11"/>
      <c r="BB675" s="11"/>
      <c r="BD675" s="11"/>
      <c r="BE675" s="11"/>
      <c r="BF675" s="11"/>
      <c r="BG675" s="11"/>
      <c r="BH675" s="13"/>
      <c r="BI675" s="12"/>
    </row>
    <row r="676" spans="4:61" ht="15.75" customHeight="1">
      <c r="D676" s="44"/>
      <c r="E676" s="11"/>
      <c r="F676" s="11"/>
      <c r="G676" s="11"/>
      <c r="H676" s="11"/>
      <c r="I676" s="11"/>
      <c r="J676" s="11"/>
      <c r="K676" s="11"/>
      <c r="L676" s="44"/>
      <c r="M676" s="11"/>
      <c r="N676" s="11"/>
      <c r="P676" s="18"/>
      <c r="Q676" s="11"/>
      <c r="R676" s="11"/>
      <c r="S676" s="11"/>
      <c r="T676" s="11"/>
      <c r="U676" s="11"/>
      <c r="V676" s="11"/>
      <c r="W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K676" s="11"/>
      <c r="AL676" s="11"/>
      <c r="AN676" s="11"/>
      <c r="AO676" s="11"/>
      <c r="AP676" s="15"/>
      <c r="AQ676" s="12"/>
      <c r="AR676" s="11"/>
      <c r="AT676" s="12"/>
      <c r="AU676" s="11"/>
      <c r="AV676" s="44"/>
      <c r="AW676" s="12"/>
      <c r="AX676" s="11"/>
      <c r="AY676" s="18"/>
      <c r="AZ676" s="12"/>
      <c r="BA676" s="11"/>
      <c r="BB676" s="11"/>
      <c r="BD676" s="11"/>
      <c r="BE676" s="11"/>
      <c r="BF676" s="11"/>
      <c r="BG676" s="11"/>
      <c r="BH676" s="13"/>
      <c r="BI676" s="12"/>
    </row>
    <row r="677" spans="4:61" ht="15.75" customHeight="1">
      <c r="D677" s="44"/>
      <c r="E677" s="11"/>
      <c r="F677" s="11"/>
      <c r="G677" s="11"/>
      <c r="H677" s="11"/>
      <c r="I677" s="11"/>
      <c r="J677" s="11"/>
      <c r="K677" s="11"/>
      <c r="L677" s="44"/>
      <c r="M677" s="11"/>
      <c r="N677" s="11"/>
      <c r="P677" s="18"/>
      <c r="Q677" s="11"/>
      <c r="R677" s="11"/>
      <c r="S677" s="11"/>
      <c r="T677" s="11"/>
      <c r="U677" s="11"/>
      <c r="V677" s="11"/>
      <c r="W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K677" s="11"/>
      <c r="AL677" s="11"/>
      <c r="AN677" s="11"/>
      <c r="AO677" s="11"/>
      <c r="AP677" s="15"/>
      <c r="AQ677" s="12"/>
      <c r="AR677" s="11"/>
      <c r="AT677" s="12"/>
      <c r="AU677" s="11"/>
      <c r="AV677" s="44"/>
      <c r="AW677" s="12"/>
      <c r="AX677" s="11"/>
      <c r="AY677" s="18"/>
      <c r="AZ677" s="12"/>
      <c r="BA677" s="11"/>
      <c r="BB677" s="11"/>
      <c r="BD677" s="11"/>
      <c r="BE677" s="11"/>
      <c r="BF677" s="11"/>
      <c r="BG677" s="11"/>
      <c r="BH677" s="13"/>
      <c r="BI677" s="12"/>
    </row>
    <row r="678" spans="4:61" ht="15.75" customHeight="1">
      <c r="D678" s="44"/>
      <c r="E678" s="11"/>
      <c r="F678" s="11"/>
      <c r="G678" s="11"/>
      <c r="H678" s="11"/>
      <c r="I678" s="11"/>
      <c r="J678" s="11"/>
      <c r="K678" s="11"/>
      <c r="L678" s="44"/>
      <c r="M678" s="11"/>
      <c r="N678" s="11"/>
      <c r="P678" s="18"/>
      <c r="Q678" s="11"/>
      <c r="R678" s="11"/>
      <c r="S678" s="11"/>
      <c r="T678" s="11"/>
      <c r="U678" s="11"/>
      <c r="V678" s="11"/>
      <c r="W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K678" s="11"/>
      <c r="AL678" s="11"/>
      <c r="AN678" s="11"/>
      <c r="AO678" s="11"/>
      <c r="AP678" s="15"/>
      <c r="AQ678" s="12"/>
      <c r="AR678" s="11"/>
      <c r="AT678" s="12"/>
      <c r="AU678" s="11"/>
      <c r="AV678" s="44"/>
      <c r="AW678" s="12"/>
      <c r="AX678" s="11"/>
      <c r="AY678" s="18"/>
      <c r="AZ678" s="12"/>
      <c r="BA678" s="11"/>
      <c r="BB678" s="11"/>
      <c r="BD678" s="11"/>
      <c r="BE678" s="11"/>
      <c r="BF678" s="11"/>
      <c r="BG678" s="11"/>
      <c r="BH678" s="13"/>
      <c r="BI678" s="12"/>
    </row>
    <row r="679" spans="4:61" ht="15.75" customHeight="1">
      <c r="D679" s="44"/>
      <c r="E679" s="11"/>
      <c r="F679" s="11"/>
      <c r="G679" s="11"/>
      <c r="H679" s="11"/>
      <c r="I679" s="11"/>
      <c r="J679" s="11"/>
      <c r="K679" s="11"/>
      <c r="L679" s="44"/>
      <c r="M679" s="11"/>
      <c r="N679" s="11"/>
      <c r="P679" s="18"/>
      <c r="Q679" s="11"/>
      <c r="R679" s="11"/>
      <c r="S679" s="11"/>
      <c r="T679" s="11"/>
      <c r="U679" s="11"/>
      <c r="V679" s="11"/>
      <c r="W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K679" s="11"/>
      <c r="AL679" s="11"/>
      <c r="AN679" s="11"/>
      <c r="AO679" s="11"/>
      <c r="AP679" s="15"/>
      <c r="AQ679" s="12"/>
      <c r="AR679" s="11"/>
      <c r="AT679" s="12"/>
      <c r="AU679" s="11"/>
      <c r="AV679" s="44"/>
      <c r="AW679" s="12"/>
      <c r="AX679" s="11"/>
      <c r="AY679" s="18"/>
      <c r="AZ679" s="12"/>
      <c r="BA679" s="11"/>
      <c r="BB679" s="11"/>
      <c r="BD679" s="11"/>
      <c r="BE679" s="11"/>
      <c r="BF679" s="11"/>
      <c r="BG679" s="11"/>
      <c r="BH679" s="13"/>
      <c r="BI679" s="12"/>
    </row>
    <row r="680" spans="4:61" ht="15.75" customHeight="1">
      <c r="D680" s="44"/>
      <c r="E680" s="11"/>
      <c r="F680" s="11"/>
      <c r="G680" s="11"/>
      <c r="H680" s="11"/>
      <c r="I680" s="11"/>
      <c r="J680" s="11"/>
      <c r="K680" s="11"/>
      <c r="L680" s="44"/>
      <c r="M680" s="11"/>
      <c r="N680" s="11"/>
      <c r="P680" s="18"/>
      <c r="Q680" s="11"/>
      <c r="R680" s="11"/>
      <c r="S680" s="11"/>
      <c r="T680" s="11"/>
      <c r="U680" s="11"/>
      <c r="V680" s="11"/>
      <c r="W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K680" s="11"/>
      <c r="AL680" s="11"/>
      <c r="AN680" s="11"/>
      <c r="AO680" s="11"/>
      <c r="AP680" s="15"/>
      <c r="AQ680" s="12"/>
      <c r="AR680" s="11"/>
      <c r="AT680" s="12"/>
      <c r="AU680" s="11"/>
      <c r="AV680" s="44"/>
      <c r="AW680" s="12"/>
      <c r="AX680" s="11"/>
      <c r="AY680" s="18"/>
      <c r="AZ680" s="12"/>
      <c r="BA680" s="11"/>
      <c r="BB680" s="11"/>
      <c r="BD680" s="11"/>
      <c r="BE680" s="11"/>
      <c r="BF680" s="11"/>
      <c r="BG680" s="11"/>
      <c r="BH680" s="13"/>
      <c r="BI680" s="12"/>
    </row>
    <row r="681" spans="4:61" ht="15.75" customHeight="1">
      <c r="D681" s="44"/>
      <c r="E681" s="11"/>
      <c r="F681" s="11"/>
      <c r="G681" s="11"/>
      <c r="H681" s="11"/>
      <c r="I681" s="11"/>
      <c r="J681" s="11"/>
      <c r="K681" s="11"/>
      <c r="L681" s="44"/>
      <c r="M681" s="11"/>
      <c r="N681" s="11"/>
      <c r="P681" s="18"/>
      <c r="Q681" s="11"/>
      <c r="R681" s="11"/>
      <c r="S681" s="11"/>
      <c r="T681" s="11"/>
      <c r="U681" s="11"/>
      <c r="V681" s="11"/>
      <c r="W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K681" s="11"/>
      <c r="AL681" s="11"/>
      <c r="AN681" s="11"/>
      <c r="AO681" s="11"/>
      <c r="AP681" s="15"/>
      <c r="AQ681" s="12"/>
      <c r="AR681" s="11"/>
      <c r="AT681" s="12"/>
      <c r="AU681" s="11"/>
      <c r="AV681" s="44"/>
      <c r="AW681" s="12"/>
      <c r="AX681" s="11"/>
      <c r="AY681" s="18"/>
      <c r="AZ681" s="12"/>
      <c r="BA681" s="11"/>
      <c r="BB681" s="11"/>
      <c r="BD681" s="11"/>
      <c r="BE681" s="11"/>
      <c r="BF681" s="11"/>
      <c r="BG681" s="11"/>
      <c r="BH681" s="13"/>
      <c r="BI681" s="12"/>
    </row>
    <row r="682" spans="4:61" ht="15.75" customHeight="1">
      <c r="D682" s="44"/>
      <c r="E682" s="11"/>
      <c r="F682" s="11"/>
      <c r="G682" s="11"/>
      <c r="H682" s="11"/>
      <c r="I682" s="11"/>
      <c r="J682" s="11"/>
      <c r="K682" s="11"/>
      <c r="L682" s="44"/>
      <c r="M682" s="11"/>
      <c r="N682" s="11"/>
      <c r="P682" s="18"/>
      <c r="Q682" s="11"/>
      <c r="R682" s="11"/>
      <c r="S682" s="11"/>
      <c r="T682" s="11"/>
      <c r="U682" s="11"/>
      <c r="V682" s="11"/>
      <c r="W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K682" s="11"/>
      <c r="AL682" s="11"/>
      <c r="AN682" s="11"/>
      <c r="AO682" s="11"/>
      <c r="AP682" s="15"/>
      <c r="AQ682" s="12"/>
      <c r="AR682" s="11"/>
      <c r="AT682" s="12"/>
      <c r="AU682" s="11"/>
      <c r="AV682" s="44"/>
      <c r="AW682" s="12"/>
      <c r="AX682" s="11"/>
      <c r="AY682" s="18"/>
      <c r="AZ682" s="12"/>
      <c r="BA682" s="11"/>
      <c r="BB682" s="11"/>
      <c r="BD682" s="11"/>
      <c r="BE682" s="11"/>
      <c r="BF682" s="11"/>
      <c r="BG682" s="11"/>
      <c r="BH682" s="13"/>
      <c r="BI682" s="12"/>
    </row>
    <row r="683" spans="4:61" ht="15.75" customHeight="1">
      <c r="D683" s="44"/>
      <c r="E683" s="11"/>
      <c r="F683" s="11"/>
      <c r="G683" s="11"/>
      <c r="H683" s="11"/>
      <c r="I683" s="11"/>
      <c r="J683" s="11"/>
      <c r="K683" s="11"/>
      <c r="L683" s="44"/>
      <c r="M683" s="11"/>
      <c r="N683" s="11"/>
      <c r="P683" s="18"/>
      <c r="Q683" s="11"/>
      <c r="R683" s="11"/>
      <c r="S683" s="11"/>
      <c r="T683" s="11"/>
      <c r="U683" s="11"/>
      <c r="V683" s="11"/>
      <c r="W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K683" s="11"/>
      <c r="AL683" s="11"/>
      <c r="AN683" s="11"/>
      <c r="AO683" s="11"/>
      <c r="AP683" s="15"/>
      <c r="AQ683" s="12"/>
      <c r="AR683" s="11"/>
      <c r="AT683" s="12"/>
      <c r="AU683" s="11"/>
      <c r="AV683" s="44"/>
      <c r="AW683" s="12"/>
      <c r="AX683" s="11"/>
      <c r="AY683" s="18"/>
      <c r="AZ683" s="12"/>
      <c r="BA683" s="11"/>
      <c r="BB683" s="11"/>
      <c r="BD683" s="11"/>
      <c r="BE683" s="11"/>
      <c r="BF683" s="11"/>
      <c r="BG683" s="11"/>
      <c r="BH683" s="13"/>
      <c r="BI683" s="12"/>
    </row>
    <row r="684" spans="4:61" ht="15.75" customHeight="1">
      <c r="D684" s="44"/>
      <c r="E684" s="11"/>
      <c r="F684" s="11"/>
      <c r="G684" s="11"/>
      <c r="H684" s="11"/>
      <c r="I684" s="11"/>
      <c r="J684" s="11"/>
      <c r="K684" s="11"/>
      <c r="L684" s="44"/>
      <c r="M684" s="11"/>
      <c r="N684" s="11"/>
      <c r="P684" s="18"/>
      <c r="Q684" s="11"/>
      <c r="R684" s="11"/>
      <c r="S684" s="11"/>
      <c r="T684" s="11"/>
      <c r="U684" s="11"/>
      <c r="V684" s="11"/>
      <c r="W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K684" s="11"/>
      <c r="AL684" s="11"/>
      <c r="AN684" s="11"/>
      <c r="AO684" s="11"/>
      <c r="AP684" s="15"/>
      <c r="AQ684" s="12"/>
      <c r="AR684" s="11"/>
      <c r="AT684" s="12"/>
      <c r="AU684" s="11"/>
      <c r="AV684" s="44"/>
      <c r="AW684" s="12"/>
      <c r="AX684" s="11"/>
      <c r="AY684" s="18"/>
      <c r="AZ684" s="12"/>
      <c r="BA684" s="11"/>
      <c r="BB684" s="11"/>
      <c r="BD684" s="11"/>
      <c r="BE684" s="11"/>
      <c r="BF684" s="11"/>
      <c r="BG684" s="11"/>
      <c r="BH684" s="13"/>
      <c r="BI684" s="12"/>
    </row>
    <row r="685" spans="4:61" ht="15.75" customHeight="1">
      <c r="D685" s="44"/>
      <c r="E685" s="11"/>
      <c r="F685" s="11"/>
      <c r="G685" s="11"/>
      <c r="H685" s="11"/>
      <c r="I685" s="11"/>
      <c r="J685" s="11"/>
      <c r="K685" s="11"/>
      <c r="L685" s="44"/>
      <c r="M685" s="11"/>
      <c r="N685" s="11"/>
      <c r="P685" s="18"/>
      <c r="Q685" s="11"/>
      <c r="R685" s="11"/>
      <c r="S685" s="11"/>
      <c r="T685" s="11"/>
      <c r="U685" s="11"/>
      <c r="V685" s="11"/>
      <c r="W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K685" s="11"/>
      <c r="AL685" s="11"/>
      <c r="AN685" s="11"/>
      <c r="AO685" s="11"/>
      <c r="AP685" s="15"/>
      <c r="AQ685" s="12"/>
      <c r="AR685" s="11"/>
      <c r="AT685" s="12"/>
      <c r="AU685" s="11"/>
      <c r="AV685" s="44"/>
      <c r="AW685" s="12"/>
      <c r="AX685" s="11"/>
      <c r="AY685" s="18"/>
      <c r="AZ685" s="12"/>
      <c r="BA685" s="11"/>
      <c r="BB685" s="11"/>
      <c r="BD685" s="11"/>
      <c r="BE685" s="11"/>
      <c r="BF685" s="11"/>
      <c r="BG685" s="11"/>
      <c r="BH685" s="13"/>
      <c r="BI685" s="12"/>
    </row>
    <row r="686" spans="4:61" ht="15.75" customHeight="1">
      <c r="D686" s="44"/>
      <c r="E686" s="11"/>
      <c r="F686" s="11"/>
      <c r="G686" s="11"/>
      <c r="H686" s="11"/>
      <c r="I686" s="11"/>
      <c r="J686" s="11"/>
      <c r="K686" s="11"/>
      <c r="L686" s="44"/>
      <c r="M686" s="11"/>
      <c r="N686" s="11"/>
      <c r="P686" s="18"/>
      <c r="Q686" s="11"/>
      <c r="R686" s="11"/>
      <c r="S686" s="11"/>
      <c r="T686" s="11"/>
      <c r="U686" s="11"/>
      <c r="V686" s="11"/>
      <c r="W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K686" s="11"/>
      <c r="AL686" s="11"/>
      <c r="AN686" s="11"/>
      <c r="AO686" s="11"/>
      <c r="AP686" s="15"/>
      <c r="AQ686" s="12"/>
      <c r="AR686" s="11"/>
      <c r="AT686" s="12"/>
      <c r="AU686" s="11"/>
      <c r="AV686" s="44"/>
      <c r="AW686" s="12"/>
      <c r="AX686" s="11"/>
      <c r="AY686" s="18"/>
      <c r="AZ686" s="12"/>
      <c r="BA686" s="11"/>
      <c r="BB686" s="11"/>
      <c r="BD686" s="11"/>
      <c r="BE686" s="11"/>
      <c r="BF686" s="11"/>
      <c r="BG686" s="11"/>
      <c r="BH686" s="13"/>
      <c r="BI686" s="12"/>
    </row>
    <row r="687" spans="4:61" ht="15.75" customHeight="1">
      <c r="D687" s="44"/>
      <c r="E687" s="11"/>
      <c r="F687" s="11"/>
      <c r="G687" s="11"/>
      <c r="H687" s="11"/>
      <c r="I687" s="11"/>
      <c r="J687" s="11"/>
      <c r="K687" s="11"/>
      <c r="L687" s="44"/>
      <c r="M687" s="11"/>
      <c r="N687" s="11"/>
      <c r="P687" s="18"/>
      <c r="Q687" s="11"/>
      <c r="R687" s="11"/>
      <c r="S687" s="11"/>
      <c r="T687" s="11"/>
      <c r="U687" s="11"/>
      <c r="V687" s="11"/>
      <c r="W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K687" s="11"/>
      <c r="AL687" s="11"/>
      <c r="AN687" s="11"/>
      <c r="AO687" s="11"/>
      <c r="AP687" s="15"/>
      <c r="AQ687" s="12"/>
      <c r="AR687" s="11"/>
      <c r="AT687" s="12"/>
      <c r="AU687" s="11"/>
      <c r="AV687" s="44"/>
      <c r="AW687" s="12"/>
      <c r="AX687" s="11"/>
      <c r="AY687" s="18"/>
      <c r="AZ687" s="12"/>
      <c r="BA687" s="11"/>
      <c r="BB687" s="11"/>
      <c r="BD687" s="11"/>
      <c r="BE687" s="11"/>
      <c r="BF687" s="11"/>
      <c r="BG687" s="11"/>
      <c r="BH687" s="13"/>
      <c r="BI687" s="12"/>
    </row>
    <row r="688" spans="4:61" ht="15.75" customHeight="1">
      <c r="D688" s="44"/>
      <c r="E688" s="11"/>
      <c r="F688" s="11"/>
      <c r="G688" s="11"/>
      <c r="H688" s="11"/>
      <c r="I688" s="11"/>
      <c r="J688" s="11"/>
      <c r="K688" s="11"/>
      <c r="L688" s="44"/>
      <c r="M688" s="11"/>
      <c r="N688" s="11"/>
      <c r="P688" s="18"/>
      <c r="Q688" s="11"/>
      <c r="R688" s="11"/>
      <c r="S688" s="11"/>
      <c r="T688" s="11"/>
      <c r="U688" s="11"/>
      <c r="V688" s="11"/>
      <c r="W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K688" s="11"/>
      <c r="AL688" s="11"/>
      <c r="AN688" s="11"/>
      <c r="AO688" s="11"/>
      <c r="AP688" s="15"/>
      <c r="AQ688" s="12"/>
      <c r="AR688" s="11"/>
      <c r="AT688" s="12"/>
      <c r="AU688" s="11"/>
      <c r="AV688" s="44"/>
      <c r="AW688" s="12"/>
      <c r="AX688" s="11"/>
      <c r="AY688" s="18"/>
      <c r="AZ688" s="12"/>
      <c r="BA688" s="11"/>
      <c r="BB688" s="11"/>
      <c r="BD688" s="11"/>
      <c r="BE688" s="11"/>
      <c r="BF688" s="11"/>
      <c r="BG688" s="11"/>
      <c r="BH688" s="13"/>
      <c r="BI688" s="12"/>
    </row>
    <row r="689" spans="4:61" ht="15.75" customHeight="1">
      <c r="D689" s="44"/>
      <c r="E689" s="11"/>
      <c r="F689" s="11"/>
      <c r="G689" s="11"/>
      <c r="H689" s="11"/>
      <c r="I689" s="11"/>
      <c r="J689" s="11"/>
      <c r="K689" s="11"/>
      <c r="L689" s="44"/>
      <c r="M689" s="11"/>
      <c r="N689" s="11"/>
      <c r="P689" s="18"/>
      <c r="Q689" s="11"/>
      <c r="R689" s="11"/>
      <c r="S689" s="11"/>
      <c r="T689" s="11"/>
      <c r="U689" s="11"/>
      <c r="V689" s="11"/>
      <c r="W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K689" s="11"/>
      <c r="AL689" s="11"/>
      <c r="AN689" s="11"/>
      <c r="AO689" s="11"/>
      <c r="AP689" s="15"/>
      <c r="AQ689" s="12"/>
      <c r="AR689" s="11"/>
      <c r="AT689" s="12"/>
      <c r="AU689" s="11"/>
      <c r="AV689" s="44"/>
      <c r="AW689" s="12"/>
      <c r="AX689" s="11"/>
      <c r="AY689" s="18"/>
      <c r="AZ689" s="12"/>
      <c r="BA689" s="11"/>
      <c r="BB689" s="11"/>
      <c r="BD689" s="11"/>
      <c r="BE689" s="11"/>
      <c r="BF689" s="11"/>
      <c r="BG689" s="11"/>
      <c r="BH689" s="13"/>
      <c r="BI689" s="12"/>
    </row>
    <row r="690" spans="4:61" ht="15.75" customHeight="1">
      <c r="D690" s="44"/>
      <c r="E690" s="11"/>
      <c r="F690" s="11"/>
      <c r="G690" s="11"/>
      <c r="H690" s="11"/>
      <c r="I690" s="11"/>
      <c r="J690" s="11"/>
      <c r="K690" s="11"/>
      <c r="L690" s="44"/>
      <c r="M690" s="11"/>
      <c r="N690" s="11"/>
      <c r="P690" s="18"/>
      <c r="Q690" s="11"/>
      <c r="R690" s="11"/>
      <c r="S690" s="11"/>
      <c r="T690" s="11"/>
      <c r="U690" s="11"/>
      <c r="V690" s="11"/>
      <c r="W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K690" s="11"/>
      <c r="AL690" s="11"/>
      <c r="AN690" s="11"/>
      <c r="AO690" s="11"/>
      <c r="AP690" s="15"/>
      <c r="AQ690" s="12"/>
      <c r="AR690" s="11"/>
      <c r="AT690" s="12"/>
      <c r="AU690" s="11"/>
      <c r="AV690" s="44"/>
      <c r="AW690" s="12"/>
      <c r="AX690" s="11"/>
      <c r="AY690" s="18"/>
      <c r="AZ690" s="12"/>
      <c r="BA690" s="11"/>
      <c r="BB690" s="11"/>
      <c r="BD690" s="11"/>
      <c r="BE690" s="11"/>
      <c r="BF690" s="11"/>
      <c r="BG690" s="11"/>
      <c r="BH690" s="13"/>
      <c r="BI690" s="12"/>
    </row>
    <row r="691" spans="4:61" ht="15.75" customHeight="1">
      <c r="D691" s="44"/>
      <c r="E691" s="11"/>
      <c r="F691" s="11"/>
      <c r="G691" s="11"/>
      <c r="H691" s="11"/>
      <c r="I691" s="11"/>
      <c r="J691" s="11"/>
      <c r="K691" s="11"/>
      <c r="L691" s="44"/>
      <c r="M691" s="11"/>
      <c r="N691" s="11"/>
      <c r="P691" s="18"/>
      <c r="Q691" s="11"/>
      <c r="R691" s="11"/>
      <c r="S691" s="11"/>
      <c r="T691" s="11"/>
      <c r="U691" s="11"/>
      <c r="V691" s="11"/>
      <c r="W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K691" s="11"/>
      <c r="AL691" s="11"/>
      <c r="AN691" s="11"/>
      <c r="AO691" s="11"/>
      <c r="AP691" s="15"/>
      <c r="AQ691" s="12"/>
      <c r="AR691" s="11"/>
      <c r="AT691" s="12"/>
      <c r="AU691" s="11"/>
      <c r="AV691" s="44"/>
      <c r="AW691" s="12"/>
      <c r="AX691" s="11"/>
      <c r="AY691" s="18"/>
      <c r="AZ691" s="12"/>
      <c r="BA691" s="11"/>
      <c r="BB691" s="11"/>
      <c r="BD691" s="11"/>
      <c r="BE691" s="11"/>
      <c r="BF691" s="11"/>
      <c r="BG691" s="11"/>
      <c r="BH691" s="13"/>
      <c r="BI691" s="12"/>
    </row>
    <row r="692" spans="4:61" ht="15.75" customHeight="1">
      <c r="D692" s="44"/>
      <c r="E692" s="11"/>
      <c r="F692" s="11"/>
      <c r="G692" s="11"/>
      <c r="H692" s="11"/>
      <c r="I692" s="11"/>
      <c r="J692" s="11"/>
      <c r="K692" s="11"/>
      <c r="L692" s="44"/>
      <c r="M692" s="11"/>
      <c r="N692" s="11"/>
      <c r="P692" s="18"/>
      <c r="Q692" s="11"/>
      <c r="R692" s="11"/>
      <c r="S692" s="11"/>
      <c r="T692" s="11"/>
      <c r="U692" s="11"/>
      <c r="V692" s="11"/>
      <c r="W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K692" s="11"/>
      <c r="AL692" s="11"/>
      <c r="AN692" s="11"/>
      <c r="AO692" s="11"/>
      <c r="AP692" s="15"/>
      <c r="AQ692" s="12"/>
      <c r="AR692" s="11"/>
      <c r="AT692" s="12"/>
      <c r="AU692" s="11"/>
      <c r="AV692" s="44"/>
      <c r="AW692" s="12"/>
      <c r="AX692" s="11"/>
      <c r="AY692" s="18"/>
      <c r="AZ692" s="12"/>
      <c r="BA692" s="11"/>
      <c r="BB692" s="11"/>
      <c r="BD692" s="11"/>
      <c r="BE692" s="11"/>
      <c r="BF692" s="11"/>
      <c r="BG692" s="11"/>
      <c r="BH692" s="13"/>
      <c r="BI692" s="12"/>
    </row>
    <row r="693" spans="4:61" ht="15.75" customHeight="1">
      <c r="D693" s="44"/>
      <c r="E693" s="11"/>
      <c r="F693" s="11"/>
      <c r="G693" s="11"/>
      <c r="H693" s="11"/>
      <c r="I693" s="11"/>
      <c r="J693" s="11"/>
      <c r="K693" s="11"/>
      <c r="L693" s="44"/>
      <c r="M693" s="11"/>
      <c r="N693" s="11"/>
      <c r="P693" s="18"/>
      <c r="Q693" s="11"/>
      <c r="R693" s="11"/>
      <c r="S693" s="11"/>
      <c r="T693" s="11"/>
      <c r="U693" s="11"/>
      <c r="V693" s="11"/>
      <c r="W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K693" s="11"/>
      <c r="AL693" s="11"/>
      <c r="AN693" s="11"/>
      <c r="AO693" s="11"/>
      <c r="AP693" s="15"/>
      <c r="AQ693" s="12"/>
      <c r="AR693" s="11"/>
      <c r="AT693" s="12"/>
      <c r="AU693" s="11"/>
      <c r="AV693" s="44"/>
      <c r="AW693" s="12"/>
      <c r="AX693" s="11"/>
      <c r="AY693" s="18"/>
      <c r="AZ693" s="12"/>
      <c r="BA693" s="11"/>
      <c r="BB693" s="11"/>
      <c r="BD693" s="11"/>
      <c r="BE693" s="11"/>
      <c r="BF693" s="11"/>
      <c r="BG693" s="11"/>
      <c r="BH693" s="13"/>
      <c r="BI693" s="12"/>
    </row>
    <row r="694" spans="4:61" ht="15.75" customHeight="1">
      <c r="D694" s="44"/>
      <c r="E694" s="11"/>
      <c r="F694" s="11"/>
      <c r="G694" s="11"/>
      <c r="H694" s="11"/>
      <c r="I694" s="11"/>
      <c r="J694" s="11"/>
      <c r="K694" s="11"/>
      <c r="L694" s="44"/>
      <c r="M694" s="11"/>
      <c r="N694" s="11"/>
      <c r="P694" s="18"/>
      <c r="Q694" s="11"/>
      <c r="R694" s="11"/>
      <c r="S694" s="11"/>
      <c r="T694" s="11"/>
      <c r="U694" s="11"/>
      <c r="V694" s="11"/>
      <c r="W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K694" s="11"/>
      <c r="AL694" s="11"/>
      <c r="AN694" s="11"/>
      <c r="AO694" s="11"/>
      <c r="AP694" s="15"/>
      <c r="AQ694" s="12"/>
      <c r="AR694" s="11"/>
      <c r="AT694" s="12"/>
      <c r="AU694" s="11"/>
      <c r="AV694" s="44"/>
      <c r="AW694" s="12"/>
      <c r="AX694" s="11"/>
      <c r="AY694" s="18"/>
      <c r="AZ694" s="12"/>
      <c r="BA694" s="11"/>
      <c r="BB694" s="11"/>
      <c r="BD694" s="11"/>
      <c r="BE694" s="11"/>
      <c r="BF694" s="11"/>
      <c r="BG694" s="11"/>
      <c r="BH694" s="13"/>
      <c r="BI694" s="12"/>
    </row>
    <row r="695" spans="4:61" ht="15.75" customHeight="1">
      <c r="D695" s="44"/>
      <c r="E695" s="11"/>
      <c r="F695" s="11"/>
      <c r="G695" s="11"/>
      <c r="H695" s="11"/>
      <c r="I695" s="11"/>
      <c r="J695" s="11"/>
      <c r="K695" s="11"/>
      <c r="L695" s="44"/>
      <c r="M695" s="11"/>
      <c r="N695" s="11"/>
      <c r="P695" s="18"/>
      <c r="Q695" s="11"/>
      <c r="R695" s="11"/>
      <c r="S695" s="11"/>
      <c r="T695" s="11"/>
      <c r="U695" s="11"/>
      <c r="V695" s="11"/>
      <c r="W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K695" s="11"/>
      <c r="AL695" s="11"/>
      <c r="AN695" s="11"/>
      <c r="AO695" s="11"/>
      <c r="AP695" s="15"/>
      <c r="AQ695" s="12"/>
      <c r="AR695" s="11"/>
      <c r="AT695" s="12"/>
      <c r="AU695" s="11"/>
      <c r="AV695" s="44"/>
      <c r="AW695" s="12"/>
      <c r="AX695" s="11"/>
      <c r="AY695" s="18"/>
      <c r="AZ695" s="12"/>
      <c r="BA695" s="11"/>
      <c r="BB695" s="11"/>
      <c r="BD695" s="11"/>
      <c r="BE695" s="11"/>
      <c r="BF695" s="11"/>
      <c r="BG695" s="11"/>
      <c r="BH695" s="13"/>
      <c r="BI695" s="12"/>
    </row>
    <row r="696" spans="4:61" ht="15.75" customHeight="1">
      <c r="D696" s="44"/>
      <c r="E696" s="11"/>
      <c r="F696" s="11"/>
      <c r="G696" s="11"/>
      <c r="H696" s="11"/>
      <c r="I696" s="11"/>
      <c r="J696" s="11"/>
      <c r="K696" s="11"/>
      <c r="L696" s="44"/>
      <c r="M696" s="11"/>
      <c r="N696" s="11"/>
      <c r="P696" s="18"/>
      <c r="Q696" s="11"/>
      <c r="R696" s="11"/>
      <c r="S696" s="11"/>
      <c r="T696" s="11"/>
      <c r="U696" s="11"/>
      <c r="V696" s="11"/>
      <c r="W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K696" s="11"/>
      <c r="AL696" s="11"/>
      <c r="AN696" s="11"/>
      <c r="AO696" s="11"/>
      <c r="AP696" s="15"/>
      <c r="AQ696" s="12"/>
      <c r="AR696" s="11"/>
      <c r="AT696" s="12"/>
      <c r="AU696" s="11"/>
      <c r="AV696" s="44"/>
      <c r="AW696" s="12"/>
      <c r="AX696" s="11"/>
      <c r="AY696" s="18"/>
      <c r="AZ696" s="12"/>
      <c r="BA696" s="11"/>
      <c r="BB696" s="11"/>
      <c r="BD696" s="11"/>
      <c r="BE696" s="11"/>
      <c r="BF696" s="11"/>
      <c r="BG696" s="11"/>
      <c r="BH696" s="13"/>
      <c r="BI696" s="12"/>
    </row>
    <row r="697" spans="4:61" ht="15.75" customHeight="1">
      <c r="D697" s="44"/>
      <c r="E697" s="11"/>
      <c r="F697" s="11"/>
      <c r="G697" s="11"/>
      <c r="H697" s="11"/>
      <c r="I697" s="11"/>
      <c r="J697" s="11"/>
      <c r="K697" s="11"/>
      <c r="L697" s="44"/>
      <c r="M697" s="11"/>
      <c r="N697" s="11"/>
      <c r="P697" s="18"/>
      <c r="Q697" s="11"/>
      <c r="R697" s="11"/>
      <c r="S697" s="11"/>
      <c r="T697" s="11"/>
      <c r="U697" s="11"/>
      <c r="V697" s="11"/>
      <c r="W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K697" s="11"/>
      <c r="AL697" s="11"/>
      <c r="AN697" s="11"/>
      <c r="AO697" s="11"/>
      <c r="AP697" s="15"/>
      <c r="AQ697" s="12"/>
      <c r="AR697" s="11"/>
      <c r="AT697" s="12"/>
      <c r="AU697" s="11"/>
      <c r="AV697" s="44"/>
      <c r="AW697" s="12"/>
      <c r="AX697" s="11"/>
      <c r="AY697" s="18"/>
      <c r="AZ697" s="12"/>
      <c r="BA697" s="11"/>
      <c r="BB697" s="11"/>
      <c r="BD697" s="11"/>
      <c r="BE697" s="11"/>
      <c r="BF697" s="11"/>
      <c r="BG697" s="11"/>
      <c r="BH697" s="13"/>
      <c r="BI697" s="12"/>
    </row>
    <row r="698" spans="4:61" ht="15.75" customHeight="1">
      <c r="D698" s="44"/>
      <c r="E698" s="11"/>
      <c r="F698" s="11"/>
      <c r="G698" s="11"/>
      <c r="H698" s="11"/>
      <c r="I698" s="11"/>
      <c r="J698" s="11"/>
      <c r="K698" s="11"/>
      <c r="L698" s="44"/>
      <c r="M698" s="11"/>
      <c r="N698" s="11"/>
      <c r="P698" s="18"/>
      <c r="Q698" s="11"/>
      <c r="R698" s="11"/>
      <c r="S698" s="11"/>
      <c r="T698" s="11"/>
      <c r="U698" s="11"/>
      <c r="V698" s="11"/>
      <c r="W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K698" s="11"/>
      <c r="AL698" s="11"/>
      <c r="AN698" s="11"/>
      <c r="AO698" s="11"/>
      <c r="AP698" s="15"/>
      <c r="AQ698" s="12"/>
      <c r="AR698" s="11"/>
      <c r="AT698" s="12"/>
      <c r="AU698" s="11"/>
      <c r="AV698" s="44"/>
      <c r="AW698" s="12"/>
      <c r="AX698" s="11"/>
      <c r="AY698" s="18"/>
      <c r="AZ698" s="12"/>
      <c r="BA698" s="11"/>
      <c r="BB698" s="11"/>
      <c r="BD698" s="11"/>
      <c r="BE698" s="11"/>
      <c r="BF698" s="11"/>
      <c r="BG698" s="11"/>
      <c r="BH698" s="13"/>
      <c r="BI698" s="12"/>
    </row>
    <row r="699" spans="4:61" ht="15.75" customHeight="1">
      <c r="D699" s="44"/>
      <c r="E699" s="11"/>
      <c r="F699" s="11"/>
      <c r="G699" s="11"/>
      <c r="H699" s="11"/>
      <c r="I699" s="11"/>
      <c r="J699" s="11"/>
      <c r="K699" s="11"/>
      <c r="L699" s="44"/>
      <c r="M699" s="11"/>
      <c r="N699" s="11"/>
      <c r="P699" s="18"/>
      <c r="Q699" s="11"/>
      <c r="R699" s="11"/>
      <c r="S699" s="11"/>
      <c r="T699" s="11"/>
      <c r="U699" s="11"/>
      <c r="V699" s="11"/>
      <c r="W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K699" s="11"/>
      <c r="AL699" s="11"/>
      <c r="AN699" s="11"/>
      <c r="AO699" s="11"/>
      <c r="AP699" s="15"/>
      <c r="AQ699" s="12"/>
      <c r="AR699" s="11"/>
      <c r="AT699" s="12"/>
      <c r="AU699" s="11"/>
      <c r="AV699" s="44"/>
      <c r="AW699" s="12"/>
      <c r="AX699" s="11"/>
      <c r="AY699" s="18"/>
      <c r="AZ699" s="12"/>
      <c r="BA699" s="11"/>
      <c r="BB699" s="11"/>
      <c r="BD699" s="11"/>
      <c r="BE699" s="11"/>
      <c r="BF699" s="11"/>
      <c r="BG699" s="11"/>
      <c r="BH699" s="13"/>
      <c r="BI699" s="12"/>
    </row>
    <row r="700" spans="4:61" ht="15.75" customHeight="1">
      <c r="D700" s="44"/>
      <c r="E700" s="11"/>
      <c r="F700" s="11"/>
      <c r="G700" s="11"/>
      <c r="H700" s="11"/>
      <c r="I700" s="11"/>
      <c r="J700" s="11"/>
      <c r="K700" s="11"/>
      <c r="L700" s="44"/>
      <c r="M700" s="11"/>
      <c r="N700" s="11"/>
      <c r="P700" s="18"/>
      <c r="Q700" s="11"/>
      <c r="R700" s="11"/>
      <c r="S700" s="11"/>
      <c r="T700" s="11"/>
      <c r="U700" s="11"/>
      <c r="V700" s="11"/>
      <c r="W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K700" s="11"/>
      <c r="AL700" s="11"/>
      <c r="AN700" s="11"/>
      <c r="AO700" s="11"/>
      <c r="AP700" s="15"/>
      <c r="AQ700" s="12"/>
      <c r="AR700" s="11"/>
      <c r="AT700" s="12"/>
      <c r="AU700" s="11"/>
      <c r="AV700" s="44"/>
      <c r="AW700" s="12"/>
      <c r="AX700" s="11"/>
      <c r="AY700" s="18"/>
      <c r="AZ700" s="12"/>
      <c r="BA700" s="11"/>
      <c r="BB700" s="11"/>
      <c r="BD700" s="11"/>
      <c r="BE700" s="11"/>
      <c r="BF700" s="11"/>
      <c r="BG700" s="11"/>
      <c r="BH700" s="13"/>
      <c r="BI700" s="12"/>
    </row>
    <row r="701" spans="4:61" ht="15.75" customHeight="1">
      <c r="D701" s="44"/>
      <c r="E701" s="11"/>
      <c r="F701" s="11"/>
      <c r="G701" s="11"/>
      <c r="H701" s="11"/>
      <c r="I701" s="11"/>
      <c r="J701" s="11"/>
      <c r="K701" s="11"/>
      <c r="L701" s="44"/>
      <c r="M701" s="11"/>
      <c r="N701" s="11"/>
      <c r="P701" s="18"/>
      <c r="Q701" s="11"/>
      <c r="R701" s="11"/>
      <c r="S701" s="11"/>
      <c r="T701" s="11"/>
      <c r="U701" s="11"/>
      <c r="V701" s="11"/>
      <c r="W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K701" s="11"/>
      <c r="AL701" s="11"/>
      <c r="AN701" s="11"/>
      <c r="AO701" s="11"/>
      <c r="AP701" s="15"/>
      <c r="AQ701" s="12"/>
      <c r="AR701" s="11"/>
      <c r="AT701" s="12"/>
      <c r="AU701" s="11"/>
      <c r="AV701" s="44"/>
      <c r="AW701" s="12"/>
      <c r="AX701" s="11"/>
      <c r="AY701" s="18"/>
      <c r="AZ701" s="12"/>
      <c r="BA701" s="11"/>
      <c r="BB701" s="11"/>
      <c r="BD701" s="11"/>
      <c r="BE701" s="11"/>
      <c r="BF701" s="11"/>
      <c r="BG701" s="11"/>
      <c r="BH701" s="13"/>
      <c r="BI701" s="12"/>
    </row>
    <row r="702" spans="4:61" ht="15.75" customHeight="1">
      <c r="D702" s="44"/>
      <c r="E702" s="11"/>
      <c r="F702" s="11"/>
      <c r="G702" s="11"/>
      <c r="H702" s="11"/>
      <c r="I702" s="11"/>
      <c r="J702" s="11"/>
      <c r="K702" s="11"/>
      <c r="L702" s="44"/>
      <c r="M702" s="11"/>
      <c r="N702" s="11"/>
      <c r="P702" s="18"/>
      <c r="Q702" s="11"/>
      <c r="R702" s="11"/>
      <c r="S702" s="11"/>
      <c r="T702" s="11"/>
      <c r="U702" s="11"/>
      <c r="V702" s="11"/>
      <c r="W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K702" s="11"/>
      <c r="AL702" s="11"/>
      <c r="AN702" s="11"/>
      <c r="AO702" s="11"/>
      <c r="AP702" s="15"/>
      <c r="AQ702" s="12"/>
      <c r="AR702" s="11"/>
      <c r="AT702" s="12"/>
      <c r="AU702" s="11"/>
      <c r="AV702" s="44"/>
      <c r="AW702" s="12"/>
      <c r="AX702" s="11"/>
      <c r="AY702" s="18"/>
      <c r="AZ702" s="12"/>
      <c r="BA702" s="11"/>
      <c r="BB702" s="11"/>
      <c r="BD702" s="11"/>
      <c r="BE702" s="11"/>
      <c r="BF702" s="11"/>
      <c r="BG702" s="11"/>
      <c r="BH702" s="13"/>
      <c r="BI702" s="12"/>
    </row>
    <row r="703" spans="4:61" ht="15.75" customHeight="1">
      <c r="D703" s="44"/>
      <c r="E703" s="11"/>
      <c r="F703" s="11"/>
      <c r="G703" s="11"/>
      <c r="H703" s="11"/>
      <c r="I703" s="11"/>
      <c r="J703" s="11"/>
      <c r="K703" s="11"/>
      <c r="L703" s="44"/>
      <c r="M703" s="11"/>
      <c r="N703" s="11"/>
      <c r="P703" s="18"/>
      <c r="Q703" s="11"/>
      <c r="R703" s="11"/>
      <c r="S703" s="11"/>
      <c r="T703" s="11"/>
      <c r="U703" s="11"/>
      <c r="V703" s="11"/>
      <c r="W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K703" s="11"/>
      <c r="AL703" s="11"/>
      <c r="AN703" s="11"/>
      <c r="AO703" s="11"/>
      <c r="AP703" s="15"/>
      <c r="AQ703" s="12"/>
      <c r="AR703" s="11"/>
      <c r="AT703" s="12"/>
      <c r="AU703" s="11"/>
      <c r="AV703" s="44"/>
      <c r="AW703" s="12"/>
      <c r="AX703" s="11"/>
      <c r="AY703" s="18"/>
      <c r="AZ703" s="12"/>
      <c r="BA703" s="11"/>
      <c r="BB703" s="11"/>
      <c r="BD703" s="11"/>
      <c r="BE703" s="11"/>
      <c r="BF703" s="11"/>
      <c r="BG703" s="11"/>
      <c r="BH703" s="13"/>
      <c r="BI703" s="12"/>
    </row>
    <row r="704" spans="4:61" ht="15.75" customHeight="1">
      <c r="D704" s="44"/>
      <c r="E704" s="11"/>
      <c r="F704" s="11"/>
      <c r="G704" s="11"/>
      <c r="H704" s="11"/>
      <c r="I704" s="11"/>
      <c r="J704" s="11"/>
      <c r="K704" s="11"/>
      <c r="L704" s="44"/>
      <c r="M704" s="11"/>
      <c r="N704" s="11"/>
      <c r="P704" s="18"/>
      <c r="Q704" s="11"/>
      <c r="R704" s="11"/>
      <c r="S704" s="11"/>
      <c r="T704" s="11"/>
      <c r="U704" s="11"/>
      <c r="V704" s="11"/>
      <c r="W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K704" s="11"/>
      <c r="AL704" s="11"/>
      <c r="AN704" s="11"/>
      <c r="AO704" s="11"/>
      <c r="AP704" s="15"/>
      <c r="AQ704" s="12"/>
      <c r="AR704" s="11"/>
      <c r="AT704" s="12"/>
      <c r="AU704" s="11"/>
      <c r="AV704" s="44"/>
      <c r="AW704" s="12"/>
      <c r="AX704" s="11"/>
      <c r="AY704" s="18"/>
      <c r="AZ704" s="12"/>
      <c r="BA704" s="11"/>
      <c r="BB704" s="11"/>
      <c r="BD704" s="11"/>
      <c r="BE704" s="11"/>
      <c r="BF704" s="11"/>
      <c r="BG704" s="11"/>
      <c r="BH704" s="13"/>
      <c r="BI704" s="12"/>
    </row>
    <row r="705" spans="4:61" ht="15.75" customHeight="1">
      <c r="D705" s="44"/>
      <c r="E705" s="11"/>
      <c r="F705" s="11"/>
      <c r="G705" s="11"/>
      <c r="H705" s="11"/>
      <c r="I705" s="11"/>
      <c r="J705" s="11"/>
      <c r="K705" s="11"/>
      <c r="L705" s="44"/>
      <c r="M705" s="11"/>
      <c r="N705" s="11"/>
      <c r="P705" s="18"/>
      <c r="Q705" s="11"/>
      <c r="R705" s="11"/>
      <c r="S705" s="11"/>
      <c r="T705" s="11"/>
      <c r="U705" s="11"/>
      <c r="V705" s="11"/>
      <c r="W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K705" s="11"/>
      <c r="AL705" s="11"/>
      <c r="AN705" s="11"/>
      <c r="AO705" s="11"/>
      <c r="AP705" s="15"/>
      <c r="AQ705" s="12"/>
      <c r="AR705" s="11"/>
      <c r="AT705" s="12"/>
      <c r="AU705" s="11"/>
      <c r="AV705" s="44"/>
      <c r="AW705" s="12"/>
      <c r="AX705" s="11"/>
      <c r="AY705" s="18"/>
      <c r="AZ705" s="12"/>
      <c r="BA705" s="11"/>
      <c r="BB705" s="11"/>
      <c r="BD705" s="11"/>
      <c r="BE705" s="11"/>
      <c r="BF705" s="11"/>
      <c r="BG705" s="11"/>
      <c r="BH705" s="13"/>
      <c r="BI705" s="12"/>
    </row>
    <row r="706" spans="4:61" ht="15.75" customHeight="1">
      <c r="D706" s="44"/>
      <c r="E706" s="11"/>
      <c r="F706" s="11"/>
      <c r="G706" s="11"/>
      <c r="H706" s="11"/>
      <c r="I706" s="11"/>
      <c r="J706" s="11"/>
      <c r="K706" s="11"/>
      <c r="L706" s="44"/>
      <c r="M706" s="11"/>
      <c r="N706" s="11"/>
      <c r="P706" s="18"/>
      <c r="Q706" s="11"/>
      <c r="R706" s="11"/>
      <c r="S706" s="11"/>
      <c r="T706" s="11"/>
      <c r="U706" s="11"/>
      <c r="V706" s="11"/>
      <c r="W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K706" s="11"/>
      <c r="AL706" s="11"/>
      <c r="AN706" s="11"/>
      <c r="AO706" s="11"/>
      <c r="AP706" s="15"/>
      <c r="AQ706" s="12"/>
      <c r="AR706" s="11"/>
      <c r="AT706" s="12"/>
      <c r="AU706" s="11"/>
      <c r="AV706" s="44"/>
      <c r="AW706" s="12"/>
      <c r="AX706" s="11"/>
      <c r="AY706" s="18"/>
      <c r="AZ706" s="12"/>
      <c r="BA706" s="11"/>
      <c r="BB706" s="11"/>
      <c r="BD706" s="11"/>
      <c r="BE706" s="11"/>
      <c r="BF706" s="11"/>
      <c r="BG706" s="11"/>
      <c r="BH706" s="13"/>
      <c r="BI706" s="12"/>
    </row>
    <row r="707" spans="4:61" ht="15.75" customHeight="1">
      <c r="D707" s="44"/>
      <c r="E707" s="11"/>
      <c r="F707" s="11"/>
      <c r="G707" s="11"/>
      <c r="H707" s="11"/>
      <c r="I707" s="11"/>
      <c r="J707" s="11"/>
      <c r="K707" s="11"/>
      <c r="L707" s="44"/>
      <c r="M707" s="11"/>
      <c r="N707" s="11"/>
      <c r="P707" s="18"/>
      <c r="Q707" s="11"/>
      <c r="R707" s="11"/>
      <c r="S707" s="11"/>
      <c r="T707" s="11"/>
      <c r="U707" s="11"/>
      <c r="V707" s="11"/>
      <c r="W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K707" s="11"/>
      <c r="AL707" s="11"/>
      <c r="AN707" s="11"/>
      <c r="AO707" s="11"/>
      <c r="AP707" s="15"/>
      <c r="AQ707" s="12"/>
      <c r="AR707" s="11"/>
      <c r="AT707" s="12"/>
      <c r="AU707" s="11"/>
      <c r="AV707" s="44"/>
      <c r="AW707" s="12"/>
      <c r="AX707" s="11"/>
      <c r="AY707" s="18"/>
      <c r="AZ707" s="12"/>
      <c r="BA707" s="11"/>
      <c r="BB707" s="11"/>
      <c r="BD707" s="11"/>
      <c r="BE707" s="11"/>
      <c r="BF707" s="11"/>
      <c r="BG707" s="11"/>
      <c r="BH707" s="13"/>
      <c r="BI707" s="12"/>
    </row>
    <row r="708" spans="4:61" ht="15.75" customHeight="1">
      <c r="D708" s="44"/>
      <c r="E708" s="11"/>
      <c r="F708" s="11"/>
      <c r="G708" s="11"/>
      <c r="H708" s="11"/>
      <c r="I708" s="11"/>
      <c r="J708" s="11"/>
      <c r="K708" s="11"/>
      <c r="L708" s="44"/>
      <c r="M708" s="11"/>
      <c r="N708" s="11"/>
      <c r="P708" s="18"/>
      <c r="Q708" s="11"/>
      <c r="R708" s="11"/>
      <c r="S708" s="11"/>
      <c r="T708" s="11"/>
      <c r="U708" s="11"/>
      <c r="V708" s="11"/>
      <c r="W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K708" s="11"/>
      <c r="AL708" s="11"/>
      <c r="AN708" s="11"/>
      <c r="AO708" s="11"/>
      <c r="AP708" s="15"/>
      <c r="AQ708" s="12"/>
      <c r="AR708" s="11"/>
      <c r="AT708" s="12"/>
      <c r="AU708" s="11"/>
      <c r="AV708" s="44"/>
      <c r="AW708" s="12"/>
      <c r="AX708" s="11"/>
      <c r="AY708" s="18"/>
      <c r="AZ708" s="12"/>
      <c r="BA708" s="11"/>
      <c r="BB708" s="11"/>
      <c r="BD708" s="11"/>
      <c r="BE708" s="11"/>
      <c r="BF708" s="11"/>
      <c r="BG708" s="11"/>
      <c r="BH708" s="13"/>
      <c r="BI708" s="12"/>
    </row>
    <row r="709" spans="4:61" ht="15.75" customHeight="1">
      <c r="D709" s="44"/>
      <c r="E709" s="11"/>
      <c r="F709" s="11"/>
      <c r="G709" s="11"/>
      <c r="H709" s="11"/>
      <c r="I709" s="11"/>
      <c r="J709" s="11"/>
      <c r="K709" s="11"/>
      <c r="L709" s="44"/>
      <c r="M709" s="11"/>
      <c r="N709" s="11"/>
      <c r="P709" s="18"/>
      <c r="Q709" s="11"/>
      <c r="R709" s="11"/>
      <c r="S709" s="11"/>
      <c r="T709" s="11"/>
      <c r="U709" s="11"/>
      <c r="V709" s="11"/>
      <c r="W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K709" s="11"/>
      <c r="AL709" s="11"/>
      <c r="AN709" s="11"/>
      <c r="AO709" s="11"/>
      <c r="AP709" s="15"/>
      <c r="AQ709" s="12"/>
      <c r="AR709" s="11"/>
      <c r="AT709" s="12"/>
      <c r="AU709" s="11"/>
      <c r="AV709" s="44"/>
      <c r="AW709" s="12"/>
      <c r="AX709" s="11"/>
      <c r="AY709" s="18"/>
      <c r="AZ709" s="12"/>
      <c r="BA709" s="11"/>
      <c r="BB709" s="11"/>
      <c r="BD709" s="11"/>
      <c r="BE709" s="11"/>
      <c r="BF709" s="11"/>
      <c r="BG709" s="11"/>
      <c r="BH709" s="13"/>
      <c r="BI709" s="12"/>
    </row>
    <row r="710" spans="4:61" ht="15.75" customHeight="1">
      <c r="D710" s="44"/>
      <c r="E710" s="11"/>
      <c r="F710" s="11"/>
      <c r="G710" s="11"/>
      <c r="H710" s="11"/>
      <c r="I710" s="11"/>
      <c r="J710" s="11"/>
      <c r="K710" s="11"/>
      <c r="L710" s="44"/>
      <c r="M710" s="11"/>
      <c r="N710" s="11"/>
      <c r="P710" s="18"/>
      <c r="Q710" s="11"/>
      <c r="R710" s="11"/>
      <c r="S710" s="11"/>
      <c r="T710" s="11"/>
      <c r="U710" s="11"/>
      <c r="V710" s="11"/>
      <c r="W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K710" s="11"/>
      <c r="AL710" s="11"/>
      <c r="AN710" s="11"/>
      <c r="AO710" s="11"/>
      <c r="AP710" s="15"/>
      <c r="AQ710" s="12"/>
      <c r="AR710" s="11"/>
      <c r="AT710" s="12"/>
      <c r="AU710" s="11"/>
      <c r="AV710" s="44"/>
      <c r="AW710" s="12"/>
      <c r="AX710" s="11"/>
      <c r="AY710" s="18"/>
      <c r="AZ710" s="12"/>
      <c r="BA710" s="11"/>
      <c r="BB710" s="11"/>
      <c r="BD710" s="11"/>
      <c r="BE710" s="11"/>
      <c r="BF710" s="11"/>
      <c r="BG710" s="11"/>
      <c r="BH710" s="13"/>
      <c r="BI710" s="12"/>
    </row>
    <row r="711" spans="4:61" ht="15.75" customHeight="1">
      <c r="D711" s="44"/>
      <c r="E711" s="11"/>
      <c r="F711" s="11"/>
      <c r="G711" s="11"/>
      <c r="H711" s="11"/>
      <c r="I711" s="11"/>
      <c r="J711" s="11"/>
      <c r="K711" s="11"/>
      <c r="L711" s="44"/>
      <c r="M711" s="11"/>
      <c r="N711" s="11"/>
      <c r="P711" s="18"/>
      <c r="Q711" s="11"/>
      <c r="R711" s="11"/>
      <c r="S711" s="11"/>
      <c r="T711" s="11"/>
      <c r="U711" s="11"/>
      <c r="V711" s="11"/>
      <c r="W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K711" s="11"/>
      <c r="AL711" s="11"/>
      <c r="AN711" s="11"/>
      <c r="AO711" s="11"/>
      <c r="AP711" s="15"/>
      <c r="AQ711" s="12"/>
      <c r="AR711" s="11"/>
      <c r="AT711" s="12"/>
      <c r="AU711" s="11"/>
      <c r="AV711" s="44"/>
      <c r="AW711" s="12"/>
      <c r="AX711" s="11"/>
      <c r="AY711" s="18"/>
      <c r="AZ711" s="12"/>
      <c r="BA711" s="11"/>
      <c r="BB711" s="11"/>
      <c r="BD711" s="11"/>
      <c r="BE711" s="11"/>
      <c r="BF711" s="11"/>
      <c r="BG711" s="11"/>
      <c r="BH711" s="13"/>
      <c r="BI711" s="12"/>
    </row>
    <row r="712" spans="4:61" ht="15.75" customHeight="1">
      <c r="D712" s="44"/>
      <c r="E712" s="11"/>
      <c r="F712" s="11"/>
      <c r="G712" s="11"/>
      <c r="H712" s="11"/>
      <c r="I712" s="11"/>
      <c r="J712" s="11"/>
      <c r="K712" s="11"/>
      <c r="L712" s="44"/>
      <c r="M712" s="11"/>
      <c r="N712" s="11"/>
      <c r="P712" s="18"/>
      <c r="Q712" s="11"/>
      <c r="R712" s="11"/>
      <c r="S712" s="11"/>
      <c r="T712" s="11"/>
      <c r="U712" s="11"/>
      <c r="V712" s="11"/>
      <c r="W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K712" s="11"/>
      <c r="AL712" s="11"/>
      <c r="AN712" s="11"/>
      <c r="AO712" s="11"/>
      <c r="AP712" s="15"/>
      <c r="AQ712" s="12"/>
      <c r="AR712" s="11"/>
      <c r="AT712" s="12"/>
      <c r="AU712" s="11"/>
      <c r="AV712" s="44"/>
      <c r="AW712" s="12"/>
      <c r="AX712" s="11"/>
      <c r="AY712" s="18"/>
      <c r="AZ712" s="12"/>
      <c r="BA712" s="11"/>
      <c r="BB712" s="11"/>
      <c r="BD712" s="11"/>
      <c r="BE712" s="11"/>
      <c r="BF712" s="11"/>
      <c r="BG712" s="11"/>
      <c r="BH712" s="13"/>
      <c r="BI712" s="12"/>
    </row>
    <row r="713" spans="4:61" ht="15.75" customHeight="1">
      <c r="D713" s="44"/>
      <c r="E713" s="11"/>
      <c r="F713" s="11"/>
      <c r="G713" s="11"/>
      <c r="H713" s="11"/>
      <c r="I713" s="11"/>
      <c r="J713" s="11"/>
      <c r="K713" s="11"/>
      <c r="L713" s="44"/>
      <c r="M713" s="11"/>
      <c r="N713" s="11"/>
      <c r="P713" s="18"/>
      <c r="Q713" s="11"/>
      <c r="R713" s="11"/>
      <c r="S713" s="11"/>
      <c r="T713" s="11"/>
      <c r="U713" s="11"/>
      <c r="V713" s="11"/>
      <c r="W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K713" s="11"/>
      <c r="AL713" s="11"/>
      <c r="AN713" s="11"/>
      <c r="AO713" s="11"/>
      <c r="AP713" s="15"/>
      <c r="AQ713" s="12"/>
      <c r="AR713" s="11"/>
      <c r="AT713" s="12"/>
      <c r="AU713" s="11"/>
      <c r="AV713" s="44"/>
      <c r="AW713" s="12"/>
      <c r="AX713" s="11"/>
      <c r="AY713" s="18"/>
      <c r="AZ713" s="12"/>
      <c r="BA713" s="11"/>
      <c r="BB713" s="11"/>
      <c r="BD713" s="11"/>
      <c r="BE713" s="11"/>
      <c r="BF713" s="11"/>
      <c r="BG713" s="11"/>
      <c r="BH713" s="13"/>
      <c r="BI713" s="12"/>
    </row>
    <row r="714" spans="4:61" ht="15.75" customHeight="1">
      <c r="D714" s="44"/>
      <c r="E714" s="11"/>
      <c r="F714" s="11"/>
      <c r="G714" s="11"/>
      <c r="H714" s="11"/>
      <c r="I714" s="11"/>
      <c r="J714" s="11"/>
      <c r="K714" s="11"/>
      <c r="L714" s="44"/>
      <c r="M714" s="11"/>
      <c r="N714" s="11"/>
      <c r="P714" s="18"/>
      <c r="Q714" s="11"/>
      <c r="R714" s="11"/>
      <c r="S714" s="11"/>
      <c r="T714" s="11"/>
      <c r="U714" s="11"/>
      <c r="V714" s="11"/>
      <c r="W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K714" s="11"/>
      <c r="AL714" s="11"/>
      <c r="AN714" s="11"/>
      <c r="AO714" s="11"/>
      <c r="AP714" s="15"/>
      <c r="AQ714" s="12"/>
      <c r="AR714" s="11"/>
      <c r="AT714" s="12"/>
      <c r="AU714" s="11"/>
      <c r="AV714" s="44"/>
      <c r="AW714" s="12"/>
      <c r="AX714" s="11"/>
      <c r="AY714" s="18"/>
      <c r="AZ714" s="12"/>
      <c r="BA714" s="11"/>
      <c r="BB714" s="11"/>
      <c r="BD714" s="11"/>
      <c r="BE714" s="11"/>
      <c r="BF714" s="11"/>
      <c r="BG714" s="11"/>
      <c r="BH714" s="13"/>
      <c r="BI714" s="12"/>
    </row>
    <row r="715" spans="4:61" ht="15.75" customHeight="1">
      <c r="D715" s="44"/>
      <c r="E715" s="11"/>
      <c r="F715" s="11"/>
      <c r="G715" s="11"/>
      <c r="H715" s="11"/>
      <c r="I715" s="11"/>
      <c r="J715" s="11"/>
      <c r="K715" s="11"/>
      <c r="L715" s="44"/>
      <c r="M715" s="11"/>
      <c r="N715" s="11"/>
      <c r="P715" s="18"/>
      <c r="Q715" s="11"/>
      <c r="R715" s="11"/>
      <c r="S715" s="11"/>
      <c r="T715" s="11"/>
      <c r="U715" s="11"/>
      <c r="V715" s="11"/>
      <c r="W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K715" s="11"/>
      <c r="AL715" s="11"/>
      <c r="AN715" s="11"/>
      <c r="AO715" s="11"/>
      <c r="AP715" s="15"/>
      <c r="AQ715" s="12"/>
      <c r="AR715" s="11"/>
      <c r="AT715" s="12"/>
      <c r="AU715" s="11"/>
      <c r="AV715" s="44"/>
      <c r="AW715" s="12"/>
      <c r="AX715" s="11"/>
      <c r="AY715" s="18"/>
      <c r="AZ715" s="12"/>
      <c r="BA715" s="11"/>
      <c r="BB715" s="11"/>
      <c r="BD715" s="11"/>
      <c r="BE715" s="11"/>
      <c r="BF715" s="11"/>
      <c r="BG715" s="11"/>
      <c r="BH715" s="13"/>
      <c r="BI715" s="12"/>
    </row>
    <row r="716" spans="4:61" ht="15.75" customHeight="1">
      <c r="D716" s="44"/>
      <c r="E716" s="11"/>
      <c r="F716" s="11"/>
      <c r="G716" s="11"/>
      <c r="H716" s="11"/>
      <c r="I716" s="11"/>
      <c r="J716" s="11"/>
      <c r="K716" s="11"/>
      <c r="L716" s="44"/>
      <c r="M716" s="11"/>
      <c r="N716" s="11"/>
      <c r="P716" s="18"/>
      <c r="Q716" s="11"/>
      <c r="R716" s="11"/>
      <c r="S716" s="11"/>
      <c r="T716" s="11"/>
      <c r="U716" s="11"/>
      <c r="V716" s="11"/>
      <c r="W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K716" s="11"/>
      <c r="AL716" s="11"/>
      <c r="AN716" s="11"/>
      <c r="AO716" s="11"/>
      <c r="AP716" s="15"/>
      <c r="AQ716" s="12"/>
      <c r="AR716" s="11"/>
      <c r="AT716" s="12"/>
      <c r="AU716" s="11"/>
      <c r="AV716" s="44"/>
      <c r="AW716" s="12"/>
      <c r="AX716" s="11"/>
      <c r="AY716" s="18"/>
      <c r="AZ716" s="12"/>
      <c r="BA716" s="11"/>
      <c r="BB716" s="11"/>
      <c r="BD716" s="11"/>
      <c r="BE716" s="11"/>
      <c r="BF716" s="11"/>
      <c r="BG716" s="11"/>
      <c r="BH716" s="13"/>
      <c r="BI716" s="12"/>
    </row>
    <row r="717" spans="4:61" ht="15.75" customHeight="1">
      <c r="D717" s="44"/>
      <c r="E717" s="11"/>
      <c r="F717" s="11"/>
      <c r="G717" s="11"/>
      <c r="H717" s="11"/>
      <c r="I717" s="11"/>
      <c r="J717" s="11"/>
      <c r="K717" s="11"/>
      <c r="L717" s="44"/>
      <c r="M717" s="11"/>
      <c r="N717" s="11"/>
      <c r="P717" s="18"/>
      <c r="Q717" s="11"/>
      <c r="R717" s="11"/>
      <c r="S717" s="11"/>
      <c r="T717" s="11"/>
      <c r="U717" s="11"/>
      <c r="V717" s="11"/>
      <c r="W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K717" s="11"/>
      <c r="AL717" s="11"/>
      <c r="AN717" s="11"/>
      <c r="AO717" s="11"/>
      <c r="AP717" s="15"/>
      <c r="AQ717" s="12"/>
      <c r="AR717" s="11"/>
      <c r="AT717" s="12"/>
      <c r="AU717" s="11"/>
      <c r="AV717" s="44"/>
      <c r="AW717" s="12"/>
      <c r="AX717" s="11"/>
      <c r="AY717" s="18"/>
      <c r="AZ717" s="12"/>
      <c r="BA717" s="11"/>
      <c r="BB717" s="11"/>
      <c r="BD717" s="11"/>
      <c r="BE717" s="11"/>
      <c r="BF717" s="11"/>
      <c r="BG717" s="11"/>
      <c r="BH717" s="13"/>
      <c r="BI717" s="12"/>
    </row>
    <row r="718" spans="4:61" ht="15.75" customHeight="1">
      <c r="D718" s="44"/>
      <c r="E718" s="11"/>
      <c r="F718" s="11"/>
      <c r="G718" s="11"/>
      <c r="H718" s="11"/>
      <c r="I718" s="11"/>
      <c r="J718" s="11"/>
      <c r="K718" s="11"/>
      <c r="L718" s="44"/>
      <c r="M718" s="11"/>
      <c r="N718" s="11"/>
      <c r="P718" s="18"/>
      <c r="Q718" s="11"/>
      <c r="R718" s="11"/>
      <c r="S718" s="11"/>
      <c r="T718" s="11"/>
      <c r="U718" s="11"/>
      <c r="V718" s="11"/>
      <c r="W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K718" s="11"/>
      <c r="AL718" s="11"/>
      <c r="AN718" s="11"/>
      <c r="AO718" s="11"/>
      <c r="AP718" s="15"/>
      <c r="AQ718" s="12"/>
      <c r="AR718" s="11"/>
      <c r="AT718" s="12"/>
      <c r="AU718" s="11"/>
      <c r="AV718" s="44"/>
      <c r="AW718" s="12"/>
      <c r="AX718" s="11"/>
      <c r="AY718" s="18"/>
      <c r="AZ718" s="12"/>
      <c r="BA718" s="11"/>
      <c r="BB718" s="11"/>
      <c r="BD718" s="11"/>
      <c r="BE718" s="11"/>
      <c r="BF718" s="11"/>
      <c r="BG718" s="11"/>
      <c r="BH718" s="13"/>
      <c r="BI718" s="12"/>
    </row>
    <row r="719" spans="4:61" ht="15.75" customHeight="1">
      <c r="D719" s="44"/>
      <c r="E719" s="11"/>
      <c r="F719" s="11"/>
      <c r="G719" s="11"/>
      <c r="H719" s="11"/>
      <c r="I719" s="11"/>
      <c r="J719" s="11"/>
      <c r="K719" s="11"/>
      <c r="L719" s="44"/>
      <c r="M719" s="11"/>
      <c r="N719" s="11"/>
      <c r="P719" s="18"/>
      <c r="Q719" s="11"/>
      <c r="R719" s="11"/>
      <c r="S719" s="11"/>
      <c r="T719" s="11"/>
      <c r="U719" s="11"/>
      <c r="V719" s="11"/>
      <c r="W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K719" s="11"/>
      <c r="AL719" s="11"/>
      <c r="AN719" s="11"/>
      <c r="AO719" s="11"/>
      <c r="AP719" s="15"/>
      <c r="AQ719" s="12"/>
      <c r="AR719" s="11"/>
      <c r="AT719" s="12"/>
      <c r="AU719" s="11"/>
      <c r="AV719" s="44"/>
      <c r="AW719" s="12"/>
      <c r="AX719" s="11"/>
      <c r="AY719" s="18"/>
      <c r="AZ719" s="12"/>
      <c r="BA719" s="11"/>
      <c r="BB719" s="11"/>
      <c r="BD719" s="11"/>
      <c r="BE719" s="11"/>
      <c r="BF719" s="11"/>
      <c r="BG719" s="11"/>
      <c r="BH719" s="13"/>
      <c r="BI719" s="12"/>
    </row>
    <row r="720" spans="4:61" ht="15.75" customHeight="1">
      <c r="D720" s="44"/>
      <c r="E720" s="11"/>
      <c r="F720" s="11"/>
      <c r="G720" s="11"/>
      <c r="H720" s="11"/>
      <c r="I720" s="11"/>
      <c r="J720" s="11"/>
      <c r="K720" s="11"/>
      <c r="L720" s="44"/>
      <c r="M720" s="11"/>
      <c r="N720" s="11"/>
      <c r="P720" s="18"/>
      <c r="Q720" s="11"/>
      <c r="R720" s="11"/>
      <c r="S720" s="11"/>
      <c r="T720" s="11"/>
      <c r="U720" s="11"/>
      <c r="V720" s="11"/>
      <c r="W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K720" s="11"/>
      <c r="AL720" s="11"/>
      <c r="AN720" s="11"/>
      <c r="AO720" s="11"/>
      <c r="AP720" s="15"/>
      <c r="AQ720" s="12"/>
      <c r="AR720" s="11"/>
      <c r="AT720" s="12"/>
      <c r="AU720" s="11"/>
      <c r="AV720" s="44"/>
      <c r="AW720" s="12"/>
      <c r="AX720" s="11"/>
      <c r="AY720" s="18"/>
      <c r="AZ720" s="12"/>
      <c r="BA720" s="11"/>
      <c r="BB720" s="11"/>
      <c r="BD720" s="11"/>
      <c r="BE720" s="11"/>
      <c r="BF720" s="11"/>
      <c r="BG720" s="11"/>
      <c r="BH720" s="13"/>
      <c r="BI720" s="12"/>
    </row>
    <row r="721" spans="4:61" ht="15.75" customHeight="1">
      <c r="D721" s="44"/>
      <c r="E721" s="11"/>
      <c r="F721" s="11"/>
      <c r="G721" s="11"/>
      <c r="H721" s="11"/>
      <c r="I721" s="11"/>
      <c r="J721" s="11"/>
      <c r="K721" s="11"/>
      <c r="L721" s="44"/>
      <c r="M721" s="11"/>
      <c r="N721" s="11"/>
      <c r="P721" s="18"/>
      <c r="Q721" s="11"/>
      <c r="R721" s="11"/>
      <c r="S721" s="11"/>
      <c r="T721" s="11"/>
      <c r="U721" s="11"/>
      <c r="V721" s="11"/>
      <c r="W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K721" s="11"/>
      <c r="AL721" s="11"/>
      <c r="AN721" s="11"/>
      <c r="AO721" s="11"/>
      <c r="AP721" s="15"/>
      <c r="AQ721" s="12"/>
      <c r="AR721" s="11"/>
      <c r="AT721" s="12"/>
      <c r="AU721" s="11"/>
      <c r="AV721" s="44"/>
      <c r="AW721" s="12"/>
      <c r="AX721" s="11"/>
      <c r="AY721" s="18"/>
      <c r="AZ721" s="12"/>
      <c r="BA721" s="11"/>
      <c r="BB721" s="11"/>
      <c r="BD721" s="11"/>
      <c r="BE721" s="11"/>
      <c r="BF721" s="11"/>
      <c r="BG721" s="11"/>
      <c r="BH721" s="13"/>
      <c r="BI721" s="12"/>
    </row>
    <row r="722" spans="4:61" ht="15.75" customHeight="1">
      <c r="D722" s="44"/>
      <c r="E722" s="11"/>
      <c r="F722" s="11"/>
      <c r="G722" s="11"/>
      <c r="H722" s="11"/>
      <c r="I722" s="11"/>
      <c r="J722" s="11"/>
      <c r="K722" s="11"/>
      <c r="L722" s="44"/>
      <c r="M722" s="11"/>
      <c r="N722" s="11"/>
      <c r="P722" s="18"/>
      <c r="Q722" s="11"/>
      <c r="R722" s="11"/>
      <c r="S722" s="11"/>
      <c r="T722" s="11"/>
      <c r="U722" s="11"/>
      <c r="V722" s="11"/>
      <c r="W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K722" s="11"/>
      <c r="AL722" s="11"/>
      <c r="AN722" s="11"/>
      <c r="AO722" s="11"/>
      <c r="AP722" s="15"/>
      <c r="AQ722" s="12"/>
      <c r="AR722" s="11"/>
      <c r="AT722" s="12"/>
      <c r="AU722" s="11"/>
      <c r="AV722" s="44"/>
      <c r="AW722" s="12"/>
      <c r="AX722" s="11"/>
      <c r="AY722" s="18"/>
      <c r="AZ722" s="12"/>
      <c r="BA722" s="11"/>
      <c r="BB722" s="11"/>
      <c r="BD722" s="11"/>
      <c r="BE722" s="11"/>
      <c r="BF722" s="11"/>
      <c r="BG722" s="11"/>
      <c r="BH722" s="13"/>
      <c r="BI722" s="12"/>
    </row>
    <row r="723" spans="4:61" ht="15.75" customHeight="1">
      <c r="D723" s="44"/>
      <c r="E723" s="11"/>
      <c r="F723" s="11"/>
      <c r="G723" s="11"/>
      <c r="H723" s="11"/>
      <c r="I723" s="11"/>
      <c r="J723" s="11"/>
      <c r="K723" s="11"/>
      <c r="L723" s="44"/>
      <c r="M723" s="11"/>
      <c r="N723" s="11"/>
      <c r="P723" s="18"/>
      <c r="Q723" s="11"/>
      <c r="R723" s="11"/>
      <c r="S723" s="11"/>
      <c r="T723" s="11"/>
      <c r="U723" s="11"/>
      <c r="V723" s="11"/>
      <c r="W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K723" s="11"/>
      <c r="AL723" s="11"/>
      <c r="AN723" s="11"/>
      <c r="AO723" s="11"/>
      <c r="AP723" s="15"/>
      <c r="AQ723" s="12"/>
      <c r="AR723" s="11"/>
      <c r="AT723" s="12"/>
      <c r="AU723" s="11"/>
      <c r="AV723" s="44"/>
      <c r="AW723" s="12"/>
      <c r="AX723" s="11"/>
      <c r="AY723" s="18"/>
      <c r="AZ723" s="12"/>
      <c r="BA723" s="11"/>
      <c r="BB723" s="11"/>
      <c r="BD723" s="11"/>
      <c r="BE723" s="11"/>
      <c r="BF723" s="11"/>
      <c r="BG723" s="11"/>
      <c r="BH723" s="13"/>
      <c r="BI723" s="12"/>
    </row>
    <row r="724" spans="4:61" ht="15.75" customHeight="1">
      <c r="D724" s="44"/>
      <c r="E724" s="11"/>
      <c r="F724" s="11"/>
      <c r="G724" s="11"/>
      <c r="H724" s="11"/>
      <c r="I724" s="11"/>
      <c r="J724" s="11"/>
      <c r="K724" s="11"/>
      <c r="L724" s="44"/>
      <c r="M724" s="11"/>
      <c r="N724" s="11"/>
      <c r="P724" s="18"/>
      <c r="Q724" s="11"/>
      <c r="R724" s="11"/>
      <c r="S724" s="11"/>
      <c r="T724" s="11"/>
      <c r="U724" s="11"/>
      <c r="V724" s="11"/>
      <c r="W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K724" s="11"/>
      <c r="AL724" s="11"/>
      <c r="AN724" s="11"/>
      <c r="AO724" s="11"/>
      <c r="AP724" s="15"/>
      <c r="AQ724" s="12"/>
      <c r="AR724" s="11"/>
      <c r="AT724" s="12"/>
      <c r="AU724" s="11"/>
      <c r="AV724" s="44"/>
      <c r="AW724" s="12"/>
      <c r="AX724" s="11"/>
      <c r="AY724" s="18"/>
      <c r="AZ724" s="12"/>
      <c r="BA724" s="11"/>
      <c r="BB724" s="11"/>
      <c r="BD724" s="11"/>
      <c r="BE724" s="11"/>
      <c r="BF724" s="11"/>
      <c r="BG724" s="11"/>
      <c r="BH724" s="13"/>
      <c r="BI724" s="12"/>
    </row>
    <row r="725" spans="4:61" ht="15.75" customHeight="1">
      <c r="D725" s="44"/>
      <c r="E725" s="11"/>
      <c r="F725" s="11"/>
      <c r="G725" s="11"/>
      <c r="H725" s="11"/>
      <c r="I725" s="11"/>
      <c r="J725" s="11"/>
      <c r="K725" s="11"/>
      <c r="L725" s="44"/>
      <c r="M725" s="11"/>
      <c r="N725" s="11"/>
      <c r="P725" s="18"/>
      <c r="Q725" s="11"/>
      <c r="R725" s="11"/>
      <c r="S725" s="11"/>
      <c r="T725" s="11"/>
      <c r="U725" s="11"/>
      <c r="V725" s="11"/>
      <c r="W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K725" s="11"/>
      <c r="AL725" s="11"/>
      <c r="AN725" s="11"/>
      <c r="AO725" s="11"/>
      <c r="AP725" s="15"/>
      <c r="AQ725" s="12"/>
      <c r="AR725" s="11"/>
      <c r="AT725" s="12"/>
      <c r="AU725" s="11"/>
      <c r="AV725" s="44"/>
      <c r="AW725" s="12"/>
      <c r="AX725" s="11"/>
      <c r="AY725" s="18"/>
      <c r="AZ725" s="12"/>
      <c r="BA725" s="11"/>
      <c r="BB725" s="11"/>
      <c r="BD725" s="11"/>
      <c r="BE725" s="11"/>
      <c r="BF725" s="11"/>
      <c r="BG725" s="11"/>
      <c r="BH725" s="13"/>
      <c r="BI725" s="12"/>
    </row>
    <row r="726" spans="4:61" ht="15.75" customHeight="1">
      <c r="D726" s="44"/>
      <c r="E726" s="11"/>
      <c r="F726" s="11"/>
      <c r="G726" s="11"/>
      <c r="H726" s="11"/>
      <c r="I726" s="11"/>
      <c r="J726" s="11"/>
      <c r="K726" s="11"/>
      <c r="L726" s="44"/>
      <c r="M726" s="11"/>
      <c r="N726" s="11"/>
      <c r="P726" s="18"/>
      <c r="Q726" s="11"/>
      <c r="R726" s="11"/>
      <c r="S726" s="11"/>
      <c r="T726" s="11"/>
      <c r="U726" s="11"/>
      <c r="V726" s="11"/>
      <c r="W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K726" s="11"/>
      <c r="AL726" s="11"/>
      <c r="AN726" s="11"/>
      <c r="AO726" s="11"/>
      <c r="AP726" s="15"/>
      <c r="AQ726" s="12"/>
      <c r="AR726" s="11"/>
      <c r="AT726" s="12"/>
      <c r="AU726" s="11"/>
      <c r="AV726" s="44"/>
      <c r="AW726" s="12"/>
      <c r="AX726" s="11"/>
      <c r="AY726" s="18"/>
      <c r="AZ726" s="12"/>
      <c r="BA726" s="11"/>
      <c r="BB726" s="11"/>
      <c r="BD726" s="11"/>
      <c r="BE726" s="11"/>
      <c r="BF726" s="11"/>
      <c r="BG726" s="11"/>
      <c r="BH726" s="13"/>
      <c r="BI726" s="12"/>
    </row>
    <row r="727" spans="4:61" ht="15.75" customHeight="1">
      <c r="D727" s="44"/>
      <c r="E727" s="11"/>
      <c r="F727" s="11"/>
      <c r="G727" s="11"/>
      <c r="H727" s="11"/>
      <c r="I727" s="11"/>
      <c r="J727" s="11"/>
      <c r="K727" s="11"/>
      <c r="L727" s="44"/>
      <c r="M727" s="11"/>
      <c r="N727" s="11"/>
      <c r="P727" s="18"/>
      <c r="Q727" s="11"/>
      <c r="R727" s="11"/>
      <c r="S727" s="11"/>
      <c r="T727" s="11"/>
      <c r="U727" s="11"/>
      <c r="V727" s="11"/>
      <c r="W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K727" s="11"/>
      <c r="AL727" s="11"/>
      <c r="AN727" s="11"/>
      <c r="AO727" s="11"/>
      <c r="AP727" s="15"/>
      <c r="AQ727" s="12"/>
      <c r="AR727" s="11"/>
      <c r="AT727" s="12"/>
      <c r="AU727" s="11"/>
      <c r="AV727" s="44"/>
      <c r="AW727" s="12"/>
      <c r="AX727" s="11"/>
      <c r="AY727" s="18"/>
      <c r="AZ727" s="12"/>
      <c r="BA727" s="11"/>
      <c r="BB727" s="11"/>
      <c r="BD727" s="11"/>
      <c r="BE727" s="11"/>
      <c r="BF727" s="11"/>
      <c r="BG727" s="11"/>
      <c r="BH727" s="13"/>
      <c r="BI727" s="12"/>
    </row>
    <row r="728" spans="4:61" ht="15.75" customHeight="1">
      <c r="D728" s="44"/>
      <c r="E728" s="11"/>
      <c r="F728" s="11"/>
      <c r="G728" s="11"/>
      <c r="H728" s="11"/>
      <c r="I728" s="11"/>
      <c r="J728" s="11"/>
      <c r="K728" s="11"/>
      <c r="L728" s="44"/>
      <c r="M728" s="11"/>
      <c r="N728" s="11"/>
      <c r="P728" s="18"/>
      <c r="Q728" s="11"/>
      <c r="R728" s="11"/>
      <c r="S728" s="11"/>
      <c r="T728" s="11"/>
      <c r="U728" s="11"/>
      <c r="V728" s="11"/>
      <c r="W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K728" s="11"/>
      <c r="AL728" s="11"/>
      <c r="AN728" s="11"/>
      <c r="AO728" s="11"/>
      <c r="AP728" s="15"/>
      <c r="AQ728" s="12"/>
      <c r="AR728" s="11"/>
      <c r="AT728" s="12"/>
      <c r="AU728" s="11"/>
      <c r="AV728" s="44"/>
      <c r="AW728" s="12"/>
      <c r="AX728" s="11"/>
      <c r="AY728" s="18"/>
      <c r="AZ728" s="12"/>
      <c r="BA728" s="11"/>
      <c r="BB728" s="11"/>
      <c r="BD728" s="11"/>
      <c r="BE728" s="11"/>
      <c r="BF728" s="11"/>
      <c r="BG728" s="11"/>
      <c r="BH728" s="13"/>
      <c r="BI728" s="12"/>
    </row>
    <row r="729" spans="4:61" ht="15.75" customHeight="1">
      <c r="D729" s="44"/>
      <c r="E729" s="11"/>
      <c r="F729" s="11"/>
      <c r="G729" s="11"/>
      <c r="H729" s="11"/>
      <c r="I729" s="11"/>
      <c r="J729" s="11"/>
      <c r="K729" s="11"/>
      <c r="L729" s="44"/>
      <c r="M729" s="11"/>
      <c r="N729" s="11"/>
      <c r="P729" s="18"/>
      <c r="Q729" s="11"/>
      <c r="R729" s="11"/>
      <c r="S729" s="11"/>
      <c r="T729" s="11"/>
      <c r="U729" s="11"/>
      <c r="V729" s="11"/>
      <c r="W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K729" s="11"/>
      <c r="AL729" s="11"/>
      <c r="AN729" s="11"/>
      <c r="AO729" s="11"/>
      <c r="AP729" s="15"/>
      <c r="AQ729" s="12"/>
      <c r="AR729" s="11"/>
      <c r="AT729" s="12"/>
      <c r="AU729" s="11"/>
      <c r="AV729" s="44"/>
      <c r="AW729" s="12"/>
      <c r="AX729" s="11"/>
      <c r="AY729" s="18"/>
      <c r="AZ729" s="12"/>
      <c r="BA729" s="11"/>
      <c r="BB729" s="11"/>
      <c r="BD729" s="11"/>
      <c r="BE729" s="11"/>
      <c r="BF729" s="11"/>
      <c r="BG729" s="11"/>
      <c r="BH729" s="13"/>
      <c r="BI729" s="12"/>
    </row>
    <row r="730" spans="4:61" ht="15.75" customHeight="1">
      <c r="D730" s="44"/>
      <c r="E730" s="11"/>
      <c r="F730" s="11"/>
      <c r="G730" s="11"/>
      <c r="H730" s="11"/>
      <c r="I730" s="11"/>
      <c r="J730" s="11"/>
      <c r="K730" s="11"/>
      <c r="L730" s="44"/>
      <c r="M730" s="11"/>
      <c r="N730" s="11"/>
      <c r="P730" s="18"/>
      <c r="Q730" s="11"/>
      <c r="R730" s="11"/>
      <c r="S730" s="11"/>
      <c r="T730" s="11"/>
      <c r="U730" s="11"/>
      <c r="V730" s="11"/>
      <c r="W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K730" s="11"/>
      <c r="AL730" s="11"/>
      <c r="AN730" s="11"/>
      <c r="AO730" s="11"/>
      <c r="AP730" s="15"/>
      <c r="AQ730" s="12"/>
      <c r="AR730" s="11"/>
      <c r="AT730" s="12"/>
      <c r="AU730" s="11"/>
      <c r="AV730" s="44"/>
      <c r="AW730" s="12"/>
      <c r="AX730" s="11"/>
      <c r="AY730" s="18"/>
      <c r="AZ730" s="12"/>
      <c r="BA730" s="11"/>
      <c r="BB730" s="11"/>
      <c r="BD730" s="11"/>
      <c r="BE730" s="11"/>
      <c r="BF730" s="11"/>
      <c r="BG730" s="11"/>
      <c r="BH730" s="13"/>
      <c r="BI730" s="12"/>
    </row>
    <row r="731" spans="4:61" ht="15.75" customHeight="1">
      <c r="D731" s="44"/>
      <c r="E731" s="11"/>
      <c r="F731" s="11"/>
      <c r="G731" s="11"/>
      <c r="H731" s="11"/>
      <c r="I731" s="11"/>
      <c r="J731" s="11"/>
      <c r="K731" s="11"/>
      <c r="L731" s="44"/>
      <c r="M731" s="11"/>
      <c r="N731" s="11"/>
      <c r="P731" s="18"/>
      <c r="Q731" s="11"/>
      <c r="R731" s="11"/>
      <c r="S731" s="11"/>
      <c r="T731" s="11"/>
      <c r="U731" s="11"/>
      <c r="V731" s="11"/>
      <c r="W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K731" s="11"/>
      <c r="AL731" s="11"/>
      <c r="AN731" s="11"/>
      <c r="AO731" s="11"/>
      <c r="AP731" s="15"/>
      <c r="AQ731" s="12"/>
      <c r="AR731" s="11"/>
      <c r="AT731" s="12"/>
      <c r="AU731" s="11"/>
      <c r="AV731" s="44"/>
      <c r="AW731" s="12"/>
      <c r="AX731" s="11"/>
      <c r="AY731" s="18"/>
      <c r="AZ731" s="12"/>
      <c r="BA731" s="11"/>
      <c r="BB731" s="11"/>
      <c r="BD731" s="11"/>
      <c r="BE731" s="11"/>
      <c r="BF731" s="11"/>
      <c r="BG731" s="11"/>
      <c r="BH731" s="13"/>
      <c r="BI731" s="12"/>
    </row>
    <row r="732" spans="4:61" ht="15.75" customHeight="1">
      <c r="D732" s="44"/>
      <c r="E732" s="11"/>
      <c r="F732" s="11"/>
      <c r="G732" s="11"/>
      <c r="H732" s="11"/>
      <c r="I732" s="11"/>
      <c r="J732" s="11"/>
      <c r="K732" s="11"/>
      <c r="L732" s="44"/>
      <c r="M732" s="11"/>
      <c r="N732" s="11"/>
      <c r="P732" s="18"/>
      <c r="Q732" s="11"/>
      <c r="R732" s="11"/>
      <c r="S732" s="11"/>
      <c r="T732" s="11"/>
      <c r="U732" s="11"/>
      <c r="V732" s="11"/>
      <c r="W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K732" s="11"/>
      <c r="AL732" s="11"/>
      <c r="AN732" s="11"/>
      <c r="AO732" s="11"/>
      <c r="AP732" s="15"/>
      <c r="AQ732" s="12"/>
      <c r="AR732" s="11"/>
      <c r="AT732" s="12"/>
      <c r="AU732" s="11"/>
      <c r="AV732" s="44"/>
      <c r="AW732" s="12"/>
      <c r="AX732" s="11"/>
      <c r="AY732" s="18"/>
      <c r="AZ732" s="12"/>
      <c r="BA732" s="11"/>
      <c r="BB732" s="11"/>
      <c r="BD732" s="11"/>
      <c r="BE732" s="11"/>
      <c r="BF732" s="11"/>
      <c r="BG732" s="11"/>
      <c r="BH732" s="13"/>
      <c r="BI732" s="12"/>
    </row>
    <row r="733" spans="4:61" ht="15.75" customHeight="1">
      <c r="D733" s="44"/>
      <c r="E733" s="11"/>
      <c r="F733" s="11"/>
      <c r="G733" s="11"/>
      <c r="H733" s="11"/>
      <c r="I733" s="11"/>
      <c r="J733" s="11"/>
      <c r="K733" s="11"/>
      <c r="L733" s="44"/>
      <c r="M733" s="11"/>
      <c r="N733" s="11"/>
      <c r="P733" s="18"/>
      <c r="Q733" s="11"/>
      <c r="R733" s="11"/>
      <c r="S733" s="11"/>
      <c r="T733" s="11"/>
      <c r="U733" s="11"/>
      <c r="V733" s="11"/>
      <c r="W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K733" s="11"/>
      <c r="AL733" s="11"/>
      <c r="AN733" s="11"/>
      <c r="AO733" s="11"/>
      <c r="AP733" s="15"/>
      <c r="AQ733" s="12"/>
      <c r="AR733" s="11"/>
      <c r="AT733" s="12"/>
      <c r="AU733" s="11"/>
      <c r="AV733" s="44"/>
      <c r="AW733" s="12"/>
      <c r="AX733" s="11"/>
      <c r="AY733" s="18"/>
      <c r="AZ733" s="12"/>
      <c r="BA733" s="11"/>
      <c r="BB733" s="11"/>
      <c r="BD733" s="11"/>
      <c r="BE733" s="11"/>
      <c r="BF733" s="11"/>
      <c r="BG733" s="11"/>
      <c r="BH733" s="13"/>
      <c r="BI733" s="12"/>
    </row>
    <row r="734" spans="4:61" ht="15.75" customHeight="1">
      <c r="D734" s="44"/>
      <c r="E734" s="11"/>
      <c r="F734" s="11"/>
      <c r="G734" s="11"/>
      <c r="H734" s="11"/>
      <c r="I734" s="11"/>
      <c r="J734" s="11"/>
      <c r="K734" s="11"/>
      <c r="L734" s="44"/>
      <c r="M734" s="11"/>
      <c r="N734" s="11"/>
      <c r="P734" s="18"/>
      <c r="Q734" s="11"/>
      <c r="R734" s="11"/>
      <c r="S734" s="11"/>
      <c r="T734" s="11"/>
      <c r="U734" s="11"/>
      <c r="V734" s="11"/>
      <c r="W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K734" s="11"/>
      <c r="AL734" s="11"/>
      <c r="AN734" s="11"/>
      <c r="AO734" s="11"/>
      <c r="AP734" s="15"/>
      <c r="AQ734" s="12"/>
      <c r="AR734" s="11"/>
      <c r="AT734" s="12"/>
      <c r="AU734" s="11"/>
      <c r="AV734" s="44"/>
      <c r="AW734" s="12"/>
      <c r="AX734" s="11"/>
      <c r="AY734" s="18"/>
      <c r="AZ734" s="12"/>
      <c r="BA734" s="11"/>
      <c r="BB734" s="11"/>
      <c r="BD734" s="11"/>
      <c r="BE734" s="11"/>
      <c r="BF734" s="11"/>
      <c r="BG734" s="11"/>
      <c r="BH734" s="13"/>
      <c r="BI734" s="12"/>
    </row>
    <row r="735" spans="4:61" ht="15.75" customHeight="1">
      <c r="D735" s="44"/>
      <c r="E735" s="11"/>
      <c r="F735" s="11"/>
      <c r="G735" s="11"/>
      <c r="H735" s="11"/>
      <c r="I735" s="11"/>
      <c r="J735" s="11"/>
      <c r="K735" s="11"/>
      <c r="L735" s="44"/>
      <c r="M735" s="11"/>
      <c r="N735" s="11"/>
      <c r="P735" s="18"/>
      <c r="Q735" s="11"/>
      <c r="R735" s="11"/>
      <c r="S735" s="11"/>
      <c r="T735" s="11"/>
      <c r="U735" s="11"/>
      <c r="V735" s="11"/>
      <c r="W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K735" s="11"/>
      <c r="AL735" s="11"/>
      <c r="AN735" s="11"/>
      <c r="AO735" s="11"/>
      <c r="AP735" s="15"/>
      <c r="AQ735" s="12"/>
      <c r="AR735" s="11"/>
      <c r="AT735" s="12"/>
      <c r="AU735" s="11"/>
      <c r="AV735" s="44"/>
      <c r="AW735" s="12"/>
      <c r="AX735" s="11"/>
      <c r="AY735" s="18"/>
      <c r="AZ735" s="12"/>
      <c r="BA735" s="11"/>
      <c r="BB735" s="11"/>
      <c r="BD735" s="11"/>
      <c r="BE735" s="11"/>
      <c r="BF735" s="11"/>
      <c r="BG735" s="11"/>
      <c r="BH735" s="13"/>
      <c r="BI735" s="12"/>
    </row>
    <row r="736" spans="4:61" ht="15.75" customHeight="1">
      <c r="D736" s="44"/>
      <c r="E736" s="11"/>
      <c r="F736" s="11"/>
      <c r="G736" s="11"/>
      <c r="H736" s="11"/>
      <c r="I736" s="11"/>
      <c r="J736" s="11"/>
      <c r="K736" s="11"/>
      <c r="L736" s="44"/>
      <c r="M736" s="11"/>
      <c r="N736" s="11"/>
      <c r="P736" s="18"/>
      <c r="Q736" s="11"/>
      <c r="R736" s="11"/>
      <c r="S736" s="11"/>
      <c r="T736" s="11"/>
      <c r="U736" s="11"/>
      <c r="V736" s="11"/>
      <c r="W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K736" s="11"/>
      <c r="AL736" s="11"/>
      <c r="AN736" s="11"/>
      <c r="AO736" s="11"/>
      <c r="AP736" s="15"/>
      <c r="AQ736" s="12"/>
      <c r="AR736" s="11"/>
      <c r="AT736" s="12"/>
      <c r="AU736" s="11"/>
      <c r="AV736" s="44"/>
      <c r="AW736" s="12"/>
      <c r="AX736" s="11"/>
      <c r="AY736" s="18"/>
      <c r="AZ736" s="12"/>
      <c r="BA736" s="11"/>
      <c r="BB736" s="11"/>
      <c r="BD736" s="11"/>
      <c r="BE736" s="11"/>
      <c r="BF736" s="11"/>
      <c r="BG736" s="11"/>
      <c r="BH736" s="13"/>
      <c r="BI736" s="12"/>
    </row>
    <row r="737" spans="4:61" ht="15.75" customHeight="1">
      <c r="D737" s="44"/>
      <c r="E737" s="11"/>
      <c r="F737" s="11"/>
      <c r="G737" s="11"/>
      <c r="H737" s="11"/>
      <c r="I737" s="11"/>
      <c r="J737" s="11"/>
      <c r="K737" s="11"/>
      <c r="L737" s="44"/>
      <c r="M737" s="11"/>
      <c r="N737" s="11"/>
      <c r="P737" s="18"/>
      <c r="Q737" s="11"/>
      <c r="R737" s="11"/>
      <c r="S737" s="11"/>
      <c r="T737" s="11"/>
      <c r="U737" s="11"/>
      <c r="V737" s="11"/>
      <c r="W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K737" s="11"/>
      <c r="AL737" s="11"/>
      <c r="AN737" s="11"/>
      <c r="AO737" s="11"/>
      <c r="AP737" s="15"/>
      <c r="AQ737" s="12"/>
      <c r="AR737" s="11"/>
      <c r="AT737" s="12"/>
      <c r="AU737" s="11"/>
      <c r="AV737" s="44"/>
      <c r="AW737" s="12"/>
      <c r="AX737" s="11"/>
      <c r="AY737" s="18"/>
      <c r="AZ737" s="12"/>
      <c r="BA737" s="11"/>
      <c r="BB737" s="11"/>
      <c r="BD737" s="11"/>
      <c r="BE737" s="11"/>
      <c r="BF737" s="11"/>
      <c r="BG737" s="11"/>
      <c r="BH737" s="13"/>
      <c r="BI737" s="12"/>
    </row>
    <row r="738" spans="4:61" ht="15.75" customHeight="1">
      <c r="D738" s="44"/>
      <c r="E738" s="11"/>
      <c r="F738" s="11"/>
      <c r="G738" s="11"/>
      <c r="H738" s="11"/>
      <c r="I738" s="11"/>
      <c r="J738" s="11"/>
      <c r="K738" s="11"/>
      <c r="L738" s="44"/>
      <c r="M738" s="11"/>
      <c r="N738" s="11"/>
      <c r="P738" s="18"/>
      <c r="Q738" s="11"/>
      <c r="R738" s="11"/>
      <c r="S738" s="11"/>
      <c r="T738" s="11"/>
      <c r="U738" s="11"/>
      <c r="V738" s="11"/>
      <c r="W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K738" s="11"/>
      <c r="AL738" s="11"/>
      <c r="AN738" s="11"/>
      <c r="AO738" s="11"/>
      <c r="AP738" s="15"/>
      <c r="AQ738" s="12"/>
      <c r="AR738" s="11"/>
      <c r="AT738" s="12"/>
      <c r="AU738" s="11"/>
      <c r="AV738" s="44"/>
      <c r="AW738" s="12"/>
      <c r="AX738" s="11"/>
      <c r="AY738" s="18"/>
      <c r="AZ738" s="12"/>
      <c r="BA738" s="11"/>
      <c r="BB738" s="11"/>
      <c r="BD738" s="11"/>
      <c r="BE738" s="11"/>
      <c r="BF738" s="11"/>
      <c r="BG738" s="11"/>
      <c r="BH738" s="13"/>
      <c r="BI738" s="12"/>
    </row>
    <row r="739" spans="4:61" ht="15.75" customHeight="1">
      <c r="D739" s="44"/>
      <c r="E739" s="11"/>
      <c r="F739" s="11"/>
      <c r="G739" s="11"/>
      <c r="H739" s="11"/>
      <c r="I739" s="11"/>
      <c r="J739" s="11"/>
      <c r="K739" s="11"/>
      <c r="L739" s="44"/>
      <c r="M739" s="11"/>
      <c r="N739" s="11"/>
      <c r="P739" s="18"/>
      <c r="Q739" s="11"/>
      <c r="R739" s="11"/>
      <c r="S739" s="11"/>
      <c r="T739" s="11"/>
      <c r="U739" s="11"/>
      <c r="V739" s="11"/>
      <c r="W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K739" s="11"/>
      <c r="AL739" s="11"/>
      <c r="AN739" s="11"/>
      <c r="AO739" s="11"/>
      <c r="AP739" s="15"/>
      <c r="AQ739" s="12"/>
      <c r="AR739" s="11"/>
      <c r="AT739" s="12"/>
      <c r="AU739" s="11"/>
      <c r="AV739" s="44"/>
      <c r="AW739" s="12"/>
      <c r="AX739" s="11"/>
      <c r="AY739" s="18"/>
      <c r="AZ739" s="12"/>
      <c r="BA739" s="11"/>
      <c r="BB739" s="11"/>
      <c r="BD739" s="11"/>
      <c r="BE739" s="11"/>
      <c r="BF739" s="11"/>
      <c r="BG739" s="11"/>
      <c r="BH739" s="13"/>
      <c r="BI739" s="12"/>
    </row>
    <row r="740" spans="4:61" ht="15.75" customHeight="1">
      <c r="D740" s="44"/>
      <c r="E740" s="11"/>
      <c r="F740" s="11"/>
      <c r="G740" s="11"/>
      <c r="H740" s="11"/>
      <c r="I740" s="11"/>
      <c r="J740" s="11"/>
      <c r="K740" s="11"/>
      <c r="L740" s="44"/>
      <c r="M740" s="11"/>
      <c r="N740" s="11"/>
      <c r="P740" s="18"/>
      <c r="Q740" s="11"/>
      <c r="R740" s="11"/>
      <c r="S740" s="11"/>
      <c r="T740" s="11"/>
      <c r="U740" s="11"/>
      <c r="V740" s="11"/>
      <c r="W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K740" s="11"/>
      <c r="AL740" s="11"/>
      <c r="AN740" s="11"/>
      <c r="AO740" s="11"/>
      <c r="AP740" s="15"/>
      <c r="AQ740" s="12"/>
      <c r="AR740" s="11"/>
      <c r="AT740" s="12"/>
      <c r="AU740" s="11"/>
      <c r="AV740" s="44"/>
      <c r="AW740" s="12"/>
      <c r="AX740" s="11"/>
      <c r="AY740" s="18"/>
      <c r="AZ740" s="12"/>
      <c r="BA740" s="11"/>
      <c r="BB740" s="11"/>
      <c r="BD740" s="11"/>
      <c r="BE740" s="11"/>
      <c r="BF740" s="11"/>
      <c r="BG740" s="11"/>
      <c r="BH740" s="13"/>
      <c r="BI740" s="12"/>
    </row>
    <row r="741" spans="4:61" ht="15.75" customHeight="1">
      <c r="D741" s="44"/>
      <c r="E741" s="11"/>
      <c r="F741" s="11"/>
      <c r="G741" s="11"/>
      <c r="H741" s="11"/>
      <c r="I741" s="11"/>
      <c r="J741" s="11"/>
      <c r="K741" s="11"/>
      <c r="L741" s="44"/>
      <c r="M741" s="11"/>
      <c r="N741" s="11"/>
      <c r="P741" s="18"/>
      <c r="Q741" s="11"/>
      <c r="R741" s="11"/>
      <c r="S741" s="11"/>
      <c r="T741" s="11"/>
      <c r="U741" s="11"/>
      <c r="V741" s="11"/>
      <c r="W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K741" s="11"/>
      <c r="AL741" s="11"/>
      <c r="AN741" s="11"/>
      <c r="AO741" s="11"/>
      <c r="AP741" s="15"/>
      <c r="AQ741" s="12"/>
      <c r="AR741" s="11"/>
      <c r="AT741" s="12"/>
      <c r="AU741" s="11"/>
      <c r="AV741" s="44"/>
      <c r="AW741" s="12"/>
      <c r="AX741" s="11"/>
      <c r="AY741" s="18"/>
      <c r="AZ741" s="12"/>
      <c r="BA741" s="11"/>
      <c r="BB741" s="11"/>
      <c r="BD741" s="11"/>
      <c r="BE741" s="11"/>
      <c r="BF741" s="11"/>
      <c r="BG741" s="11"/>
      <c r="BH741" s="13"/>
      <c r="BI741" s="12"/>
    </row>
    <row r="742" spans="4:61" ht="15.75" customHeight="1">
      <c r="D742" s="44"/>
      <c r="E742" s="11"/>
      <c r="F742" s="11"/>
      <c r="G742" s="11"/>
      <c r="H742" s="11"/>
      <c r="I742" s="11"/>
      <c r="J742" s="11"/>
      <c r="K742" s="11"/>
      <c r="L742" s="44"/>
      <c r="M742" s="11"/>
      <c r="N742" s="11"/>
      <c r="P742" s="18"/>
      <c r="Q742" s="11"/>
      <c r="R742" s="11"/>
      <c r="S742" s="11"/>
      <c r="T742" s="11"/>
      <c r="U742" s="11"/>
      <c r="V742" s="11"/>
      <c r="W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K742" s="11"/>
      <c r="AL742" s="11"/>
      <c r="AN742" s="11"/>
      <c r="AO742" s="11"/>
      <c r="AP742" s="15"/>
      <c r="AQ742" s="12"/>
      <c r="AR742" s="11"/>
      <c r="AT742" s="12"/>
      <c r="AU742" s="11"/>
      <c r="AV742" s="44"/>
      <c r="AW742" s="12"/>
      <c r="AX742" s="11"/>
      <c r="AY742" s="18"/>
      <c r="AZ742" s="12"/>
      <c r="BA742" s="11"/>
      <c r="BB742" s="11"/>
      <c r="BD742" s="11"/>
      <c r="BE742" s="11"/>
      <c r="BF742" s="11"/>
      <c r="BG742" s="11"/>
      <c r="BH742" s="13"/>
      <c r="BI742" s="12"/>
    </row>
    <row r="743" spans="4:61" ht="15.75" customHeight="1">
      <c r="D743" s="44"/>
      <c r="E743" s="11"/>
      <c r="F743" s="11"/>
      <c r="G743" s="11"/>
      <c r="H743" s="11"/>
      <c r="I743" s="11"/>
      <c r="J743" s="11"/>
      <c r="K743" s="11"/>
      <c r="L743" s="44"/>
      <c r="M743" s="11"/>
      <c r="N743" s="11"/>
      <c r="P743" s="18"/>
      <c r="Q743" s="11"/>
      <c r="R743" s="11"/>
      <c r="S743" s="11"/>
      <c r="T743" s="11"/>
      <c r="U743" s="11"/>
      <c r="V743" s="11"/>
      <c r="W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K743" s="11"/>
      <c r="AL743" s="11"/>
      <c r="AN743" s="11"/>
      <c r="AO743" s="11"/>
      <c r="AP743" s="15"/>
      <c r="AQ743" s="12"/>
      <c r="AR743" s="11"/>
      <c r="AT743" s="12"/>
      <c r="AU743" s="11"/>
      <c r="AV743" s="44"/>
      <c r="AW743" s="12"/>
      <c r="AX743" s="11"/>
      <c r="AY743" s="18"/>
      <c r="AZ743" s="12"/>
      <c r="BA743" s="11"/>
      <c r="BB743" s="11"/>
      <c r="BD743" s="11"/>
      <c r="BE743" s="11"/>
      <c r="BF743" s="11"/>
      <c r="BG743" s="11"/>
      <c r="BH743" s="13"/>
      <c r="BI743" s="12"/>
    </row>
    <row r="744" spans="4:61" ht="15.75" customHeight="1">
      <c r="D744" s="44"/>
      <c r="E744" s="11"/>
      <c r="F744" s="11"/>
      <c r="G744" s="11"/>
      <c r="H744" s="11"/>
      <c r="I744" s="11"/>
      <c r="J744" s="11"/>
      <c r="K744" s="11"/>
      <c r="L744" s="44"/>
      <c r="M744" s="11"/>
      <c r="N744" s="11"/>
      <c r="P744" s="18"/>
      <c r="Q744" s="11"/>
      <c r="R744" s="11"/>
      <c r="S744" s="11"/>
      <c r="T744" s="11"/>
      <c r="U744" s="11"/>
      <c r="V744" s="11"/>
      <c r="W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K744" s="11"/>
      <c r="AL744" s="11"/>
      <c r="AN744" s="11"/>
      <c r="AO744" s="11"/>
      <c r="AP744" s="15"/>
      <c r="AQ744" s="12"/>
      <c r="AR744" s="11"/>
      <c r="AT744" s="12"/>
      <c r="AU744" s="11"/>
      <c r="AV744" s="44"/>
      <c r="AW744" s="12"/>
      <c r="AX744" s="11"/>
      <c r="AY744" s="18"/>
      <c r="AZ744" s="12"/>
      <c r="BA744" s="11"/>
      <c r="BB744" s="11"/>
      <c r="BD744" s="11"/>
      <c r="BE744" s="11"/>
      <c r="BF744" s="11"/>
      <c r="BG744" s="11"/>
      <c r="BH744" s="13"/>
      <c r="BI744" s="12"/>
    </row>
    <row r="745" spans="4:61" ht="15.75" customHeight="1">
      <c r="D745" s="44"/>
      <c r="E745" s="11"/>
      <c r="F745" s="11"/>
      <c r="G745" s="11"/>
      <c r="H745" s="11"/>
      <c r="I745" s="11"/>
      <c r="J745" s="11"/>
      <c r="K745" s="11"/>
      <c r="L745" s="44"/>
      <c r="M745" s="11"/>
      <c r="N745" s="11"/>
      <c r="P745" s="18"/>
      <c r="Q745" s="11"/>
      <c r="R745" s="11"/>
      <c r="S745" s="11"/>
      <c r="T745" s="11"/>
      <c r="U745" s="11"/>
      <c r="V745" s="11"/>
      <c r="W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K745" s="11"/>
      <c r="AL745" s="11"/>
      <c r="AN745" s="11"/>
      <c r="AO745" s="11"/>
      <c r="AP745" s="15"/>
      <c r="AQ745" s="12"/>
      <c r="AR745" s="11"/>
      <c r="AT745" s="12"/>
      <c r="AU745" s="11"/>
      <c r="AV745" s="44"/>
      <c r="AW745" s="12"/>
      <c r="AX745" s="11"/>
      <c r="AY745" s="18"/>
      <c r="AZ745" s="12"/>
      <c r="BA745" s="11"/>
      <c r="BB745" s="11"/>
      <c r="BD745" s="11"/>
      <c r="BE745" s="11"/>
      <c r="BF745" s="11"/>
      <c r="BG745" s="11"/>
      <c r="BH745" s="13"/>
      <c r="BI745" s="12"/>
    </row>
    <row r="746" spans="4:61" ht="15.75" customHeight="1">
      <c r="D746" s="44"/>
      <c r="E746" s="11"/>
      <c r="F746" s="11"/>
      <c r="G746" s="11"/>
      <c r="H746" s="11"/>
      <c r="I746" s="11"/>
      <c r="J746" s="11"/>
      <c r="K746" s="11"/>
      <c r="L746" s="44"/>
      <c r="M746" s="11"/>
      <c r="N746" s="11"/>
      <c r="P746" s="18"/>
      <c r="Q746" s="11"/>
      <c r="R746" s="11"/>
      <c r="S746" s="11"/>
      <c r="T746" s="11"/>
      <c r="U746" s="11"/>
      <c r="V746" s="11"/>
      <c r="W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K746" s="11"/>
      <c r="AL746" s="11"/>
      <c r="AN746" s="11"/>
      <c r="AO746" s="11"/>
      <c r="AP746" s="15"/>
      <c r="AQ746" s="12"/>
      <c r="AR746" s="11"/>
      <c r="AT746" s="12"/>
      <c r="AU746" s="11"/>
      <c r="AV746" s="44"/>
      <c r="AW746" s="12"/>
      <c r="AX746" s="11"/>
      <c r="AY746" s="18"/>
      <c r="AZ746" s="12"/>
      <c r="BA746" s="11"/>
      <c r="BB746" s="11"/>
      <c r="BD746" s="11"/>
      <c r="BE746" s="11"/>
      <c r="BF746" s="11"/>
      <c r="BG746" s="11"/>
      <c r="BH746" s="13"/>
      <c r="BI746" s="12"/>
    </row>
    <row r="747" spans="4:61" ht="15.75" customHeight="1">
      <c r="D747" s="44"/>
      <c r="E747" s="11"/>
      <c r="F747" s="11"/>
      <c r="G747" s="11"/>
      <c r="H747" s="11"/>
      <c r="I747" s="11"/>
      <c r="J747" s="11"/>
      <c r="K747" s="11"/>
      <c r="L747" s="44"/>
      <c r="M747" s="11"/>
      <c r="N747" s="11"/>
      <c r="P747" s="18"/>
      <c r="Q747" s="11"/>
      <c r="R747" s="11"/>
      <c r="S747" s="11"/>
      <c r="T747" s="11"/>
      <c r="U747" s="11"/>
      <c r="V747" s="11"/>
      <c r="W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K747" s="11"/>
      <c r="AL747" s="11"/>
      <c r="AN747" s="11"/>
      <c r="AO747" s="11"/>
      <c r="AP747" s="15"/>
      <c r="AQ747" s="12"/>
      <c r="AR747" s="11"/>
      <c r="AT747" s="12"/>
      <c r="AU747" s="11"/>
      <c r="AV747" s="44"/>
      <c r="AW747" s="12"/>
      <c r="AX747" s="11"/>
      <c r="AY747" s="18"/>
      <c r="AZ747" s="12"/>
      <c r="BA747" s="11"/>
      <c r="BB747" s="11"/>
      <c r="BD747" s="11"/>
      <c r="BE747" s="11"/>
      <c r="BF747" s="11"/>
      <c r="BG747" s="11"/>
      <c r="BH747" s="13"/>
      <c r="BI747" s="12"/>
    </row>
    <row r="748" spans="4:61" ht="15.75" customHeight="1">
      <c r="D748" s="44"/>
      <c r="E748" s="11"/>
      <c r="F748" s="11"/>
      <c r="G748" s="11"/>
      <c r="H748" s="11"/>
      <c r="I748" s="11"/>
      <c r="J748" s="11"/>
      <c r="K748" s="11"/>
      <c r="L748" s="44"/>
      <c r="M748" s="11"/>
      <c r="N748" s="11"/>
      <c r="P748" s="18"/>
      <c r="Q748" s="11"/>
      <c r="R748" s="11"/>
      <c r="S748" s="11"/>
      <c r="T748" s="11"/>
      <c r="U748" s="11"/>
      <c r="V748" s="11"/>
      <c r="W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K748" s="11"/>
      <c r="AL748" s="11"/>
      <c r="AN748" s="11"/>
      <c r="AO748" s="11"/>
      <c r="AP748" s="15"/>
      <c r="AQ748" s="12"/>
      <c r="AR748" s="11"/>
      <c r="AT748" s="12"/>
      <c r="AU748" s="11"/>
      <c r="AV748" s="44"/>
      <c r="AW748" s="12"/>
      <c r="AX748" s="11"/>
      <c r="AY748" s="18"/>
      <c r="AZ748" s="12"/>
      <c r="BA748" s="11"/>
      <c r="BB748" s="11"/>
      <c r="BD748" s="11"/>
      <c r="BE748" s="11"/>
      <c r="BF748" s="11"/>
      <c r="BG748" s="11"/>
      <c r="BH748" s="13"/>
      <c r="BI748" s="12"/>
    </row>
    <row r="749" spans="4:61" ht="15.75" customHeight="1">
      <c r="D749" s="44"/>
      <c r="E749" s="11"/>
      <c r="F749" s="11"/>
      <c r="G749" s="11"/>
      <c r="H749" s="11"/>
      <c r="I749" s="11"/>
      <c r="J749" s="11"/>
      <c r="K749" s="11"/>
      <c r="L749" s="44"/>
      <c r="M749" s="11"/>
      <c r="N749" s="11"/>
      <c r="P749" s="18"/>
      <c r="Q749" s="11"/>
      <c r="R749" s="11"/>
      <c r="S749" s="11"/>
      <c r="T749" s="11"/>
      <c r="U749" s="11"/>
      <c r="V749" s="11"/>
      <c r="W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K749" s="11"/>
      <c r="AL749" s="11"/>
      <c r="AN749" s="11"/>
      <c r="AO749" s="11"/>
      <c r="AP749" s="15"/>
      <c r="AQ749" s="12"/>
      <c r="AR749" s="11"/>
      <c r="AT749" s="12"/>
      <c r="AU749" s="11"/>
      <c r="AV749" s="44"/>
      <c r="AW749" s="12"/>
      <c r="AX749" s="11"/>
      <c r="AY749" s="18"/>
      <c r="AZ749" s="12"/>
      <c r="BA749" s="11"/>
      <c r="BB749" s="11"/>
      <c r="BD749" s="11"/>
      <c r="BE749" s="11"/>
      <c r="BF749" s="11"/>
      <c r="BG749" s="11"/>
      <c r="BH749" s="13"/>
      <c r="BI749" s="12"/>
    </row>
    <row r="750" spans="4:61" ht="15.75" customHeight="1">
      <c r="D750" s="44"/>
      <c r="E750" s="11"/>
      <c r="F750" s="11"/>
      <c r="G750" s="11"/>
      <c r="H750" s="11"/>
      <c r="I750" s="11"/>
      <c r="J750" s="11"/>
      <c r="K750" s="11"/>
      <c r="L750" s="44"/>
      <c r="M750" s="11"/>
      <c r="N750" s="11"/>
      <c r="P750" s="18"/>
      <c r="Q750" s="11"/>
      <c r="R750" s="11"/>
      <c r="S750" s="11"/>
      <c r="T750" s="11"/>
      <c r="U750" s="11"/>
      <c r="V750" s="11"/>
      <c r="W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K750" s="11"/>
      <c r="AL750" s="11"/>
      <c r="AN750" s="11"/>
      <c r="AO750" s="11"/>
      <c r="AP750" s="15"/>
      <c r="AQ750" s="12"/>
      <c r="AR750" s="11"/>
      <c r="AT750" s="12"/>
      <c r="AU750" s="11"/>
      <c r="AV750" s="44"/>
      <c r="AW750" s="12"/>
      <c r="AX750" s="11"/>
      <c r="AY750" s="18"/>
      <c r="AZ750" s="12"/>
      <c r="BA750" s="11"/>
      <c r="BB750" s="11"/>
      <c r="BD750" s="11"/>
      <c r="BE750" s="11"/>
      <c r="BF750" s="11"/>
      <c r="BG750" s="11"/>
      <c r="BH750" s="13"/>
      <c r="BI750" s="12"/>
    </row>
    <row r="751" spans="4:61" ht="15.75" customHeight="1">
      <c r="D751" s="44"/>
      <c r="E751" s="11"/>
      <c r="F751" s="11"/>
      <c r="G751" s="11"/>
      <c r="H751" s="11"/>
      <c r="I751" s="11"/>
      <c r="J751" s="11"/>
      <c r="K751" s="11"/>
      <c r="L751" s="44"/>
      <c r="M751" s="11"/>
      <c r="N751" s="11"/>
      <c r="P751" s="18"/>
      <c r="Q751" s="11"/>
      <c r="R751" s="11"/>
      <c r="S751" s="11"/>
      <c r="T751" s="11"/>
      <c r="U751" s="11"/>
      <c r="V751" s="11"/>
      <c r="W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K751" s="11"/>
      <c r="AL751" s="11"/>
      <c r="AN751" s="11"/>
      <c r="AO751" s="11"/>
      <c r="AP751" s="15"/>
      <c r="AQ751" s="12"/>
      <c r="AR751" s="11"/>
      <c r="AT751" s="12"/>
      <c r="AU751" s="11"/>
      <c r="AV751" s="44"/>
      <c r="AW751" s="12"/>
      <c r="AX751" s="11"/>
      <c r="AY751" s="18"/>
      <c r="AZ751" s="12"/>
      <c r="BA751" s="11"/>
      <c r="BB751" s="11"/>
      <c r="BD751" s="11"/>
      <c r="BE751" s="11"/>
      <c r="BF751" s="11"/>
      <c r="BG751" s="11"/>
      <c r="BH751" s="13"/>
      <c r="BI751" s="12"/>
    </row>
    <row r="752" spans="4:61" ht="15.75" customHeight="1">
      <c r="D752" s="44"/>
      <c r="E752" s="11"/>
      <c r="F752" s="11"/>
      <c r="G752" s="11"/>
      <c r="H752" s="11"/>
      <c r="I752" s="11"/>
      <c r="J752" s="11"/>
      <c r="K752" s="11"/>
      <c r="L752" s="44"/>
      <c r="M752" s="11"/>
      <c r="N752" s="11"/>
      <c r="P752" s="18"/>
      <c r="Q752" s="11"/>
      <c r="R752" s="11"/>
      <c r="S752" s="11"/>
      <c r="T752" s="11"/>
      <c r="U752" s="11"/>
      <c r="V752" s="11"/>
      <c r="W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K752" s="11"/>
      <c r="AL752" s="11"/>
      <c r="AN752" s="11"/>
      <c r="AO752" s="11"/>
      <c r="AP752" s="15"/>
      <c r="AQ752" s="12"/>
      <c r="AR752" s="11"/>
      <c r="AT752" s="12"/>
      <c r="AU752" s="11"/>
      <c r="AV752" s="44"/>
      <c r="AW752" s="12"/>
      <c r="AX752" s="11"/>
      <c r="AY752" s="18"/>
      <c r="AZ752" s="12"/>
      <c r="BA752" s="11"/>
      <c r="BB752" s="11"/>
      <c r="BD752" s="11"/>
      <c r="BE752" s="11"/>
      <c r="BF752" s="11"/>
      <c r="BG752" s="11"/>
      <c r="BH752" s="13"/>
      <c r="BI752" s="12"/>
    </row>
    <row r="753" spans="4:61" ht="15.75" customHeight="1">
      <c r="D753" s="44"/>
      <c r="E753" s="11"/>
      <c r="F753" s="11"/>
      <c r="G753" s="11"/>
      <c r="H753" s="11"/>
      <c r="I753" s="11"/>
      <c r="J753" s="11"/>
      <c r="K753" s="11"/>
      <c r="L753" s="44"/>
      <c r="M753" s="11"/>
      <c r="N753" s="11"/>
      <c r="P753" s="18"/>
      <c r="Q753" s="11"/>
      <c r="R753" s="11"/>
      <c r="S753" s="11"/>
      <c r="T753" s="11"/>
      <c r="U753" s="11"/>
      <c r="V753" s="11"/>
      <c r="W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K753" s="11"/>
      <c r="AL753" s="11"/>
      <c r="AN753" s="11"/>
      <c r="AO753" s="11"/>
      <c r="AP753" s="15"/>
      <c r="AQ753" s="12"/>
      <c r="AR753" s="11"/>
      <c r="AT753" s="12"/>
      <c r="AU753" s="11"/>
      <c r="AV753" s="44"/>
      <c r="AW753" s="12"/>
      <c r="AX753" s="11"/>
      <c r="AY753" s="18"/>
      <c r="AZ753" s="12"/>
      <c r="BA753" s="11"/>
      <c r="BB753" s="11"/>
      <c r="BD753" s="11"/>
      <c r="BE753" s="11"/>
      <c r="BF753" s="11"/>
      <c r="BG753" s="11"/>
      <c r="BH753" s="13"/>
      <c r="BI753" s="12"/>
    </row>
    <row r="754" spans="4:61" ht="15.75" customHeight="1">
      <c r="D754" s="44"/>
      <c r="E754" s="11"/>
      <c r="F754" s="11"/>
      <c r="G754" s="11"/>
      <c r="H754" s="11"/>
      <c r="I754" s="11"/>
      <c r="J754" s="11"/>
      <c r="K754" s="11"/>
      <c r="L754" s="44"/>
      <c r="M754" s="11"/>
      <c r="N754" s="11"/>
      <c r="P754" s="18"/>
      <c r="Q754" s="11"/>
      <c r="R754" s="11"/>
      <c r="S754" s="11"/>
      <c r="T754" s="11"/>
      <c r="U754" s="11"/>
      <c r="V754" s="11"/>
      <c r="W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K754" s="11"/>
      <c r="AL754" s="11"/>
      <c r="AN754" s="11"/>
      <c r="AO754" s="11"/>
      <c r="AP754" s="15"/>
      <c r="AQ754" s="12"/>
      <c r="AR754" s="11"/>
      <c r="AT754" s="12"/>
      <c r="AU754" s="11"/>
      <c r="AV754" s="44"/>
      <c r="AW754" s="12"/>
      <c r="AX754" s="11"/>
      <c r="AY754" s="18"/>
      <c r="AZ754" s="12"/>
      <c r="BA754" s="11"/>
      <c r="BB754" s="11"/>
      <c r="BD754" s="11"/>
      <c r="BE754" s="11"/>
      <c r="BF754" s="11"/>
      <c r="BG754" s="11"/>
      <c r="BH754" s="13"/>
      <c r="BI754" s="12"/>
    </row>
    <row r="755" spans="4:61" ht="15.75" customHeight="1">
      <c r="D755" s="44"/>
      <c r="E755" s="11"/>
      <c r="F755" s="11"/>
      <c r="G755" s="11"/>
      <c r="H755" s="11"/>
      <c r="I755" s="11"/>
      <c r="J755" s="11"/>
      <c r="K755" s="11"/>
      <c r="L755" s="44"/>
      <c r="M755" s="11"/>
      <c r="N755" s="11"/>
      <c r="P755" s="18"/>
      <c r="Q755" s="11"/>
      <c r="R755" s="11"/>
      <c r="S755" s="11"/>
      <c r="T755" s="11"/>
      <c r="U755" s="11"/>
      <c r="V755" s="11"/>
      <c r="W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K755" s="11"/>
      <c r="AL755" s="11"/>
      <c r="AN755" s="11"/>
      <c r="AO755" s="11"/>
      <c r="AP755" s="15"/>
      <c r="AQ755" s="12"/>
      <c r="AR755" s="11"/>
      <c r="AT755" s="12"/>
      <c r="AU755" s="11"/>
      <c r="AV755" s="44"/>
      <c r="AW755" s="12"/>
      <c r="AX755" s="11"/>
      <c r="AY755" s="18"/>
      <c r="AZ755" s="12"/>
      <c r="BA755" s="11"/>
      <c r="BB755" s="11"/>
      <c r="BD755" s="11"/>
      <c r="BE755" s="11"/>
      <c r="BF755" s="11"/>
      <c r="BG755" s="11"/>
      <c r="BH755" s="13"/>
      <c r="BI755" s="12"/>
    </row>
    <row r="756" spans="4:61" ht="15.75" customHeight="1">
      <c r="D756" s="44"/>
      <c r="E756" s="11"/>
      <c r="F756" s="11"/>
      <c r="G756" s="11"/>
      <c r="H756" s="11"/>
      <c r="I756" s="11"/>
      <c r="J756" s="11"/>
      <c r="K756" s="11"/>
      <c r="L756" s="44"/>
      <c r="M756" s="11"/>
      <c r="N756" s="11"/>
      <c r="P756" s="18"/>
      <c r="Q756" s="11"/>
      <c r="R756" s="11"/>
      <c r="S756" s="11"/>
      <c r="T756" s="11"/>
      <c r="U756" s="11"/>
      <c r="V756" s="11"/>
      <c r="W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K756" s="11"/>
      <c r="AL756" s="11"/>
      <c r="AN756" s="11"/>
      <c r="AO756" s="11"/>
      <c r="AP756" s="15"/>
      <c r="AQ756" s="12"/>
      <c r="AR756" s="11"/>
      <c r="AT756" s="12"/>
      <c r="AU756" s="11"/>
      <c r="AV756" s="44"/>
      <c r="AW756" s="12"/>
      <c r="AX756" s="11"/>
      <c r="AY756" s="18"/>
      <c r="AZ756" s="12"/>
      <c r="BA756" s="11"/>
      <c r="BB756" s="11"/>
      <c r="BD756" s="11"/>
      <c r="BE756" s="11"/>
      <c r="BF756" s="11"/>
      <c r="BG756" s="11"/>
      <c r="BH756" s="13"/>
      <c r="BI756" s="12"/>
    </row>
    <row r="757" spans="4:61" ht="15.75" customHeight="1">
      <c r="D757" s="44"/>
      <c r="E757" s="11"/>
      <c r="F757" s="11"/>
      <c r="G757" s="11"/>
      <c r="H757" s="11"/>
      <c r="I757" s="11"/>
      <c r="J757" s="11"/>
      <c r="K757" s="11"/>
      <c r="L757" s="44"/>
      <c r="M757" s="11"/>
      <c r="N757" s="11"/>
      <c r="P757" s="18"/>
      <c r="Q757" s="11"/>
      <c r="R757" s="11"/>
      <c r="S757" s="11"/>
      <c r="T757" s="11"/>
      <c r="U757" s="11"/>
      <c r="V757" s="11"/>
      <c r="W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K757" s="11"/>
      <c r="AL757" s="11"/>
      <c r="AN757" s="11"/>
      <c r="AO757" s="11"/>
      <c r="AP757" s="15"/>
      <c r="AQ757" s="12"/>
      <c r="AR757" s="11"/>
      <c r="AT757" s="12"/>
      <c r="AU757" s="11"/>
      <c r="AV757" s="44"/>
      <c r="AW757" s="12"/>
      <c r="AX757" s="11"/>
      <c r="AY757" s="18"/>
      <c r="AZ757" s="12"/>
      <c r="BA757" s="11"/>
      <c r="BB757" s="11"/>
      <c r="BD757" s="11"/>
      <c r="BE757" s="11"/>
      <c r="BF757" s="11"/>
      <c r="BG757" s="11"/>
      <c r="BH757" s="13"/>
      <c r="BI757" s="12"/>
    </row>
    <row r="758" spans="4:61" ht="15.75" customHeight="1">
      <c r="D758" s="44"/>
      <c r="E758" s="11"/>
      <c r="F758" s="11"/>
      <c r="G758" s="11"/>
      <c r="H758" s="11"/>
      <c r="I758" s="11"/>
      <c r="J758" s="11"/>
      <c r="K758" s="11"/>
      <c r="L758" s="44"/>
      <c r="M758" s="11"/>
      <c r="N758" s="11"/>
      <c r="P758" s="18"/>
      <c r="Q758" s="11"/>
      <c r="R758" s="11"/>
      <c r="S758" s="11"/>
      <c r="T758" s="11"/>
      <c r="U758" s="11"/>
      <c r="V758" s="11"/>
      <c r="W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K758" s="11"/>
      <c r="AL758" s="11"/>
      <c r="AN758" s="11"/>
      <c r="AO758" s="11"/>
      <c r="AP758" s="15"/>
      <c r="AQ758" s="12"/>
      <c r="AR758" s="11"/>
      <c r="AT758" s="12"/>
      <c r="AU758" s="11"/>
      <c r="AV758" s="44"/>
      <c r="AW758" s="12"/>
      <c r="AX758" s="11"/>
      <c r="AY758" s="18"/>
      <c r="AZ758" s="12"/>
      <c r="BA758" s="11"/>
      <c r="BB758" s="11"/>
      <c r="BD758" s="11"/>
      <c r="BE758" s="11"/>
      <c r="BF758" s="11"/>
      <c r="BG758" s="11"/>
      <c r="BH758" s="13"/>
      <c r="BI758" s="12"/>
    </row>
    <row r="759" spans="4:61" ht="15.75" customHeight="1">
      <c r="D759" s="44"/>
      <c r="E759" s="11"/>
      <c r="F759" s="11"/>
      <c r="G759" s="11"/>
      <c r="H759" s="11"/>
      <c r="I759" s="11"/>
      <c r="J759" s="11"/>
      <c r="K759" s="11"/>
      <c r="L759" s="44"/>
      <c r="M759" s="11"/>
      <c r="N759" s="11"/>
      <c r="P759" s="18"/>
      <c r="Q759" s="11"/>
      <c r="R759" s="11"/>
      <c r="S759" s="11"/>
      <c r="T759" s="11"/>
      <c r="U759" s="11"/>
      <c r="V759" s="11"/>
      <c r="W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K759" s="11"/>
      <c r="AL759" s="11"/>
      <c r="AN759" s="11"/>
      <c r="AO759" s="11"/>
      <c r="AP759" s="15"/>
      <c r="AQ759" s="12"/>
      <c r="AR759" s="11"/>
      <c r="AT759" s="12"/>
      <c r="AU759" s="11"/>
      <c r="AV759" s="44"/>
      <c r="AW759" s="12"/>
      <c r="AX759" s="11"/>
      <c r="AY759" s="18"/>
      <c r="AZ759" s="12"/>
      <c r="BA759" s="11"/>
      <c r="BB759" s="11"/>
      <c r="BD759" s="11"/>
      <c r="BE759" s="11"/>
      <c r="BF759" s="11"/>
      <c r="BG759" s="11"/>
      <c r="BH759" s="13"/>
      <c r="BI759" s="12"/>
    </row>
    <row r="760" spans="4:61" ht="15.75" customHeight="1">
      <c r="D760" s="44"/>
      <c r="E760" s="11"/>
      <c r="F760" s="11"/>
      <c r="G760" s="11"/>
      <c r="H760" s="11"/>
      <c r="I760" s="11"/>
      <c r="J760" s="11"/>
      <c r="K760" s="11"/>
      <c r="L760" s="44"/>
      <c r="M760" s="11"/>
      <c r="N760" s="11"/>
      <c r="P760" s="18"/>
      <c r="Q760" s="11"/>
      <c r="R760" s="11"/>
      <c r="S760" s="11"/>
      <c r="T760" s="11"/>
      <c r="U760" s="11"/>
      <c r="V760" s="11"/>
      <c r="W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K760" s="11"/>
      <c r="AL760" s="11"/>
      <c r="AN760" s="11"/>
      <c r="AO760" s="11"/>
      <c r="AP760" s="15"/>
      <c r="AQ760" s="12"/>
      <c r="AR760" s="11"/>
      <c r="AT760" s="12"/>
      <c r="AU760" s="11"/>
      <c r="AV760" s="44"/>
      <c r="AW760" s="12"/>
      <c r="AX760" s="11"/>
      <c r="AY760" s="18"/>
      <c r="AZ760" s="12"/>
      <c r="BA760" s="11"/>
      <c r="BB760" s="11"/>
      <c r="BD760" s="11"/>
      <c r="BE760" s="11"/>
      <c r="BF760" s="11"/>
      <c r="BG760" s="11"/>
      <c r="BH760" s="13"/>
      <c r="BI760" s="12"/>
    </row>
    <row r="761" spans="4:61" ht="15.75" customHeight="1">
      <c r="D761" s="44"/>
      <c r="E761" s="11"/>
      <c r="F761" s="11"/>
      <c r="G761" s="11"/>
      <c r="H761" s="11"/>
      <c r="I761" s="11"/>
      <c r="J761" s="11"/>
      <c r="K761" s="11"/>
      <c r="L761" s="44"/>
      <c r="M761" s="11"/>
      <c r="N761" s="11"/>
      <c r="P761" s="18"/>
      <c r="Q761" s="11"/>
      <c r="R761" s="11"/>
      <c r="S761" s="11"/>
      <c r="T761" s="11"/>
      <c r="U761" s="11"/>
      <c r="V761" s="11"/>
      <c r="W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K761" s="11"/>
      <c r="AL761" s="11"/>
      <c r="AN761" s="11"/>
      <c r="AO761" s="11"/>
      <c r="AP761" s="15"/>
      <c r="AQ761" s="12"/>
      <c r="AR761" s="11"/>
      <c r="AT761" s="12"/>
      <c r="AU761" s="11"/>
      <c r="AV761" s="44"/>
      <c r="AW761" s="12"/>
      <c r="AX761" s="11"/>
      <c r="AY761" s="18"/>
      <c r="AZ761" s="12"/>
      <c r="BA761" s="11"/>
      <c r="BB761" s="11"/>
      <c r="BD761" s="11"/>
      <c r="BE761" s="11"/>
      <c r="BF761" s="11"/>
      <c r="BG761" s="11"/>
      <c r="BH761" s="13"/>
      <c r="BI761" s="12"/>
    </row>
    <row r="762" spans="4:61" ht="15.75" customHeight="1">
      <c r="D762" s="44"/>
      <c r="E762" s="11"/>
      <c r="F762" s="11"/>
      <c r="G762" s="11"/>
      <c r="H762" s="11"/>
      <c r="I762" s="11"/>
      <c r="J762" s="11"/>
      <c r="K762" s="11"/>
      <c r="L762" s="44"/>
      <c r="M762" s="11"/>
      <c r="N762" s="11"/>
      <c r="P762" s="18"/>
      <c r="Q762" s="11"/>
      <c r="R762" s="11"/>
      <c r="S762" s="11"/>
      <c r="T762" s="11"/>
      <c r="U762" s="11"/>
      <c r="V762" s="11"/>
      <c r="W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K762" s="11"/>
      <c r="AL762" s="11"/>
      <c r="AN762" s="11"/>
      <c r="AO762" s="11"/>
      <c r="AP762" s="15"/>
      <c r="AQ762" s="12"/>
      <c r="AR762" s="11"/>
      <c r="AT762" s="12"/>
      <c r="AU762" s="11"/>
      <c r="AV762" s="44"/>
      <c r="AW762" s="12"/>
      <c r="AX762" s="11"/>
      <c r="AY762" s="18"/>
      <c r="AZ762" s="12"/>
      <c r="BA762" s="11"/>
      <c r="BB762" s="11"/>
      <c r="BD762" s="11"/>
      <c r="BE762" s="11"/>
      <c r="BF762" s="11"/>
      <c r="BG762" s="11"/>
      <c r="BH762" s="13"/>
      <c r="BI762" s="12"/>
    </row>
    <row r="763" spans="4:61" ht="15.75" customHeight="1">
      <c r="D763" s="44"/>
      <c r="E763" s="11"/>
      <c r="F763" s="11"/>
      <c r="G763" s="11"/>
      <c r="H763" s="11"/>
      <c r="I763" s="11"/>
      <c r="J763" s="11"/>
      <c r="K763" s="11"/>
      <c r="L763" s="44"/>
      <c r="M763" s="11"/>
      <c r="N763" s="11"/>
      <c r="P763" s="18"/>
      <c r="Q763" s="11"/>
      <c r="R763" s="11"/>
      <c r="S763" s="11"/>
      <c r="T763" s="11"/>
      <c r="U763" s="11"/>
      <c r="V763" s="11"/>
      <c r="W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K763" s="11"/>
      <c r="AL763" s="11"/>
      <c r="AN763" s="11"/>
      <c r="AO763" s="11"/>
      <c r="AP763" s="15"/>
      <c r="AQ763" s="12"/>
      <c r="AR763" s="11"/>
      <c r="AT763" s="12"/>
      <c r="AU763" s="11"/>
      <c r="AV763" s="44"/>
      <c r="AW763" s="12"/>
      <c r="AX763" s="11"/>
      <c r="AY763" s="18"/>
      <c r="AZ763" s="12"/>
      <c r="BA763" s="11"/>
      <c r="BB763" s="11"/>
      <c r="BD763" s="11"/>
      <c r="BE763" s="11"/>
      <c r="BF763" s="11"/>
      <c r="BG763" s="11"/>
      <c r="BH763" s="13"/>
      <c r="BI763" s="12"/>
    </row>
    <row r="764" spans="4:61" ht="15.75" customHeight="1">
      <c r="D764" s="44"/>
      <c r="E764" s="11"/>
      <c r="F764" s="11"/>
      <c r="G764" s="11"/>
      <c r="H764" s="11"/>
      <c r="I764" s="11"/>
      <c r="J764" s="11"/>
      <c r="K764" s="11"/>
      <c r="L764" s="44"/>
      <c r="M764" s="11"/>
      <c r="N764" s="11"/>
      <c r="P764" s="18"/>
      <c r="Q764" s="11"/>
      <c r="R764" s="11"/>
      <c r="S764" s="11"/>
      <c r="T764" s="11"/>
      <c r="U764" s="11"/>
      <c r="V764" s="11"/>
      <c r="W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K764" s="11"/>
      <c r="AL764" s="11"/>
      <c r="AN764" s="11"/>
      <c r="AO764" s="11"/>
      <c r="AP764" s="15"/>
      <c r="AQ764" s="12"/>
      <c r="AR764" s="11"/>
      <c r="AT764" s="12"/>
      <c r="AU764" s="11"/>
      <c r="AV764" s="44"/>
      <c r="AW764" s="12"/>
      <c r="AX764" s="11"/>
      <c r="AY764" s="18"/>
      <c r="AZ764" s="12"/>
      <c r="BA764" s="11"/>
      <c r="BB764" s="11"/>
      <c r="BD764" s="11"/>
      <c r="BE764" s="11"/>
      <c r="BF764" s="11"/>
      <c r="BG764" s="11"/>
      <c r="BH764" s="13"/>
      <c r="BI764" s="12"/>
    </row>
    <row r="765" spans="4:61" ht="15.75" customHeight="1">
      <c r="D765" s="44"/>
      <c r="E765" s="11"/>
      <c r="F765" s="11"/>
      <c r="G765" s="11"/>
      <c r="H765" s="11"/>
      <c r="I765" s="11"/>
      <c r="J765" s="11"/>
      <c r="K765" s="11"/>
      <c r="L765" s="44"/>
      <c r="M765" s="11"/>
      <c r="N765" s="11"/>
      <c r="P765" s="18"/>
      <c r="Q765" s="11"/>
      <c r="R765" s="11"/>
      <c r="S765" s="11"/>
      <c r="T765" s="11"/>
      <c r="U765" s="11"/>
      <c r="V765" s="11"/>
      <c r="W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K765" s="11"/>
      <c r="AL765" s="11"/>
      <c r="AN765" s="11"/>
      <c r="AO765" s="11"/>
      <c r="AP765" s="15"/>
      <c r="AQ765" s="12"/>
      <c r="AR765" s="11"/>
      <c r="AT765" s="12"/>
      <c r="AU765" s="11"/>
      <c r="AV765" s="44"/>
      <c r="AW765" s="12"/>
      <c r="AX765" s="11"/>
      <c r="AY765" s="18"/>
      <c r="AZ765" s="12"/>
      <c r="BA765" s="11"/>
      <c r="BB765" s="11"/>
      <c r="BD765" s="11"/>
      <c r="BE765" s="11"/>
      <c r="BF765" s="11"/>
      <c r="BG765" s="11"/>
      <c r="BH765" s="13"/>
      <c r="BI765" s="12"/>
    </row>
    <row r="766" spans="4:61" ht="15.75" customHeight="1">
      <c r="D766" s="44"/>
      <c r="E766" s="11"/>
      <c r="F766" s="11"/>
      <c r="G766" s="11"/>
      <c r="H766" s="11"/>
      <c r="I766" s="11"/>
      <c r="J766" s="11"/>
      <c r="K766" s="11"/>
      <c r="L766" s="44"/>
      <c r="M766" s="11"/>
      <c r="N766" s="11"/>
      <c r="P766" s="18"/>
      <c r="Q766" s="11"/>
      <c r="R766" s="11"/>
      <c r="S766" s="11"/>
      <c r="T766" s="11"/>
      <c r="U766" s="11"/>
      <c r="V766" s="11"/>
      <c r="W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K766" s="11"/>
      <c r="AL766" s="11"/>
      <c r="AN766" s="11"/>
      <c r="AO766" s="11"/>
      <c r="AP766" s="15"/>
      <c r="AQ766" s="12"/>
      <c r="AR766" s="11"/>
      <c r="AT766" s="12"/>
      <c r="AU766" s="11"/>
      <c r="AV766" s="44"/>
      <c r="AW766" s="12"/>
      <c r="AX766" s="11"/>
      <c r="AY766" s="18"/>
      <c r="AZ766" s="12"/>
      <c r="BA766" s="11"/>
      <c r="BB766" s="11"/>
      <c r="BD766" s="11"/>
      <c r="BE766" s="11"/>
      <c r="BF766" s="11"/>
      <c r="BG766" s="11"/>
      <c r="BH766" s="13"/>
      <c r="BI766" s="12"/>
    </row>
    <row r="767" spans="4:61" ht="15.75" customHeight="1">
      <c r="D767" s="44"/>
      <c r="E767" s="11"/>
      <c r="F767" s="11"/>
      <c r="G767" s="11"/>
      <c r="H767" s="11"/>
      <c r="I767" s="11"/>
      <c r="J767" s="11"/>
      <c r="K767" s="11"/>
      <c r="L767" s="44"/>
      <c r="M767" s="11"/>
      <c r="N767" s="11"/>
      <c r="P767" s="18"/>
      <c r="Q767" s="11"/>
      <c r="R767" s="11"/>
      <c r="S767" s="11"/>
      <c r="T767" s="11"/>
      <c r="U767" s="11"/>
      <c r="V767" s="11"/>
      <c r="W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K767" s="11"/>
      <c r="AL767" s="11"/>
      <c r="AN767" s="11"/>
      <c r="AO767" s="11"/>
      <c r="AP767" s="15"/>
      <c r="AQ767" s="12"/>
      <c r="AR767" s="11"/>
      <c r="AT767" s="12"/>
      <c r="AU767" s="11"/>
      <c r="AV767" s="44"/>
      <c r="AW767" s="12"/>
      <c r="AX767" s="11"/>
      <c r="AY767" s="18"/>
      <c r="AZ767" s="12"/>
      <c r="BA767" s="11"/>
      <c r="BB767" s="11"/>
      <c r="BD767" s="11"/>
      <c r="BE767" s="11"/>
      <c r="BF767" s="11"/>
      <c r="BG767" s="11"/>
      <c r="BH767" s="13"/>
      <c r="BI767" s="12"/>
    </row>
    <row r="768" spans="4:61" ht="15.75" customHeight="1">
      <c r="D768" s="44"/>
      <c r="E768" s="11"/>
      <c r="F768" s="11"/>
      <c r="G768" s="11"/>
      <c r="H768" s="11"/>
      <c r="I768" s="11"/>
      <c r="J768" s="11"/>
      <c r="K768" s="11"/>
      <c r="L768" s="44"/>
      <c r="M768" s="11"/>
      <c r="N768" s="11"/>
      <c r="P768" s="18"/>
      <c r="Q768" s="11"/>
      <c r="R768" s="11"/>
      <c r="S768" s="11"/>
      <c r="T768" s="11"/>
      <c r="U768" s="11"/>
      <c r="V768" s="11"/>
      <c r="W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K768" s="11"/>
      <c r="AL768" s="11"/>
      <c r="AN768" s="11"/>
      <c r="AO768" s="11"/>
      <c r="AP768" s="15"/>
      <c r="AQ768" s="12"/>
      <c r="AR768" s="11"/>
      <c r="AT768" s="12"/>
      <c r="AU768" s="11"/>
      <c r="AV768" s="44"/>
      <c r="AW768" s="12"/>
      <c r="AX768" s="11"/>
      <c r="AY768" s="18"/>
      <c r="AZ768" s="12"/>
      <c r="BA768" s="11"/>
      <c r="BB768" s="11"/>
      <c r="BD768" s="11"/>
      <c r="BE768" s="11"/>
      <c r="BF768" s="11"/>
      <c r="BG768" s="11"/>
      <c r="BH768" s="13"/>
      <c r="BI768" s="12"/>
    </row>
    <row r="769" spans="4:61" ht="15.75" customHeight="1">
      <c r="D769" s="44"/>
      <c r="E769" s="11"/>
      <c r="F769" s="11"/>
      <c r="G769" s="11"/>
      <c r="H769" s="11"/>
      <c r="I769" s="11"/>
      <c r="J769" s="11"/>
      <c r="K769" s="11"/>
      <c r="L769" s="44"/>
      <c r="M769" s="11"/>
      <c r="N769" s="11"/>
      <c r="P769" s="18"/>
      <c r="Q769" s="11"/>
      <c r="R769" s="11"/>
      <c r="S769" s="11"/>
      <c r="T769" s="11"/>
      <c r="U769" s="11"/>
      <c r="V769" s="11"/>
      <c r="W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K769" s="11"/>
      <c r="AL769" s="11"/>
      <c r="AN769" s="11"/>
      <c r="AO769" s="11"/>
      <c r="AP769" s="15"/>
      <c r="AQ769" s="12"/>
      <c r="AR769" s="11"/>
      <c r="AT769" s="12"/>
      <c r="AU769" s="11"/>
      <c r="AV769" s="44"/>
      <c r="AW769" s="12"/>
      <c r="AX769" s="11"/>
      <c r="AY769" s="18"/>
      <c r="AZ769" s="12"/>
      <c r="BA769" s="11"/>
      <c r="BB769" s="11"/>
      <c r="BD769" s="11"/>
      <c r="BE769" s="11"/>
      <c r="BF769" s="11"/>
      <c r="BG769" s="11"/>
      <c r="BH769" s="13"/>
      <c r="BI769" s="12"/>
    </row>
    <row r="770" spans="4:61" ht="15.75" customHeight="1">
      <c r="D770" s="44"/>
      <c r="E770" s="11"/>
      <c r="F770" s="11"/>
      <c r="G770" s="11"/>
      <c r="H770" s="11"/>
      <c r="I770" s="11"/>
      <c r="J770" s="11"/>
      <c r="K770" s="11"/>
      <c r="L770" s="44"/>
      <c r="M770" s="11"/>
      <c r="N770" s="11"/>
      <c r="P770" s="18"/>
      <c r="Q770" s="11"/>
      <c r="R770" s="11"/>
      <c r="S770" s="11"/>
      <c r="T770" s="11"/>
      <c r="U770" s="11"/>
      <c r="V770" s="11"/>
      <c r="W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K770" s="11"/>
      <c r="AL770" s="11"/>
      <c r="AN770" s="11"/>
      <c r="AO770" s="11"/>
      <c r="AP770" s="15"/>
      <c r="AQ770" s="12"/>
      <c r="AR770" s="11"/>
      <c r="AT770" s="12"/>
      <c r="AU770" s="11"/>
      <c r="AV770" s="44"/>
      <c r="AW770" s="12"/>
      <c r="AX770" s="11"/>
      <c r="AY770" s="18"/>
      <c r="AZ770" s="12"/>
      <c r="BA770" s="11"/>
      <c r="BB770" s="11"/>
      <c r="BD770" s="11"/>
      <c r="BE770" s="11"/>
      <c r="BF770" s="11"/>
      <c r="BG770" s="11"/>
      <c r="BH770" s="13"/>
      <c r="BI770" s="12"/>
    </row>
    <row r="771" spans="4:61" ht="15.75" customHeight="1">
      <c r="D771" s="44"/>
      <c r="E771" s="11"/>
      <c r="F771" s="11"/>
      <c r="G771" s="11"/>
      <c r="H771" s="11"/>
      <c r="I771" s="11"/>
      <c r="J771" s="11"/>
      <c r="K771" s="11"/>
      <c r="L771" s="44"/>
      <c r="M771" s="11"/>
      <c r="N771" s="11"/>
      <c r="P771" s="18"/>
      <c r="Q771" s="11"/>
      <c r="R771" s="11"/>
      <c r="S771" s="11"/>
      <c r="T771" s="11"/>
      <c r="U771" s="11"/>
      <c r="V771" s="11"/>
      <c r="W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K771" s="11"/>
      <c r="AL771" s="11"/>
      <c r="AN771" s="11"/>
      <c r="AO771" s="11"/>
      <c r="AP771" s="15"/>
      <c r="AQ771" s="12"/>
      <c r="AR771" s="11"/>
      <c r="AT771" s="12"/>
      <c r="AU771" s="11"/>
      <c r="AV771" s="44"/>
      <c r="AW771" s="12"/>
      <c r="AX771" s="11"/>
      <c r="AY771" s="18"/>
      <c r="AZ771" s="12"/>
      <c r="BA771" s="11"/>
      <c r="BB771" s="11"/>
      <c r="BD771" s="11"/>
      <c r="BE771" s="11"/>
      <c r="BF771" s="11"/>
      <c r="BG771" s="11"/>
      <c r="BH771" s="13"/>
      <c r="BI771" s="12"/>
    </row>
    <row r="772" spans="4:61" ht="15.75" customHeight="1">
      <c r="D772" s="44"/>
      <c r="E772" s="11"/>
      <c r="F772" s="11"/>
      <c r="G772" s="11"/>
      <c r="H772" s="11"/>
      <c r="I772" s="11"/>
      <c r="J772" s="11"/>
      <c r="K772" s="11"/>
      <c r="L772" s="44"/>
      <c r="M772" s="11"/>
      <c r="N772" s="11"/>
      <c r="P772" s="18"/>
      <c r="Q772" s="11"/>
      <c r="R772" s="11"/>
      <c r="S772" s="11"/>
      <c r="T772" s="11"/>
      <c r="U772" s="11"/>
      <c r="V772" s="11"/>
      <c r="W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K772" s="11"/>
      <c r="AL772" s="11"/>
      <c r="AN772" s="11"/>
      <c r="AO772" s="11"/>
      <c r="AP772" s="15"/>
      <c r="AQ772" s="12"/>
      <c r="AR772" s="11"/>
      <c r="AT772" s="12"/>
      <c r="AU772" s="11"/>
      <c r="AV772" s="44"/>
      <c r="AW772" s="12"/>
      <c r="AX772" s="11"/>
      <c r="AY772" s="18"/>
      <c r="AZ772" s="12"/>
      <c r="BA772" s="11"/>
      <c r="BB772" s="11"/>
      <c r="BD772" s="11"/>
      <c r="BE772" s="11"/>
      <c r="BF772" s="11"/>
      <c r="BG772" s="11"/>
      <c r="BH772" s="13"/>
      <c r="BI772" s="12"/>
    </row>
    <row r="773" spans="4:61" ht="15.75" customHeight="1">
      <c r="D773" s="44"/>
      <c r="E773" s="11"/>
      <c r="F773" s="11"/>
      <c r="G773" s="11"/>
      <c r="H773" s="11"/>
      <c r="I773" s="11"/>
      <c r="J773" s="11"/>
      <c r="K773" s="11"/>
      <c r="L773" s="44"/>
      <c r="M773" s="11"/>
      <c r="N773" s="11"/>
      <c r="P773" s="18"/>
      <c r="Q773" s="11"/>
      <c r="R773" s="11"/>
      <c r="S773" s="11"/>
      <c r="T773" s="11"/>
      <c r="U773" s="11"/>
      <c r="V773" s="11"/>
      <c r="W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K773" s="11"/>
      <c r="AL773" s="11"/>
      <c r="AN773" s="11"/>
      <c r="AO773" s="11"/>
      <c r="AP773" s="15"/>
      <c r="AQ773" s="12"/>
      <c r="AR773" s="11"/>
      <c r="AT773" s="12"/>
      <c r="AU773" s="11"/>
      <c r="AV773" s="44"/>
      <c r="AW773" s="12"/>
      <c r="AX773" s="11"/>
      <c r="AY773" s="18"/>
      <c r="AZ773" s="12"/>
      <c r="BA773" s="11"/>
      <c r="BB773" s="11"/>
      <c r="BD773" s="11"/>
      <c r="BE773" s="11"/>
      <c r="BF773" s="11"/>
      <c r="BG773" s="11"/>
      <c r="BH773" s="13"/>
      <c r="BI773" s="12"/>
    </row>
    <row r="774" spans="4:61" ht="15.75" customHeight="1">
      <c r="D774" s="44"/>
      <c r="E774" s="11"/>
      <c r="F774" s="11"/>
      <c r="G774" s="11"/>
      <c r="H774" s="11"/>
      <c r="I774" s="11"/>
      <c r="J774" s="11"/>
      <c r="K774" s="11"/>
      <c r="L774" s="44"/>
      <c r="M774" s="11"/>
      <c r="N774" s="11"/>
      <c r="P774" s="18"/>
      <c r="Q774" s="11"/>
      <c r="R774" s="11"/>
      <c r="S774" s="11"/>
      <c r="T774" s="11"/>
      <c r="U774" s="11"/>
      <c r="V774" s="11"/>
      <c r="W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K774" s="11"/>
      <c r="AL774" s="11"/>
      <c r="AN774" s="11"/>
      <c r="AO774" s="11"/>
      <c r="AP774" s="15"/>
      <c r="AQ774" s="12"/>
      <c r="AR774" s="11"/>
      <c r="AT774" s="12"/>
      <c r="AU774" s="11"/>
      <c r="AV774" s="44"/>
      <c r="AW774" s="12"/>
      <c r="AX774" s="11"/>
      <c r="AY774" s="18"/>
      <c r="AZ774" s="12"/>
      <c r="BA774" s="11"/>
      <c r="BB774" s="11"/>
      <c r="BD774" s="11"/>
      <c r="BE774" s="11"/>
      <c r="BF774" s="11"/>
      <c r="BG774" s="11"/>
      <c r="BH774" s="13"/>
      <c r="BI774" s="12"/>
    </row>
    <row r="775" spans="4:61" ht="15.75" customHeight="1">
      <c r="D775" s="44"/>
      <c r="E775" s="11"/>
      <c r="F775" s="11"/>
      <c r="G775" s="11"/>
      <c r="H775" s="11"/>
      <c r="I775" s="11"/>
      <c r="J775" s="11"/>
      <c r="K775" s="11"/>
      <c r="L775" s="44"/>
      <c r="M775" s="11"/>
      <c r="N775" s="11"/>
      <c r="P775" s="18"/>
      <c r="Q775" s="11"/>
      <c r="R775" s="11"/>
      <c r="S775" s="11"/>
      <c r="T775" s="11"/>
      <c r="U775" s="11"/>
      <c r="V775" s="11"/>
      <c r="W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K775" s="11"/>
      <c r="AL775" s="11"/>
      <c r="AN775" s="11"/>
      <c r="AO775" s="11"/>
      <c r="AP775" s="15"/>
      <c r="AQ775" s="12"/>
      <c r="AR775" s="11"/>
      <c r="AT775" s="12"/>
      <c r="AU775" s="11"/>
      <c r="AV775" s="44"/>
      <c r="AW775" s="12"/>
      <c r="AX775" s="11"/>
      <c r="AY775" s="18"/>
      <c r="AZ775" s="12"/>
      <c r="BA775" s="11"/>
      <c r="BB775" s="11"/>
      <c r="BD775" s="11"/>
      <c r="BE775" s="11"/>
      <c r="BF775" s="11"/>
      <c r="BG775" s="11"/>
      <c r="BH775" s="13"/>
      <c r="BI775" s="12"/>
    </row>
    <row r="776" spans="4:61" ht="15.75" customHeight="1">
      <c r="D776" s="44"/>
      <c r="E776" s="11"/>
      <c r="F776" s="11"/>
      <c r="G776" s="11"/>
      <c r="H776" s="11"/>
      <c r="I776" s="11"/>
      <c r="J776" s="11"/>
      <c r="K776" s="11"/>
      <c r="L776" s="44"/>
      <c r="M776" s="11"/>
      <c r="N776" s="11"/>
      <c r="P776" s="18"/>
      <c r="Q776" s="11"/>
      <c r="R776" s="11"/>
      <c r="S776" s="11"/>
      <c r="T776" s="11"/>
      <c r="U776" s="11"/>
      <c r="V776" s="11"/>
      <c r="W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K776" s="11"/>
      <c r="AL776" s="11"/>
      <c r="AN776" s="11"/>
      <c r="AO776" s="11"/>
      <c r="AP776" s="15"/>
      <c r="AQ776" s="12"/>
      <c r="AR776" s="11"/>
      <c r="AT776" s="12"/>
      <c r="AU776" s="11"/>
      <c r="AV776" s="44"/>
      <c r="AW776" s="12"/>
      <c r="AX776" s="11"/>
      <c r="AY776" s="18"/>
      <c r="AZ776" s="12"/>
      <c r="BA776" s="11"/>
      <c r="BB776" s="11"/>
      <c r="BD776" s="11"/>
      <c r="BE776" s="11"/>
      <c r="BF776" s="11"/>
      <c r="BG776" s="11"/>
      <c r="BH776" s="13"/>
      <c r="BI776" s="12"/>
    </row>
    <row r="777" spans="4:61" ht="15.75" customHeight="1">
      <c r="D777" s="44"/>
      <c r="E777" s="11"/>
      <c r="F777" s="11"/>
      <c r="G777" s="11"/>
      <c r="H777" s="11"/>
      <c r="I777" s="11"/>
      <c r="J777" s="11"/>
      <c r="K777" s="11"/>
      <c r="L777" s="44"/>
      <c r="M777" s="11"/>
      <c r="N777" s="11"/>
      <c r="P777" s="18"/>
      <c r="Q777" s="11"/>
      <c r="R777" s="11"/>
      <c r="S777" s="11"/>
      <c r="T777" s="11"/>
      <c r="U777" s="11"/>
      <c r="V777" s="11"/>
      <c r="W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K777" s="11"/>
      <c r="AL777" s="11"/>
      <c r="AN777" s="11"/>
      <c r="AO777" s="11"/>
      <c r="AP777" s="15"/>
      <c r="AQ777" s="12"/>
      <c r="AR777" s="11"/>
      <c r="AT777" s="12"/>
      <c r="AU777" s="11"/>
      <c r="AV777" s="44"/>
      <c r="AW777" s="12"/>
      <c r="AX777" s="11"/>
      <c r="AY777" s="18"/>
      <c r="AZ777" s="12"/>
      <c r="BA777" s="11"/>
      <c r="BB777" s="11"/>
      <c r="BD777" s="11"/>
      <c r="BE777" s="11"/>
      <c r="BF777" s="11"/>
      <c r="BG777" s="11"/>
      <c r="BH777" s="13"/>
      <c r="BI777" s="12"/>
    </row>
    <row r="778" spans="4:61" ht="15.75" customHeight="1">
      <c r="D778" s="44"/>
      <c r="E778" s="11"/>
      <c r="F778" s="11"/>
      <c r="G778" s="11"/>
      <c r="H778" s="11"/>
      <c r="I778" s="11"/>
      <c r="J778" s="11"/>
      <c r="K778" s="11"/>
      <c r="L778" s="44"/>
      <c r="M778" s="11"/>
      <c r="N778" s="11"/>
      <c r="P778" s="18"/>
      <c r="Q778" s="11"/>
      <c r="R778" s="11"/>
      <c r="S778" s="11"/>
      <c r="T778" s="11"/>
      <c r="U778" s="11"/>
      <c r="V778" s="11"/>
      <c r="W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K778" s="11"/>
      <c r="AL778" s="11"/>
      <c r="AN778" s="11"/>
      <c r="AO778" s="11"/>
      <c r="AP778" s="15"/>
      <c r="AQ778" s="12"/>
      <c r="AR778" s="11"/>
      <c r="AT778" s="12"/>
      <c r="AU778" s="11"/>
      <c r="AV778" s="44"/>
      <c r="AW778" s="12"/>
      <c r="AX778" s="11"/>
      <c r="AY778" s="18"/>
      <c r="AZ778" s="12"/>
      <c r="BA778" s="11"/>
      <c r="BB778" s="11"/>
      <c r="BD778" s="11"/>
      <c r="BE778" s="11"/>
      <c r="BF778" s="11"/>
      <c r="BG778" s="11"/>
      <c r="BH778" s="13"/>
      <c r="BI778" s="12"/>
    </row>
    <row r="779" spans="4:61" ht="15.75" customHeight="1">
      <c r="D779" s="44"/>
      <c r="E779" s="11"/>
      <c r="F779" s="11"/>
      <c r="G779" s="11"/>
      <c r="H779" s="11"/>
      <c r="I779" s="11"/>
      <c r="J779" s="11"/>
      <c r="K779" s="11"/>
      <c r="L779" s="44"/>
      <c r="M779" s="11"/>
      <c r="N779" s="11"/>
      <c r="P779" s="18"/>
      <c r="Q779" s="11"/>
      <c r="R779" s="11"/>
      <c r="S779" s="11"/>
      <c r="T779" s="11"/>
      <c r="U779" s="11"/>
      <c r="V779" s="11"/>
      <c r="W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K779" s="11"/>
      <c r="AL779" s="11"/>
      <c r="AN779" s="11"/>
      <c r="AO779" s="11"/>
      <c r="AP779" s="15"/>
      <c r="AQ779" s="12"/>
      <c r="AR779" s="11"/>
      <c r="AT779" s="12"/>
      <c r="AU779" s="11"/>
      <c r="AV779" s="44"/>
      <c r="AW779" s="12"/>
      <c r="AX779" s="11"/>
      <c r="AY779" s="18"/>
      <c r="AZ779" s="12"/>
      <c r="BA779" s="11"/>
      <c r="BB779" s="11"/>
      <c r="BD779" s="11"/>
      <c r="BE779" s="11"/>
      <c r="BF779" s="11"/>
      <c r="BG779" s="11"/>
      <c r="BH779" s="13"/>
      <c r="BI779" s="12"/>
    </row>
    <row r="780" spans="4:61" ht="15.75" customHeight="1">
      <c r="D780" s="44"/>
      <c r="E780" s="11"/>
      <c r="F780" s="11"/>
      <c r="G780" s="11"/>
      <c r="H780" s="11"/>
      <c r="I780" s="11"/>
      <c r="J780" s="11"/>
      <c r="K780" s="11"/>
      <c r="L780" s="44"/>
      <c r="M780" s="11"/>
      <c r="N780" s="11"/>
      <c r="P780" s="18"/>
      <c r="Q780" s="11"/>
      <c r="R780" s="11"/>
      <c r="S780" s="11"/>
      <c r="T780" s="11"/>
      <c r="U780" s="11"/>
      <c r="V780" s="11"/>
      <c r="W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K780" s="11"/>
      <c r="AL780" s="11"/>
      <c r="AN780" s="11"/>
      <c r="AO780" s="11"/>
      <c r="AP780" s="15"/>
      <c r="AQ780" s="12"/>
      <c r="AR780" s="11"/>
      <c r="AT780" s="12"/>
      <c r="AU780" s="11"/>
      <c r="AV780" s="44"/>
      <c r="AW780" s="12"/>
      <c r="AX780" s="11"/>
      <c r="AY780" s="18"/>
      <c r="AZ780" s="12"/>
      <c r="BA780" s="11"/>
      <c r="BB780" s="11"/>
      <c r="BD780" s="11"/>
      <c r="BE780" s="11"/>
      <c r="BF780" s="11"/>
      <c r="BG780" s="11"/>
      <c r="BH780" s="13"/>
      <c r="BI780" s="12"/>
    </row>
    <row r="781" spans="4:61" ht="15.75" customHeight="1">
      <c r="D781" s="44"/>
      <c r="E781" s="11"/>
      <c r="F781" s="11"/>
      <c r="G781" s="11"/>
      <c r="H781" s="11"/>
      <c r="I781" s="11"/>
      <c r="J781" s="11"/>
      <c r="K781" s="11"/>
      <c r="L781" s="44"/>
      <c r="M781" s="11"/>
      <c r="N781" s="11"/>
      <c r="P781" s="18"/>
      <c r="Q781" s="11"/>
      <c r="R781" s="11"/>
      <c r="S781" s="11"/>
      <c r="T781" s="11"/>
      <c r="U781" s="11"/>
      <c r="V781" s="11"/>
      <c r="W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K781" s="11"/>
      <c r="AL781" s="11"/>
      <c r="AN781" s="11"/>
      <c r="AO781" s="11"/>
      <c r="AP781" s="15"/>
      <c r="AQ781" s="12"/>
      <c r="AR781" s="11"/>
      <c r="AT781" s="12"/>
      <c r="AU781" s="11"/>
      <c r="AV781" s="44"/>
      <c r="AW781" s="12"/>
      <c r="AX781" s="11"/>
      <c r="AY781" s="18"/>
      <c r="AZ781" s="12"/>
      <c r="BA781" s="11"/>
      <c r="BB781" s="11"/>
      <c r="BD781" s="11"/>
      <c r="BE781" s="11"/>
      <c r="BF781" s="11"/>
      <c r="BG781" s="11"/>
      <c r="BH781" s="13"/>
      <c r="BI781" s="12"/>
    </row>
    <row r="782" spans="4:61" ht="15.75" customHeight="1">
      <c r="D782" s="44"/>
      <c r="E782" s="11"/>
      <c r="F782" s="11"/>
      <c r="G782" s="11"/>
      <c r="H782" s="11"/>
      <c r="I782" s="11"/>
      <c r="J782" s="11"/>
      <c r="K782" s="11"/>
      <c r="L782" s="44"/>
      <c r="M782" s="11"/>
      <c r="N782" s="11"/>
      <c r="P782" s="18"/>
      <c r="Q782" s="11"/>
      <c r="R782" s="11"/>
      <c r="S782" s="11"/>
      <c r="T782" s="11"/>
      <c r="U782" s="11"/>
      <c r="V782" s="11"/>
      <c r="W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K782" s="11"/>
      <c r="AL782" s="11"/>
      <c r="AN782" s="11"/>
      <c r="AO782" s="11"/>
      <c r="AP782" s="15"/>
      <c r="AQ782" s="12"/>
      <c r="AR782" s="11"/>
      <c r="AT782" s="12"/>
      <c r="AU782" s="11"/>
      <c r="AV782" s="44"/>
      <c r="AW782" s="12"/>
      <c r="AX782" s="11"/>
      <c r="AY782" s="18"/>
      <c r="AZ782" s="12"/>
      <c r="BA782" s="11"/>
      <c r="BB782" s="11"/>
      <c r="BD782" s="11"/>
      <c r="BE782" s="11"/>
      <c r="BF782" s="11"/>
      <c r="BG782" s="11"/>
      <c r="BH782" s="13"/>
      <c r="BI782" s="12"/>
    </row>
    <row r="783" spans="4:61" ht="15.75" customHeight="1">
      <c r="D783" s="44"/>
      <c r="E783" s="11"/>
      <c r="F783" s="11"/>
      <c r="G783" s="11"/>
      <c r="H783" s="11"/>
      <c r="I783" s="11"/>
      <c r="J783" s="11"/>
      <c r="K783" s="11"/>
      <c r="L783" s="44"/>
      <c r="M783" s="11"/>
      <c r="N783" s="11"/>
      <c r="P783" s="18"/>
      <c r="Q783" s="11"/>
      <c r="R783" s="11"/>
      <c r="S783" s="11"/>
      <c r="T783" s="11"/>
      <c r="U783" s="11"/>
      <c r="V783" s="11"/>
      <c r="W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K783" s="11"/>
      <c r="AL783" s="11"/>
      <c r="AN783" s="11"/>
      <c r="AO783" s="11"/>
      <c r="AP783" s="15"/>
      <c r="AQ783" s="12"/>
      <c r="AR783" s="11"/>
      <c r="AT783" s="12"/>
      <c r="AU783" s="11"/>
      <c r="AV783" s="44"/>
      <c r="AW783" s="12"/>
      <c r="AX783" s="11"/>
      <c r="AY783" s="18"/>
      <c r="AZ783" s="12"/>
      <c r="BA783" s="11"/>
      <c r="BB783" s="11"/>
      <c r="BD783" s="11"/>
      <c r="BE783" s="11"/>
      <c r="BF783" s="11"/>
      <c r="BG783" s="11"/>
      <c r="BH783" s="13"/>
      <c r="BI783" s="12"/>
    </row>
    <row r="784" spans="4:61" ht="15.75" customHeight="1">
      <c r="D784" s="44"/>
      <c r="E784" s="11"/>
      <c r="F784" s="11"/>
      <c r="G784" s="11"/>
      <c r="H784" s="11"/>
      <c r="I784" s="11"/>
      <c r="J784" s="11"/>
      <c r="K784" s="11"/>
      <c r="L784" s="44"/>
      <c r="M784" s="11"/>
      <c r="N784" s="11"/>
      <c r="P784" s="18"/>
      <c r="Q784" s="11"/>
      <c r="R784" s="11"/>
      <c r="S784" s="11"/>
      <c r="T784" s="11"/>
      <c r="U784" s="11"/>
      <c r="V784" s="11"/>
      <c r="W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K784" s="11"/>
      <c r="AL784" s="11"/>
      <c r="AN784" s="11"/>
      <c r="AO784" s="11"/>
      <c r="AP784" s="15"/>
      <c r="AQ784" s="12"/>
      <c r="AR784" s="11"/>
      <c r="AT784" s="12"/>
      <c r="AU784" s="11"/>
      <c r="AV784" s="44"/>
      <c r="AW784" s="12"/>
      <c r="AX784" s="11"/>
      <c r="AY784" s="18"/>
      <c r="AZ784" s="12"/>
      <c r="BA784" s="11"/>
      <c r="BB784" s="11"/>
      <c r="BD784" s="11"/>
      <c r="BE784" s="11"/>
      <c r="BF784" s="11"/>
      <c r="BG784" s="11"/>
      <c r="BH784" s="13"/>
      <c r="BI784" s="12"/>
    </row>
    <row r="785" spans="4:61" ht="15.75" customHeight="1">
      <c r="D785" s="44"/>
      <c r="E785" s="11"/>
      <c r="F785" s="11"/>
      <c r="G785" s="11"/>
      <c r="H785" s="11"/>
      <c r="I785" s="11"/>
      <c r="J785" s="11"/>
      <c r="K785" s="11"/>
      <c r="L785" s="44"/>
      <c r="M785" s="11"/>
      <c r="N785" s="11"/>
      <c r="P785" s="18"/>
      <c r="Q785" s="11"/>
      <c r="R785" s="11"/>
      <c r="S785" s="11"/>
      <c r="T785" s="11"/>
      <c r="U785" s="11"/>
      <c r="V785" s="11"/>
      <c r="W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K785" s="11"/>
      <c r="AL785" s="11"/>
      <c r="AN785" s="11"/>
      <c r="AO785" s="11"/>
      <c r="AP785" s="15"/>
      <c r="AQ785" s="12"/>
      <c r="AR785" s="11"/>
      <c r="AT785" s="12"/>
      <c r="AU785" s="11"/>
      <c r="AV785" s="44"/>
      <c r="AW785" s="12"/>
      <c r="AX785" s="11"/>
      <c r="AY785" s="18"/>
      <c r="AZ785" s="12"/>
      <c r="BA785" s="11"/>
      <c r="BB785" s="11"/>
      <c r="BD785" s="11"/>
      <c r="BE785" s="11"/>
      <c r="BF785" s="11"/>
      <c r="BG785" s="11"/>
      <c r="BH785" s="13"/>
      <c r="BI785" s="12"/>
    </row>
    <row r="786" spans="4:61" ht="15.75" customHeight="1">
      <c r="D786" s="44"/>
      <c r="E786" s="11"/>
      <c r="F786" s="11"/>
      <c r="G786" s="11"/>
      <c r="H786" s="11"/>
      <c r="I786" s="11"/>
      <c r="J786" s="11"/>
      <c r="K786" s="11"/>
      <c r="L786" s="44"/>
      <c r="M786" s="11"/>
      <c r="N786" s="11"/>
      <c r="P786" s="18"/>
      <c r="Q786" s="11"/>
      <c r="R786" s="11"/>
      <c r="S786" s="11"/>
      <c r="T786" s="11"/>
      <c r="U786" s="11"/>
      <c r="V786" s="11"/>
      <c r="W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K786" s="11"/>
      <c r="AL786" s="11"/>
      <c r="AN786" s="11"/>
      <c r="AO786" s="11"/>
      <c r="AP786" s="15"/>
      <c r="AQ786" s="12"/>
      <c r="AR786" s="11"/>
      <c r="AT786" s="12"/>
      <c r="AU786" s="11"/>
      <c r="AV786" s="44"/>
      <c r="AW786" s="12"/>
      <c r="AX786" s="11"/>
      <c r="AY786" s="18"/>
      <c r="AZ786" s="12"/>
      <c r="BA786" s="11"/>
      <c r="BB786" s="11"/>
      <c r="BD786" s="11"/>
      <c r="BE786" s="11"/>
      <c r="BF786" s="11"/>
      <c r="BG786" s="11"/>
      <c r="BH786" s="13"/>
      <c r="BI786" s="12"/>
    </row>
    <row r="787" spans="4:61" ht="15.75" customHeight="1">
      <c r="D787" s="44"/>
      <c r="E787" s="11"/>
      <c r="F787" s="11"/>
      <c r="G787" s="11"/>
      <c r="H787" s="11"/>
      <c r="I787" s="11"/>
      <c r="J787" s="11"/>
      <c r="K787" s="11"/>
      <c r="L787" s="44"/>
      <c r="M787" s="11"/>
      <c r="N787" s="11"/>
      <c r="P787" s="18"/>
      <c r="Q787" s="11"/>
      <c r="R787" s="11"/>
      <c r="S787" s="11"/>
      <c r="T787" s="11"/>
      <c r="U787" s="11"/>
      <c r="V787" s="11"/>
      <c r="W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K787" s="11"/>
      <c r="AL787" s="11"/>
      <c r="AN787" s="11"/>
      <c r="AO787" s="11"/>
      <c r="AP787" s="15"/>
      <c r="AQ787" s="12"/>
      <c r="AR787" s="11"/>
      <c r="AT787" s="12"/>
      <c r="AU787" s="11"/>
      <c r="AV787" s="44"/>
      <c r="AW787" s="12"/>
      <c r="AX787" s="11"/>
      <c r="AY787" s="18"/>
      <c r="AZ787" s="12"/>
      <c r="BA787" s="11"/>
      <c r="BB787" s="11"/>
      <c r="BD787" s="11"/>
      <c r="BE787" s="11"/>
      <c r="BF787" s="11"/>
      <c r="BG787" s="11"/>
      <c r="BH787" s="13"/>
      <c r="BI787" s="12"/>
    </row>
    <row r="788" spans="4:61" ht="15.75" customHeight="1">
      <c r="D788" s="44"/>
      <c r="E788" s="11"/>
      <c r="F788" s="11"/>
      <c r="G788" s="11"/>
      <c r="H788" s="11"/>
      <c r="I788" s="11"/>
      <c r="J788" s="11"/>
      <c r="K788" s="11"/>
      <c r="L788" s="44"/>
      <c r="M788" s="11"/>
      <c r="N788" s="11"/>
      <c r="P788" s="18"/>
      <c r="Q788" s="11"/>
      <c r="R788" s="11"/>
      <c r="S788" s="11"/>
      <c r="T788" s="11"/>
      <c r="U788" s="11"/>
      <c r="V788" s="11"/>
      <c r="W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K788" s="11"/>
      <c r="AL788" s="11"/>
      <c r="AN788" s="11"/>
      <c r="AO788" s="11"/>
      <c r="AP788" s="15"/>
      <c r="AQ788" s="12"/>
      <c r="AR788" s="11"/>
      <c r="AT788" s="12"/>
      <c r="AU788" s="11"/>
      <c r="AV788" s="44"/>
      <c r="AW788" s="12"/>
      <c r="AX788" s="11"/>
      <c r="AY788" s="18"/>
      <c r="AZ788" s="12"/>
      <c r="BA788" s="11"/>
      <c r="BB788" s="11"/>
      <c r="BD788" s="11"/>
      <c r="BE788" s="11"/>
      <c r="BF788" s="11"/>
      <c r="BG788" s="11"/>
      <c r="BH788" s="13"/>
      <c r="BI788" s="12"/>
    </row>
    <row r="789" spans="4:61" ht="15.75" customHeight="1">
      <c r="D789" s="44"/>
      <c r="E789" s="11"/>
      <c r="F789" s="11"/>
      <c r="G789" s="11"/>
      <c r="H789" s="11"/>
      <c r="I789" s="11"/>
      <c r="J789" s="11"/>
      <c r="K789" s="11"/>
      <c r="L789" s="44"/>
      <c r="M789" s="11"/>
      <c r="N789" s="11"/>
      <c r="P789" s="18"/>
      <c r="Q789" s="11"/>
      <c r="R789" s="11"/>
      <c r="S789" s="11"/>
      <c r="T789" s="11"/>
      <c r="U789" s="11"/>
      <c r="V789" s="11"/>
      <c r="W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K789" s="11"/>
      <c r="AL789" s="11"/>
      <c r="AN789" s="11"/>
      <c r="AO789" s="11"/>
      <c r="AP789" s="15"/>
      <c r="AQ789" s="12"/>
      <c r="AR789" s="11"/>
      <c r="AT789" s="12"/>
      <c r="AU789" s="11"/>
      <c r="AV789" s="44"/>
      <c r="AW789" s="12"/>
      <c r="AX789" s="11"/>
      <c r="AY789" s="18"/>
      <c r="AZ789" s="12"/>
      <c r="BA789" s="11"/>
      <c r="BB789" s="11"/>
      <c r="BD789" s="11"/>
      <c r="BE789" s="11"/>
      <c r="BF789" s="11"/>
      <c r="BG789" s="11"/>
      <c r="BH789" s="13"/>
      <c r="BI789" s="12"/>
    </row>
    <row r="790" spans="4:61" ht="15.75" customHeight="1">
      <c r="D790" s="44"/>
      <c r="E790" s="11"/>
      <c r="F790" s="11"/>
      <c r="G790" s="11"/>
      <c r="H790" s="11"/>
      <c r="I790" s="11"/>
      <c r="J790" s="11"/>
      <c r="K790" s="11"/>
      <c r="L790" s="44"/>
      <c r="M790" s="11"/>
      <c r="N790" s="11"/>
      <c r="P790" s="18"/>
      <c r="Q790" s="11"/>
      <c r="R790" s="11"/>
      <c r="S790" s="11"/>
      <c r="T790" s="11"/>
      <c r="U790" s="11"/>
      <c r="V790" s="11"/>
      <c r="W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K790" s="11"/>
      <c r="AL790" s="11"/>
      <c r="AN790" s="11"/>
      <c r="AO790" s="11"/>
      <c r="AP790" s="15"/>
      <c r="AQ790" s="12"/>
      <c r="AR790" s="11"/>
      <c r="AT790" s="12"/>
      <c r="AU790" s="11"/>
      <c r="AV790" s="44"/>
      <c r="AW790" s="12"/>
      <c r="AX790" s="11"/>
      <c r="AY790" s="18"/>
      <c r="AZ790" s="12"/>
      <c r="BA790" s="11"/>
      <c r="BB790" s="11"/>
      <c r="BD790" s="11"/>
      <c r="BE790" s="11"/>
      <c r="BF790" s="11"/>
      <c r="BG790" s="11"/>
      <c r="BH790" s="13"/>
      <c r="BI790" s="12"/>
    </row>
    <row r="791" spans="4:61" ht="15.75" customHeight="1">
      <c r="D791" s="44"/>
      <c r="E791" s="11"/>
      <c r="F791" s="11"/>
      <c r="G791" s="11"/>
      <c r="H791" s="11"/>
      <c r="I791" s="11"/>
      <c r="J791" s="11"/>
      <c r="K791" s="11"/>
      <c r="L791" s="44"/>
      <c r="M791" s="11"/>
      <c r="N791" s="11"/>
      <c r="P791" s="18"/>
      <c r="Q791" s="11"/>
      <c r="R791" s="11"/>
      <c r="S791" s="11"/>
      <c r="T791" s="11"/>
      <c r="U791" s="11"/>
      <c r="V791" s="11"/>
      <c r="W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K791" s="11"/>
      <c r="AL791" s="11"/>
      <c r="AN791" s="11"/>
      <c r="AO791" s="11"/>
      <c r="AP791" s="15"/>
      <c r="AQ791" s="12"/>
      <c r="AR791" s="11"/>
      <c r="AT791" s="12"/>
      <c r="AU791" s="11"/>
      <c r="AV791" s="44"/>
      <c r="AW791" s="12"/>
      <c r="AX791" s="11"/>
      <c r="AY791" s="18"/>
      <c r="AZ791" s="12"/>
      <c r="BA791" s="11"/>
      <c r="BB791" s="11"/>
      <c r="BD791" s="11"/>
      <c r="BE791" s="11"/>
      <c r="BF791" s="11"/>
      <c r="BG791" s="11"/>
      <c r="BH791" s="13"/>
      <c r="BI791" s="12"/>
    </row>
    <row r="792" spans="4:61" ht="15.75" customHeight="1">
      <c r="D792" s="44"/>
      <c r="E792" s="11"/>
      <c r="F792" s="11"/>
      <c r="G792" s="11"/>
      <c r="H792" s="11"/>
      <c r="I792" s="11"/>
      <c r="J792" s="11"/>
      <c r="K792" s="11"/>
      <c r="L792" s="44"/>
      <c r="M792" s="11"/>
      <c r="N792" s="11"/>
      <c r="P792" s="18"/>
      <c r="Q792" s="11"/>
      <c r="R792" s="11"/>
      <c r="S792" s="11"/>
      <c r="T792" s="11"/>
      <c r="U792" s="11"/>
      <c r="V792" s="11"/>
      <c r="W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K792" s="11"/>
      <c r="AL792" s="11"/>
      <c r="AN792" s="11"/>
      <c r="AO792" s="11"/>
      <c r="AP792" s="15"/>
      <c r="AQ792" s="12"/>
      <c r="AR792" s="11"/>
      <c r="AT792" s="12"/>
      <c r="AU792" s="11"/>
      <c r="AV792" s="44"/>
      <c r="AW792" s="12"/>
      <c r="AX792" s="11"/>
      <c r="AY792" s="18"/>
      <c r="AZ792" s="12"/>
      <c r="BA792" s="11"/>
      <c r="BB792" s="11"/>
      <c r="BD792" s="11"/>
      <c r="BE792" s="11"/>
      <c r="BF792" s="11"/>
      <c r="BG792" s="11"/>
      <c r="BH792" s="13"/>
      <c r="BI792" s="12"/>
    </row>
    <row r="793" spans="4:61" ht="15.75" customHeight="1">
      <c r="D793" s="44"/>
      <c r="E793" s="11"/>
      <c r="F793" s="11"/>
      <c r="G793" s="11"/>
      <c r="H793" s="11"/>
      <c r="I793" s="11"/>
      <c r="J793" s="11"/>
      <c r="K793" s="11"/>
      <c r="L793" s="44"/>
      <c r="M793" s="11"/>
      <c r="N793" s="11"/>
      <c r="P793" s="18"/>
      <c r="Q793" s="11"/>
      <c r="R793" s="11"/>
      <c r="S793" s="11"/>
      <c r="T793" s="11"/>
      <c r="U793" s="11"/>
      <c r="V793" s="11"/>
      <c r="W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K793" s="11"/>
      <c r="AL793" s="11"/>
      <c r="AN793" s="11"/>
      <c r="AO793" s="11"/>
      <c r="AP793" s="15"/>
      <c r="AQ793" s="12"/>
      <c r="AR793" s="11"/>
      <c r="AT793" s="12"/>
      <c r="AU793" s="11"/>
      <c r="AV793" s="44"/>
      <c r="AW793" s="12"/>
      <c r="AX793" s="11"/>
      <c r="AY793" s="18"/>
      <c r="AZ793" s="12"/>
      <c r="BA793" s="11"/>
      <c r="BB793" s="11"/>
      <c r="BD793" s="11"/>
      <c r="BE793" s="11"/>
      <c r="BF793" s="11"/>
      <c r="BG793" s="11"/>
      <c r="BH793" s="13"/>
      <c r="BI793" s="12"/>
    </row>
    <row r="794" spans="4:61" ht="15.75" customHeight="1">
      <c r="D794" s="44"/>
      <c r="E794" s="11"/>
      <c r="F794" s="11"/>
      <c r="G794" s="11"/>
      <c r="H794" s="11"/>
      <c r="I794" s="11"/>
      <c r="J794" s="11"/>
      <c r="K794" s="11"/>
      <c r="L794" s="44"/>
      <c r="M794" s="11"/>
      <c r="N794" s="11"/>
      <c r="P794" s="18"/>
      <c r="Q794" s="11"/>
      <c r="R794" s="11"/>
      <c r="S794" s="11"/>
      <c r="T794" s="11"/>
      <c r="U794" s="11"/>
      <c r="V794" s="11"/>
      <c r="W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K794" s="11"/>
      <c r="AL794" s="11"/>
      <c r="AN794" s="11"/>
      <c r="AO794" s="11"/>
      <c r="AP794" s="15"/>
      <c r="AQ794" s="12"/>
      <c r="AR794" s="11"/>
      <c r="AT794" s="12"/>
      <c r="AU794" s="11"/>
      <c r="AV794" s="44"/>
      <c r="AW794" s="12"/>
      <c r="AX794" s="11"/>
      <c r="AY794" s="18"/>
      <c r="AZ794" s="12"/>
      <c r="BA794" s="11"/>
      <c r="BB794" s="11"/>
      <c r="BD794" s="11"/>
      <c r="BE794" s="11"/>
      <c r="BF794" s="11"/>
      <c r="BG794" s="11"/>
      <c r="BH794" s="13"/>
      <c r="BI794" s="12"/>
    </row>
    <row r="795" spans="4:61" ht="15.75" customHeight="1">
      <c r="D795" s="44"/>
      <c r="E795" s="11"/>
      <c r="F795" s="11"/>
      <c r="G795" s="11"/>
      <c r="H795" s="11"/>
      <c r="I795" s="11"/>
      <c r="J795" s="11"/>
      <c r="K795" s="11"/>
      <c r="L795" s="44"/>
      <c r="M795" s="11"/>
      <c r="N795" s="11"/>
      <c r="P795" s="18"/>
      <c r="Q795" s="11"/>
      <c r="R795" s="11"/>
      <c r="S795" s="11"/>
      <c r="T795" s="11"/>
      <c r="U795" s="11"/>
      <c r="V795" s="11"/>
      <c r="W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K795" s="11"/>
      <c r="AL795" s="11"/>
      <c r="AN795" s="11"/>
      <c r="AO795" s="11"/>
      <c r="AP795" s="15"/>
      <c r="AQ795" s="12"/>
      <c r="AR795" s="11"/>
      <c r="AT795" s="12"/>
      <c r="AU795" s="11"/>
      <c r="AV795" s="44"/>
      <c r="AW795" s="12"/>
      <c r="AX795" s="11"/>
      <c r="AY795" s="18"/>
      <c r="AZ795" s="12"/>
      <c r="BA795" s="11"/>
      <c r="BB795" s="11"/>
      <c r="BD795" s="11"/>
      <c r="BE795" s="11"/>
      <c r="BF795" s="11"/>
      <c r="BG795" s="11"/>
      <c r="BH795" s="13"/>
      <c r="BI795" s="12"/>
    </row>
    <row r="796" spans="4:61" ht="15.75" customHeight="1">
      <c r="D796" s="44"/>
      <c r="E796" s="11"/>
      <c r="F796" s="11"/>
      <c r="G796" s="11"/>
      <c r="H796" s="11"/>
      <c r="I796" s="11"/>
      <c r="J796" s="11"/>
      <c r="K796" s="11"/>
      <c r="L796" s="44"/>
      <c r="M796" s="11"/>
      <c r="N796" s="11"/>
      <c r="P796" s="18"/>
      <c r="Q796" s="11"/>
      <c r="R796" s="11"/>
      <c r="S796" s="11"/>
      <c r="T796" s="11"/>
      <c r="U796" s="11"/>
      <c r="V796" s="11"/>
      <c r="W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K796" s="11"/>
      <c r="AL796" s="11"/>
      <c r="AN796" s="11"/>
      <c r="AO796" s="11"/>
      <c r="AP796" s="15"/>
      <c r="AQ796" s="12"/>
      <c r="AR796" s="11"/>
      <c r="AT796" s="12"/>
      <c r="AU796" s="11"/>
      <c r="AV796" s="44"/>
      <c r="AW796" s="12"/>
      <c r="AX796" s="11"/>
      <c r="AY796" s="18"/>
      <c r="AZ796" s="12"/>
      <c r="BA796" s="11"/>
      <c r="BB796" s="11"/>
      <c r="BD796" s="11"/>
      <c r="BE796" s="11"/>
      <c r="BF796" s="11"/>
      <c r="BG796" s="11"/>
      <c r="BH796" s="13"/>
      <c r="BI796" s="12"/>
    </row>
    <row r="797" spans="4:61" ht="15.75" customHeight="1">
      <c r="D797" s="44"/>
      <c r="E797" s="11"/>
      <c r="F797" s="11"/>
      <c r="G797" s="11"/>
      <c r="H797" s="11"/>
      <c r="I797" s="11"/>
      <c r="J797" s="11"/>
      <c r="K797" s="11"/>
      <c r="L797" s="44"/>
      <c r="M797" s="11"/>
      <c r="N797" s="11"/>
      <c r="P797" s="18"/>
      <c r="Q797" s="11"/>
      <c r="R797" s="11"/>
      <c r="S797" s="11"/>
      <c r="T797" s="11"/>
      <c r="U797" s="11"/>
      <c r="V797" s="11"/>
      <c r="W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K797" s="11"/>
      <c r="AL797" s="11"/>
      <c r="AN797" s="11"/>
      <c r="AO797" s="11"/>
      <c r="AP797" s="15"/>
      <c r="AQ797" s="12"/>
      <c r="AR797" s="11"/>
      <c r="AT797" s="12"/>
      <c r="AU797" s="11"/>
      <c r="AV797" s="44"/>
      <c r="AW797" s="12"/>
      <c r="AX797" s="11"/>
      <c r="AY797" s="18"/>
      <c r="AZ797" s="12"/>
      <c r="BA797" s="11"/>
      <c r="BB797" s="11"/>
      <c r="BD797" s="11"/>
      <c r="BE797" s="11"/>
      <c r="BF797" s="11"/>
      <c r="BG797" s="11"/>
      <c r="BH797" s="13"/>
      <c r="BI797" s="12"/>
    </row>
    <row r="798" spans="4:61" ht="15.75" customHeight="1">
      <c r="D798" s="44"/>
      <c r="E798" s="11"/>
      <c r="F798" s="11"/>
      <c r="G798" s="11"/>
      <c r="H798" s="11"/>
      <c r="I798" s="11"/>
      <c r="J798" s="11"/>
      <c r="K798" s="11"/>
      <c r="L798" s="44"/>
      <c r="M798" s="11"/>
      <c r="N798" s="11"/>
      <c r="P798" s="18"/>
      <c r="Q798" s="11"/>
      <c r="R798" s="11"/>
      <c r="S798" s="11"/>
      <c r="T798" s="11"/>
      <c r="U798" s="11"/>
      <c r="V798" s="11"/>
      <c r="W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K798" s="11"/>
      <c r="AL798" s="11"/>
      <c r="AN798" s="11"/>
      <c r="AO798" s="11"/>
      <c r="AP798" s="15"/>
      <c r="AQ798" s="12"/>
      <c r="AR798" s="11"/>
      <c r="AT798" s="12"/>
      <c r="AU798" s="11"/>
      <c r="AV798" s="44"/>
      <c r="AW798" s="12"/>
      <c r="AX798" s="11"/>
      <c r="AY798" s="18"/>
      <c r="AZ798" s="12"/>
      <c r="BA798" s="11"/>
      <c r="BB798" s="11"/>
      <c r="BD798" s="11"/>
      <c r="BE798" s="11"/>
      <c r="BF798" s="11"/>
      <c r="BG798" s="11"/>
      <c r="BH798" s="13"/>
      <c r="BI798" s="12"/>
    </row>
    <row r="799" spans="4:61" ht="15.75" customHeight="1">
      <c r="D799" s="44"/>
      <c r="E799" s="11"/>
      <c r="F799" s="11"/>
      <c r="G799" s="11"/>
      <c r="H799" s="11"/>
      <c r="I799" s="11"/>
      <c r="J799" s="11"/>
      <c r="K799" s="11"/>
      <c r="L799" s="44"/>
      <c r="M799" s="11"/>
      <c r="N799" s="11"/>
      <c r="P799" s="18"/>
      <c r="Q799" s="11"/>
      <c r="R799" s="11"/>
      <c r="S799" s="11"/>
      <c r="T799" s="11"/>
      <c r="U799" s="11"/>
      <c r="V799" s="11"/>
      <c r="W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K799" s="11"/>
      <c r="AL799" s="11"/>
      <c r="AN799" s="11"/>
      <c r="AO799" s="11"/>
      <c r="AP799" s="15"/>
      <c r="AQ799" s="12"/>
      <c r="AR799" s="11"/>
      <c r="AT799" s="12"/>
      <c r="AU799" s="11"/>
      <c r="AV799" s="44"/>
      <c r="AW799" s="12"/>
      <c r="AX799" s="11"/>
      <c r="AY799" s="18"/>
      <c r="AZ799" s="12"/>
      <c r="BA799" s="11"/>
      <c r="BB799" s="11"/>
      <c r="BD799" s="11"/>
      <c r="BE799" s="11"/>
      <c r="BF799" s="11"/>
      <c r="BG799" s="11"/>
      <c r="BH799" s="13"/>
      <c r="BI799" s="12"/>
    </row>
    <row r="800" spans="4:61" ht="15.75" customHeight="1">
      <c r="D800" s="44"/>
      <c r="E800" s="11"/>
      <c r="F800" s="11"/>
      <c r="G800" s="11"/>
      <c r="H800" s="11"/>
      <c r="I800" s="11"/>
      <c r="J800" s="11"/>
      <c r="K800" s="11"/>
      <c r="L800" s="44"/>
      <c r="M800" s="11"/>
      <c r="N800" s="11"/>
      <c r="P800" s="18"/>
      <c r="Q800" s="11"/>
      <c r="R800" s="11"/>
      <c r="S800" s="11"/>
      <c r="T800" s="11"/>
      <c r="U800" s="11"/>
      <c r="V800" s="11"/>
      <c r="W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K800" s="11"/>
      <c r="AL800" s="11"/>
      <c r="AN800" s="11"/>
      <c r="AO800" s="11"/>
      <c r="AP800" s="15"/>
      <c r="AQ800" s="12"/>
      <c r="AR800" s="11"/>
      <c r="AT800" s="12"/>
      <c r="AU800" s="11"/>
      <c r="AV800" s="44"/>
      <c r="AW800" s="12"/>
      <c r="AX800" s="11"/>
      <c r="AY800" s="18"/>
      <c r="AZ800" s="12"/>
      <c r="BA800" s="11"/>
      <c r="BB800" s="11"/>
      <c r="BD800" s="11"/>
      <c r="BE800" s="11"/>
      <c r="BF800" s="11"/>
      <c r="BG800" s="11"/>
      <c r="BH800" s="13"/>
      <c r="BI800" s="12"/>
    </row>
    <row r="801" spans="4:61" ht="15.75" customHeight="1">
      <c r="D801" s="44"/>
      <c r="E801" s="11"/>
      <c r="F801" s="11"/>
      <c r="G801" s="11"/>
      <c r="H801" s="11"/>
      <c r="I801" s="11"/>
      <c r="J801" s="11"/>
      <c r="K801" s="11"/>
      <c r="L801" s="44"/>
      <c r="M801" s="11"/>
      <c r="N801" s="11"/>
      <c r="P801" s="18"/>
      <c r="Q801" s="11"/>
      <c r="R801" s="11"/>
      <c r="S801" s="11"/>
      <c r="T801" s="11"/>
      <c r="U801" s="11"/>
      <c r="V801" s="11"/>
      <c r="W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K801" s="11"/>
      <c r="AL801" s="11"/>
      <c r="AN801" s="11"/>
      <c r="AO801" s="11"/>
      <c r="AP801" s="15"/>
      <c r="AQ801" s="12"/>
      <c r="AR801" s="11"/>
      <c r="AT801" s="12"/>
      <c r="AU801" s="11"/>
      <c r="AV801" s="44"/>
      <c r="AW801" s="12"/>
      <c r="AX801" s="11"/>
      <c r="AY801" s="18"/>
      <c r="AZ801" s="12"/>
      <c r="BA801" s="11"/>
      <c r="BB801" s="11"/>
      <c r="BD801" s="11"/>
      <c r="BE801" s="11"/>
      <c r="BF801" s="11"/>
      <c r="BG801" s="11"/>
      <c r="BH801" s="13"/>
      <c r="BI801" s="12"/>
    </row>
    <row r="802" spans="4:61" ht="15.75" customHeight="1">
      <c r="D802" s="44"/>
      <c r="E802" s="11"/>
      <c r="F802" s="11"/>
      <c r="G802" s="11"/>
      <c r="H802" s="11"/>
      <c r="I802" s="11"/>
      <c r="J802" s="11"/>
      <c r="K802" s="11"/>
      <c r="L802" s="44"/>
      <c r="M802" s="11"/>
      <c r="N802" s="11"/>
      <c r="P802" s="18"/>
      <c r="Q802" s="11"/>
      <c r="R802" s="11"/>
      <c r="S802" s="11"/>
      <c r="T802" s="11"/>
      <c r="U802" s="11"/>
      <c r="V802" s="11"/>
      <c r="W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K802" s="11"/>
      <c r="AL802" s="11"/>
      <c r="AN802" s="11"/>
      <c r="AO802" s="11"/>
      <c r="AP802" s="15"/>
      <c r="AQ802" s="12"/>
      <c r="AR802" s="11"/>
      <c r="AT802" s="12"/>
      <c r="AU802" s="11"/>
      <c r="AV802" s="44"/>
      <c r="AW802" s="12"/>
      <c r="AX802" s="11"/>
      <c r="AY802" s="18"/>
      <c r="AZ802" s="12"/>
      <c r="BA802" s="11"/>
      <c r="BB802" s="11"/>
      <c r="BD802" s="11"/>
      <c r="BE802" s="11"/>
      <c r="BF802" s="11"/>
      <c r="BG802" s="11"/>
      <c r="BH802" s="13"/>
      <c r="BI802" s="12"/>
    </row>
    <row r="803" spans="4:61" ht="15.75" customHeight="1">
      <c r="D803" s="44"/>
      <c r="E803" s="11"/>
      <c r="F803" s="11"/>
      <c r="G803" s="11"/>
      <c r="H803" s="11"/>
      <c r="I803" s="11"/>
      <c r="J803" s="11"/>
      <c r="K803" s="11"/>
      <c r="L803" s="44"/>
      <c r="M803" s="11"/>
      <c r="N803" s="11"/>
      <c r="P803" s="18"/>
      <c r="Q803" s="11"/>
      <c r="R803" s="11"/>
      <c r="S803" s="11"/>
      <c r="T803" s="11"/>
      <c r="U803" s="11"/>
      <c r="V803" s="11"/>
      <c r="W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K803" s="11"/>
      <c r="AL803" s="11"/>
      <c r="AN803" s="11"/>
      <c r="AO803" s="11"/>
      <c r="AP803" s="15"/>
      <c r="AQ803" s="12"/>
      <c r="AR803" s="11"/>
      <c r="AT803" s="12"/>
      <c r="AU803" s="11"/>
      <c r="AV803" s="44"/>
      <c r="AW803" s="12"/>
      <c r="AX803" s="11"/>
      <c r="AY803" s="18"/>
      <c r="AZ803" s="12"/>
      <c r="BA803" s="11"/>
      <c r="BB803" s="11"/>
      <c r="BD803" s="11"/>
      <c r="BE803" s="11"/>
      <c r="BF803" s="11"/>
      <c r="BG803" s="11"/>
      <c r="BH803" s="13"/>
      <c r="BI803" s="12"/>
    </row>
    <row r="804" spans="4:61" ht="15.75" customHeight="1">
      <c r="D804" s="44"/>
      <c r="E804" s="11"/>
      <c r="F804" s="11"/>
      <c r="G804" s="11"/>
      <c r="H804" s="11"/>
      <c r="I804" s="11"/>
      <c r="J804" s="11"/>
      <c r="K804" s="11"/>
      <c r="L804" s="44"/>
      <c r="M804" s="11"/>
      <c r="N804" s="11"/>
      <c r="P804" s="18"/>
      <c r="Q804" s="11"/>
      <c r="R804" s="11"/>
      <c r="S804" s="11"/>
      <c r="T804" s="11"/>
      <c r="U804" s="11"/>
      <c r="V804" s="11"/>
      <c r="W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K804" s="11"/>
      <c r="AL804" s="11"/>
      <c r="AN804" s="11"/>
      <c r="AO804" s="11"/>
      <c r="AP804" s="15"/>
      <c r="AQ804" s="12"/>
      <c r="AR804" s="11"/>
      <c r="AT804" s="12"/>
      <c r="AU804" s="11"/>
      <c r="AV804" s="44"/>
      <c r="AW804" s="12"/>
      <c r="AX804" s="11"/>
      <c r="AY804" s="18"/>
      <c r="AZ804" s="12"/>
      <c r="BA804" s="11"/>
      <c r="BB804" s="11"/>
      <c r="BD804" s="11"/>
      <c r="BE804" s="11"/>
      <c r="BF804" s="11"/>
      <c r="BG804" s="11"/>
      <c r="BH804" s="13"/>
      <c r="BI804" s="12"/>
    </row>
    <row r="805" spans="4:61" ht="15.75" customHeight="1">
      <c r="D805" s="44"/>
      <c r="E805" s="11"/>
      <c r="F805" s="11"/>
      <c r="G805" s="11"/>
      <c r="H805" s="11"/>
      <c r="I805" s="11"/>
      <c r="J805" s="11"/>
      <c r="K805" s="11"/>
      <c r="L805" s="44"/>
      <c r="M805" s="11"/>
      <c r="N805" s="11"/>
      <c r="P805" s="18"/>
      <c r="Q805" s="11"/>
      <c r="R805" s="11"/>
      <c r="S805" s="11"/>
      <c r="T805" s="11"/>
      <c r="U805" s="11"/>
      <c r="V805" s="11"/>
      <c r="W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K805" s="11"/>
      <c r="AL805" s="11"/>
      <c r="AN805" s="11"/>
      <c r="AO805" s="11"/>
      <c r="AP805" s="15"/>
      <c r="AQ805" s="12"/>
      <c r="AR805" s="11"/>
      <c r="AT805" s="12"/>
      <c r="AU805" s="11"/>
      <c r="AV805" s="44"/>
      <c r="AW805" s="12"/>
      <c r="AX805" s="11"/>
      <c r="AY805" s="18"/>
      <c r="AZ805" s="12"/>
      <c r="BA805" s="11"/>
      <c r="BB805" s="11"/>
      <c r="BD805" s="11"/>
      <c r="BE805" s="11"/>
      <c r="BF805" s="11"/>
      <c r="BG805" s="11"/>
      <c r="BH805" s="13"/>
      <c r="BI805" s="12"/>
    </row>
    <row r="806" spans="4:61" ht="15.75" customHeight="1">
      <c r="D806" s="44"/>
      <c r="E806" s="11"/>
      <c r="F806" s="11"/>
      <c r="G806" s="11"/>
      <c r="H806" s="11"/>
      <c r="I806" s="11"/>
      <c r="J806" s="11"/>
      <c r="K806" s="11"/>
      <c r="L806" s="44"/>
      <c r="M806" s="11"/>
      <c r="N806" s="11"/>
      <c r="P806" s="18"/>
      <c r="Q806" s="11"/>
      <c r="R806" s="11"/>
      <c r="S806" s="11"/>
      <c r="T806" s="11"/>
      <c r="U806" s="11"/>
      <c r="V806" s="11"/>
      <c r="W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K806" s="11"/>
      <c r="AL806" s="11"/>
      <c r="AN806" s="11"/>
      <c r="AO806" s="11"/>
      <c r="AP806" s="15"/>
      <c r="AQ806" s="12"/>
      <c r="AR806" s="11"/>
      <c r="AT806" s="12"/>
      <c r="AU806" s="11"/>
      <c r="AV806" s="44"/>
      <c r="AW806" s="12"/>
      <c r="AX806" s="11"/>
      <c r="AY806" s="18"/>
      <c r="AZ806" s="12"/>
      <c r="BA806" s="11"/>
      <c r="BB806" s="11"/>
      <c r="BD806" s="11"/>
      <c r="BE806" s="11"/>
      <c r="BF806" s="11"/>
      <c r="BG806" s="11"/>
      <c r="BH806" s="13"/>
      <c r="BI806" s="12"/>
    </row>
    <row r="807" spans="4:61" ht="15.75" customHeight="1">
      <c r="D807" s="44"/>
      <c r="E807" s="11"/>
      <c r="F807" s="11"/>
      <c r="G807" s="11"/>
      <c r="H807" s="11"/>
      <c r="I807" s="11"/>
      <c r="J807" s="11"/>
      <c r="K807" s="11"/>
      <c r="L807" s="44"/>
      <c r="M807" s="11"/>
      <c r="N807" s="11"/>
      <c r="P807" s="18"/>
      <c r="Q807" s="11"/>
      <c r="R807" s="11"/>
      <c r="S807" s="11"/>
      <c r="T807" s="11"/>
      <c r="U807" s="11"/>
      <c r="V807" s="11"/>
      <c r="W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K807" s="11"/>
      <c r="AL807" s="11"/>
      <c r="AN807" s="11"/>
      <c r="AO807" s="11"/>
      <c r="AP807" s="15"/>
      <c r="AQ807" s="12"/>
      <c r="AR807" s="11"/>
      <c r="AT807" s="12"/>
      <c r="AU807" s="11"/>
      <c r="AV807" s="44"/>
      <c r="AW807" s="12"/>
      <c r="AX807" s="11"/>
      <c r="AY807" s="18"/>
      <c r="AZ807" s="12"/>
      <c r="BA807" s="11"/>
      <c r="BB807" s="11"/>
      <c r="BD807" s="11"/>
      <c r="BE807" s="11"/>
      <c r="BF807" s="11"/>
      <c r="BG807" s="11"/>
      <c r="BH807" s="13"/>
      <c r="BI807" s="12"/>
    </row>
    <row r="808" spans="4:61" ht="15.75" customHeight="1">
      <c r="D808" s="44"/>
      <c r="E808" s="11"/>
      <c r="F808" s="11"/>
      <c r="G808" s="11"/>
      <c r="H808" s="11"/>
      <c r="I808" s="11"/>
      <c r="J808" s="11"/>
      <c r="K808" s="11"/>
      <c r="L808" s="44"/>
      <c r="M808" s="11"/>
      <c r="N808" s="11"/>
      <c r="P808" s="18"/>
      <c r="Q808" s="11"/>
      <c r="R808" s="11"/>
      <c r="S808" s="11"/>
      <c r="T808" s="11"/>
      <c r="U808" s="11"/>
      <c r="V808" s="11"/>
      <c r="W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K808" s="11"/>
      <c r="AL808" s="11"/>
      <c r="AN808" s="11"/>
      <c r="AO808" s="11"/>
      <c r="AP808" s="15"/>
      <c r="AQ808" s="12"/>
      <c r="AR808" s="11"/>
      <c r="AT808" s="12"/>
      <c r="AU808" s="11"/>
      <c r="AV808" s="44"/>
      <c r="AW808" s="12"/>
      <c r="AX808" s="11"/>
      <c r="AY808" s="18"/>
      <c r="AZ808" s="12"/>
      <c r="BA808" s="11"/>
      <c r="BB808" s="11"/>
      <c r="BD808" s="11"/>
      <c r="BE808" s="11"/>
      <c r="BF808" s="11"/>
      <c r="BG808" s="11"/>
      <c r="BH808" s="13"/>
      <c r="BI808" s="12"/>
    </row>
    <row r="809" spans="4:61" ht="15.75" customHeight="1">
      <c r="D809" s="44"/>
      <c r="E809" s="11"/>
      <c r="F809" s="11"/>
      <c r="G809" s="11"/>
      <c r="H809" s="11"/>
      <c r="I809" s="11"/>
      <c r="J809" s="11"/>
      <c r="K809" s="11"/>
      <c r="L809" s="44"/>
      <c r="M809" s="11"/>
      <c r="N809" s="11"/>
      <c r="P809" s="18"/>
      <c r="Q809" s="11"/>
      <c r="R809" s="11"/>
      <c r="S809" s="11"/>
      <c r="T809" s="11"/>
      <c r="U809" s="11"/>
      <c r="V809" s="11"/>
      <c r="W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K809" s="11"/>
      <c r="AL809" s="11"/>
      <c r="AN809" s="11"/>
      <c r="AO809" s="11"/>
      <c r="AP809" s="15"/>
      <c r="AQ809" s="12"/>
      <c r="AR809" s="11"/>
      <c r="AT809" s="12"/>
      <c r="AU809" s="11"/>
      <c r="AV809" s="44"/>
      <c r="AW809" s="12"/>
      <c r="AX809" s="11"/>
      <c r="AY809" s="18"/>
      <c r="AZ809" s="12"/>
      <c r="BA809" s="11"/>
      <c r="BB809" s="11"/>
      <c r="BD809" s="11"/>
      <c r="BE809" s="11"/>
      <c r="BF809" s="11"/>
      <c r="BG809" s="11"/>
      <c r="BH809" s="13"/>
      <c r="BI809" s="12"/>
    </row>
    <row r="810" spans="4:61" ht="15.75" customHeight="1">
      <c r="D810" s="44"/>
      <c r="E810" s="11"/>
      <c r="F810" s="11"/>
      <c r="G810" s="11"/>
      <c r="H810" s="11"/>
      <c r="I810" s="11"/>
      <c r="J810" s="11"/>
      <c r="K810" s="11"/>
      <c r="L810" s="44"/>
      <c r="M810" s="11"/>
      <c r="N810" s="11"/>
      <c r="P810" s="18"/>
      <c r="Q810" s="11"/>
      <c r="R810" s="11"/>
      <c r="S810" s="11"/>
      <c r="T810" s="11"/>
      <c r="U810" s="11"/>
      <c r="V810" s="11"/>
      <c r="W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K810" s="11"/>
      <c r="AL810" s="11"/>
      <c r="AN810" s="11"/>
      <c r="AO810" s="11"/>
      <c r="AP810" s="15"/>
      <c r="AQ810" s="12"/>
      <c r="AR810" s="11"/>
      <c r="AT810" s="12"/>
      <c r="AU810" s="11"/>
      <c r="AV810" s="44"/>
      <c r="AW810" s="12"/>
      <c r="AX810" s="11"/>
      <c r="AY810" s="18"/>
      <c r="AZ810" s="12"/>
      <c r="BA810" s="11"/>
      <c r="BB810" s="11"/>
      <c r="BD810" s="11"/>
      <c r="BE810" s="11"/>
      <c r="BF810" s="11"/>
      <c r="BG810" s="11"/>
      <c r="BH810" s="13"/>
      <c r="BI810" s="12"/>
    </row>
    <row r="811" spans="4:61" ht="15.75" customHeight="1">
      <c r="D811" s="44"/>
      <c r="E811" s="11"/>
      <c r="F811" s="11"/>
      <c r="G811" s="11"/>
      <c r="H811" s="11"/>
      <c r="I811" s="11"/>
      <c r="J811" s="11"/>
      <c r="K811" s="11"/>
      <c r="L811" s="44"/>
      <c r="M811" s="11"/>
      <c r="N811" s="11"/>
      <c r="P811" s="18"/>
      <c r="Q811" s="11"/>
      <c r="R811" s="11"/>
      <c r="S811" s="11"/>
      <c r="T811" s="11"/>
      <c r="U811" s="11"/>
      <c r="V811" s="11"/>
      <c r="W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K811" s="11"/>
      <c r="AL811" s="11"/>
      <c r="AN811" s="11"/>
      <c r="AO811" s="11"/>
      <c r="AP811" s="15"/>
      <c r="AQ811" s="12"/>
      <c r="AR811" s="11"/>
      <c r="AT811" s="12"/>
      <c r="AU811" s="11"/>
      <c r="AV811" s="44"/>
      <c r="AW811" s="12"/>
      <c r="AX811" s="11"/>
      <c r="AY811" s="18"/>
      <c r="AZ811" s="12"/>
      <c r="BA811" s="11"/>
      <c r="BB811" s="11"/>
      <c r="BD811" s="11"/>
      <c r="BE811" s="11"/>
      <c r="BF811" s="11"/>
      <c r="BG811" s="11"/>
      <c r="BH811" s="13"/>
      <c r="BI811" s="12"/>
    </row>
    <row r="812" spans="4:61" ht="15.75" customHeight="1">
      <c r="D812" s="44"/>
      <c r="E812" s="11"/>
      <c r="F812" s="11"/>
      <c r="G812" s="11"/>
      <c r="H812" s="11"/>
      <c r="I812" s="11"/>
      <c r="J812" s="11"/>
      <c r="K812" s="11"/>
      <c r="L812" s="44"/>
      <c r="M812" s="11"/>
      <c r="N812" s="11"/>
      <c r="P812" s="18"/>
      <c r="Q812" s="11"/>
      <c r="R812" s="11"/>
      <c r="S812" s="11"/>
      <c r="T812" s="11"/>
      <c r="U812" s="11"/>
      <c r="V812" s="11"/>
      <c r="W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K812" s="11"/>
      <c r="AL812" s="11"/>
      <c r="AN812" s="11"/>
      <c r="AO812" s="11"/>
      <c r="AP812" s="15"/>
      <c r="AQ812" s="12"/>
      <c r="AR812" s="11"/>
      <c r="AT812" s="12"/>
      <c r="AU812" s="11"/>
      <c r="AV812" s="44"/>
      <c r="AW812" s="12"/>
      <c r="AX812" s="11"/>
      <c r="AY812" s="18"/>
      <c r="AZ812" s="12"/>
      <c r="BA812" s="11"/>
      <c r="BB812" s="11"/>
      <c r="BD812" s="11"/>
      <c r="BE812" s="11"/>
      <c r="BF812" s="11"/>
      <c r="BG812" s="11"/>
      <c r="BH812" s="13"/>
      <c r="BI812" s="12"/>
    </row>
    <row r="813" spans="4:61" ht="15.75" customHeight="1">
      <c r="D813" s="44"/>
      <c r="E813" s="11"/>
      <c r="F813" s="11"/>
      <c r="G813" s="11"/>
      <c r="H813" s="11"/>
      <c r="I813" s="11"/>
      <c r="J813" s="11"/>
      <c r="K813" s="11"/>
      <c r="L813" s="44"/>
      <c r="M813" s="11"/>
      <c r="N813" s="11"/>
      <c r="P813" s="18"/>
      <c r="Q813" s="11"/>
      <c r="R813" s="11"/>
      <c r="S813" s="11"/>
      <c r="T813" s="11"/>
      <c r="U813" s="11"/>
      <c r="V813" s="11"/>
      <c r="W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K813" s="11"/>
      <c r="AL813" s="11"/>
      <c r="AN813" s="11"/>
      <c r="AO813" s="11"/>
      <c r="AP813" s="15"/>
      <c r="AQ813" s="12"/>
      <c r="AR813" s="11"/>
      <c r="AT813" s="12"/>
      <c r="AU813" s="11"/>
      <c r="AV813" s="44"/>
      <c r="AW813" s="12"/>
      <c r="AX813" s="11"/>
      <c r="AY813" s="18"/>
      <c r="AZ813" s="12"/>
      <c r="BA813" s="11"/>
      <c r="BB813" s="11"/>
      <c r="BD813" s="11"/>
      <c r="BE813" s="11"/>
      <c r="BF813" s="11"/>
      <c r="BG813" s="11"/>
      <c r="BH813" s="13"/>
      <c r="BI813" s="12"/>
    </row>
    <row r="814" spans="4:61" ht="15.75" customHeight="1">
      <c r="D814" s="44"/>
      <c r="E814" s="11"/>
      <c r="F814" s="11"/>
      <c r="G814" s="11"/>
      <c r="H814" s="11"/>
      <c r="I814" s="11"/>
      <c r="J814" s="11"/>
      <c r="K814" s="11"/>
      <c r="L814" s="44"/>
      <c r="M814" s="11"/>
      <c r="N814" s="11"/>
      <c r="P814" s="18"/>
      <c r="Q814" s="11"/>
      <c r="R814" s="11"/>
      <c r="S814" s="11"/>
      <c r="T814" s="11"/>
      <c r="U814" s="11"/>
      <c r="V814" s="11"/>
      <c r="W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K814" s="11"/>
      <c r="AL814" s="11"/>
      <c r="AN814" s="11"/>
      <c r="AO814" s="11"/>
      <c r="AP814" s="15"/>
      <c r="AQ814" s="12"/>
      <c r="AR814" s="11"/>
      <c r="AT814" s="12"/>
      <c r="AU814" s="11"/>
      <c r="AV814" s="44"/>
      <c r="AW814" s="12"/>
      <c r="AX814" s="11"/>
      <c r="AY814" s="18"/>
      <c r="AZ814" s="12"/>
      <c r="BA814" s="11"/>
      <c r="BB814" s="11"/>
      <c r="BD814" s="11"/>
      <c r="BE814" s="11"/>
      <c r="BF814" s="11"/>
      <c r="BG814" s="11"/>
      <c r="BH814" s="13"/>
      <c r="BI814" s="12"/>
    </row>
    <row r="815" spans="4:61" ht="15.75" customHeight="1">
      <c r="D815" s="44"/>
      <c r="E815" s="11"/>
      <c r="F815" s="11"/>
      <c r="G815" s="11"/>
      <c r="H815" s="11"/>
      <c r="I815" s="11"/>
      <c r="J815" s="11"/>
      <c r="K815" s="11"/>
      <c r="L815" s="44"/>
      <c r="M815" s="11"/>
      <c r="N815" s="11"/>
      <c r="P815" s="18"/>
      <c r="Q815" s="11"/>
      <c r="R815" s="11"/>
      <c r="S815" s="11"/>
      <c r="T815" s="11"/>
      <c r="U815" s="11"/>
      <c r="V815" s="11"/>
      <c r="W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K815" s="11"/>
      <c r="AL815" s="11"/>
      <c r="AN815" s="11"/>
      <c r="AO815" s="11"/>
      <c r="AP815" s="15"/>
      <c r="AQ815" s="12"/>
      <c r="AR815" s="11"/>
      <c r="AT815" s="12"/>
      <c r="AU815" s="11"/>
      <c r="AV815" s="44"/>
      <c r="AW815" s="12"/>
      <c r="AX815" s="11"/>
      <c r="AY815" s="18"/>
      <c r="AZ815" s="12"/>
      <c r="BA815" s="11"/>
      <c r="BB815" s="11"/>
      <c r="BD815" s="11"/>
      <c r="BE815" s="11"/>
      <c r="BF815" s="11"/>
      <c r="BG815" s="11"/>
      <c r="BH815" s="13"/>
      <c r="BI815" s="12"/>
    </row>
    <row r="816" spans="4:61" ht="15.75" customHeight="1">
      <c r="D816" s="44"/>
      <c r="E816" s="11"/>
      <c r="F816" s="11"/>
      <c r="G816" s="11"/>
      <c r="H816" s="11"/>
      <c r="I816" s="11"/>
      <c r="J816" s="11"/>
      <c r="K816" s="11"/>
      <c r="L816" s="44"/>
      <c r="M816" s="11"/>
      <c r="N816" s="11"/>
      <c r="P816" s="18"/>
      <c r="Q816" s="11"/>
      <c r="R816" s="11"/>
      <c r="S816" s="11"/>
      <c r="T816" s="11"/>
      <c r="U816" s="11"/>
      <c r="V816" s="11"/>
      <c r="W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K816" s="11"/>
      <c r="AL816" s="11"/>
      <c r="AN816" s="11"/>
      <c r="AO816" s="11"/>
      <c r="AP816" s="15"/>
      <c r="AQ816" s="12"/>
      <c r="AR816" s="11"/>
      <c r="AT816" s="12"/>
      <c r="AU816" s="11"/>
      <c r="AV816" s="44"/>
      <c r="AW816" s="12"/>
      <c r="AX816" s="11"/>
      <c r="AY816" s="18"/>
      <c r="AZ816" s="12"/>
      <c r="BA816" s="11"/>
      <c r="BB816" s="11"/>
      <c r="BD816" s="11"/>
      <c r="BE816" s="11"/>
      <c r="BF816" s="11"/>
      <c r="BG816" s="11"/>
      <c r="BH816" s="13"/>
      <c r="BI816" s="12"/>
    </row>
    <row r="817" spans="4:61" ht="15.75" customHeight="1">
      <c r="D817" s="44"/>
      <c r="E817" s="11"/>
      <c r="F817" s="11"/>
      <c r="G817" s="11"/>
      <c r="H817" s="11"/>
      <c r="I817" s="11"/>
      <c r="J817" s="11"/>
      <c r="K817" s="11"/>
      <c r="L817" s="44"/>
      <c r="M817" s="11"/>
      <c r="N817" s="11"/>
      <c r="P817" s="18"/>
      <c r="Q817" s="11"/>
      <c r="R817" s="11"/>
      <c r="S817" s="11"/>
      <c r="T817" s="11"/>
      <c r="U817" s="11"/>
      <c r="V817" s="11"/>
      <c r="W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K817" s="11"/>
      <c r="AL817" s="11"/>
      <c r="AN817" s="11"/>
      <c r="AO817" s="11"/>
      <c r="AP817" s="15"/>
      <c r="AQ817" s="12"/>
      <c r="AR817" s="11"/>
      <c r="AT817" s="12"/>
      <c r="AU817" s="11"/>
      <c r="AV817" s="44"/>
      <c r="AW817" s="12"/>
      <c r="AX817" s="11"/>
      <c r="AY817" s="18"/>
      <c r="AZ817" s="12"/>
      <c r="BA817" s="11"/>
      <c r="BB817" s="11"/>
      <c r="BD817" s="11"/>
      <c r="BE817" s="11"/>
      <c r="BF817" s="11"/>
      <c r="BG817" s="11"/>
      <c r="BH817" s="13"/>
      <c r="BI817" s="12"/>
    </row>
    <row r="818" spans="4:61" ht="15.75" customHeight="1">
      <c r="D818" s="44"/>
      <c r="E818" s="11"/>
      <c r="F818" s="11"/>
      <c r="G818" s="11"/>
      <c r="H818" s="11"/>
      <c r="I818" s="11"/>
      <c r="J818" s="11"/>
      <c r="K818" s="11"/>
      <c r="L818" s="44"/>
      <c r="M818" s="11"/>
      <c r="N818" s="11"/>
      <c r="P818" s="18"/>
      <c r="Q818" s="11"/>
      <c r="R818" s="11"/>
      <c r="S818" s="11"/>
      <c r="T818" s="11"/>
      <c r="U818" s="11"/>
      <c r="V818" s="11"/>
      <c r="W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K818" s="11"/>
      <c r="AL818" s="11"/>
      <c r="AN818" s="11"/>
      <c r="AO818" s="11"/>
      <c r="AP818" s="15"/>
      <c r="AQ818" s="12"/>
      <c r="AR818" s="11"/>
      <c r="AT818" s="12"/>
      <c r="AU818" s="11"/>
      <c r="AV818" s="44"/>
      <c r="AW818" s="12"/>
      <c r="AX818" s="11"/>
      <c r="AY818" s="18"/>
      <c r="AZ818" s="12"/>
      <c r="BA818" s="11"/>
      <c r="BB818" s="11"/>
      <c r="BD818" s="11"/>
      <c r="BE818" s="11"/>
      <c r="BF818" s="11"/>
      <c r="BG818" s="11"/>
      <c r="BH818" s="13"/>
      <c r="BI818" s="12"/>
    </row>
    <row r="819" spans="4:61" ht="15.75" customHeight="1">
      <c r="D819" s="44"/>
      <c r="E819" s="11"/>
      <c r="F819" s="11"/>
      <c r="G819" s="11"/>
      <c r="H819" s="11"/>
      <c r="I819" s="11"/>
      <c r="J819" s="11"/>
      <c r="K819" s="11"/>
      <c r="L819" s="44"/>
      <c r="M819" s="11"/>
      <c r="N819" s="11"/>
      <c r="P819" s="18"/>
      <c r="Q819" s="11"/>
      <c r="R819" s="11"/>
      <c r="S819" s="11"/>
      <c r="T819" s="11"/>
      <c r="U819" s="11"/>
      <c r="V819" s="11"/>
      <c r="W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K819" s="11"/>
      <c r="AL819" s="11"/>
      <c r="AN819" s="11"/>
      <c r="AO819" s="11"/>
      <c r="AP819" s="15"/>
      <c r="AQ819" s="12"/>
      <c r="AR819" s="11"/>
      <c r="AT819" s="12"/>
      <c r="AU819" s="11"/>
      <c r="AV819" s="44"/>
      <c r="AW819" s="12"/>
      <c r="AX819" s="11"/>
      <c r="AY819" s="18"/>
      <c r="AZ819" s="12"/>
      <c r="BA819" s="11"/>
      <c r="BB819" s="11"/>
      <c r="BD819" s="11"/>
      <c r="BE819" s="11"/>
      <c r="BF819" s="11"/>
      <c r="BG819" s="11"/>
      <c r="BH819" s="13"/>
      <c r="BI819" s="12"/>
    </row>
    <row r="820" spans="4:61" ht="15.75" customHeight="1">
      <c r="D820" s="44"/>
      <c r="E820" s="11"/>
      <c r="F820" s="11"/>
      <c r="G820" s="11"/>
      <c r="H820" s="11"/>
      <c r="I820" s="11"/>
      <c r="J820" s="11"/>
      <c r="K820" s="11"/>
      <c r="L820" s="44"/>
      <c r="M820" s="11"/>
      <c r="N820" s="11"/>
      <c r="P820" s="18"/>
      <c r="Q820" s="11"/>
      <c r="R820" s="11"/>
      <c r="S820" s="11"/>
      <c r="T820" s="11"/>
      <c r="U820" s="11"/>
      <c r="V820" s="11"/>
      <c r="W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K820" s="11"/>
      <c r="AL820" s="11"/>
      <c r="AN820" s="11"/>
      <c r="AO820" s="11"/>
      <c r="AP820" s="15"/>
      <c r="AQ820" s="12"/>
      <c r="AR820" s="11"/>
      <c r="AT820" s="12"/>
      <c r="AU820" s="11"/>
      <c r="AV820" s="44"/>
      <c r="AW820" s="12"/>
      <c r="AX820" s="11"/>
      <c r="AY820" s="18"/>
      <c r="AZ820" s="12"/>
      <c r="BA820" s="11"/>
      <c r="BB820" s="11"/>
      <c r="BD820" s="11"/>
      <c r="BE820" s="11"/>
      <c r="BF820" s="11"/>
      <c r="BG820" s="11"/>
      <c r="BH820" s="13"/>
      <c r="BI820" s="12"/>
    </row>
    <row r="821" spans="4:61" ht="15.75" customHeight="1">
      <c r="D821" s="44"/>
      <c r="E821" s="11"/>
      <c r="F821" s="11"/>
      <c r="G821" s="11"/>
      <c r="H821" s="11"/>
      <c r="I821" s="11"/>
      <c r="J821" s="11"/>
      <c r="K821" s="11"/>
      <c r="L821" s="44"/>
      <c r="M821" s="11"/>
      <c r="N821" s="11"/>
      <c r="P821" s="18"/>
      <c r="Q821" s="11"/>
      <c r="R821" s="11"/>
      <c r="S821" s="11"/>
      <c r="T821" s="11"/>
      <c r="U821" s="11"/>
      <c r="V821" s="11"/>
      <c r="W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K821" s="11"/>
      <c r="AL821" s="11"/>
      <c r="AN821" s="11"/>
      <c r="AO821" s="11"/>
      <c r="AP821" s="15"/>
      <c r="AQ821" s="12"/>
      <c r="AR821" s="11"/>
      <c r="AT821" s="12"/>
      <c r="AU821" s="11"/>
      <c r="AV821" s="44"/>
      <c r="AW821" s="12"/>
      <c r="AX821" s="11"/>
      <c r="AY821" s="18"/>
      <c r="AZ821" s="12"/>
      <c r="BA821" s="11"/>
      <c r="BB821" s="11"/>
      <c r="BD821" s="11"/>
      <c r="BE821" s="11"/>
      <c r="BF821" s="11"/>
      <c r="BG821" s="11"/>
      <c r="BH821" s="13"/>
      <c r="BI821" s="12"/>
    </row>
    <row r="822" spans="4:61" ht="15.75" customHeight="1">
      <c r="D822" s="44"/>
      <c r="E822" s="11"/>
      <c r="F822" s="11"/>
      <c r="G822" s="11"/>
      <c r="H822" s="11"/>
      <c r="I822" s="11"/>
      <c r="J822" s="11"/>
      <c r="K822" s="11"/>
      <c r="L822" s="44"/>
      <c r="M822" s="11"/>
      <c r="N822" s="11"/>
      <c r="P822" s="18"/>
      <c r="Q822" s="11"/>
      <c r="R822" s="11"/>
      <c r="S822" s="11"/>
      <c r="T822" s="11"/>
      <c r="U822" s="11"/>
      <c r="V822" s="11"/>
      <c r="W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K822" s="11"/>
      <c r="AL822" s="11"/>
      <c r="AN822" s="11"/>
      <c r="AO822" s="11"/>
      <c r="AP822" s="15"/>
      <c r="AQ822" s="12"/>
      <c r="AR822" s="11"/>
      <c r="AT822" s="12"/>
      <c r="AU822" s="11"/>
      <c r="AV822" s="44"/>
      <c r="AW822" s="12"/>
      <c r="AX822" s="11"/>
      <c r="AY822" s="18"/>
      <c r="AZ822" s="12"/>
      <c r="BA822" s="11"/>
      <c r="BB822" s="11"/>
      <c r="BD822" s="11"/>
      <c r="BE822" s="11"/>
      <c r="BF822" s="11"/>
      <c r="BG822" s="11"/>
      <c r="BH822" s="13"/>
      <c r="BI822" s="12"/>
    </row>
    <row r="823" spans="4:61" ht="15.75" customHeight="1">
      <c r="D823" s="44"/>
      <c r="E823" s="11"/>
      <c r="F823" s="11"/>
      <c r="G823" s="11"/>
      <c r="H823" s="11"/>
      <c r="I823" s="11"/>
      <c r="J823" s="11"/>
      <c r="K823" s="11"/>
      <c r="L823" s="44"/>
      <c r="M823" s="11"/>
      <c r="N823" s="11"/>
      <c r="P823" s="18"/>
      <c r="Q823" s="11"/>
      <c r="R823" s="11"/>
      <c r="S823" s="11"/>
      <c r="T823" s="11"/>
      <c r="U823" s="11"/>
      <c r="V823" s="11"/>
      <c r="W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K823" s="11"/>
      <c r="AL823" s="11"/>
      <c r="AN823" s="11"/>
      <c r="AO823" s="11"/>
      <c r="AP823" s="15"/>
      <c r="AQ823" s="12"/>
      <c r="AR823" s="11"/>
      <c r="AT823" s="12"/>
      <c r="AU823" s="11"/>
      <c r="AV823" s="44"/>
      <c r="AW823" s="12"/>
      <c r="AX823" s="11"/>
      <c r="AY823" s="18"/>
      <c r="AZ823" s="12"/>
      <c r="BA823" s="11"/>
      <c r="BB823" s="11"/>
      <c r="BD823" s="11"/>
      <c r="BE823" s="11"/>
      <c r="BF823" s="11"/>
      <c r="BG823" s="11"/>
      <c r="BH823" s="13"/>
      <c r="BI823" s="12"/>
    </row>
    <row r="824" spans="4:61" ht="15.75" customHeight="1">
      <c r="D824" s="44"/>
      <c r="E824" s="11"/>
      <c r="F824" s="11"/>
      <c r="G824" s="11"/>
      <c r="H824" s="11"/>
      <c r="I824" s="11"/>
      <c r="J824" s="11"/>
      <c r="K824" s="11"/>
      <c r="L824" s="44"/>
      <c r="M824" s="11"/>
      <c r="N824" s="11"/>
      <c r="P824" s="18"/>
      <c r="Q824" s="11"/>
      <c r="R824" s="11"/>
      <c r="S824" s="11"/>
      <c r="T824" s="11"/>
      <c r="U824" s="11"/>
      <c r="V824" s="11"/>
      <c r="W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K824" s="11"/>
      <c r="AL824" s="11"/>
      <c r="AN824" s="11"/>
      <c r="AO824" s="11"/>
      <c r="AP824" s="15"/>
      <c r="AQ824" s="12"/>
      <c r="AR824" s="11"/>
      <c r="AT824" s="12"/>
      <c r="AU824" s="11"/>
      <c r="AV824" s="44"/>
      <c r="AW824" s="12"/>
      <c r="AX824" s="11"/>
      <c r="AY824" s="18"/>
      <c r="AZ824" s="12"/>
      <c r="BA824" s="11"/>
      <c r="BB824" s="11"/>
      <c r="BD824" s="11"/>
      <c r="BE824" s="11"/>
      <c r="BF824" s="11"/>
      <c r="BG824" s="11"/>
      <c r="BH824" s="13"/>
      <c r="BI824" s="12"/>
    </row>
    <row r="825" spans="4:61" ht="15.75" customHeight="1">
      <c r="D825" s="44"/>
      <c r="E825" s="11"/>
      <c r="F825" s="11"/>
      <c r="G825" s="11"/>
      <c r="H825" s="11"/>
      <c r="I825" s="11"/>
      <c r="J825" s="11"/>
      <c r="K825" s="11"/>
      <c r="L825" s="44"/>
      <c r="M825" s="11"/>
      <c r="N825" s="11"/>
      <c r="P825" s="18"/>
      <c r="Q825" s="11"/>
      <c r="R825" s="11"/>
      <c r="S825" s="11"/>
      <c r="T825" s="11"/>
      <c r="U825" s="11"/>
      <c r="V825" s="11"/>
      <c r="W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K825" s="11"/>
      <c r="AL825" s="11"/>
      <c r="AN825" s="11"/>
      <c r="AO825" s="11"/>
      <c r="AP825" s="15"/>
      <c r="AQ825" s="12"/>
      <c r="AR825" s="11"/>
      <c r="AT825" s="12"/>
      <c r="AU825" s="11"/>
      <c r="AV825" s="44"/>
      <c r="AW825" s="12"/>
      <c r="AX825" s="11"/>
      <c r="AY825" s="18"/>
      <c r="AZ825" s="12"/>
      <c r="BA825" s="11"/>
      <c r="BB825" s="11"/>
      <c r="BD825" s="11"/>
      <c r="BE825" s="11"/>
      <c r="BF825" s="11"/>
      <c r="BG825" s="11"/>
      <c r="BH825" s="13"/>
      <c r="BI825" s="12"/>
    </row>
    <row r="826" spans="4:61" ht="15.75" customHeight="1">
      <c r="D826" s="44"/>
      <c r="E826" s="11"/>
      <c r="F826" s="11"/>
      <c r="G826" s="11"/>
      <c r="H826" s="11"/>
      <c r="I826" s="11"/>
      <c r="J826" s="11"/>
      <c r="K826" s="11"/>
      <c r="L826" s="44"/>
      <c r="M826" s="11"/>
      <c r="N826" s="11"/>
      <c r="P826" s="18"/>
      <c r="Q826" s="11"/>
      <c r="R826" s="11"/>
      <c r="S826" s="11"/>
      <c r="T826" s="11"/>
      <c r="U826" s="11"/>
      <c r="V826" s="11"/>
      <c r="W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K826" s="11"/>
      <c r="AL826" s="11"/>
      <c r="AN826" s="11"/>
      <c r="AO826" s="11"/>
      <c r="AP826" s="15"/>
      <c r="AQ826" s="12"/>
      <c r="AR826" s="11"/>
      <c r="AT826" s="12"/>
      <c r="AU826" s="11"/>
      <c r="AV826" s="44"/>
      <c r="AW826" s="12"/>
      <c r="AX826" s="11"/>
      <c r="AY826" s="18"/>
      <c r="AZ826" s="12"/>
      <c r="BA826" s="11"/>
      <c r="BB826" s="11"/>
      <c r="BD826" s="11"/>
      <c r="BE826" s="11"/>
      <c r="BF826" s="11"/>
      <c r="BG826" s="11"/>
      <c r="BH826" s="13"/>
      <c r="BI826" s="12"/>
    </row>
    <row r="827" spans="4:61" ht="15.75" customHeight="1">
      <c r="D827" s="44"/>
      <c r="E827" s="11"/>
      <c r="F827" s="11"/>
      <c r="G827" s="11"/>
      <c r="H827" s="11"/>
      <c r="I827" s="11"/>
      <c r="J827" s="11"/>
      <c r="K827" s="11"/>
      <c r="L827" s="44"/>
      <c r="M827" s="11"/>
      <c r="N827" s="11"/>
      <c r="P827" s="18"/>
      <c r="Q827" s="11"/>
      <c r="R827" s="11"/>
      <c r="S827" s="11"/>
      <c r="T827" s="11"/>
      <c r="U827" s="11"/>
      <c r="V827" s="11"/>
      <c r="W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K827" s="11"/>
      <c r="AL827" s="11"/>
      <c r="AN827" s="11"/>
      <c r="AO827" s="11"/>
      <c r="AP827" s="15"/>
      <c r="AQ827" s="12"/>
      <c r="AR827" s="11"/>
      <c r="AT827" s="12"/>
      <c r="AU827" s="11"/>
      <c r="AV827" s="44"/>
      <c r="AW827" s="12"/>
      <c r="AX827" s="11"/>
      <c r="AY827" s="18"/>
      <c r="AZ827" s="12"/>
      <c r="BA827" s="11"/>
      <c r="BB827" s="11"/>
      <c r="BD827" s="11"/>
      <c r="BE827" s="11"/>
      <c r="BF827" s="11"/>
      <c r="BG827" s="11"/>
      <c r="BH827" s="13"/>
      <c r="BI827" s="12"/>
    </row>
    <row r="828" spans="4:61" ht="15.75" customHeight="1">
      <c r="D828" s="44"/>
      <c r="E828" s="11"/>
      <c r="F828" s="11"/>
      <c r="G828" s="11"/>
      <c r="H828" s="11"/>
      <c r="I828" s="11"/>
      <c r="J828" s="11"/>
      <c r="K828" s="11"/>
      <c r="L828" s="44"/>
      <c r="M828" s="11"/>
      <c r="N828" s="11"/>
      <c r="P828" s="18"/>
      <c r="Q828" s="11"/>
      <c r="R828" s="11"/>
      <c r="S828" s="11"/>
      <c r="T828" s="11"/>
      <c r="U828" s="11"/>
      <c r="V828" s="11"/>
      <c r="W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K828" s="11"/>
      <c r="AL828" s="11"/>
      <c r="AN828" s="11"/>
      <c r="AO828" s="11"/>
      <c r="AP828" s="15"/>
      <c r="AQ828" s="12"/>
      <c r="AR828" s="11"/>
      <c r="AT828" s="12"/>
      <c r="AU828" s="11"/>
      <c r="AV828" s="44"/>
      <c r="AW828" s="12"/>
      <c r="AX828" s="11"/>
      <c r="AY828" s="18"/>
      <c r="AZ828" s="12"/>
      <c r="BA828" s="11"/>
      <c r="BB828" s="11"/>
      <c r="BD828" s="11"/>
      <c r="BE828" s="11"/>
      <c r="BF828" s="11"/>
      <c r="BG828" s="11"/>
      <c r="BH828" s="13"/>
      <c r="BI828" s="12"/>
    </row>
    <row r="829" spans="4:61" ht="15.75" customHeight="1">
      <c r="D829" s="44"/>
      <c r="E829" s="11"/>
      <c r="F829" s="11"/>
      <c r="G829" s="11"/>
      <c r="H829" s="11"/>
      <c r="I829" s="11"/>
      <c r="J829" s="11"/>
      <c r="K829" s="11"/>
      <c r="L829" s="44"/>
      <c r="M829" s="11"/>
      <c r="N829" s="11"/>
      <c r="P829" s="18"/>
      <c r="Q829" s="11"/>
      <c r="R829" s="11"/>
      <c r="S829" s="11"/>
      <c r="T829" s="11"/>
      <c r="U829" s="11"/>
      <c r="V829" s="11"/>
      <c r="W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K829" s="11"/>
      <c r="AL829" s="11"/>
      <c r="AN829" s="11"/>
      <c r="AO829" s="11"/>
      <c r="AP829" s="15"/>
      <c r="AQ829" s="12"/>
      <c r="AR829" s="11"/>
      <c r="AT829" s="12"/>
      <c r="AU829" s="11"/>
      <c r="AV829" s="44"/>
      <c r="AW829" s="12"/>
      <c r="AX829" s="11"/>
      <c r="AY829" s="18"/>
      <c r="AZ829" s="12"/>
      <c r="BA829" s="11"/>
      <c r="BB829" s="11"/>
      <c r="BD829" s="11"/>
      <c r="BE829" s="11"/>
      <c r="BF829" s="11"/>
      <c r="BG829" s="11"/>
      <c r="BH829" s="13"/>
      <c r="BI829" s="12"/>
    </row>
    <row r="830" spans="4:61" ht="15.75" customHeight="1">
      <c r="D830" s="44"/>
      <c r="E830" s="11"/>
      <c r="F830" s="11"/>
      <c r="G830" s="11"/>
      <c r="H830" s="11"/>
      <c r="I830" s="11"/>
      <c r="J830" s="11"/>
      <c r="K830" s="11"/>
      <c r="L830" s="44"/>
      <c r="M830" s="11"/>
      <c r="N830" s="11"/>
      <c r="P830" s="18"/>
      <c r="Q830" s="11"/>
      <c r="R830" s="11"/>
      <c r="S830" s="11"/>
      <c r="T830" s="11"/>
      <c r="U830" s="11"/>
      <c r="V830" s="11"/>
      <c r="W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K830" s="11"/>
      <c r="AL830" s="11"/>
      <c r="AN830" s="11"/>
      <c r="AO830" s="11"/>
      <c r="AP830" s="15"/>
      <c r="AQ830" s="12"/>
      <c r="AR830" s="11"/>
      <c r="AT830" s="12"/>
      <c r="AU830" s="11"/>
      <c r="AV830" s="44"/>
      <c r="AW830" s="12"/>
      <c r="AX830" s="11"/>
      <c r="AY830" s="18"/>
      <c r="AZ830" s="12"/>
      <c r="BA830" s="11"/>
      <c r="BB830" s="11"/>
      <c r="BD830" s="11"/>
      <c r="BE830" s="11"/>
      <c r="BF830" s="11"/>
      <c r="BG830" s="11"/>
      <c r="BH830" s="13"/>
      <c r="BI830" s="12"/>
    </row>
    <row r="831" spans="4:61" ht="15.75" customHeight="1">
      <c r="D831" s="44"/>
      <c r="E831" s="11"/>
      <c r="F831" s="11"/>
      <c r="G831" s="11"/>
      <c r="H831" s="11"/>
      <c r="I831" s="11"/>
      <c r="J831" s="11"/>
      <c r="K831" s="11"/>
      <c r="L831" s="44"/>
      <c r="M831" s="11"/>
      <c r="N831" s="11"/>
      <c r="P831" s="18"/>
      <c r="Q831" s="11"/>
      <c r="R831" s="11"/>
      <c r="S831" s="11"/>
      <c r="T831" s="11"/>
      <c r="U831" s="11"/>
      <c r="V831" s="11"/>
      <c r="W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K831" s="11"/>
      <c r="AL831" s="11"/>
      <c r="AN831" s="11"/>
      <c r="AO831" s="11"/>
      <c r="AP831" s="15"/>
      <c r="AQ831" s="12"/>
      <c r="AR831" s="11"/>
      <c r="AT831" s="12"/>
      <c r="AU831" s="11"/>
      <c r="AV831" s="44"/>
      <c r="AW831" s="12"/>
      <c r="AX831" s="11"/>
      <c r="AY831" s="18"/>
      <c r="AZ831" s="12"/>
      <c r="BA831" s="11"/>
      <c r="BB831" s="11"/>
      <c r="BD831" s="11"/>
      <c r="BE831" s="11"/>
      <c r="BF831" s="11"/>
      <c r="BG831" s="11"/>
      <c r="BH831" s="13"/>
      <c r="BI831" s="12"/>
    </row>
    <row r="832" spans="4:61" ht="15.75" customHeight="1">
      <c r="D832" s="44"/>
      <c r="E832" s="11"/>
      <c r="F832" s="11"/>
      <c r="G832" s="11"/>
      <c r="H832" s="11"/>
      <c r="I832" s="11"/>
      <c r="J832" s="11"/>
      <c r="K832" s="11"/>
      <c r="L832" s="44"/>
      <c r="M832" s="11"/>
      <c r="N832" s="11"/>
      <c r="P832" s="18"/>
      <c r="Q832" s="11"/>
      <c r="R832" s="11"/>
      <c r="S832" s="11"/>
      <c r="T832" s="11"/>
      <c r="U832" s="11"/>
      <c r="V832" s="11"/>
      <c r="W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K832" s="11"/>
      <c r="AL832" s="11"/>
      <c r="AN832" s="11"/>
      <c r="AO832" s="11"/>
      <c r="AP832" s="15"/>
      <c r="AQ832" s="12"/>
      <c r="AR832" s="11"/>
      <c r="AT832" s="12"/>
      <c r="AU832" s="11"/>
      <c r="AV832" s="44"/>
      <c r="AW832" s="12"/>
      <c r="AX832" s="11"/>
      <c r="AY832" s="18"/>
      <c r="AZ832" s="12"/>
      <c r="BA832" s="11"/>
      <c r="BB832" s="11"/>
      <c r="BD832" s="11"/>
      <c r="BE832" s="11"/>
      <c r="BF832" s="11"/>
      <c r="BG832" s="11"/>
      <c r="BH832" s="13"/>
      <c r="BI832" s="12"/>
    </row>
    <row r="833" spans="4:61" ht="15.75" customHeight="1">
      <c r="D833" s="44"/>
      <c r="E833" s="11"/>
      <c r="F833" s="11"/>
      <c r="G833" s="11"/>
      <c r="H833" s="11"/>
      <c r="I833" s="11"/>
      <c r="J833" s="11"/>
      <c r="K833" s="11"/>
      <c r="L833" s="44"/>
      <c r="M833" s="11"/>
      <c r="N833" s="11"/>
      <c r="P833" s="18"/>
      <c r="Q833" s="11"/>
      <c r="R833" s="11"/>
      <c r="S833" s="11"/>
      <c r="T833" s="11"/>
      <c r="U833" s="11"/>
      <c r="V833" s="11"/>
      <c r="W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K833" s="11"/>
      <c r="AL833" s="11"/>
      <c r="AN833" s="11"/>
      <c r="AO833" s="11"/>
      <c r="AP833" s="15"/>
      <c r="AQ833" s="12"/>
      <c r="AR833" s="11"/>
      <c r="AT833" s="12"/>
      <c r="AU833" s="11"/>
      <c r="AV833" s="44"/>
      <c r="AW833" s="12"/>
      <c r="AX833" s="11"/>
      <c r="AY833" s="18"/>
      <c r="AZ833" s="12"/>
      <c r="BA833" s="11"/>
      <c r="BB833" s="11"/>
      <c r="BD833" s="11"/>
      <c r="BE833" s="11"/>
      <c r="BF833" s="11"/>
      <c r="BG833" s="11"/>
      <c r="BH833" s="13"/>
      <c r="BI833" s="12"/>
    </row>
    <row r="834" spans="4:61" ht="15.75" customHeight="1">
      <c r="D834" s="44"/>
      <c r="E834" s="11"/>
      <c r="F834" s="11"/>
      <c r="G834" s="11"/>
      <c r="H834" s="11"/>
      <c r="I834" s="11"/>
      <c r="J834" s="11"/>
      <c r="K834" s="11"/>
      <c r="L834" s="44"/>
      <c r="M834" s="11"/>
      <c r="N834" s="11"/>
      <c r="P834" s="18"/>
      <c r="Q834" s="11"/>
      <c r="R834" s="11"/>
      <c r="S834" s="11"/>
      <c r="T834" s="11"/>
      <c r="U834" s="11"/>
      <c r="V834" s="11"/>
      <c r="W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K834" s="11"/>
      <c r="AL834" s="11"/>
      <c r="AN834" s="11"/>
      <c r="AO834" s="11"/>
      <c r="AP834" s="15"/>
      <c r="AQ834" s="12"/>
      <c r="AR834" s="11"/>
      <c r="AT834" s="12"/>
      <c r="AU834" s="11"/>
      <c r="AV834" s="44"/>
      <c r="AW834" s="12"/>
      <c r="AX834" s="11"/>
      <c r="AY834" s="18"/>
      <c r="AZ834" s="12"/>
      <c r="BA834" s="11"/>
      <c r="BB834" s="11"/>
      <c r="BD834" s="11"/>
      <c r="BE834" s="11"/>
      <c r="BF834" s="11"/>
      <c r="BG834" s="11"/>
      <c r="BH834" s="13"/>
      <c r="BI834" s="12"/>
    </row>
    <row r="835" spans="4:61" ht="15.75" customHeight="1">
      <c r="D835" s="44"/>
      <c r="E835" s="11"/>
      <c r="F835" s="11"/>
      <c r="G835" s="11"/>
      <c r="H835" s="11"/>
      <c r="I835" s="11"/>
      <c r="J835" s="11"/>
      <c r="K835" s="11"/>
      <c r="L835" s="44"/>
      <c r="M835" s="11"/>
      <c r="N835" s="11"/>
      <c r="P835" s="18"/>
      <c r="Q835" s="11"/>
      <c r="R835" s="11"/>
      <c r="S835" s="11"/>
      <c r="T835" s="11"/>
      <c r="U835" s="11"/>
      <c r="V835" s="11"/>
      <c r="W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K835" s="11"/>
      <c r="AL835" s="11"/>
      <c r="AN835" s="11"/>
      <c r="AO835" s="11"/>
      <c r="AP835" s="15"/>
      <c r="AQ835" s="12"/>
      <c r="AR835" s="11"/>
      <c r="AT835" s="12"/>
      <c r="AU835" s="11"/>
      <c r="AV835" s="44"/>
      <c r="AW835" s="12"/>
      <c r="AX835" s="11"/>
      <c r="AY835" s="18"/>
      <c r="AZ835" s="12"/>
      <c r="BA835" s="11"/>
      <c r="BB835" s="11"/>
      <c r="BD835" s="11"/>
      <c r="BE835" s="11"/>
      <c r="BF835" s="11"/>
      <c r="BG835" s="11"/>
      <c r="BH835" s="13"/>
      <c r="BI835" s="12"/>
    </row>
    <row r="836" spans="4:61" ht="15.75" customHeight="1">
      <c r="D836" s="44"/>
      <c r="E836" s="11"/>
      <c r="F836" s="11"/>
      <c r="G836" s="11"/>
      <c r="H836" s="11"/>
      <c r="I836" s="11"/>
      <c r="J836" s="11"/>
      <c r="K836" s="11"/>
      <c r="L836" s="44"/>
      <c r="M836" s="11"/>
      <c r="N836" s="11"/>
      <c r="P836" s="18"/>
      <c r="Q836" s="11"/>
      <c r="R836" s="11"/>
      <c r="S836" s="11"/>
      <c r="T836" s="11"/>
      <c r="U836" s="11"/>
      <c r="V836" s="11"/>
      <c r="W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K836" s="11"/>
      <c r="AL836" s="11"/>
      <c r="AN836" s="11"/>
      <c r="AO836" s="11"/>
      <c r="AP836" s="15"/>
      <c r="AQ836" s="12"/>
      <c r="AR836" s="11"/>
      <c r="AT836" s="12"/>
      <c r="AU836" s="11"/>
      <c r="AV836" s="44"/>
      <c r="AW836" s="12"/>
      <c r="AX836" s="11"/>
      <c r="AY836" s="18"/>
      <c r="AZ836" s="12"/>
      <c r="BA836" s="11"/>
      <c r="BB836" s="11"/>
      <c r="BD836" s="11"/>
      <c r="BE836" s="11"/>
      <c r="BF836" s="11"/>
      <c r="BG836" s="11"/>
      <c r="BH836" s="13"/>
      <c r="BI836" s="12"/>
    </row>
    <row r="837" spans="4:61" ht="15.75" customHeight="1">
      <c r="D837" s="44"/>
      <c r="E837" s="11"/>
      <c r="F837" s="11"/>
      <c r="G837" s="11"/>
      <c r="H837" s="11"/>
      <c r="I837" s="11"/>
      <c r="J837" s="11"/>
      <c r="K837" s="11"/>
      <c r="L837" s="44"/>
      <c r="M837" s="11"/>
      <c r="N837" s="11"/>
      <c r="P837" s="18"/>
      <c r="Q837" s="11"/>
      <c r="R837" s="11"/>
      <c r="S837" s="11"/>
      <c r="T837" s="11"/>
      <c r="U837" s="11"/>
      <c r="V837" s="11"/>
      <c r="W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K837" s="11"/>
      <c r="AL837" s="11"/>
      <c r="AN837" s="11"/>
      <c r="AO837" s="11"/>
      <c r="AP837" s="15"/>
      <c r="AQ837" s="12"/>
      <c r="AR837" s="11"/>
      <c r="AT837" s="12"/>
      <c r="AU837" s="11"/>
      <c r="AV837" s="44"/>
      <c r="AW837" s="12"/>
      <c r="AX837" s="11"/>
      <c r="AY837" s="18"/>
      <c r="AZ837" s="12"/>
      <c r="BA837" s="11"/>
      <c r="BB837" s="11"/>
      <c r="BD837" s="11"/>
      <c r="BE837" s="11"/>
      <c r="BF837" s="11"/>
      <c r="BG837" s="11"/>
      <c r="BH837" s="13"/>
      <c r="BI837" s="12"/>
    </row>
    <row r="838" spans="4:61" ht="15.75" customHeight="1">
      <c r="D838" s="44"/>
      <c r="E838" s="11"/>
      <c r="F838" s="11"/>
      <c r="G838" s="11"/>
      <c r="H838" s="11"/>
      <c r="I838" s="11"/>
      <c r="J838" s="11"/>
      <c r="K838" s="11"/>
      <c r="L838" s="44"/>
      <c r="M838" s="11"/>
      <c r="N838" s="11"/>
      <c r="P838" s="18"/>
      <c r="Q838" s="11"/>
      <c r="R838" s="11"/>
      <c r="S838" s="11"/>
      <c r="T838" s="11"/>
      <c r="U838" s="11"/>
      <c r="V838" s="11"/>
      <c r="W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K838" s="11"/>
      <c r="AL838" s="11"/>
      <c r="AN838" s="11"/>
      <c r="AO838" s="11"/>
      <c r="AP838" s="15"/>
      <c r="AQ838" s="12"/>
      <c r="AR838" s="11"/>
      <c r="AT838" s="12"/>
      <c r="AU838" s="11"/>
      <c r="AV838" s="44"/>
      <c r="AW838" s="12"/>
      <c r="AX838" s="11"/>
      <c r="AY838" s="18"/>
      <c r="AZ838" s="12"/>
      <c r="BA838" s="11"/>
      <c r="BB838" s="11"/>
      <c r="BD838" s="11"/>
      <c r="BE838" s="11"/>
      <c r="BF838" s="11"/>
      <c r="BG838" s="11"/>
      <c r="BH838" s="13"/>
      <c r="BI838" s="12"/>
    </row>
    <row r="839" spans="4:61" ht="15.75" customHeight="1">
      <c r="D839" s="44"/>
      <c r="E839" s="11"/>
      <c r="F839" s="11"/>
      <c r="G839" s="11"/>
      <c r="H839" s="11"/>
      <c r="I839" s="11"/>
      <c r="J839" s="11"/>
      <c r="K839" s="11"/>
      <c r="L839" s="44"/>
      <c r="M839" s="11"/>
      <c r="N839" s="11"/>
      <c r="P839" s="18"/>
      <c r="Q839" s="11"/>
      <c r="R839" s="11"/>
      <c r="S839" s="11"/>
      <c r="T839" s="11"/>
      <c r="U839" s="11"/>
      <c r="V839" s="11"/>
      <c r="W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K839" s="11"/>
      <c r="AL839" s="11"/>
      <c r="AN839" s="11"/>
      <c r="AO839" s="11"/>
      <c r="AP839" s="15"/>
      <c r="AQ839" s="12"/>
      <c r="AR839" s="11"/>
      <c r="AT839" s="12"/>
      <c r="AU839" s="11"/>
      <c r="AV839" s="44"/>
      <c r="AW839" s="12"/>
      <c r="AX839" s="11"/>
      <c r="AY839" s="18"/>
      <c r="AZ839" s="12"/>
      <c r="BA839" s="11"/>
      <c r="BB839" s="11"/>
      <c r="BD839" s="11"/>
      <c r="BE839" s="11"/>
      <c r="BF839" s="11"/>
      <c r="BG839" s="11"/>
      <c r="BH839" s="13"/>
      <c r="BI839" s="12"/>
    </row>
    <row r="840" spans="4:61" ht="15.75" customHeight="1">
      <c r="D840" s="44"/>
      <c r="E840" s="11"/>
      <c r="F840" s="11"/>
      <c r="G840" s="11"/>
      <c r="H840" s="11"/>
      <c r="I840" s="11"/>
      <c r="J840" s="11"/>
      <c r="K840" s="11"/>
      <c r="L840" s="44"/>
      <c r="M840" s="11"/>
      <c r="N840" s="11"/>
      <c r="P840" s="18"/>
      <c r="Q840" s="11"/>
      <c r="R840" s="11"/>
      <c r="S840" s="11"/>
      <c r="T840" s="11"/>
      <c r="U840" s="11"/>
      <c r="V840" s="11"/>
      <c r="W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K840" s="11"/>
      <c r="AL840" s="11"/>
      <c r="AN840" s="11"/>
      <c r="AO840" s="11"/>
      <c r="AP840" s="15"/>
      <c r="AQ840" s="12"/>
      <c r="AR840" s="11"/>
      <c r="AT840" s="12"/>
      <c r="AU840" s="11"/>
      <c r="AV840" s="44"/>
      <c r="AW840" s="12"/>
      <c r="AX840" s="11"/>
      <c r="AY840" s="18"/>
      <c r="AZ840" s="12"/>
      <c r="BA840" s="11"/>
      <c r="BB840" s="11"/>
      <c r="BD840" s="11"/>
      <c r="BE840" s="11"/>
      <c r="BF840" s="11"/>
      <c r="BG840" s="11"/>
      <c r="BH840" s="13"/>
      <c r="BI840" s="12"/>
    </row>
    <row r="841" spans="4:61" ht="15.75" customHeight="1">
      <c r="D841" s="44"/>
      <c r="E841" s="11"/>
      <c r="F841" s="11"/>
      <c r="G841" s="11"/>
      <c r="H841" s="11"/>
      <c r="I841" s="11"/>
      <c r="J841" s="11"/>
      <c r="K841" s="11"/>
      <c r="L841" s="44"/>
      <c r="M841" s="11"/>
      <c r="N841" s="11"/>
      <c r="P841" s="18"/>
      <c r="Q841" s="11"/>
      <c r="R841" s="11"/>
      <c r="S841" s="11"/>
      <c r="T841" s="11"/>
      <c r="U841" s="11"/>
      <c r="V841" s="11"/>
      <c r="W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K841" s="11"/>
      <c r="AL841" s="11"/>
      <c r="AN841" s="11"/>
      <c r="AO841" s="11"/>
      <c r="AP841" s="15"/>
      <c r="AQ841" s="12"/>
      <c r="AR841" s="11"/>
      <c r="AT841" s="12"/>
      <c r="AU841" s="11"/>
      <c r="AV841" s="44"/>
      <c r="AW841" s="12"/>
      <c r="AX841" s="11"/>
      <c r="AY841" s="18"/>
      <c r="AZ841" s="12"/>
      <c r="BA841" s="11"/>
      <c r="BB841" s="11"/>
      <c r="BD841" s="11"/>
      <c r="BE841" s="11"/>
      <c r="BF841" s="11"/>
      <c r="BG841" s="11"/>
      <c r="BH841" s="13"/>
      <c r="BI841" s="12"/>
    </row>
    <row r="842" spans="4:61" ht="15.75" customHeight="1">
      <c r="D842" s="44"/>
      <c r="E842" s="11"/>
      <c r="F842" s="11"/>
      <c r="G842" s="11"/>
      <c r="H842" s="11"/>
      <c r="I842" s="11"/>
      <c r="J842" s="11"/>
      <c r="K842" s="11"/>
      <c r="L842" s="44"/>
      <c r="M842" s="11"/>
      <c r="N842" s="11"/>
      <c r="P842" s="18"/>
      <c r="Q842" s="11"/>
      <c r="R842" s="11"/>
      <c r="S842" s="11"/>
      <c r="T842" s="11"/>
      <c r="U842" s="11"/>
      <c r="V842" s="11"/>
      <c r="W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K842" s="11"/>
      <c r="AL842" s="11"/>
      <c r="AN842" s="11"/>
      <c r="AO842" s="11"/>
      <c r="AP842" s="15"/>
      <c r="AQ842" s="12"/>
      <c r="AR842" s="11"/>
      <c r="AT842" s="12"/>
      <c r="AU842" s="11"/>
      <c r="AV842" s="44"/>
      <c r="AW842" s="12"/>
      <c r="AX842" s="11"/>
      <c r="AY842" s="18"/>
      <c r="AZ842" s="12"/>
      <c r="BA842" s="11"/>
      <c r="BB842" s="11"/>
      <c r="BD842" s="11"/>
      <c r="BE842" s="11"/>
      <c r="BF842" s="11"/>
      <c r="BG842" s="11"/>
      <c r="BH842" s="13"/>
      <c r="BI842" s="12"/>
    </row>
    <row r="843" spans="4:61" ht="15.75" customHeight="1">
      <c r="D843" s="44"/>
      <c r="E843" s="11"/>
      <c r="F843" s="11"/>
      <c r="G843" s="11"/>
      <c r="H843" s="11"/>
      <c r="I843" s="11"/>
      <c r="J843" s="11"/>
      <c r="K843" s="11"/>
      <c r="L843" s="44"/>
      <c r="M843" s="11"/>
      <c r="N843" s="11"/>
      <c r="P843" s="18"/>
      <c r="Q843" s="11"/>
      <c r="R843" s="11"/>
      <c r="S843" s="11"/>
      <c r="T843" s="11"/>
      <c r="U843" s="11"/>
      <c r="V843" s="11"/>
      <c r="W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K843" s="11"/>
      <c r="AL843" s="11"/>
      <c r="AN843" s="11"/>
      <c r="AO843" s="11"/>
      <c r="AP843" s="15"/>
      <c r="AQ843" s="12"/>
      <c r="AR843" s="11"/>
      <c r="AT843" s="12"/>
      <c r="AU843" s="11"/>
      <c r="AV843" s="44"/>
      <c r="AW843" s="12"/>
      <c r="AX843" s="11"/>
      <c r="AY843" s="18"/>
      <c r="AZ843" s="12"/>
      <c r="BA843" s="11"/>
      <c r="BB843" s="11"/>
      <c r="BD843" s="11"/>
      <c r="BE843" s="11"/>
      <c r="BF843" s="11"/>
      <c r="BG843" s="11"/>
      <c r="BH843" s="13"/>
      <c r="BI843" s="12"/>
    </row>
    <row r="844" spans="4:61" ht="15.75" customHeight="1">
      <c r="D844" s="44"/>
      <c r="E844" s="11"/>
      <c r="F844" s="11"/>
      <c r="G844" s="11"/>
      <c r="H844" s="11"/>
      <c r="I844" s="11"/>
      <c r="J844" s="11"/>
      <c r="K844" s="11"/>
      <c r="L844" s="44"/>
      <c r="M844" s="11"/>
      <c r="N844" s="11"/>
      <c r="P844" s="18"/>
      <c r="Q844" s="11"/>
      <c r="R844" s="11"/>
      <c r="S844" s="11"/>
      <c r="T844" s="11"/>
      <c r="U844" s="11"/>
      <c r="V844" s="11"/>
      <c r="W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K844" s="11"/>
      <c r="AL844" s="11"/>
      <c r="AN844" s="11"/>
      <c r="AO844" s="11"/>
      <c r="AP844" s="15"/>
      <c r="AQ844" s="12"/>
      <c r="AR844" s="11"/>
      <c r="AT844" s="12"/>
      <c r="AU844" s="11"/>
      <c r="AV844" s="44"/>
      <c r="AW844" s="12"/>
      <c r="AX844" s="11"/>
      <c r="AY844" s="18"/>
      <c r="AZ844" s="12"/>
      <c r="BA844" s="11"/>
      <c r="BB844" s="11"/>
      <c r="BD844" s="11"/>
      <c r="BE844" s="11"/>
      <c r="BF844" s="11"/>
      <c r="BG844" s="11"/>
      <c r="BH844" s="13"/>
      <c r="BI844" s="12"/>
    </row>
    <row r="845" spans="4:61" ht="15.75" customHeight="1">
      <c r="D845" s="44"/>
      <c r="E845" s="11"/>
      <c r="F845" s="11"/>
      <c r="G845" s="11"/>
      <c r="H845" s="11"/>
      <c r="I845" s="11"/>
      <c r="J845" s="11"/>
      <c r="K845" s="11"/>
      <c r="L845" s="44"/>
      <c r="M845" s="11"/>
      <c r="N845" s="11"/>
      <c r="P845" s="18"/>
      <c r="Q845" s="11"/>
      <c r="R845" s="11"/>
      <c r="S845" s="11"/>
      <c r="T845" s="11"/>
      <c r="U845" s="11"/>
      <c r="V845" s="11"/>
      <c r="W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K845" s="11"/>
      <c r="AL845" s="11"/>
      <c r="AN845" s="11"/>
      <c r="AO845" s="11"/>
      <c r="AP845" s="15"/>
      <c r="AQ845" s="12"/>
      <c r="AR845" s="11"/>
      <c r="AT845" s="12"/>
      <c r="AU845" s="11"/>
      <c r="AV845" s="44"/>
      <c r="AW845" s="12"/>
      <c r="AX845" s="11"/>
      <c r="AY845" s="18"/>
      <c r="AZ845" s="12"/>
      <c r="BA845" s="11"/>
      <c r="BB845" s="11"/>
      <c r="BD845" s="11"/>
      <c r="BE845" s="11"/>
      <c r="BF845" s="11"/>
      <c r="BG845" s="11"/>
      <c r="BH845" s="13"/>
      <c r="BI845" s="12"/>
    </row>
    <row r="846" spans="4:61" ht="15.75" customHeight="1">
      <c r="D846" s="44"/>
      <c r="E846" s="11"/>
      <c r="F846" s="11"/>
      <c r="G846" s="11"/>
      <c r="H846" s="11"/>
      <c r="I846" s="11"/>
      <c r="J846" s="11"/>
      <c r="K846" s="11"/>
      <c r="L846" s="44"/>
      <c r="M846" s="11"/>
      <c r="N846" s="11"/>
      <c r="P846" s="18"/>
      <c r="Q846" s="11"/>
      <c r="R846" s="11"/>
      <c r="S846" s="11"/>
      <c r="T846" s="11"/>
      <c r="U846" s="11"/>
      <c r="V846" s="11"/>
      <c r="W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K846" s="11"/>
      <c r="AL846" s="11"/>
      <c r="AN846" s="11"/>
      <c r="AO846" s="11"/>
      <c r="AP846" s="15"/>
      <c r="AQ846" s="12"/>
      <c r="AR846" s="11"/>
      <c r="AT846" s="12"/>
      <c r="AU846" s="11"/>
      <c r="AV846" s="44"/>
      <c r="AW846" s="12"/>
      <c r="AX846" s="11"/>
      <c r="AY846" s="18"/>
      <c r="AZ846" s="12"/>
      <c r="BA846" s="11"/>
      <c r="BB846" s="11"/>
      <c r="BD846" s="11"/>
      <c r="BE846" s="11"/>
      <c r="BF846" s="11"/>
      <c r="BG846" s="11"/>
      <c r="BH846" s="13"/>
      <c r="BI846" s="12"/>
    </row>
    <row r="847" spans="4:61" ht="15.75" customHeight="1">
      <c r="D847" s="44"/>
      <c r="E847" s="11"/>
      <c r="F847" s="11"/>
      <c r="G847" s="11"/>
      <c r="H847" s="11"/>
      <c r="I847" s="11"/>
      <c r="J847" s="11"/>
      <c r="K847" s="11"/>
      <c r="L847" s="44"/>
      <c r="M847" s="11"/>
      <c r="N847" s="11"/>
      <c r="P847" s="18"/>
      <c r="Q847" s="11"/>
      <c r="R847" s="11"/>
      <c r="S847" s="11"/>
      <c r="T847" s="11"/>
      <c r="U847" s="11"/>
      <c r="V847" s="11"/>
      <c r="W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K847" s="11"/>
      <c r="AL847" s="11"/>
      <c r="AN847" s="11"/>
      <c r="AO847" s="11"/>
      <c r="AP847" s="15"/>
      <c r="AQ847" s="12"/>
      <c r="AR847" s="11"/>
      <c r="AT847" s="12"/>
      <c r="AU847" s="11"/>
      <c r="AV847" s="44"/>
      <c r="AW847" s="12"/>
      <c r="AX847" s="11"/>
      <c r="AY847" s="18"/>
      <c r="AZ847" s="12"/>
      <c r="BA847" s="11"/>
      <c r="BB847" s="11"/>
      <c r="BD847" s="11"/>
      <c r="BE847" s="11"/>
      <c r="BF847" s="11"/>
      <c r="BG847" s="11"/>
      <c r="BH847" s="13"/>
      <c r="BI847" s="12"/>
    </row>
    <row r="848" spans="4:61" ht="15.75" customHeight="1">
      <c r="D848" s="44"/>
      <c r="E848" s="11"/>
      <c r="F848" s="11"/>
      <c r="G848" s="11"/>
      <c r="H848" s="11"/>
      <c r="I848" s="11"/>
      <c r="J848" s="11"/>
      <c r="K848" s="11"/>
      <c r="L848" s="44"/>
      <c r="M848" s="11"/>
      <c r="N848" s="11"/>
      <c r="P848" s="18"/>
      <c r="Q848" s="11"/>
      <c r="R848" s="11"/>
      <c r="S848" s="11"/>
      <c r="T848" s="11"/>
      <c r="U848" s="11"/>
      <c r="V848" s="11"/>
      <c r="W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K848" s="11"/>
      <c r="AL848" s="11"/>
      <c r="AN848" s="11"/>
      <c r="AO848" s="11"/>
      <c r="AP848" s="15"/>
      <c r="AQ848" s="12"/>
      <c r="AR848" s="11"/>
      <c r="AT848" s="12"/>
      <c r="AU848" s="11"/>
      <c r="AV848" s="44"/>
      <c r="AW848" s="12"/>
      <c r="AX848" s="11"/>
      <c r="AY848" s="18"/>
      <c r="AZ848" s="12"/>
      <c r="BA848" s="11"/>
      <c r="BB848" s="11"/>
      <c r="BD848" s="11"/>
      <c r="BE848" s="11"/>
      <c r="BF848" s="11"/>
      <c r="BG848" s="11"/>
      <c r="BH848" s="13"/>
      <c r="BI848" s="12"/>
    </row>
    <row r="849" spans="4:61" ht="15.75" customHeight="1">
      <c r="D849" s="44"/>
      <c r="E849" s="11"/>
      <c r="F849" s="11"/>
      <c r="G849" s="11"/>
      <c r="H849" s="11"/>
      <c r="I849" s="11"/>
      <c r="J849" s="11"/>
      <c r="K849" s="11"/>
      <c r="L849" s="44"/>
      <c r="M849" s="11"/>
      <c r="N849" s="11"/>
      <c r="P849" s="18"/>
      <c r="Q849" s="11"/>
      <c r="R849" s="11"/>
      <c r="S849" s="11"/>
      <c r="T849" s="11"/>
      <c r="U849" s="11"/>
      <c r="V849" s="11"/>
      <c r="W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K849" s="11"/>
      <c r="AL849" s="11"/>
      <c r="AN849" s="11"/>
      <c r="AO849" s="11"/>
      <c r="AP849" s="15"/>
      <c r="AQ849" s="12"/>
      <c r="AR849" s="11"/>
      <c r="AT849" s="12"/>
      <c r="AU849" s="11"/>
      <c r="AV849" s="44"/>
      <c r="AW849" s="12"/>
      <c r="AX849" s="11"/>
      <c r="AY849" s="18"/>
      <c r="AZ849" s="12"/>
      <c r="BA849" s="11"/>
      <c r="BB849" s="11"/>
      <c r="BD849" s="11"/>
      <c r="BE849" s="11"/>
      <c r="BF849" s="11"/>
      <c r="BG849" s="11"/>
      <c r="BH849" s="13"/>
      <c r="BI849" s="12"/>
    </row>
    <row r="850" spans="4:61" ht="15.75" customHeight="1">
      <c r="D850" s="44"/>
      <c r="E850" s="11"/>
      <c r="F850" s="11"/>
      <c r="G850" s="11"/>
      <c r="H850" s="11"/>
      <c r="I850" s="11"/>
      <c r="J850" s="11"/>
      <c r="K850" s="11"/>
      <c r="L850" s="44"/>
      <c r="M850" s="11"/>
      <c r="N850" s="11"/>
      <c r="P850" s="18"/>
      <c r="Q850" s="11"/>
      <c r="R850" s="11"/>
      <c r="S850" s="11"/>
      <c r="T850" s="11"/>
      <c r="U850" s="11"/>
      <c r="V850" s="11"/>
      <c r="W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K850" s="11"/>
      <c r="AL850" s="11"/>
      <c r="AN850" s="11"/>
      <c r="AO850" s="11"/>
      <c r="AP850" s="15"/>
      <c r="AQ850" s="12"/>
      <c r="AR850" s="11"/>
      <c r="AT850" s="12"/>
      <c r="AU850" s="11"/>
      <c r="AV850" s="44"/>
      <c r="AW850" s="12"/>
      <c r="AX850" s="11"/>
      <c r="AY850" s="18"/>
      <c r="AZ850" s="12"/>
      <c r="BA850" s="11"/>
      <c r="BB850" s="11"/>
      <c r="BD850" s="11"/>
      <c r="BE850" s="11"/>
      <c r="BF850" s="11"/>
      <c r="BG850" s="11"/>
      <c r="BH850" s="13"/>
      <c r="BI850" s="12"/>
    </row>
    <row r="851" spans="4:61" ht="15.75" customHeight="1">
      <c r="D851" s="44"/>
      <c r="E851" s="11"/>
      <c r="F851" s="11"/>
      <c r="G851" s="11"/>
      <c r="H851" s="11"/>
      <c r="I851" s="11"/>
      <c r="J851" s="11"/>
      <c r="K851" s="11"/>
      <c r="L851" s="44"/>
      <c r="M851" s="11"/>
      <c r="N851" s="11"/>
      <c r="P851" s="18"/>
      <c r="Q851" s="11"/>
      <c r="R851" s="11"/>
      <c r="S851" s="11"/>
      <c r="T851" s="11"/>
      <c r="U851" s="11"/>
      <c r="V851" s="11"/>
      <c r="W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K851" s="11"/>
      <c r="AL851" s="11"/>
      <c r="AN851" s="11"/>
      <c r="AO851" s="11"/>
      <c r="AP851" s="15"/>
      <c r="AQ851" s="12"/>
      <c r="AR851" s="11"/>
      <c r="AT851" s="12"/>
      <c r="AU851" s="11"/>
      <c r="AV851" s="44"/>
      <c r="AW851" s="12"/>
      <c r="AX851" s="11"/>
      <c r="AY851" s="18"/>
      <c r="AZ851" s="12"/>
      <c r="BA851" s="11"/>
      <c r="BB851" s="11"/>
      <c r="BD851" s="11"/>
      <c r="BE851" s="11"/>
      <c r="BF851" s="11"/>
      <c r="BG851" s="11"/>
      <c r="BH851" s="13"/>
      <c r="BI851" s="12"/>
    </row>
    <row r="852" spans="4:61" ht="15.75" customHeight="1">
      <c r="D852" s="44"/>
      <c r="E852" s="11"/>
      <c r="F852" s="11"/>
      <c r="G852" s="11"/>
      <c r="H852" s="11"/>
      <c r="I852" s="11"/>
      <c r="J852" s="11"/>
      <c r="K852" s="11"/>
      <c r="L852" s="44"/>
      <c r="M852" s="11"/>
      <c r="N852" s="11"/>
      <c r="P852" s="18"/>
      <c r="Q852" s="11"/>
      <c r="R852" s="11"/>
      <c r="S852" s="11"/>
      <c r="T852" s="11"/>
      <c r="U852" s="11"/>
      <c r="V852" s="11"/>
      <c r="W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K852" s="11"/>
      <c r="AL852" s="11"/>
      <c r="AN852" s="11"/>
      <c r="AO852" s="11"/>
      <c r="AP852" s="15"/>
      <c r="AQ852" s="12"/>
      <c r="AR852" s="11"/>
      <c r="AT852" s="12"/>
      <c r="AU852" s="11"/>
      <c r="AV852" s="44"/>
      <c r="AW852" s="12"/>
      <c r="AX852" s="11"/>
      <c r="AY852" s="18"/>
      <c r="AZ852" s="12"/>
      <c r="BA852" s="11"/>
      <c r="BB852" s="11"/>
      <c r="BD852" s="11"/>
      <c r="BE852" s="11"/>
      <c r="BF852" s="11"/>
      <c r="BG852" s="11"/>
      <c r="BH852" s="13"/>
      <c r="BI852" s="12"/>
    </row>
    <row r="853" spans="4:61" ht="15.75" customHeight="1">
      <c r="D853" s="44"/>
      <c r="E853" s="11"/>
      <c r="F853" s="11"/>
      <c r="G853" s="11"/>
      <c r="H853" s="11"/>
      <c r="I853" s="11"/>
      <c r="J853" s="11"/>
      <c r="K853" s="11"/>
      <c r="L853" s="44"/>
      <c r="M853" s="11"/>
      <c r="N853" s="11"/>
      <c r="P853" s="18"/>
      <c r="Q853" s="11"/>
      <c r="R853" s="11"/>
      <c r="S853" s="11"/>
      <c r="T853" s="11"/>
      <c r="U853" s="11"/>
      <c r="V853" s="11"/>
      <c r="W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K853" s="11"/>
      <c r="AL853" s="11"/>
      <c r="AN853" s="11"/>
      <c r="AO853" s="11"/>
      <c r="AP853" s="15"/>
      <c r="AQ853" s="12"/>
      <c r="AR853" s="11"/>
      <c r="AT853" s="12"/>
      <c r="AU853" s="11"/>
      <c r="AV853" s="44"/>
      <c r="AW853" s="12"/>
      <c r="AX853" s="11"/>
      <c r="AY853" s="18"/>
      <c r="AZ853" s="12"/>
      <c r="BA853" s="11"/>
      <c r="BB853" s="11"/>
      <c r="BD853" s="11"/>
      <c r="BE853" s="11"/>
      <c r="BF853" s="11"/>
      <c r="BG853" s="11"/>
      <c r="BH853" s="13"/>
      <c r="BI853" s="12"/>
    </row>
    <row r="854" spans="4:61" ht="15.75" customHeight="1">
      <c r="D854" s="44"/>
      <c r="E854" s="11"/>
      <c r="F854" s="11"/>
      <c r="G854" s="11"/>
      <c r="H854" s="11"/>
      <c r="I854" s="11"/>
      <c r="J854" s="11"/>
      <c r="K854" s="11"/>
      <c r="L854" s="44"/>
      <c r="M854" s="11"/>
      <c r="N854" s="11"/>
      <c r="P854" s="18"/>
      <c r="Q854" s="11"/>
      <c r="R854" s="11"/>
      <c r="S854" s="11"/>
      <c r="T854" s="11"/>
      <c r="U854" s="11"/>
      <c r="V854" s="11"/>
      <c r="W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K854" s="11"/>
      <c r="AL854" s="11"/>
      <c r="AN854" s="11"/>
      <c r="AO854" s="11"/>
      <c r="AP854" s="15"/>
      <c r="AQ854" s="12"/>
      <c r="AR854" s="11"/>
      <c r="AT854" s="12"/>
      <c r="AU854" s="11"/>
      <c r="AV854" s="44"/>
      <c r="AW854" s="12"/>
      <c r="AX854" s="11"/>
      <c r="AY854" s="18"/>
      <c r="AZ854" s="12"/>
      <c r="BA854" s="11"/>
      <c r="BB854" s="11"/>
      <c r="BD854" s="11"/>
      <c r="BE854" s="11"/>
      <c r="BF854" s="11"/>
      <c r="BG854" s="11"/>
      <c r="BH854" s="13"/>
      <c r="BI854" s="12"/>
    </row>
    <row r="855" spans="4:61" ht="15.75" customHeight="1">
      <c r="D855" s="44"/>
      <c r="E855" s="11"/>
      <c r="F855" s="11"/>
      <c r="G855" s="11"/>
      <c r="H855" s="11"/>
      <c r="I855" s="11"/>
      <c r="J855" s="11"/>
      <c r="K855" s="11"/>
      <c r="L855" s="44"/>
      <c r="M855" s="11"/>
      <c r="N855" s="11"/>
      <c r="P855" s="18"/>
      <c r="Q855" s="11"/>
      <c r="R855" s="11"/>
      <c r="S855" s="11"/>
      <c r="T855" s="11"/>
      <c r="U855" s="11"/>
      <c r="V855" s="11"/>
      <c r="W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K855" s="11"/>
      <c r="AL855" s="11"/>
      <c r="AN855" s="11"/>
      <c r="AO855" s="11"/>
      <c r="AP855" s="15"/>
      <c r="AQ855" s="12"/>
      <c r="AR855" s="11"/>
      <c r="AT855" s="12"/>
      <c r="AU855" s="11"/>
      <c r="AV855" s="44"/>
      <c r="AW855" s="12"/>
      <c r="AX855" s="11"/>
      <c r="AY855" s="18"/>
      <c r="AZ855" s="12"/>
      <c r="BA855" s="11"/>
      <c r="BB855" s="11"/>
      <c r="BD855" s="11"/>
      <c r="BE855" s="11"/>
      <c r="BF855" s="11"/>
      <c r="BG855" s="11"/>
      <c r="BH855" s="13"/>
      <c r="BI855" s="12"/>
    </row>
    <row r="856" spans="4:61" ht="15.75" customHeight="1">
      <c r="D856" s="44"/>
      <c r="E856" s="11"/>
      <c r="F856" s="11"/>
      <c r="G856" s="11"/>
      <c r="H856" s="11"/>
      <c r="I856" s="11"/>
      <c r="J856" s="11"/>
      <c r="K856" s="11"/>
      <c r="L856" s="44"/>
      <c r="M856" s="11"/>
      <c r="N856" s="11"/>
      <c r="P856" s="18"/>
      <c r="Q856" s="11"/>
      <c r="R856" s="11"/>
      <c r="S856" s="11"/>
      <c r="T856" s="11"/>
      <c r="U856" s="11"/>
      <c r="V856" s="11"/>
      <c r="W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K856" s="11"/>
      <c r="AL856" s="11"/>
      <c r="AN856" s="11"/>
      <c r="AO856" s="11"/>
      <c r="AP856" s="15"/>
      <c r="AQ856" s="12"/>
      <c r="AR856" s="11"/>
      <c r="AT856" s="12"/>
      <c r="AU856" s="11"/>
      <c r="AV856" s="44"/>
      <c r="AW856" s="12"/>
      <c r="AX856" s="11"/>
      <c r="AY856" s="18"/>
      <c r="AZ856" s="12"/>
      <c r="BA856" s="11"/>
      <c r="BB856" s="11"/>
      <c r="BD856" s="11"/>
      <c r="BE856" s="11"/>
      <c r="BF856" s="11"/>
      <c r="BG856" s="11"/>
      <c r="BH856" s="13"/>
      <c r="BI856" s="12"/>
    </row>
    <row r="857" spans="4:61" ht="15.75" customHeight="1">
      <c r="D857" s="44"/>
      <c r="E857" s="11"/>
      <c r="F857" s="11"/>
      <c r="G857" s="11"/>
      <c r="H857" s="11"/>
      <c r="I857" s="11"/>
      <c r="J857" s="11"/>
      <c r="K857" s="11"/>
      <c r="L857" s="44"/>
      <c r="M857" s="11"/>
      <c r="N857" s="11"/>
      <c r="P857" s="18"/>
      <c r="Q857" s="11"/>
      <c r="R857" s="11"/>
      <c r="S857" s="11"/>
      <c r="T857" s="11"/>
      <c r="U857" s="11"/>
      <c r="V857" s="11"/>
      <c r="W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K857" s="11"/>
      <c r="AL857" s="11"/>
      <c r="AN857" s="11"/>
      <c r="AO857" s="11"/>
      <c r="AP857" s="15"/>
      <c r="AQ857" s="12"/>
      <c r="AR857" s="11"/>
      <c r="AT857" s="12"/>
      <c r="AU857" s="11"/>
      <c r="AV857" s="44"/>
      <c r="AW857" s="12"/>
      <c r="AX857" s="11"/>
      <c r="AY857" s="18"/>
      <c r="AZ857" s="12"/>
      <c r="BA857" s="11"/>
      <c r="BB857" s="11"/>
      <c r="BD857" s="11"/>
      <c r="BE857" s="11"/>
      <c r="BF857" s="11"/>
      <c r="BG857" s="11"/>
      <c r="BH857" s="13"/>
      <c r="BI857" s="12"/>
    </row>
    <row r="858" spans="4:61" ht="15.75" customHeight="1">
      <c r="D858" s="44"/>
      <c r="E858" s="11"/>
      <c r="F858" s="11"/>
      <c r="G858" s="11"/>
      <c r="H858" s="11"/>
      <c r="I858" s="11"/>
      <c r="J858" s="11"/>
      <c r="K858" s="11"/>
      <c r="L858" s="44"/>
      <c r="M858" s="11"/>
      <c r="N858" s="11"/>
      <c r="P858" s="18"/>
      <c r="Q858" s="11"/>
      <c r="R858" s="11"/>
      <c r="S858" s="11"/>
      <c r="T858" s="11"/>
      <c r="U858" s="11"/>
      <c r="V858" s="11"/>
      <c r="W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K858" s="11"/>
      <c r="AL858" s="11"/>
      <c r="AN858" s="11"/>
      <c r="AO858" s="11"/>
      <c r="AP858" s="15"/>
      <c r="AQ858" s="12"/>
      <c r="AR858" s="11"/>
      <c r="AT858" s="12"/>
      <c r="AU858" s="11"/>
      <c r="AV858" s="44"/>
      <c r="AW858" s="12"/>
      <c r="AX858" s="11"/>
      <c r="AY858" s="18"/>
      <c r="AZ858" s="12"/>
      <c r="BA858" s="11"/>
      <c r="BB858" s="11"/>
      <c r="BD858" s="11"/>
      <c r="BE858" s="11"/>
      <c r="BF858" s="11"/>
      <c r="BG858" s="11"/>
      <c r="BH858" s="13"/>
      <c r="BI858" s="12"/>
    </row>
    <row r="859" spans="4:61" ht="15.75" customHeight="1">
      <c r="D859" s="44"/>
      <c r="E859" s="11"/>
      <c r="F859" s="11"/>
      <c r="G859" s="11"/>
      <c r="H859" s="11"/>
      <c r="I859" s="11"/>
      <c r="J859" s="11"/>
      <c r="K859" s="11"/>
      <c r="L859" s="44"/>
      <c r="M859" s="11"/>
      <c r="N859" s="11"/>
      <c r="P859" s="18"/>
      <c r="Q859" s="11"/>
      <c r="R859" s="11"/>
      <c r="S859" s="11"/>
      <c r="T859" s="11"/>
      <c r="U859" s="11"/>
      <c r="V859" s="11"/>
      <c r="W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K859" s="11"/>
      <c r="AL859" s="11"/>
      <c r="AN859" s="11"/>
      <c r="AO859" s="11"/>
      <c r="AP859" s="15"/>
      <c r="AQ859" s="12"/>
      <c r="AR859" s="11"/>
      <c r="AT859" s="12"/>
      <c r="AU859" s="11"/>
      <c r="AV859" s="44"/>
      <c r="AW859" s="12"/>
      <c r="AX859" s="11"/>
      <c r="AY859" s="18"/>
      <c r="AZ859" s="12"/>
      <c r="BA859" s="11"/>
      <c r="BB859" s="11"/>
      <c r="BD859" s="11"/>
      <c r="BE859" s="11"/>
      <c r="BF859" s="11"/>
      <c r="BG859" s="11"/>
      <c r="BH859" s="13"/>
      <c r="BI859" s="12"/>
    </row>
    <row r="860" spans="4:61" ht="15.75" customHeight="1">
      <c r="D860" s="44"/>
      <c r="E860" s="11"/>
      <c r="F860" s="11"/>
      <c r="G860" s="11"/>
      <c r="H860" s="11"/>
      <c r="I860" s="11"/>
      <c r="J860" s="11"/>
      <c r="K860" s="11"/>
      <c r="L860" s="44"/>
      <c r="M860" s="11"/>
      <c r="N860" s="11"/>
      <c r="P860" s="18"/>
      <c r="Q860" s="11"/>
      <c r="R860" s="11"/>
      <c r="S860" s="11"/>
      <c r="T860" s="11"/>
      <c r="U860" s="11"/>
      <c r="V860" s="11"/>
      <c r="W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K860" s="11"/>
      <c r="AL860" s="11"/>
      <c r="AN860" s="11"/>
      <c r="AO860" s="11"/>
      <c r="AP860" s="15"/>
      <c r="AQ860" s="12"/>
      <c r="AR860" s="11"/>
      <c r="AT860" s="12"/>
      <c r="AU860" s="11"/>
      <c r="AV860" s="44"/>
      <c r="AW860" s="12"/>
      <c r="AX860" s="11"/>
      <c r="AY860" s="18"/>
      <c r="AZ860" s="12"/>
      <c r="BA860" s="11"/>
      <c r="BB860" s="11"/>
      <c r="BD860" s="11"/>
      <c r="BE860" s="11"/>
      <c r="BF860" s="11"/>
      <c r="BG860" s="11"/>
      <c r="BH860" s="13"/>
      <c r="BI860" s="12"/>
    </row>
    <row r="861" spans="4:61" ht="15.75" customHeight="1">
      <c r="D861" s="44"/>
      <c r="E861" s="11"/>
      <c r="F861" s="11"/>
      <c r="G861" s="11"/>
      <c r="H861" s="11"/>
      <c r="I861" s="11"/>
      <c r="J861" s="11"/>
      <c r="K861" s="11"/>
      <c r="L861" s="44"/>
      <c r="M861" s="11"/>
      <c r="N861" s="11"/>
      <c r="P861" s="18"/>
      <c r="Q861" s="11"/>
      <c r="R861" s="11"/>
      <c r="S861" s="11"/>
      <c r="T861" s="11"/>
      <c r="U861" s="11"/>
      <c r="V861" s="11"/>
      <c r="W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K861" s="11"/>
      <c r="AL861" s="11"/>
      <c r="AN861" s="11"/>
      <c r="AO861" s="11"/>
      <c r="AP861" s="15"/>
      <c r="AQ861" s="12"/>
      <c r="AR861" s="11"/>
      <c r="AT861" s="12"/>
      <c r="AU861" s="11"/>
      <c r="AV861" s="44"/>
      <c r="AW861" s="12"/>
      <c r="AX861" s="11"/>
      <c r="AY861" s="18"/>
      <c r="AZ861" s="12"/>
      <c r="BA861" s="11"/>
      <c r="BB861" s="11"/>
      <c r="BD861" s="11"/>
      <c r="BE861" s="11"/>
      <c r="BF861" s="11"/>
      <c r="BG861" s="11"/>
      <c r="BH861" s="13"/>
      <c r="BI861" s="12"/>
    </row>
    <row r="862" spans="4:61" ht="15.75" customHeight="1">
      <c r="D862" s="44"/>
      <c r="E862" s="11"/>
      <c r="F862" s="11"/>
      <c r="G862" s="11"/>
      <c r="H862" s="11"/>
      <c r="I862" s="11"/>
      <c r="J862" s="11"/>
      <c r="K862" s="11"/>
      <c r="L862" s="44"/>
      <c r="M862" s="11"/>
      <c r="N862" s="11"/>
      <c r="P862" s="18"/>
      <c r="Q862" s="11"/>
      <c r="R862" s="11"/>
      <c r="S862" s="11"/>
      <c r="T862" s="11"/>
      <c r="U862" s="11"/>
      <c r="V862" s="11"/>
      <c r="W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K862" s="11"/>
      <c r="AL862" s="11"/>
      <c r="AN862" s="11"/>
      <c r="AO862" s="11"/>
      <c r="AP862" s="15"/>
      <c r="AQ862" s="12"/>
      <c r="AR862" s="11"/>
      <c r="AT862" s="12"/>
      <c r="AU862" s="11"/>
      <c r="AV862" s="44"/>
      <c r="AW862" s="12"/>
      <c r="AX862" s="11"/>
      <c r="AY862" s="18"/>
      <c r="AZ862" s="12"/>
      <c r="BA862" s="11"/>
      <c r="BB862" s="11"/>
      <c r="BD862" s="11"/>
      <c r="BE862" s="11"/>
      <c r="BF862" s="11"/>
      <c r="BG862" s="11"/>
      <c r="BH862" s="13"/>
      <c r="BI862" s="12"/>
    </row>
    <row r="863" spans="4:61" ht="15.75" customHeight="1">
      <c r="D863" s="44"/>
      <c r="E863" s="11"/>
      <c r="F863" s="11"/>
      <c r="G863" s="11"/>
      <c r="H863" s="11"/>
      <c r="I863" s="11"/>
      <c r="J863" s="11"/>
      <c r="K863" s="11"/>
      <c r="L863" s="44"/>
      <c r="M863" s="11"/>
      <c r="N863" s="11"/>
      <c r="P863" s="18"/>
      <c r="Q863" s="11"/>
      <c r="R863" s="11"/>
      <c r="S863" s="11"/>
      <c r="T863" s="11"/>
      <c r="U863" s="11"/>
      <c r="V863" s="11"/>
      <c r="W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K863" s="11"/>
      <c r="AL863" s="11"/>
      <c r="AN863" s="11"/>
      <c r="AO863" s="11"/>
      <c r="AP863" s="15"/>
      <c r="AQ863" s="12"/>
      <c r="AR863" s="11"/>
      <c r="AT863" s="12"/>
      <c r="AU863" s="11"/>
      <c r="AV863" s="44"/>
      <c r="AW863" s="12"/>
      <c r="AX863" s="11"/>
      <c r="AY863" s="18"/>
      <c r="AZ863" s="12"/>
      <c r="BA863" s="11"/>
      <c r="BB863" s="11"/>
      <c r="BD863" s="11"/>
      <c r="BE863" s="11"/>
      <c r="BF863" s="11"/>
      <c r="BG863" s="11"/>
      <c r="BH863" s="13"/>
      <c r="BI863" s="12"/>
    </row>
    <row r="864" spans="4:61" ht="15.75" customHeight="1">
      <c r="D864" s="44"/>
      <c r="E864" s="11"/>
      <c r="F864" s="11"/>
      <c r="G864" s="11"/>
      <c r="H864" s="11"/>
      <c r="I864" s="11"/>
      <c r="J864" s="11"/>
      <c r="K864" s="11"/>
      <c r="L864" s="44"/>
      <c r="M864" s="11"/>
      <c r="N864" s="11"/>
      <c r="P864" s="18"/>
      <c r="Q864" s="11"/>
      <c r="R864" s="11"/>
      <c r="S864" s="11"/>
      <c r="T864" s="11"/>
      <c r="U864" s="11"/>
      <c r="V864" s="11"/>
      <c r="W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K864" s="11"/>
      <c r="AL864" s="11"/>
      <c r="AN864" s="11"/>
      <c r="AO864" s="11"/>
      <c r="AP864" s="15"/>
      <c r="AQ864" s="12"/>
      <c r="AR864" s="11"/>
      <c r="AT864" s="12"/>
      <c r="AU864" s="11"/>
      <c r="AV864" s="44"/>
      <c r="AW864" s="12"/>
      <c r="AX864" s="11"/>
      <c r="AY864" s="18"/>
      <c r="AZ864" s="12"/>
      <c r="BA864" s="11"/>
      <c r="BB864" s="11"/>
      <c r="BD864" s="11"/>
      <c r="BE864" s="11"/>
      <c r="BF864" s="11"/>
      <c r="BG864" s="11"/>
      <c r="BH864" s="13"/>
      <c r="BI864" s="12"/>
    </row>
    <row r="865" spans="4:61" ht="15.75" customHeight="1">
      <c r="D865" s="44"/>
      <c r="E865" s="11"/>
      <c r="F865" s="11"/>
      <c r="G865" s="11"/>
      <c r="H865" s="11"/>
      <c r="I865" s="11"/>
      <c r="J865" s="11"/>
      <c r="K865" s="11"/>
      <c r="L865" s="44"/>
      <c r="M865" s="11"/>
      <c r="N865" s="11"/>
      <c r="P865" s="18"/>
      <c r="Q865" s="11"/>
      <c r="R865" s="11"/>
      <c r="S865" s="11"/>
      <c r="T865" s="11"/>
      <c r="U865" s="11"/>
      <c r="V865" s="11"/>
      <c r="W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K865" s="11"/>
      <c r="AL865" s="11"/>
      <c r="AN865" s="11"/>
      <c r="AO865" s="11"/>
      <c r="AP865" s="15"/>
      <c r="AQ865" s="12"/>
      <c r="AR865" s="11"/>
      <c r="AT865" s="12"/>
      <c r="AU865" s="11"/>
      <c r="AV865" s="44"/>
      <c r="AW865" s="12"/>
      <c r="AX865" s="11"/>
      <c r="AY865" s="18"/>
      <c r="AZ865" s="12"/>
      <c r="BA865" s="11"/>
      <c r="BB865" s="11"/>
      <c r="BD865" s="11"/>
      <c r="BE865" s="11"/>
      <c r="BF865" s="11"/>
      <c r="BG865" s="11"/>
      <c r="BH865" s="13"/>
      <c r="BI865" s="12"/>
    </row>
    <row r="866" spans="4:61" ht="15.75" customHeight="1">
      <c r="D866" s="44"/>
      <c r="E866" s="11"/>
      <c r="F866" s="11"/>
      <c r="G866" s="11"/>
      <c r="H866" s="11"/>
      <c r="I866" s="11"/>
      <c r="J866" s="11"/>
      <c r="K866" s="11"/>
      <c r="L866" s="44"/>
      <c r="M866" s="11"/>
      <c r="N866" s="11"/>
      <c r="P866" s="18"/>
      <c r="Q866" s="11"/>
      <c r="R866" s="11"/>
      <c r="S866" s="11"/>
      <c r="T866" s="11"/>
      <c r="U866" s="11"/>
      <c r="V866" s="11"/>
      <c r="W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K866" s="11"/>
      <c r="AL866" s="11"/>
      <c r="AN866" s="11"/>
      <c r="AO866" s="11"/>
      <c r="AP866" s="15"/>
      <c r="AQ866" s="12"/>
      <c r="AR866" s="11"/>
      <c r="AT866" s="12"/>
      <c r="AU866" s="11"/>
      <c r="AV866" s="44"/>
      <c r="AW866" s="12"/>
      <c r="AX866" s="11"/>
      <c r="AY866" s="18"/>
      <c r="AZ866" s="12"/>
      <c r="BA866" s="11"/>
      <c r="BB866" s="11"/>
      <c r="BD866" s="11"/>
      <c r="BE866" s="11"/>
      <c r="BF866" s="11"/>
      <c r="BG866" s="11"/>
      <c r="BH866" s="13"/>
      <c r="BI866" s="12"/>
    </row>
    <row r="867" spans="4:61" ht="15.75" customHeight="1">
      <c r="D867" s="44"/>
      <c r="E867" s="11"/>
      <c r="F867" s="11"/>
      <c r="G867" s="11"/>
      <c r="H867" s="11"/>
      <c r="I867" s="11"/>
      <c r="J867" s="11"/>
      <c r="K867" s="11"/>
      <c r="L867" s="44"/>
      <c r="M867" s="11"/>
      <c r="N867" s="11"/>
      <c r="P867" s="18"/>
      <c r="Q867" s="11"/>
      <c r="R867" s="11"/>
      <c r="S867" s="11"/>
      <c r="T867" s="11"/>
      <c r="U867" s="11"/>
      <c r="V867" s="11"/>
      <c r="W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K867" s="11"/>
      <c r="AL867" s="11"/>
      <c r="AN867" s="11"/>
      <c r="AO867" s="11"/>
      <c r="AP867" s="15"/>
      <c r="AQ867" s="12"/>
      <c r="AR867" s="11"/>
      <c r="AT867" s="12"/>
      <c r="AU867" s="11"/>
      <c r="AV867" s="44"/>
      <c r="AW867" s="12"/>
      <c r="AX867" s="11"/>
      <c r="AY867" s="18"/>
      <c r="AZ867" s="12"/>
      <c r="BA867" s="11"/>
      <c r="BB867" s="11"/>
      <c r="BD867" s="11"/>
      <c r="BE867" s="11"/>
      <c r="BF867" s="11"/>
      <c r="BG867" s="11"/>
      <c r="BH867" s="13"/>
      <c r="BI867" s="12"/>
    </row>
    <row r="868" spans="4:61" ht="15.75" customHeight="1">
      <c r="D868" s="44"/>
      <c r="E868" s="11"/>
      <c r="F868" s="11"/>
      <c r="G868" s="11"/>
      <c r="H868" s="11"/>
      <c r="I868" s="11"/>
      <c r="J868" s="11"/>
      <c r="K868" s="11"/>
      <c r="L868" s="44"/>
      <c r="M868" s="11"/>
      <c r="N868" s="11"/>
      <c r="P868" s="18"/>
      <c r="Q868" s="11"/>
      <c r="R868" s="11"/>
      <c r="S868" s="11"/>
      <c r="T868" s="11"/>
      <c r="U868" s="11"/>
      <c r="V868" s="11"/>
      <c r="W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K868" s="11"/>
      <c r="AL868" s="11"/>
      <c r="AN868" s="11"/>
      <c r="AO868" s="11"/>
      <c r="AP868" s="15"/>
      <c r="AQ868" s="12"/>
      <c r="AR868" s="11"/>
      <c r="AT868" s="12"/>
      <c r="AU868" s="11"/>
      <c r="AV868" s="44"/>
      <c r="AW868" s="12"/>
      <c r="AX868" s="11"/>
      <c r="AY868" s="18"/>
      <c r="AZ868" s="12"/>
      <c r="BA868" s="11"/>
      <c r="BB868" s="11"/>
      <c r="BD868" s="11"/>
      <c r="BE868" s="11"/>
      <c r="BF868" s="11"/>
      <c r="BG868" s="11"/>
      <c r="BH868" s="13"/>
      <c r="BI868" s="12"/>
    </row>
    <row r="869" spans="4:61" ht="15.75" customHeight="1">
      <c r="D869" s="44"/>
      <c r="E869" s="11"/>
      <c r="F869" s="11"/>
      <c r="G869" s="11"/>
      <c r="H869" s="11"/>
      <c r="I869" s="11"/>
      <c r="J869" s="11"/>
      <c r="K869" s="11"/>
      <c r="L869" s="44"/>
      <c r="M869" s="11"/>
      <c r="N869" s="11"/>
      <c r="P869" s="18"/>
      <c r="Q869" s="11"/>
      <c r="R869" s="11"/>
      <c r="S869" s="11"/>
      <c r="T869" s="11"/>
      <c r="U869" s="11"/>
      <c r="V869" s="11"/>
      <c r="W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K869" s="11"/>
      <c r="AL869" s="11"/>
      <c r="AN869" s="11"/>
      <c r="AO869" s="11"/>
      <c r="AP869" s="15"/>
      <c r="AQ869" s="12"/>
      <c r="AR869" s="11"/>
      <c r="AT869" s="12"/>
      <c r="AU869" s="11"/>
      <c r="AV869" s="44"/>
      <c r="AW869" s="12"/>
      <c r="AX869" s="11"/>
      <c r="AY869" s="18"/>
      <c r="AZ869" s="12"/>
      <c r="BA869" s="11"/>
      <c r="BB869" s="11"/>
      <c r="BD869" s="11"/>
      <c r="BE869" s="11"/>
      <c r="BF869" s="11"/>
      <c r="BG869" s="11"/>
      <c r="BH869" s="13"/>
      <c r="BI869" s="12"/>
    </row>
    <row r="870" spans="4:61" ht="15.75" customHeight="1">
      <c r="D870" s="44"/>
      <c r="E870" s="11"/>
      <c r="F870" s="11"/>
      <c r="G870" s="11"/>
      <c r="H870" s="11"/>
      <c r="I870" s="11"/>
      <c r="J870" s="11"/>
      <c r="K870" s="11"/>
      <c r="L870" s="44"/>
      <c r="M870" s="11"/>
      <c r="N870" s="11"/>
      <c r="P870" s="18"/>
      <c r="Q870" s="11"/>
      <c r="R870" s="11"/>
      <c r="S870" s="11"/>
      <c r="T870" s="11"/>
      <c r="U870" s="11"/>
      <c r="V870" s="11"/>
      <c r="W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K870" s="11"/>
      <c r="AL870" s="11"/>
      <c r="AN870" s="11"/>
      <c r="AO870" s="11"/>
      <c r="AP870" s="15"/>
      <c r="AQ870" s="12"/>
      <c r="AR870" s="11"/>
      <c r="AT870" s="12"/>
      <c r="AU870" s="11"/>
      <c r="AV870" s="44"/>
      <c r="AW870" s="12"/>
      <c r="AX870" s="11"/>
      <c r="AY870" s="18"/>
      <c r="AZ870" s="12"/>
      <c r="BA870" s="11"/>
      <c r="BB870" s="11"/>
      <c r="BD870" s="11"/>
      <c r="BE870" s="11"/>
      <c r="BF870" s="11"/>
      <c r="BG870" s="11"/>
      <c r="BH870" s="13"/>
      <c r="BI870" s="12"/>
    </row>
    <row r="871" spans="4:61" ht="15.75" customHeight="1">
      <c r="D871" s="44"/>
      <c r="E871" s="11"/>
      <c r="F871" s="11"/>
      <c r="G871" s="11"/>
      <c r="H871" s="11"/>
      <c r="I871" s="11"/>
      <c r="J871" s="11"/>
      <c r="K871" s="11"/>
      <c r="L871" s="44"/>
      <c r="M871" s="11"/>
      <c r="N871" s="11"/>
      <c r="P871" s="18"/>
      <c r="Q871" s="11"/>
      <c r="R871" s="11"/>
      <c r="S871" s="11"/>
      <c r="T871" s="11"/>
      <c r="U871" s="11"/>
      <c r="V871" s="11"/>
      <c r="W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K871" s="11"/>
      <c r="AL871" s="11"/>
      <c r="AN871" s="11"/>
      <c r="AO871" s="11"/>
      <c r="AP871" s="15"/>
      <c r="AQ871" s="12"/>
      <c r="AR871" s="11"/>
      <c r="AT871" s="12"/>
      <c r="AU871" s="11"/>
      <c r="AV871" s="44"/>
      <c r="AW871" s="12"/>
      <c r="AX871" s="11"/>
      <c r="AY871" s="18"/>
      <c r="AZ871" s="12"/>
      <c r="BA871" s="11"/>
      <c r="BB871" s="11"/>
      <c r="BD871" s="11"/>
      <c r="BE871" s="11"/>
      <c r="BF871" s="11"/>
      <c r="BG871" s="11"/>
      <c r="BH871" s="13"/>
      <c r="BI871" s="12"/>
    </row>
    <row r="872" spans="4:61" ht="15.75" customHeight="1">
      <c r="D872" s="44"/>
      <c r="E872" s="11"/>
      <c r="F872" s="11"/>
      <c r="G872" s="11"/>
      <c r="H872" s="11"/>
      <c r="I872" s="11"/>
      <c r="J872" s="11"/>
      <c r="K872" s="11"/>
      <c r="L872" s="44"/>
      <c r="M872" s="11"/>
      <c r="N872" s="11"/>
      <c r="P872" s="18"/>
      <c r="Q872" s="11"/>
      <c r="R872" s="11"/>
      <c r="S872" s="11"/>
      <c r="T872" s="11"/>
      <c r="U872" s="11"/>
      <c r="V872" s="11"/>
      <c r="W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K872" s="11"/>
      <c r="AL872" s="11"/>
      <c r="AN872" s="11"/>
      <c r="AO872" s="11"/>
      <c r="AP872" s="15"/>
      <c r="AQ872" s="12"/>
      <c r="AR872" s="11"/>
      <c r="AT872" s="12"/>
      <c r="AU872" s="11"/>
      <c r="AV872" s="44"/>
      <c r="AW872" s="12"/>
      <c r="AX872" s="11"/>
      <c r="AY872" s="18"/>
      <c r="AZ872" s="12"/>
      <c r="BA872" s="11"/>
      <c r="BB872" s="11"/>
      <c r="BD872" s="11"/>
      <c r="BE872" s="11"/>
      <c r="BF872" s="11"/>
      <c r="BG872" s="11"/>
      <c r="BH872" s="13"/>
      <c r="BI872" s="12"/>
    </row>
    <row r="873" spans="4:61" ht="15.75" customHeight="1">
      <c r="D873" s="44"/>
      <c r="E873" s="11"/>
      <c r="F873" s="11"/>
      <c r="G873" s="11"/>
      <c r="H873" s="11"/>
      <c r="I873" s="11"/>
      <c r="J873" s="11"/>
      <c r="K873" s="11"/>
      <c r="L873" s="44"/>
      <c r="M873" s="11"/>
      <c r="N873" s="11"/>
      <c r="P873" s="18"/>
      <c r="Q873" s="11"/>
      <c r="R873" s="11"/>
      <c r="S873" s="11"/>
      <c r="T873" s="11"/>
      <c r="U873" s="11"/>
      <c r="V873" s="11"/>
      <c r="W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K873" s="11"/>
      <c r="AL873" s="11"/>
      <c r="AN873" s="11"/>
      <c r="AO873" s="11"/>
      <c r="AP873" s="15"/>
      <c r="AQ873" s="12"/>
      <c r="AR873" s="11"/>
      <c r="AT873" s="12"/>
      <c r="AU873" s="11"/>
      <c r="AV873" s="44"/>
      <c r="AW873" s="12"/>
      <c r="AX873" s="11"/>
      <c r="AY873" s="18"/>
      <c r="AZ873" s="12"/>
      <c r="BA873" s="11"/>
      <c r="BB873" s="11"/>
      <c r="BD873" s="11"/>
      <c r="BE873" s="11"/>
      <c r="BF873" s="11"/>
      <c r="BG873" s="11"/>
      <c r="BH873" s="13"/>
      <c r="BI873" s="12"/>
    </row>
    <row r="874" spans="4:61" ht="15.75" customHeight="1">
      <c r="D874" s="44"/>
      <c r="E874" s="11"/>
      <c r="F874" s="11"/>
      <c r="G874" s="11"/>
      <c r="H874" s="11"/>
      <c r="I874" s="11"/>
      <c r="J874" s="11"/>
      <c r="K874" s="11"/>
      <c r="L874" s="44"/>
      <c r="M874" s="11"/>
      <c r="N874" s="11"/>
      <c r="P874" s="18"/>
      <c r="Q874" s="11"/>
      <c r="R874" s="11"/>
      <c r="S874" s="11"/>
      <c r="T874" s="11"/>
      <c r="U874" s="11"/>
      <c r="V874" s="11"/>
      <c r="W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K874" s="11"/>
      <c r="AL874" s="11"/>
      <c r="AN874" s="11"/>
      <c r="AO874" s="11"/>
      <c r="AP874" s="15"/>
      <c r="AQ874" s="12"/>
      <c r="AR874" s="11"/>
      <c r="AT874" s="12"/>
      <c r="AU874" s="11"/>
      <c r="AV874" s="44"/>
      <c r="AW874" s="12"/>
      <c r="AX874" s="11"/>
      <c r="AY874" s="18"/>
      <c r="AZ874" s="12"/>
      <c r="BA874" s="11"/>
      <c r="BB874" s="11"/>
      <c r="BD874" s="11"/>
      <c r="BE874" s="11"/>
      <c r="BF874" s="11"/>
      <c r="BG874" s="11"/>
      <c r="BH874" s="13"/>
      <c r="BI874" s="12"/>
    </row>
    <row r="875" spans="4:61" ht="15.75" customHeight="1">
      <c r="D875" s="44"/>
      <c r="E875" s="11"/>
      <c r="F875" s="11"/>
      <c r="G875" s="11"/>
      <c r="H875" s="11"/>
      <c r="I875" s="11"/>
      <c r="J875" s="11"/>
      <c r="K875" s="11"/>
      <c r="L875" s="44"/>
      <c r="M875" s="11"/>
      <c r="N875" s="11"/>
      <c r="P875" s="18"/>
      <c r="Q875" s="11"/>
      <c r="R875" s="11"/>
      <c r="S875" s="11"/>
      <c r="T875" s="11"/>
      <c r="U875" s="11"/>
      <c r="V875" s="11"/>
      <c r="W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K875" s="11"/>
      <c r="AL875" s="11"/>
      <c r="AN875" s="11"/>
      <c r="AO875" s="11"/>
      <c r="AP875" s="15"/>
      <c r="AQ875" s="12"/>
      <c r="AR875" s="11"/>
      <c r="AT875" s="12"/>
      <c r="AU875" s="11"/>
      <c r="AV875" s="44"/>
      <c r="AW875" s="12"/>
      <c r="AX875" s="11"/>
      <c r="AY875" s="18"/>
      <c r="AZ875" s="12"/>
      <c r="BA875" s="11"/>
      <c r="BB875" s="11"/>
      <c r="BD875" s="11"/>
      <c r="BE875" s="11"/>
      <c r="BF875" s="11"/>
      <c r="BG875" s="11"/>
      <c r="BH875" s="13"/>
      <c r="BI875" s="12"/>
    </row>
    <row r="876" spans="4:61" ht="15.75" customHeight="1">
      <c r="D876" s="44"/>
      <c r="E876" s="11"/>
      <c r="F876" s="11"/>
      <c r="G876" s="11"/>
      <c r="H876" s="11"/>
      <c r="I876" s="11"/>
      <c r="J876" s="11"/>
      <c r="K876" s="11"/>
      <c r="L876" s="44"/>
      <c r="M876" s="11"/>
      <c r="N876" s="11"/>
      <c r="P876" s="18"/>
      <c r="Q876" s="11"/>
      <c r="R876" s="11"/>
      <c r="S876" s="11"/>
      <c r="T876" s="11"/>
      <c r="U876" s="11"/>
      <c r="V876" s="11"/>
      <c r="W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K876" s="11"/>
      <c r="AL876" s="11"/>
      <c r="AN876" s="11"/>
      <c r="AO876" s="11"/>
      <c r="AP876" s="15"/>
      <c r="AQ876" s="12"/>
      <c r="AR876" s="11"/>
      <c r="AT876" s="12"/>
      <c r="AU876" s="11"/>
      <c r="AV876" s="44"/>
      <c r="AW876" s="12"/>
      <c r="AX876" s="11"/>
      <c r="AY876" s="18"/>
      <c r="AZ876" s="12"/>
      <c r="BA876" s="11"/>
      <c r="BB876" s="11"/>
      <c r="BD876" s="11"/>
      <c r="BE876" s="11"/>
      <c r="BF876" s="11"/>
      <c r="BG876" s="11"/>
      <c r="BH876" s="13"/>
      <c r="BI876" s="12"/>
    </row>
    <row r="877" spans="4:61" ht="15.75" customHeight="1">
      <c r="D877" s="44"/>
      <c r="E877" s="11"/>
      <c r="F877" s="11"/>
      <c r="G877" s="11"/>
      <c r="H877" s="11"/>
      <c r="I877" s="11"/>
      <c r="J877" s="11"/>
      <c r="K877" s="11"/>
      <c r="L877" s="44"/>
      <c r="M877" s="11"/>
      <c r="N877" s="11"/>
      <c r="P877" s="18"/>
      <c r="Q877" s="11"/>
      <c r="R877" s="11"/>
      <c r="S877" s="11"/>
      <c r="T877" s="11"/>
      <c r="U877" s="11"/>
      <c r="V877" s="11"/>
      <c r="W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K877" s="11"/>
      <c r="AL877" s="11"/>
      <c r="AN877" s="11"/>
      <c r="AO877" s="11"/>
      <c r="AP877" s="15"/>
      <c r="AQ877" s="12"/>
      <c r="AR877" s="11"/>
      <c r="AT877" s="12"/>
      <c r="AU877" s="11"/>
      <c r="AV877" s="44"/>
      <c r="AW877" s="12"/>
      <c r="AX877" s="11"/>
      <c r="AY877" s="18"/>
      <c r="AZ877" s="12"/>
      <c r="BA877" s="11"/>
      <c r="BB877" s="11"/>
      <c r="BD877" s="11"/>
      <c r="BE877" s="11"/>
      <c r="BF877" s="11"/>
      <c r="BG877" s="11"/>
      <c r="BH877" s="13"/>
      <c r="BI877" s="12"/>
    </row>
    <row r="878" spans="4:61" ht="15.75" customHeight="1">
      <c r="D878" s="44"/>
      <c r="E878" s="11"/>
      <c r="F878" s="11"/>
      <c r="G878" s="11"/>
      <c r="H878" s="11"/>
      <c r="I878" s="11"/>
      <c r="J878" s="11"/>
      <c r="K878" s="11"/>
      <c r="L878" s="44"/>
      <c r="M878" s="11"/>
      <c r="N878" s="11"/>
      <c r="P878" s="18"/>
      <c r="Q878" s="11"/>
      <c r="R878" s="11"/>
      <c r="S878" s="11"/>
      <c r="T878" s="11"/>
      <c r="U878" s="11"/>
      <c r="V878" s="11"/>
      <c r="W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K878" s="11"/>
      <c r="AL878" s="11"/>
      <c r="AN878" s="11"/>
      <c r="AO878" s="11"/>
      <c r="AP878" s="15"/>
      <c r="AQ878" s="12"/>
      <c r="AR878" s="11"/>
      <c r="AT878" s="12"/>
      <c r="AU878" s="11"/>
      <c r="AV878" s="44"/>
      <c r="AW878" s="12"/>
      <c r="AX878" s="11"/>
      <c r="AY878" s="18"/>
      <c r="AZ878" s="12"/>
      <c r="BA878" s="11"/>
      <c r="BB878" s="11"/>
      <c r="BD878" s="11"/>
      <c r="BE878" s="11"/>
      <c r="BF878" s="11"/>
      <c r="BG878" s="11"/>
      <c r="BH878" s="13"/>
      <c r="BI878" s="12"/>
    </row>
    <row r="879" spans="4:61" ht="15.75" customHeight="1">
      <c r="D879" s="44"/>
      <c r="E879" s="11"/>
      <c r="F879" s="11"/>
      <c r="G879" s="11"/>
      <c r="H879" s="11"/>
      <c r="I879" s="11"/>
      <c r="J879" s="11"/>
      <c r="K879" s="11"/>
      <c r="L879" s="44"/>
      <c r="M879" s="11"/>
      <c r="N879" s="11"/>
      <c r="P879" s="18"/>
      <c r="Q879" s="11"/>
      <c r="R879" s="11"/>
      <c r="S879" s="11"/>
      <c r="T879" s="11"/>
      <c r="U879" s="11"/>
      <c r="V879" s="11"/>
      <c r="W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K879" s="11"/>
      <c r="AL879" s="11"/>
      <c r="AN879" s="11"/>
      <c r="AO879" s="11"/>
      <c r="AP879" s="15"/>
      <c r="AQ879" s="12"/>
      <c r="AR879" s="11"/>
      <c r="AT879" s="12"/>
      <c r="AU879" s="11"/>
      <c r="AV879" s="44"/>
      <c r="AW879" s="12"/>
      <c r="AX879" s="11"/>
      <c r="AY879" s="18"/>
      <c r="AZ879" s="12"/>
      <c r="BA879" s="11"/>
      <c r="BB879" s="11"/>
      <c r="BD879" s="11"/>
      <c r="BE879" s="11"/>
      <c r="BF879" s="11"/>
      <c r="BG879" s="11"/>
      <c r="BH879" s="13"/>
      <c r="BI879" s="12"/>
    </row>
    <row r="880" spans="4:61" ht="15.75" customHeight="1">
      <c r="D880" s="44"/>
      <c r="E880" s="11"/>
      <c r="F880" s="11"/>
      <c r="G880" s="11"/>
      <c r="H880" s="11"/>
      <c r="I880" s="11"/>
      <c r="J880" s="11"/>
      <c r="K880" s="11"/>
      <c r="L880" s="44"/>
      <c r="M880" s="11"/>
      <c r="N880" s="11"/>
      <c r="P880" s="18"/>
      <c r="Q880" s="11"/>
      <c r="R880" s="11"/>
      <c r="S880" s="11"/>
      <c r="T880" s="11"/>
      <c r="U880" s="11"/>
      <c r="V880" s="11"/>
      <c r="W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K880" s="11"/>
      <c r="AL880" s="11"/>
      <c r="AN880" s="11"/>
      <c r="AO880" s="11"/>
      <c r="AP880" s="15"/>
      <c r="AQ880" s="12"/>
      <c r="AR880" s="11"/>
      <c r="AT880" s="12"/>
      <c r="AU880" s="11"/>
      <c r="AV880" s="44"/>
      <c r="AW880" s="12"/>
      <c r="AX880" s="11"/>
      <c r="AY880" s="18"/>
      <c r="AZ880" s="12"/>
      <c r="BA880" s="11"/>
      <c r="BB880" s="11"/>
      <c r="BD880" s="11"/>
      <c r="BE880" s="11"/>
      <c r="BF880" s="11"/>
      <c r="BG880" s="11"/>
      <c r="BH880" s="13"/>
      <c r="BI880" s="12"/>
    </row>
    <row r="881" spans="4:61" ht="15.75" customHeight="1">
      <c r="D881" s="44"/>
      <c r="E881" s="11"/>
      <c r="F881" s="11"/>
      <c r="G881" s="11"/>
      <c r="H881" s="11"/>
      <c r="I881" s="11"/>
      <c r="J881" s="11"/>
      <c r="K881" s="11"/>
      <c r="L881" s="44"/>
      <c r="M881" s="11"/>
      <c r="N881" s="11"/>
      <c r="P881" s="18"/>
      <c r="Q881" s="11"/>
      <c r="R881" s="11"/>
      <c r="S881" s="11"/>
      <c r="T881" s="11"/>
      <c r="U881" s="11"/>
      <c r="V881" s="11"/>
      <c r="W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K881" s="11"/>
      <c r="AL881" s="11"/>
      <c r="AN881" s="11"/>
      <c r="AO881" s="11"/>
      <c r="AP881" s="15"/>
      <c r="AQ881" s="12"/>
      <c r="AR881" s="11"/>
      <c r="AT881" s="12"/>
      <c r="AU881" s="11"/>
      <c r="AV881" s="44"/>
      <c r="AW881" s="12"/>
      <c r="AX881" s="11"/>
      <c r="AY881" s="18"/>
      <c r="AZ881" s="12"/>
      <c r="BA881" s="11"/>
      <c r="BB881" s="11"/>
      <c r="BD881" s="11"/>
      <c r="BE881" s="11"/>
      <c r="BF881" s="11"/>
      <c r="BG881" s="11"/>
      <c r="BH881" s="13"/>
      <c r="BI881" s="12"/>
    </row>
    <row r="882" spans="4:61" ht="15.75" customHeight="1">
      <c r="D882" s="44"/>
      <c r="E882" s="11"/>
      <c r="F882" s="11"/>
      <c r="G882" s="11"/>
      <c r="H882" s="11"/>
      <c r="I882" s="11"/>
      <c r="J882" s="11"/>
      <c r="K882" s="11"/>
      <c r="L882" s="44"/>
      <c r="M882" s="11"/>
      <c r="N882" s="11"/>
      <c r="P882" s="18"/>
      <c r="Q882" s="11"/>
      <c r="R882" s="11"/>
      <c r="S882" s="11"/>
      <c r="T882" s="11"/>
      <c r="U882" s="11"/>
      <c r="V882" s="11"/>
      <c r="W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K882" s="11"/>
      <c r="AL882" s="11"/>
      <c r="AN882" s="11"/>
      <c r="AO882" s="11"/>
      <c r="AP882" s="15"/>
      <c r="AQ882" s="12"/>
      <c r="AR882" s="11"/>
      <c r="AT882" s="12"/>
      <c r="AU882" s="11"/>
      <c r="AV882" s="44"/>
      <c r="AW882" s="12"/>
      <c r="AX882" s="11"/>
      <c r="AY882" s="18"/>
      <c r="AZ882" s="12"/>
      <c r="BA882" s="11"/>
      <c r="BB882" s="11"/>
      <c r="BD882" s="11"/>
      <c r="BE882" s="11"/>
      <c r="BF882" s="11"/>
      <c r="BG882" s="11"/>
      <c r="BH882" s="13"/>
      <c r="BI882" s="12"/>
    </row>
    <row r="883" spans="4:61" ht="15.75" customHeight="1">
      <c r="D883" s="44"/>
      <c r="E883" s="11"/>
      <c r="F883" s="11"/>
      <c r="G883" s="11"/>
      <c r="H883" s="11"/>
      <c r="I883" s="11"/>
      <c r="J883" s="11"/>
      <c r="K883" s="11"/>
      <c r="L883" s="44"/>
      <c r="M883" s="11"/>
      <c r="N883" s="11"/>
      <c r="P883" s="18"/>
      <c r="Q883" s="11"/>
      <c r="R883" s="11"/>
      <c r="S883" s="11"/>
      <c r="T883" s="11"/>
      <c r="U883" s="11"/>
      <c r="V883" s="11"/>
      <c r="W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K883" s="11"/>
      <c r="AL883" s="11"/>
      <c r="AN883" s="11"/>
      <c r="AO883" s="11"/>
      <c r="AP883" s="15"/>
      <c r="AQ883" s="12"/>
      <c r="AR883" s="11"/>
      <c r="AT883" s="12"/>
      <c r="AU883" s="11"/>
      <c r="AV883" s="44"/>
      <c r="AW883" s="12"/>
      <c r="AX883" s="11"/>
      <c r="AY883" s="18"/>
      <c r="AZ883" s="12"/>
      <c r="BA883" s="11"/>
      <c r="BB883" s="11"/>
      <c r="BD883" s="11"/>
      <c r="BE883" s="11"/>
      <c r="BF883" s="11"/>
      <c r="BG883" s="11"/>
      <c r="BH883" s="13"/>
      <c r="BI883" s="12"/>
    </row>
    <row r="884" spans="4:61" ht="15.75" customHeight="1">
      <c r="D884" s="44"/>
      <c r="E884" s="11"/>
      <c r="F884" s="11"/>
      <c r="G884" s="11"/>
      <c r="H884" s="11"/>
      <c r="I884" s="11"/>
      <c r="J884" s="11"/>
      <c r="K884" s="11"/>
      <c r="L884" s="44"/>
      <c r="M884" s="11"/>
      <c r="N884" s="11"/>
      <c r="P884" s="18"/>
      <c r="Q884" s="11"/>
      <c r="R884" s="11"/>
      <c r="S884" s="11"/>
      <c r="T884" s="11"/>
      <c r="U884" s="11"/>
      <c r="V884" s="11"/>
      <c r="W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K884" s="11"/>
      <c r="AL884" s="11"/>
      <c r="AN884" s="11"/>
      <c r="AO884" s="11"/>
      <c r="AP884" s="15"/>
      <c r="AQ884" s="12"/>
      <c r="AR884" s="11"/>
      <c r="AT884" s="12"/>
      <c r="AU884" s="11"/>
      <c r="AV884" s="44"/>
      <c r="AW884" s="12"/>
      <c r="AX884" s="11"/>
      <c r="AY884" s="18"/>
      <c r="AZ884" s="12"/>
      <c r="BA884" s="11"/>
      <c r="BB884" s="11"/>
      <c r="BD884" s="11"/>
      <c r="BE884" s="11"/>
      <c r="BF884" s="11"/>
      <c r="BG884" s="11"/>
      <c r="BH884" s="13"/>
      <c r="BI884" s="12"/>
    </row>
    <row r="885" spans="4:61" ht="15.75" customHeight="1">
      <c r="D885" s="44"/>
      <c r="E885" s="11"/>
      <c r="F885" s="11"/>
      <c r="G885" s="11"/>
      <c r="H885" s="11"/>
      <c r="I885" s="11"/>
      <c r="J885" s="11"/>
      <c r="K885" s="11"/>
      <c r="L885" s="44"/>
      <c r="M885" s="11"/>
      <c r="N885" s="11"/>
      <c r="P885" s="18"/>
      <c r="Q885" s="11"/>
      <c r="R885" s="11"/>
      <c r="S885" s="11"/>
      <c r="T885" s="11"/>
      <c r="U885" s="11"/>
      <c r="V885" s="11"/>
      <c r="W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K885" s="11"/>
      <c r="AL885" s="11"/>
      <c r="AN885" s="11"/>
      <c r="AO885" s="11"/>
      <c r="AP885" s="15"/>
      <c r="AQ885" s="12"/>
      <c r="AR885" s="11"/>
      <c r="AT885" s="12"/>
      <c r="AU885" s="11"/>
      <c r="AV885" s="44"/>
      <c r="AW885" s="12"/>
      <c r="AX885" s="11"/>
      <c r="AY885" s="18"/>
      <c r="AZ885" s="12"/>
      <c r="BA885" s="11"/>
      <c r="BB885" s="11"/>
      <c r="BD885" s="11"/>
      <c r="BE885" s="11"/>
      <c r="BF885" s="11"/>
      <c r="BG885" s="11"/>
      <c r="BH885" s="13"/>
      <c r="BI885" s="12"/>
    </row>
    <row r="886" spans="4:61" ht="15.75" customHeight="1">
      <c r="D886" s="44"/>
      <c r="E886" s="11"/>
      <c r="F886" s="11"/>
      <c r="G886" s="11"/>
      <c r="H886" s="11"/>
      <c r="I886" s="11"/>
      <c r="J886" s="11"/>
      <c r="K886" s="11"/>
      <c r="L886" s="44"/>
      <c r="M886" s="11"/>
      <c r="N886" s="11"/>
      <c r="P886" s="18"/>
      <c r="Q886" s="11"/>
      <c r="R886" s="11"/>
      <c r="S886" s="11"/>
      <c r="T886" s="11"/>
      <c r="U886" s="11"/>
      <c r="V886" s="11"/>
      <c r="W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K886" s="11"/>
      <c r="AL886" s="11"/>
      <c r="AN886" s="11"/>
      <c r="AO886" s="11"/>
      <c r="AP886" s="15"/>
      <c r="AQ886" s="12"/>
      <c r="AR886" s="11"/>
      <c r="AT886" s="12"/>
      <c r="AU886" s="11"/>
      <c r="AV886" s="44"/>
      <c r="AW886" s="12"/>
      <c r="AX886" s="11"/>
      <c r="AY886" s="18"/>
      <c r="AZ886" s="12"/>
      <c r="BA886" s="11"/>
      <c r="BB886" s="11"/>
      <c r="BD886" s="11"/>
      <c r="BE886" s="11"/>
      <c r="BF886" s="11"/>
      <c r="BG886" s="11"/>
      <c r="BH886" s="13"/>
      <c r="BI886" s="12"/>
    </row>
    <row r="887" spans="4:61" ht="15.75" customHeight="1">
      <c r="D887" s="44"/>
      <c r="E887" s="11"/>
      <c r="F887" s="11"/>
      <c r="G887" s="11"/>
      <c r="H887" s="11"/>
      <c r="I887" s="11"/>
      <c r="J887" s="11"/>
      <c r="K887" s="11"/>
      <c r="L887" s="44"/>
      <c r="M887" s="11"/>
      <c r="N887" s="11"/>
      <c r="P887" s="18"/>
      <c r="Q887" s="11"/>
      <c r="R887" s="11"/>
      <c r="S887" s="11"/>
      <c r="T887" s="11"/>
      <c r="U887" s="11"/>
      <c r="V887" s="11"/>
      <c r="W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K887" s="11"/>
      <c r="AL887" s="11"/>
      <c r="AN887" s="11"/>
      <c r="AO887" s="11"/>
      <c r="AP887" s="15"/>
      <c r="AQ887" s="12"/>
      <c r="AR887" s="11"/>
      <c r="AT887" s="12"/>
      <c r="AU887" s="11"/>
      <c r="AV887" s="44"/>
      <c r="AW887" s="12"/>
      <c r="AX887" s="11"/>
      <c r="AY887" s="18"/>
      <c r="AZ887" s="12"/>
      <c r="BA887" s="11"/>
      <c r="BB887" s="11"/>
      <c r="BD887" s="11"/>
      <c r="BE887" s="11"/>
      <c r="BF887" s="11"/>
      <c r="BG887" s="11"/>
      <c r="BH887" s="13"/>
      <c r="BI887" s="12"/>
    </row>
    <row r="888" spans="4:61" ht="15.75" customHeight="1">
      <c r="D888" s="44"/>
      <c r="E888" s="11"/>
      <c r="F888" s="11"/>
      <c r="G888" s="11"/>
      <c r="H888" s="11"/>
      <c r="I888" s="11"/>
      <c r="J888" s="11"/>
      <c r="K888" s="11"/>
      <c r="L888" s="44"/>
      <c r="M888" s="11"/>
      <c r="N888" s="11"/>
      <c r="P888" s="18"/>
      <c r="Q888" s="11"/>
      <c r="R888" s="11"/>
      <c r="S888" s="11"/>
      <c r="T888" s="11"/>
      <c r="U888" s="11"/>
      <c r="V888" s="11"/>
      <c r="W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K888" s="11"/>
      <c r="AL888" s="11"/>
      <c r="AN888" s="11"/>
      <c r="AO888" s="11"/>
      <c r="AP888" s="15"/>
      <c r="AQ888" s="12"/>
      <c r="AR888" s="11"/>
      <c r="AT888" s="12"/>
      <c r="AU888" s="11"/>
      <c r="AV888" s="44"/>
      <c r="AW888" s="12"/>
      <c r="AX888" s="11"/>
      <c r="AY888" s="18"/>
      <c r="AZ888" s="12"/>
      <c r="BA888" s="11"/>
      <c r="BB888" s="11"/>
      <c r="BD888" s="11"/>
      <c r="BE888" s="11"/>
      <c r="BF888" s="11"/>
      <c r="BG888" s="11"/>
      <c r="BH888" s="13"/>
      <c r="BI888" s="12"/>
    </row>
    <row r="889" spans="4:61" ht="15.75" customHeight="1">
      <c r="D889" s="44"/>
      <c r="E889" s="11"/>
      <c r="F889" s="11"/>
      <c r="G889" s="11"/>
      <c r="H889" s="11"/>
      <c r="I889" s="11"/>
      <c r="J889" s="11"/>
      <c r="K889" s="11"/>
      <c r="L889" s="44"/>
      <c r="M889" s="11"/>
      <c r="N889" s="11"/>
      <c r="P889" s="18"/>
      <c r="Q889" s="11"/>
      <c r="R889" s="11"/>
      <c r="S889" s="11"/>
      <c r="T889" s="11"/>
      <c r="U889" s="11"/>
      <c r="V889" s="11"/>
      <c r="W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K889" s="11"/>
      <c r="AL889" s="11"/>
      <c r="AN889" s="11"/>
      <c r="AO889" s="11"/>
      <c r="AP889" s="15"/>
      <c r="AQ889" s="12"/>
      <c r="AR889" s="11"/>
      <c r="AT889" s="12"/>
      <c r="AU889" s="11"/>
      <c r="AV889" s="44"/>
      <c r="AW889" s="12"/>
      <c r="AX889" s="11"/>
      <c r="AY889" s="18"/>
      <c r="AZ889" s="12"/>
      <c r="BA889" s="11"/>
      <c r="BB889" s="11"/>
      <c r="BD889" s="11"/>
      <c r="BE889" s="11"/>
      <c r="BF889" s="11"/>
      <c r="BG889" s="11"/>
      <c r="BH889" s="13"/>
      <c r="BI889" s="12"/>
    </row>
    <row r="890" spans="4:61" ht="15.75" customHeight="1">
      <c r="D890" s="44"/>
      <c r="E890" s="11"/>
      <c r="F890" s="11"/>
      <c r="G890" s="11"/>
      <c r="H890" s="11"/>
      <c r="I890" s="11"/>
      <c r="J890" s="11"/>
      <c r="K890" s="11"/>
      <c r="L890" s="44"/>
      <c r="M890" s="11"/>
      <c r="N890" s="11"/>
      <c r="P890" s="18"/>
      <c r="Q890" s="11"/>
      <c r="R890" s="11"/>
      <c r="S890" s="11"/>
      <c r="T890" s="11"/>
      <c r="U890" s="11"/>
      <c r="V890" s="11"/>
      <c r="W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K890" s="11"/>
      <c r="AL890" s="11"/>
      <c r="AN890" s="11"/>
      <c r="AO890" s="11"/>
      <c r="AP890" s="15"/>
      <c r="AQ890" s="12"/>
      <c r="AR890" s="11"/>
      <c r="AT890" s="12"/>
      <c r="AU890" s="11"/>
      <c r="AV890" s="44"/>
      <c r="AW890" s="12"/>
      <c r="AX890" s="11"/>
      <c r="AY890" s="18"/>
      <c r="AZ890" s="12"/>
      <c r="BA890" s="11"/>
      <c r="BB890" s="11"/>
      <c r="BD890" s="11"/>
      <c r="BE890" s="11"/>
      <c r="BF890" s="11"/>
      <c r="BG890" s="11"/>
      <c r="BH890" s="13"/>
      <c r="BI890" s="12"/>
    </row>
    <row r="891" spans="4:61" ht="15.75" customHeight="1">
      <c r="D891" s="44"/>
      <c r="E891" s="11"/>
      <c r="F891" s="11"/>
      <c r="G891" s="11"/>
      <c r="H891" s="11"/>
      <c r="I891" s="11"/>
      <c r="J891" s="11"/>
      <c r="K891" s="11"/>
      <c r="L891" s="44"/>
      <c r="M891" s="11"/>
      <c r="N891" s="11"/>
      <c r="P891" s="18"/>
      <c r="Q891" s="11"/>
      <c r="R891" s="11"/>
      <c r="S891" s="11"/>
      <c r="T891" s="11"/>
      <c r="U891" s="11"/>
      <c r="V891" s="11"/>
      <c r="W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K891" s="11"/>
      <c r="AL891" s="11"/>
      <c r="AN891" s="11"/>
      <c r="AO891" s="11"/>
      <c r="AP891" s="15"/>
      <c r="AQ891" s="12"/>
      <c r="AR891" s="11"/>
      <c r="AT891" s="12"/>
      <c r="AU891" s="11"/>
      <c r="AV891" s="44"/>
      <c r="AW891" s="12"/>
      <c r="AX891" s="11"/>
      <c r="AY891" s="18"/>
      <c r="AZ891" s="12"/>
      <c r="BA891" s="11"/>
      <c r="BB891" s="11"/>
      <c r="BD891" s="11"/>
      <c r="BE891" s="11"/>
      <c r="BF891" s="11"/>
      <c r="BG891" s="11"/>
      <c r="BH891" s="13"/>
      <c r="BI891" s="12"/>
    </row>
    <row r="892" spans="4:61" ht="15.75" customHeight="1">
      <c r="D892" s="44"/>
      <c r="E892" s="11"/>
      <c r="F892" s="11"/>
      <c r="G892" s="11"/>
      <c r="H892" s="11"/>
      <c r="I892" s="11"/>
      <c r="J892" s="11"/>
      <c r="K892" s="11"/>
      <c r="L892" s="44"/>
      <c r="M892" s="11"/>
      <c r="N892" s="11"/>
      <c r="P892" s="18"/>
      <c r="Q892" s="11"/>
      <c r="R892" s="11"/>
      <c r="S892" s="11"/>
      <c r="T892" s="11"/>
      <c r="U892" s="11"/>
      <c r="V892" s="11"/>
      <c r="W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K892" s="11"/>
      <c r="AL892" s="11"/>
      <c r="AN892" s="11"/>
      <c r="AO892" s="11"/>
      <c r="AP892" s="15"/>
      <c r="AQ892" s="12"/>
      <c r="AR892" s="11"/>
      <c r="AT892" s="12"/>
      <c r="AU892" s="11"/>
      <c r="AV892" s="44"/>
      <c r="AW892" s="12"/>
      <c r="AX892" s="11"/>
      <c r="AY892" s="18"/>
      <c r="AZ892" s="12"/>
      <c r="BA892" s="11"/>
      <c r="BB892" s="11"/>
      <c r="BD892" s="11"/>
      <c r="BE892" s="11"/>
      <c r="BF892" s="11"/>
      <c r="BG892" s="11"/>
      <c r="BH892" s="13"/>
      <c r="BI892" s="12"/>
    </row>
    <row r="893" spans="4:61" ht="15.75" customHeight="1">
      <c r="D893" s="44"/>
      <c r="E893" s="11"/>
      <c r="F893" s="11"/>
      <c r="G893" s="11"/>
      <c r="H893" s="11"/>
      <c r="I893" s="11"/>
      <c r="J893" s="11"/>
      <c r="K893" s="11"/>
      <c r="L893" s="44"/>
      <c r="M893" s="11"/>
      <c r="N893" s="11"/>
      <c r="P893" s="18"/>
      <c r="Q893" s="11"/>
      <c r="R893" s="11"/>
      <c r="S893" s="11"/>
      <c r="T893" s="11"/>
      <c r="U893" s="11"/>
      <c r="V893" s="11"/>
      <c r="W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K893" s="11"/>
      <c r="AL893" s="11"/>
      <c r="AN893" s="11"/>
      <c r="AO893" s="11"/>
      <c r="AP893" s="15"/>
      <c r="AQ893" s="12"/>
      <c r="AR893" s="11"/>
      <c r="AT893" s="12"/>
      <c r="AU893" s="11"/>
      <c r="AV893" s="44"/>
      <c r="AW893" s="12"/>
      <c r="AX893" s="11"/>
      <c r="AY893" s="18"/>
      <c r="AZ893" s="12"/>
      <c r="BA893" s="11"/>
      <c r="BB893" s="11"/>
      <c r="BD893" s="11"/>
      <c r="BE893" s="11"/>
      <c r="BF893" s="11"/>
      <c r="BG893" s="11"/>
      <c r="BH893" s="13"/>
      <c r="BI893" s="12"/>
    </row>
    <row r="894" spans="4:61" ht="15.75" customHeight="1">
      <c r="D894" s="44"/>
      <c r="E894" s="11"/>
      <c r="F894" s="11"/>
      <c r="G894" s="11"/>
      <c r="H894" s="11"/>
      <c r="I894" s="11"/>
      <c r="J894" s="11"/>
      <c r="K894" s="11"/>
      <c r="L894" s="44"/>
      <c r="M894" s="11"/>
      <c r="N894" s="11"/>
      <c r="P894" s="18"/>
      <c r="Q894" s="11"/>
      <c r="R894" s="11"/>
      <c r="S894" s="11"/>
      <c r="T894" s="11"/>
      <c r="U894" s="11"/>
      <c r="V894" s="11"/>
      <c r="W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K894" s="11"/>
      <c r="AL894" s="11"/>
      <c r="AN894" s="11"/>
      <c r="AO894" s="11"/>
      <c r="AP894" s="15"/>
      <c r="AQ894" s="12"/>
      <c r="AR894" s="11"/>
      <c r="AT894" s="12"/>
      <c r="AU894" s="11"/>
      <c r="AV894" s="44"/>
      <c r="AW894" s="12"/>
      <c r="AX894" s="11"/>
      <c r="AY894" s="18"/>
      <c r="AZ894" s="12"/>
      <c r="BA894" s="11"/>
      <c r="BB894" s="11"/>
      <c r="BD894" s="11"/>
      <c r="BE894" s="11"/>
      <c r="BF894" s="11"/>
      <c r="BG894" s="11"/>
      <c r="BH894" s="13"/>
      <c r="BI894" s="12"/>
    </row>
    <row r="895" spans="4:61" ht="15.75" customHeight="1">
      <c r="D895" s="44"/>
      <c r="E895" s="11"/>
      <c r="F895" s="11"/>
      <c r="G895" s="11"/>
      <c r="H895" s="11"/>
      <c r="I895" s="11"/>
      <c r="J895" s="11"/>
      <c r="K895" s="11"/>
      <c r="L895" s="44"/>
      <c r="M895" s="11"/>
      <c r="N895" s="11"/>
      <c r="P895" s="18"/>
      <c r="Q895" s="11"/>
      <c r="R895" s="11"/>
      <c r="S895" s="11"/>
      <c r="T895" s="11"/>
      <c r="U895" s="11"/>
      <c r="V895" s="11"/>
      <c r="W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K895" s="11"/>
      <c r="AL895" s="11"/>
      <c r="AN895" s="11"/>
      <c r="AO895" s="11"/>
      <c r="AP895" s="15"/>
      <c r="AQ895" s="12"/>
      <c r="AR895" s="11"/>
      <c r="AT895" s="12"/>
      <c r="AU895" s="11"/>
      <c r="AV895" s="44"/>
      <c r="AW895" s="12"/>
      <c r="AX895" s="11"/>
      <c r="AY895" s="18"/>
      <c r="AZ895" s="12"/>
      <c r="BA895" s="11"/>
      <c r="BB895" s="11"/>
      <c r="BD895" s="11"/>
      <c r="BE895" s="11"/>
      <c r="BF895" s="11"/>
      <c r="BG895" s="11"/>
      <c r="BH895" s="13"/>
      <c r="BI895" s="12"/>
    </row>
    <row r="896" spans="4:61" ht="15.75" customHeight="1">
      <c r="D896" s="44"/>
      <c r="E896" s="11"/>
      <c r="F896" s="11"/>
      <c r="G896" s="11"/>
      <c r="H896" s="11"/>
      <c r="I896" s="11"/>
      <c r="J896" s="11"/>
      <c r="K896" s="11"/>
      <c r="L896" s="44"/>
      <c r="M896" s="11"/>
      <c r="N896" s="11"/>
      <c r="P896" s="18"/>
      <c r="Q896" s="11"/>
      <c r="R896" s="11"/>
      <c r="S896" s="11"/>
      <c r="T896" s="11"/>
      <c r="U896" s="11"/>
      <c r="V896" s="11"/>
      <c r="W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K896" s="11"/>
      <c r="AL896" s="11"/>
      <c r="AN896" s="11"/>
      <c r="AO896" s="11"/>
      <c r="AP896" s="15"/>
      <c r="AQ896" s="12"/>
      <c r="AR896" s="11"/>
      <c r="AT896" s="12"/>
      <c r="AU896" s="11"/>
      <c r="AV896" s="44"/>
      <c r="AW896" s="12"/>
      <c r="AX896" s="11"/>
      <c r="AY896" s="18"/>
      <c r="AZ896" s="12"/>
      <c r="BA896" s="11"/>
      <c r="BB896" s="11"/>
      <c r="BD896" s="11"/>
      <c r="BE896" s="11"/>
      <c r="BF896" s="11"/>
      <c r="BG896" s="11"/>
      <c r="BH896" s="13"/>
      <c r="BI896" s="12"/>
    </row>
    <row r="897" spans="4:61" ht="15.75" customHeight="1">
      <c r="D897" s="44"/>
      <c r="E897" s="11"/>
      <c r="F897" s="11"/>
      <c r="G897" s="11"/>
      <c r="H897" s="11"/>
      <c r="I897" s="11"/>
      <c r="J897" s="11"/>
      <c r="K897" s="11"/>
      <c r="L897" s="44"/>
      <c r="M897" s="11"/>
      <c r="N897" s="11"/>
      <c r="P897" s="18"/>
      <c r="Q897" s="11"/>
      <c r="R897" s="11"/>
      <c r="S897" s="11"/>
      <c r="T897" s="11"/>
      <c r="U897" s="11"/>
      <c r="V897" s="11"/>
      <c r="W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K897" s="11"/>
      <c r="AL897" s="11"/>
      <c r="AN897" s="11"/>
      <c r="AO897" s="11"/>
      <c r="AP897" s="15"/>
      <c r="AQ897" s="12"/>
      <c r="AR897" s="11"/>
      <c r="AT897" s="12"/>
      <c r="AU897" s="11"/>
      <c r="AV897" s="44"/>
      <c r="AW897" s="12"/>
      <c r="AX897" s="11"/>
      <c r="AY897" s="18"/>
      <c r="AZ897" s="12"/>
      <c r="BA897" s="11"/>
      <c r="BB897" s="11"/>
      <c r="BD897" s="11"/>
      <c r="BE897" s="11"/>
      <c r="BF897" s="11"/>
      <c r="BG897" s="11"/>
      <c r="BH897" s="13"/>
      <c r="BI897" s="12"/>
    </row>
    <row r="898" spans="4:61" ht="15.75" customHeight="1">
      <c r="D898" s="44"/>
      <c r="E898" s="11"/>
      <c r="F898" s="11"/>
      <c r="G898" s="11"/>
      <c r="H898" s="11"/>
      <c r="I898" s="11"/>
      <c r="J898" s="11"/>
      <c r="K898" s="11"/>
      <c r="L898" s="44"/>
      <c r="M898" s="11"/>
      <c r="N898" s="11"/>
      <c r="P898" s="18"/>
      <c r="Q898" s="11"/>
      <c r="R898" s="11"/>
      <c r="S898" s="11"/>
      <c r="T898" s="11"/>
      <c r="U898" s="11"/>
      <c r="V898" s="11"/>
      <c r="W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K898" s="11"/>
      <c r="AL898" s="11"/>
      <c r="AN898" s="11"/>
      <c r="AO898" s="11"/>
      <c r="AP898" s="15"/>
      <c r="AQ898" s="12"/>
      <c r="AR898" s="11"/>
      <c r="AT898" s="12"/>
      <c r="AU898" s="11"/>
      <c r="AV898" s="44"/>
      <c r="AW898" s="12"/>
      <c r="AX898" s="11"/>
      <c r="AY898" s="18"/>
      <c r="AZ898" s="12"/>
      <c r="BA898" s="11"/>
      <c r="BB898" s="11"/>
      <c r="BD898" s="11"/>
      <c r="BE898" s="11"/>
      <c r="BF898" s="11"/>
      <c r="BG898" s="11"/>
      <c r="BH898" s="13"/>
      <c r="BI898" s="12"/>
    </row>
    <row r="899" spans="4:61" ht="15.75" customHeight="1">
      <c r="D899" s="44"/>
      <c r="E899" s="11"/>
      <c r="F899" s="11"/>
      <c r="G899" s="11"/>
      <c r="H899" s="11"/>
      <c r="I899" s="11"/>
      <c r="J899" s="11"/>
      <c r="K899" s="11"/>
      <c r="L899" s="44"/>
      <c r="M899" s="11"/>
      <c r="N899" s="11"/>
      <c r="P899" s="18"/>
      <c r="Q899" s="11"/>
      <c r="R899" s="11"/>
      <c r="S899" s="11"/>
      <c r="T899" s="11"/>
      <c r="U899" s="11"/>
      <c r="V899" s="11"/>
      <c r="W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K899" s="11"/>
      <c r="AL899" s="11"/>
      <c r="AN899" s="11"/>
      <c r="AO899" s="11"/>
      <c r="AP899" s="15"/>
      <c r="AQ899" s="12"/>
      <c r="AR899" s="11"/>
      <c r="AT899" s="12"/>
      <c r="AU899" s="11"/>
      <c r="AV899" s="44"/>
      <c r="AW899" s="12"/>
      <c r="AX899" s="11"/>
      <c r="AY899" s="18"/>
      <c r="AZ899" s="12"/>
      <c r="BA899" s="11"/>
      <c r="BB899" s="11"/>
      <c r="BD899" s="11"/>
      <c r="BE899" s="11"/>
      <c r="BF899" s="11"/>
      <c r="BG899" s="11"/>
      <c r="BH899" s="13"/>
      <c r="BI899" s="12"/>
    </row>
    <row r="900" spans="4:61" ht="15.75" customHeight="1">
      <c r="D900" s="44"/>
      <c r="E900" s="11"/>
      <c r="F900" s="11"/>
      <c r="G900" s="11"/>
      <c r="H900" s="11"/>
      <c r="I900" s="11"/>
      <c r="J900" s="11"/>
      <c r="K900" s="11"/>
      <c r="L900" s="44"/>
      <c r="M900" s="11"/>
      <c r="N900" s="11"/>
      <c r="P900" s="18"/>
      <c r="Q900" s="11"/>
      <c r="R900" s="11"/>
      <c r="S900" s="11"/>
      <c r="T900" s="11"/>
      <c r="U900" s="11"/>
      <c r="V900" s="11"/>
      <c r="W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K900" s="11"/>
      <c r="AL900" s="11"/>
      <c r="AN900" s="11"/>
      <c r="AO900" s="11"/>
      <c r="AP900" s="15"/>
      <c r="AQ900" s="12"/>
      <c r="AR900" s="11"/>
      <c r="AT900" s="12"/>
      <c r="AU900" s="11"/>
      <c r="AV900" s="44"/>
      <c r="AW900" s="12"/>
      <c r="AX900" s="11"/>
      <c r="AY900" s="18"/>
      <c r="AZ900" s="12"/>
      <c r="BA900" s="11"/>
      <c r="BB900" s="11"/>
      <c r="BD900" s="11"/>
      <c r="BE900" s="11"/>
      <c r="BF900" s="11"/>
      <c r="BG900" s="11"/>
      <c r="BH900" s="13"/>
      <c r="BI900" s="12"/>
    </row>
    <row r="901" spans="4:61" ht="15.75" customHeight="1">
      <c r="D901" s="44"/>
      <c r="E901" s="11"/>
      <c r="F901" s="11"/>
      <c r="G901" s="11"/>
      <c r="H901" s="11"/>
      <c r="I901" s="11"/>
      <c r="J901" s="11"/>
      <c r="K901" s="11"/>
      <c r="L901" s="44"/>
      <c r="M901" s="11"/>
      <c r="N901" s="11"/>
      <c r="P901" s="18"/>
      <c r="Q901" s="11"/>
      <c r="R901" s="11"/>
      <c r="S901" s="11"/>
      <c r="T901" s="11"/>
      <c r="U901" s="11"/>
      <c r="V901" s="11"/>
      <c r="W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K901" s="11"/>
      <c r="AL901" s="11"/>
      <c r="AN901" s="11"/>
      <c r="AO901" s="11"/>
      <c r="AP901" s="15"/>
      <c r="AQ901" s="12"/>
      <c r="AR901" s="11"/>
      <c r="AT901" s="12"/>
      <c r="AU901" s="11"/>
      <c r="AV901" s="44"/>
      <c r="AW901" s="12"/>
      <c r="AX901" s="11"/>
      <c r="AY901" s="18"/>
      <c r="AZ901" s="12"/>
      <c r="BA901" s="11"/>
      <c r="BB901" s="11"/>
      <c r="BD901" s="11"/>
      <c r="BE901" s="11"/>
      <c r="BF901" s="11"/>
      <c r="BG901" s="11"/>
      <c r="BH901" s="13"/>
      <c r="BI901" s="12"/>
    </row>
    <row r="902" spans="4:61" ht="15.75" customHeight="1">
      <c r="D902" s="44"/>
      <c r="E902" s="11"/>
      <c r="F902" s="11"/>
      <c r="G902" s="11"/>
      <c r="H902" s="11"/>
      <c r="I902" s="11"/>
      <c r="J902" s="11"/>
      <c r="K902" s="11"/>
      <c r="L902" s="44"/>
      <c r="M902" s="11"/>
      <c r="N902" s="11"/>
      <c r="P902" s="18"/>
      <c r="Q902" s="11"/>
      <c r="R902" s="11"/>
      <c r="S902" s="11"/>
      <c r="T902" s="11"/>
      <c r="U902" s="11"/>
      <c r="V902" s="11"/>
      <c r="W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K902" s="11"/>
      <c r="AL902" s="11"/>
      <c r="AN902" s="11"/>
      <c r="AO902" s="11"/>
      <c r="AP902" s="15"/>
      <c r="AQ902" s="12"/>
      <c r="AR902" s="11"/>
      <c r="AT902" s="12"/>
      <c r="AU902" s="11"/>
      <c r="AV902" s="44"/>
      <c r="AW902" s="12"/>
      <c r="AX902" s="11"/>
      <c r="AY902" s="18"/>
      <c r="AZ902" s="12"/>
      <c r="BA902" s="11"/>
      <c r="BB902" s="11"/>
      <c r="BD902" s="11"/>
      <c r="BE902" s="11"/>
      <c r="BF902" s="11"/>
      <c r="BG902" s="11"/>
      <c r="BH902" s="13"/>
      <c r="BI902" s="12"/>
    </row>
    <row r="903" spans="4:61" ht="15.75" customHeight="1">
      <c r="D903" s="44"/>
      <c r="E903" s="11"/>
      <c r="F903" s="11"/>
      <c r="G903" s="11"/>
      <c r="H903" s="11"/>
      <c r="I903" s="11"/>
      <c r="J903" s="11"/>
      <c r="K903" s="11"/>
      <c r="L903" s="44"/>
      <c r="M903" s="11"/>
      <c r="N903" s="11"/>
      <c r="P903" s="18"/>
      <c r="Q903" s="11"/>
      <c r="R903" s="11"/>
      <c r="S903" s="11"/>
      <c r="T903" s="11"/>
      <c r="U903" s="11"/>
      <c r="V903" s="11"/>
      <c r="W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K903" s="11"/>
      <c r="AL903" s="11"/>
      <c r="AN903" s="11"/>
      <c r="AO903" s="11"/>
      <c r="AP903" s="15"/>
      <c r="AQ903" s="12"/>
      <c r="AR903" s="11"/>
      <c r="AT903" s="12"/>
      <c r="AU903" s="11"/>
      <c r="AV903" s="44"/>
      <c r="AW903" s="12"/>
      <c r="AX903" s="11"/>
      <c r="AY903" s="18"/>
      <c r="AZ903" s="12"/>
      <c r="BA903" s="11"/>
      <c r="BB903" s="11"/>
      <c r="BD903" s="11"/>
      <c r="BE903" s="11"/>
      <c r="BF903" s="11"/>
      <c r="BG903" s="11"/>
      <c r="BH903" s="13"/>
      <c r="BI903" s="12"/>
    </row>
    <row r="904" spans="4:61" ht="15.75" customHeight="1">
      <c r="D904" s="44"/>
      <c r="E904" s="11"/>
      <c r="F904" s="11"/>
      <c r="G904" s="11"/>
      <c r="H904" s="11"/>
      <c r="I904" s="11"/>
      <c r="J904" s="11"/>
      <c r="K904" s="11"/>
      <c r="L904" s="44"/>
      <c r="M904" s="11"/>
      <c r="N904" s="11"/>
      <c r="P904" s="18"/>
      <c r="Q904" s="11"/>
      <c r="R904" s="11"/>
      <c r="S904" s="11"/>
      <c r="T904" s="11"/>
      <c r="U904" s="11"/>
      <c r="V904" s="11"/>
      <c r="W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K904" s="11"/>
      <c r="AL904" s="11"/>
      <c r="AN904" s="11"/>
      <c r="AO904" s="11"/>
      <c r="AP904" s="15"/>
      <c r="AQ904" s="12"/>
      <c r="AR904" s="11"/>
      <c r="AT904" s="12"/>
      <c r="AU904" s="11"/>
      <c r="AV904" s="44"/>
      <c r="AW904" s="12"/>
      <c r="AX904" s="11"/>
      <c r="AY904" s="18"/>
      <c r="AZ904" s="12"/>
      <c r="BA904" s="11"/>
      <c r="BB904" s="11"/>
      <c r="BD904" s="11"/>
      <c r="BE904" s="11"/>
      <c r="BF904" s="11"/>
      <c r="BG904" s="11"/>
      <c r="BH904" s="13"/>
      <c r="BI904" s="12"/>
    </row>
    <row r="905" spans="4:61" ht="15.75" customHeight="1">
      <c r="D905" s="44"/>
      <c r="E905" s="11"/>
      <c r="F905" s="11"/>
      <c r="G905" s="11"/>
      <c r="H905" s="11"/>
      <c r="I905" s="11"/>
      <c r="J905" s="11"/>
      <c r="K905" s="11"/>
      <c r="L905" s="44"/>
      <c r="M905" s="11"/>
      <c r="N905" s="11"/>
      <c r="P905" s="18"/>
      <c r="Q905" s="11"/>
      <c r="R905" s="11"/>
      <c r="S905" s="11"/>
      <c r="T905" s="11"/>
      <c r="U905" s="11"/>
      <c r="V905" s="11"/>
      <c r="W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K905" s="11"/>
      <c r="AL905" s="11"/>
      <c r="AN905" s="11"/>
      <c r="AO905" s="11"/>
      <c r="AP905" s="15"/>
      <c r="AQ905" s="12"/>
      <c r="AR905" s="11"/>
      <c r="AT905" s="12"/>
      <c r="AU905" s="11"/>
      <c r="AV905" s="44"/>
      <c r="AW905" s="12"/>
      <c r="AX905" s="11"/>
      <c r="AY905" s="18"/>
      <c r="AZ905" s="12"/>
      <c r="BA905" s="11"/>
      <c r="BB905" s="11"/>
      <c r="BD905" s="11"/>
      <c r="BE905" s="11"/>
      <c r="BF905" s="11"/>
      <c r="BG905" s="11"/>
      <c r="BH905" s="13"/>
      <c r="BI905" s="12"/>
    </row>
    <row r="906" spans="4:61" ht="15.75" customHeight="1">
      <c r="D906" s="44"/>
      <c r="E906" s="11"/>
      <c r="F906" s="11"/>
      <c r="G906" s="11"/>
      <c r="H906" s="11"/>
      <c r="I906" s="11"/>
      <c r="J906" s="11"/>
      <c r="K906" s="11"/>
      <c r="L906" s="44"/>
      <c r="M906" s="11"/>
      <c r="N906" s="11"/>
      <c r="P906" s="18"/>
      <c r="Q906" s="11"/>
      <c r="R906" s="11"/>
      <c r="S906" s="11"/>
      <c r="T906" s="11"/>
      <c r="U906" s="11"/>
      <c r="V906" s="11"/>
      <c r="W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K906" s="11"/>
      <c r="AL906" s="11"/>
      <c r="AN906" s="11"/>
      <c r="AO906" s="11"/>
      <c r="AP906" s="15"/>
      <c r="AQ906" s="12"/>
      <c r="AR906" s="11"/>
      <c r="AT906" s="12"/>
      <c r="AU906" s="11"/>
      <c r="AV906" s="44"/>
      <c r="AW906" s="12"/>
      <c r="AX906" s="11"/>
      <c r="AY906" s="18"/>
      <c r="AZ906" s="12"/>
      <c r="BA906" s="11"/>
      <c r="BB906" s="11"/>
      <c r="BD906" s="11"/>
      <c r="BE906" s="11"/>
      <c r="BF906" s="11"/>
      <c r="BG906" s="11"/>
      <c r="BH906" s="13"/>
      <c r="BI906" s="12"/>
    </row>
    <row r="907" spans="4:61" ht="15.75" customHeight="1">
      <c r="D907" s="44"/>
      <c r="E907" s="11"/>
      <c r="F907" s="11"/>
      <c r="G907" s="11"/>
      <c r="H907" s="11"/>
      <c r="I907" s="11"/>
      <c r="J907" s="11"/>
      <c r="K907" s="11"/>
      <c r="L907" s="44"/>
      <c r="M907" s="11"/>
      <c r="N907" s="11"/>
      <c r="P907" s="18"/>
      <c r="Q907" s="11"/>
      <c r="R907" s="11"/>
      <c r="S907" s="11"/>
      <c r="T907" s="11"/>
      <c r="U907" s="11"/>
      <c r="V907" s="11"/>
      <c r="W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K907" s="11"/>
      <c r="AL907" s="11"/>
      <c r="AN907" s="11"/>
      <c r="AO907" s="11"/>
      <c r="AP907" s="15"/>
      <c r="AQ907" s="12"/>
      <c r="AR907" s="11"/>
      <c r="AT907" s="12"/>
      <c r="AU907" s="11"/>
      <c r="AV907" s="44"/>
      <c r="AW907" s="12"/>
      <c r="AX907" s="11"/>
      <c r="AY907" s="18"/>
      <c r="AZ907" s="12"/>
      <c r="BA907" s="11"/>
      <c r="BB907" s="11"/>
      <c r="BD907" s="11"/>
      <c r="BE907" s="11"/>
      <c r="BF907" s="11"/>
      <c r="BG907" s="11"/>
      <c r="BH907" s="13"/>
      <c r="BI907" s="12"/>
    </row>
    <row r="908" spans="4:61" ht="15.75" customHeight="1">
      <c r="D908" s="44"/>
      <c r="E908" s="11"/>
      <c r="F908" s="11"/>
      <c r="G908" s="11"/>
      <c r="H908" s="11"/>
      <c r="I908" s="11"/>
      <c r="J908" s="11"/>
      <c r="K908" s="11"/>
      <c r="L908" s="44"/>
      <c r="M908" s="11"/>
      <c r="N908" s="11"/>
      <c r="P908" s="18"/>
      <c r="Q908" s="11"/>
      <c r="R908" s="11"/>
      <c r="S908" s="11"/>
      <c r="T908" s="11"/>
      <c r="U908" s="11"/>
      <c r="V908" s="11"/>
      <c r="W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K908" s="11"/>
      <c r="AL908" s="11"/>
      <c r="AN908" s="11"/>
      <c r="AO908" s="11"/>
      <c r="AP908" s="15"/>
      <c r="AQ908" s="12"/>
      <c r="AR908" s="11"/>
      <c r="AT908" s="12"/>
      <c r="AU908" s="11"/>
      <c r="AV908" s="44"/>
      <c r="AW908" s="12"/>
      <c r="AX908" s="11"/>
      <c r="AY908" s="18"/>
      <c r="AZ908" s="12"/>
      <c r="BA908" s="11"/>
      <c r="BB908" s="11"/>
      <c r="BD908" s="11"/>
      <c r="BE908" s="11"/>
      <c r="BF908" s="11"/>
      <c r="BG908" s="11"/>
      <c r="BH908" s="13"/>
      <c r="BI908" s="12"/>
    </row>
    <row r="909" spans="4:61" ht="15.75" customHeight="1">
      <c r="D909" s="44"/>
      <c r="E909" s="11"/>
      <c r="F909" s="11"/>
      <c r="G909" s="11"/>
      <c r="H909" s="11"/>
      <c r="I909" s="11"/>
      <c r="J909" s="11"/>
      <c r="K909" s="11"/>
      <c r="L909" s="44"/>
      <c r="M909" s="11"/>
      <c r="N909" s="11"/>
      <c r="P909" s="18"/>
      <c r="Q909" s="11"/>
      <c r="R909" s="11"/>
      <c r="S909" s="11"/>
      <c r="T909" s="11"/>
      <c r="U909" s="11"/>
      <c r="V909" s="11"/>
      <c r="W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K909" s="11"/>
      <c r="AL909" s="11"/>
      <c r="AN909" s="11"/>
      <c r="AO909" s="11"/>
      <c r="AP909" s="15"/>
      <c r="AQ909" s="12"/>
      <c r="AR909" s="11"/>
      <c r="AT909" s="12"/>
      <c r="AU909" s="11"/>
      <c r="AV909" s="44"/>
      <c r="AW909" s="12"/>
      <c r="AX909" s="11"/>
      <c r="AY909" s="18"/>
      <c r="AZ909" s="12"/>
      <c r="BA909" s="11"/>
      <c r="BB909" s="11"/>
      <c r="BD909" s="11"/>
      <c r="BE909" s="11"/>
      <c r="BF909" s="11"/>
      <c r="BG909" s="11"/>
      <c r="BH909" s="13"/>
      <c r="BI909" s="12"/>
    </row>
    <row r="910" spans="4:61" ht="15.75" customHeight="1">
      <c r="D910" s="44"/>
      <c r="E910" s="11"/>
      <c r="F910" s="11"/>
      <c r="G910" s="11"/>
      <c r="H910" s="11"/>
      <c r="I910" s="11"/>
      <c r="J910" s="11"/>
      <c r="K910" s="11"/>
      <c r="L910" s="44"/>
      <c r="M910" s="11"/>
      <c r="N910" s="11"/>
      <c r="P910" s="18"/>
      <c r="Q910" s="11"/>
      <c r="R910" s="11"/>
      <c r="S910" s="11"/>
      <c r="T910" s="11"/>
      <c r="U910" s="11"/>
      <c r="V910" s="11"/>
      <c r="W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K910" s="11"/>
      <c r="AL910" s="11"/>
      <c r="AN910" s="11"/>
      <c r="AO910" s="11"/>
      <c r="AP910" s="15"/>
      <c r="AQ910" s="12"/>
      <c r="AR910" s="11"/>
      <c r="AT910" s="12"/>
      <c r="AU910" s="11"/>
      <c r="AV910" s="44"/>
      <c r="AW910" s="12"/>
      <c r="AX910" s="11"/>
      <c r="AY910" s="18"/>
      <c r="AZ910" s="12"/>
      <c r="BA910" s="11"/>
      <c r="BB910" s="11"/>
      <c r="BD910" s="11"/>
      <c r="BE910" s="11"/>
      <c r="BF910" s="11"/>
      <c r="BG910" s="11"/>
      <c r="BH910" s="13"/>
      <c r="BI910" s="12"/>
    </row>
    <row r="911" spans="4:61" ht="15.75" customHeight="1">
      <c r="D911" s="44"/>
      <c r="E911" s="11"/>
      <c r="F911" s="11"/>
      <c r="G911" s="11"/>
      <c r="H911" s="11"/>
      <c r="I911" s="11"/>
      <c r="J911" s="11"/>
      <c r="K911" s="11"/>
      <c r="L911" s="44"/>
      <c r="M911" s="11"/>
      <c r="N911" s="11"/>
      <c r="P911" s="18"/>
      <c r="Q911" s="11"/>
      <c r="R911" s="11"/>
      <c r="S911" s="11"/>
      <c r="T911" s="11"/>
      <c r="U911" s="11"/>
      <c r="V911" s="11"/>
      <c r="W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K911" s="11"/>
      <c r="AL911" s="11"/>
      <c r="AN911" s="11"/>
      <c r="AO911" s="11"/>
      <c r="AP911" s="15"/>
      <c r="AQ911" s="12"/>
      <c r="AR911" s="11"/>
      <c r="AT911" s="12"/>
      <c r="AU911" s="11"/>
      <c r="AV911" s="44"/>
      <c r="AW911" s="12"/>
      <c r="AX911" s="11"/>
      <c r="AY911" s="18"/>
      <c r="AZ911" s="12"/>
      <c r="BA911" s="11"/>
      <c r="BB911" s="11"/>
      <c r="BD911" s="11"/>
      <c r="BE911" s="11"/>
      <c r="BF911" s="11"/>
      <c r="BG911" s="11"/>
      <c r="BH911" s="13"/>
      <c r="BI911" s="12"/>
    </row>
    <row r="912" spans="4:61" ht="15.75" customHeight="1">
      <c r="D912" s="44"/>
      <c r="E912" s="11"/>
      <c r="F912" s="11"/>
      <c r="G912" s="11"/>
      <c r="H912" s="11"/>
      <c r="I912" s="11"/>
      <c r="J912" s="11"/>
      <c r="K912" s="11"/>
      <c r="L912" s="44"/>
      <c r="M912" s="11"/>
      <c r="N912" s="11"/>
      <c r="P912" s="18"/>
      <c r="Q912" s="11"/>
      <c r="R912" s="11"/>
      <c r="S912" s="11"/>
      <c r="T912" s="11"/>
      <c r="U912" s="11"/>
      <c r="V912" s="11"/>
      <c r="W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K912" s="11"/>
      <c r="AL912" s="11"/>
      <c r="AN912" s="11"/>
      <c r="AO912" s="11"/>
      <c r="AP912" s="15"/>
      <c r="AQ912" s="12"/>
      <c r="AR912" s="11"/>
      <c r="AT912" s="12"/>
      <c r="AU912" s="11"/>
      <c r="AV912" s="44"/>
      <c r="AW912" s="12"/>
      <c r="AX912" s="11"/>
      <c r="AY912" s="18"/>
      <c r="AZ912" s="12"/>
      <c r="BA912" s="11"/>
      <c r="BB912" s="11"/>
      <c r="BD912" s="11"/>
      <c r="BE912" s="11"/>
      <c r="BF912" s="11"/>
      <c r="BG912" s="11"/>
      <c r="BH912" s="13"/>
      <c r="BI912" s="12"/>
    </row>
    <row r="913" spans="4:61" ht="15.75" customHeight="1">
      <c r="D913" s="44"/>
      <c r="E913" s="11"/>
      <c r="F913" s="11"/>
      <c r="G913" s="11"/>
      <c r="H913" s="11"/>
      <c r="I913" s="11"/>
      <c r="J913" s="11"/>
      <c r="K913" s="11"/>
      <c r="L913" s="44"/>
      <c r="M913" s="11"/>
      <c r="N913" s="11"/>
      <c r="P913" s="18"/>
      <c r="Q913" s="11"/>
      <c r="R913" s="11"/>
      <c r="S913" s="11"/>
      <c r="T913" s="11"/>
      <c r="U913" s="11"/>
      <c r="V913" s="11"/>
      <c r="W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K913" s="11"/>
      <c r="AL913" s="11"/>
      <c r="AN913" s="11"/>
      <c r="AO913" s="11"/>
      <c r="AP913" s="15"/>
      <c r="AQ913" s="12"/>
      <c r="AR913" s="11"/>
      <c r="AT913" s="12"/>
      <c r="AU913" s="11"/>
      <c r="AV913" s="44"/>
      <c r="AW913" s="12"/>
      <c r="AX913" s="11"/>
      <c r="AY913" s="18"/>
      <c r="AZ913" s="12"/>
      <c r="BA913" s="11"/>
      <c r="BB913" s="11"/>
      <c r="BD913" s="11"/>
      <c r="BE913" s="11"/>
      <c r="BF913" s="11"/>
      <c r="BG913" s="11"/>
      <c r="BH913" s="13"/>
      <c r="BI913" s="12"/>
    </row>
    <row r="914" spans="4:61" ht="15.75" customHeight="1">
      <c r="D914" s="44"/>
      <c r="E914" s="11"/>
      <c r="F914" s="11"/>
      <c r="G914" s="11"/>
      <c r="H914" s="11"/>
      <c r="I914" s="11"/>
      <c r="J914" s="11"/>
      <c r="K914" s="11"/>
      <c r="L914" s="44"/>
      <c r="M914" s="11"/>
      <c r="N914" s="11"/>
      <c r="P914" s="18"/>
      <c r="Q914" s="11"/>
      <c r="R914" s="11"/>
      <c r="S914" s="11"/>
      <c r="T914" s="11"/>
      <c r="U914" s="11"/>
      <c r="V914" s="11"/>
      <c r="W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K914" s="11"/>
      <c r="AL914" s="11"/>
      <c r="AN914" s="11"/>
      <c r="AO914" s="11"/>
      <c r="AP914" s="15"/>
      <c r="AQ914" s="12"/>
      <c r="AR914" s="11"/>
      <c r="AT914" s="12"/>
      <c r="AU914" s="11"/>
      <c r="AV914" s="44"/>
      <c r="AW914" s="12"/>
      <c r="AX914" s="11"/>
      <c r="AY914" s="18"/>
      <c r="AZ914" s="12"/>
      <c r="BA914" s="11"/>
      <c r="BB914" s="11"/>
      <c r="BD914" s="11"/>
      <c r="BE914" s="11"/>
      <c r="BF914" s="11"/>
      <c r="BG914" s="11"/>
      <c r="BH914" s="13"/>
      <c r="BI914" s="12"/>
    </row>
    <row r="915" spans="4:61" ht="15.75" customHeight="1">
      <c r="D915" s="44"/>
      <c r="E915" s="11"/>
      <c r="F915" s="11"/>
      <c r="G915" s="11"/>
      <c r="H915" s="11"/>
      <c r="I915" s="11"/>
      <c r="J915" s="11"/>
      <c r="K915" s="11"/>
      <c r="L915" s="44"/>
      <c r="M915" s="11"/>
      <c r="N915" s="11"/>
      <c r="P915" s="18"/>
      <c r="Q915" s="11"/>
      <c r="R915" s="11"/>
      <c r="S915" s="11"/>
      <c r="T915" s="11"/>
      <c r="U915" s="11"/>
      <c r="V915" s="11"/>
      <c r="W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K915" s="11"/>
      <c r="AL915" s="11"/>
      <c r="AN915" s="11"/>
      <c r="AO915" s="11"/>
      <c r="AP915" s="15"/>
      <c r="AQ915" s="12"/>
      <c r="AR915" s="11"/>
      <c r="AT915" s="12"/>
      <c r="AU915" s="11"/>
      <c r="AV915" s="44"/>
      <c r="AW915" s="12"/>
      <c r="AX915" s="11"/>
      <c r="AY915" s="18"/>
      <c r="AZ915" s="12"/>
      <c r="BA915" s="11"/>
      <c r="BB915" s="11"/>
      <c r="BD915" s="11"/>
      <c r="BE915" s="11"/>
      <c r="BF915" s="11"/>
      <c r="BG915" s="11"/>
      <c r="BH915" s="13"/>
      <c r="BI915" s="12"/>
    </row>
    <row r="916" spans="4:61" ht="15.75" customHeight="1">
      <c r="D916" s="44"/>
      <c r="E916" s="11"/>
      <c r="F916" s="11"/>
      <c r="G916" s="11"/>
      <c r="H916" s="11"/>
      <c r="I916" s="11"/>
      <c r="J916" s="11"/>
      <c r="K916" s="11"/>
      <c r="L916" s="44"/>
      <c r="M916" s="11"/>
      <c r="N916" s="11"/>
      <c r="P916" s="18"/>
      <c r="Q916" s="11"/>
      <c r="R916" s="11"/>
      <c r="S916" s="11"/>
      <c r="T916" s="11"/>
      <c r="U916" s="11"/>
      <c r="V916" s="11"/>
      <c r="W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K916" s="11"/>
      <c r="AL916" s="11"/>
      <c r="AN916" s="11"/>
      <c r="AO916" s="11"/>
      <c r="AP916" s="15"/>
      <c r="AQ916" s="12"/>
      <c r="AR916" s="11"/>
      <c r="AT916" s="12"/>
      <c r="AU916" s="11"/>
      <c r="AV916" s="44"/>
      <c r="AW916" s="12"/>
      <c r="AX916" s="11"/>
      <c r="AY916" s="18"/>
      <c r="AZ916" s="12"/>
      <c r="BA916" s="11"/>
      <c r="BB916" s="11"/>
      <c r="BD916" s="11"/>
      <c r="BE916" s="11"/>
      <c r="BF916" s="11"/>
      <c r="BG916" s="11"/>
      <c r="BH916" s="13"/>
      <c r="BI916" s="12"/>
    </row>
    <row r="917" spans="4:61" ht="15.75" customHeight="1">
      <c r="D917" s="44"/>
      <c r="E917" s="11"/>
      <c r="F917" s="11"/>
      <c r="G917" s="11"/>
      <c r="H917" s="11"/>
      <c r="I917" s="11"/>
      <c r="J917" s="11"/>
      <c r="K917" s="11"/>
      <c r="L917" s="44"/>
      <c r="M917" s="11"/>
      <c r="N917" s="11"/>
      <c r="P917" s="18"/>
      <c r="Q917" s="11"/>
      <c r="R917" s="11"/>
      <c r="S917" s="11"/>
      <c r="T917" s="11"/>
      <c r="U917" s="11"/>
      <c r="V917" s="11"/>
      <c r="W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K917" s="11"/>
      <c r="AL917" s="11"/>
      <c r="AN917" s="11"/>
      <c r="AO917" s="11"/>
      <c r="AP917" s="15"/>
      <c r="AQ917" s="12"/>
      <c r="AR917" s="11"/>
      <c r="AT917" s="12"/>
      <c r="AU917" s="11"/>
      <c r="AV917" s="44"/>
      <c r="AW917" s="12"/>
      <c r="AX917" s="11"/>
      <c r="AY917" s="18"/>
      <c r="AZ917" s="12"/>
      <c r="BA917" s="11"/>
      <c r="BB917" s="11"/>
      <c r="BD917" s="11"/>
      <c r="BE917" s="11"/>
      <c r="BF917" s="11"/>
      <c r="BG917" s="11"/>
      <c r="BH917" s="13"/>
      <c r="BI917" s="12"/>
    </row>
    <row r="918" spans="4:61" ht="15.75" customHeight="1">
      <c r="D918" s="44"/>
      <c r="E918" s="11"/>
      <c r="F918" s="11"/>
      <c r="G918" s="11"/>
      <c r="H918" s="11"/>
      <c r="I918" s="11"/>
      <c r="J918" s="11"/>
      <c r="K918" s="11"/>
      <c r="L918" s="44"/>
      <c r="M918" s="11"/>
      <c r="N918" s="11"/>
      <c r="P918" s="18"/>
      <c r="Q918" s="11"/>
      <c r="R918" s="11"/>
      <c r="S918" s="11"/>
      <c r="T918" s="11"/>
      <c r="U918" s="11"/>
      <c r="V918" s="11"/>
      <c r="W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K918" s="11"/>
      <c r="AL918" s="11"/>
      <c r="AN918" s="11"/>
      <c r="AO918" s="11"/>
      <c r="AP918" s="15"/>
      <c r="AQ918" s="12"/>
      <c r="AR918" s="11"/>
      <c r="AT918" s="12"/>
      <c r="AU918" s="11"/>
      <c r="AV918" s="44"/>
      <c r="AW918" s="12"/>
      <c r="AX918" s="11"/>
      <c r="AY918" s="18"/>
      <c r="AZ918" s="12"/>
      <c r="BA918" s="11"/>
      <c r="BB918" s="11"/>
      <c r="BD918" s="11"/>
      <c r="BE918" s="11"/>
      <c r="BF918" s="11"/>
      <c r="BG918" s="11"/>
      <c r="BH918" s="13"/>
      <c r="BI918" s="12"/>
    </row>
    <row r="919" spans="4:61" ht="15.75" customHeight="1">
      <c r="D919" s="44"/>
      <c r="E919" s="11"/>
      <c r="F919" s="11"/>
      <c r="G919" s="11"/>
      <c r="H919" s="11"/>
      <c r="I919" s="11"/>
      <c r="J919" s="11"/>
      <c r="K919" s="11"/>
      <c r="L919" s="44"/>
      <c r="M919" s="11"/>
      <c r="N919" s="11"/>
      <c r="P919" s="18"/>
      <c r="Q919" s="11"/>
      <c r="R919" s="11"/>
      <c r="S919" s="11"/>
      <c r="T919" s="11"/>
      <c r="U919" s="11"/>
      <c r="V919" s="11"/>
      <c r="W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K919" s="11"/>
      <c r="AL919" s="11"/>
      <c r="AN919" s="11"/>
      <c r="AO919" s="11"/>
      <c r="AP919" s="15"/>
      <c r="AQ919" s="12"/>
      <c r="AR919" s="11"/>
      <c r="AT919" s="12"/>
      <c r="AU919" s="11"/>
      <c r="AV919" s="44"/>
      <c r="AW919" s="12"/>
      <c r="AX919" s="11"/>
      <c r="AY919" s="18"/>
      <c r="AZ919" s="12"/>
      <c r="BA919" s="11"/>
      <c r="BB919" s="11"/>
      <c r="BD919" s="11"/>
      <c r="BE919" s="11"/>
      <c r="BF919" s="11"/>
      <c r="BG919" s="11"/>
      <c r="BH919" s="13"/>
      <c r="BI919" s="12"/>
    </row>
    <row r="920" spans="4:61" ht="15.75" customHeight="1">
      <c r="D920" s="44"/>
      <c r="E920" s="11"/>
      <c r="F920" s="11"/>
      <c r="G920" s="11"/>
      <c r="H920" s="11"/>
      <c r="I920" s="11"/>
      <c r="J920" s="11"/>
      <c r="K920" s="11"/>
      <c r="L920" s="44"/>
      <c r="M920" s="11"/>
      <c r="N920" s="11"/>
      <c r="P920" s="18"/>
      <c r="Q920" s="11"/>
      <c r="R920" s="11"/>
      <c r="S920" s="11"/>
      <c r="T920" s="11"/>
      <c r="U920" s="11"/>
      <c r="V920" s="11"/>
      <c r="W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K920" s="11"/>
      <c r="AL920" s="11"/>
      <c r="AN920" s="11"/>
      <c r="AO920" s="11"/>
      <c r="AP920" s="15"/>
      <c r="AQ920" s="12"/>
      <c r="AR920" s="11"/>
      <c r="AT920" s="12"/>
      <c r="AU920" s="11"/>
      <c r="AV920" s="44"/>
      <c r="AW920" s="12"/>
      <c r="AX920" s="11"/>
      <c r="AY920" s="18"/>
      <c r="AZ920" s="12"/>
      <c r="BA920" s="11"/>
      <c r="BB920" s="11"/>
      <c r="BD920" s="11"/>
      <c r="BE920" s="11"/>
      <c r="BF920" s="11"/>
      <c r="BG920" s="11"/>
      <c r="BH920" s="13"/>
      <c r="BI920" s="12"/>
    </row>
    <row r="921" spans="4:61" ht="15.75" customHeight="1">
      <c r="D921" s="44"/>
      <c r="E921" s="11"/>
      <c r="F921" s="11"/>
      <c r="G921" s="11"/>
      <c r="H921" s="11"/>
      <c r="I921" s="11"/>
      <c r="J921" s="11"/>
      <c r="K921" s="11"/>
      <c r="L921" s="44"/>
      <c r="M921" s="11"/>
      <c r="N921" s="11"/>
      <c r="P921" s="18"/>
      <c r="Q921" s="11"/>
      <c r="R921" s="11"/>
      <c r="S921" s="11"/>
      <c r="T921" s="11"/>
      <c r="U921" s="11"/>
      <c r="V921" s="11"/>
      <c r="W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K921" s="11"/>
      <c r="AL921" s="11"/>
      <c r="AN921" s="11"/>
      <c r="AO921" s="11"/>
      <c r="AP921" s="15"/>
      <c r="AQ921" s="12"/>
      <c r="AR921" s="11"/>
      <c r="AT921" s="12"/>
      <c r="AU921" s="11"/>
      <c r="AV921" s="44"/>
      <c r="AW921" s="12"/>
      <c r="AX921" s="11"/>
      <c r="AY921" s="18"/>
      <c r="AZ921" s="12"/>
      <c r="BA921" s="11"/>
      <c r="BB921" s="11"/>
      <c r="BD921" s="11"/>
      <c r="BE921" s="11"/>
      <c r="BF921" s="11"/>
      <c r="BG921" s="11"/>
      <c r="BH921" s="13"/>
      <c r="BI921" s="12"/>
    </row>
    <row r="922" spans="4:61" ht="15.75" customHeight="1">
      <c r="D922" s="44"/>
      <c r="E922" s="11"/>
      <c r="F922" s="11"/>
      <c r="G922" s="11"/>
      <c r="H922" s="11"/>
      <c r="I922" s="11"/>
      <c r="J922" s="11"/>
      <c r="K922" s="11"/>
      <c r="L922" s="44"/>
      <c r="M922" s="11"/>
      <c r="N922" s="11"/>
      <c r="P922" s="18"/>
      <c r="Q922" s="11"/>
      <c r="R922" s="11"/>
      <c r="S922" s="11"/>
      <c r="T922" s="11"/>
      <c r="U922" s="11"/>
      <c r="V922" s="11"/>
      <c r="W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K922" s="11"/>
      <c r="AL922" s="11"/>
      <c r="AN922" s="11"/>
      <c r="AO922" s="11"/>
      <c r="AP922" s="15"/>
      <c r="AQ922" s="12"/>
      <c r="AR922" s="11"/>
      <c r="AT922" s="12"/>
      <c r="AU922" s="11"/>
      <c r="AV922" s="44"/>
      <c r="AW922" s="12"/>
      <c r="AX922" s="11"/>
      <c r="AY922" s="18"/>
      <c r="AZ922" s="12"/>
      <c r="BA922" s="11"/>
      <c r="BB922" s="11"/>
      <c r="BD922" s="11"/>
      <c r="BE922" s="11"/>
      <c r="BF922" s="11"/>
      <c r="BG922" s="11"/>
      <c r="BH922" s="13"/>
      <c r="BI922" s="12"/>
    </row>
    <row r="923" spans="4:61" ht="15.75" customHeight="1">
      <c r="D923" s="44"/>
      <c r="E923" s="11"/>
      <c r="F923" s="11"/>
      <c r="G923" s="11"/>
      <c r="H923" s="11"/>
      <c r="I923" s="11"/>
      <c r="J923" s="11"/>
      <c r="K923" s="11"/>
      <c r="L923" s="44"/>
      <c r="M923" s="11"/>
      <c r="N923" s="11"/>
      <c r="P923" s="18"/>
      <c r="Q923" s="11"/>
      <c r="R923" s="11"/>
      <c r="S923" s="11"/>
      <c r="T923" s="11"/>
      <c r="U923" s="11"/>
      <c r="V923" s="11"/>
      <c r="W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K923" s="11"/>
      <c r="AL923" s="11"/>
      <c r="AN923" s="11"/>
      <c r="AO923" s="11"/>
      <c r="AP923" s="15"/>
      <c r="AQ923" s="12"/>
      <c r="AR923" s="11"/>
      <c r="AT923" s="12"/>
      <c r="AU923" s="11"/>
      <c r="AV923" s="44"/>
      <c r="AW923" s="12"/>
      <c r="AX923" s="11"/>
      <c r="AY923" s="18"/>
      <c r="AZ923" s="12"/>
      <c r="BA923" s="11"/>
      <c r="BB923" s="11"/>
      <c r="BD923" s="11"/>
      <c r="BE923" s="11"/>
      <c r="BF923" s="11"/>
      <c r="BG923" s="11"/>
      <c r="BH923" s="13"/>
      <c r="BI923" s="12"/>
    </row>
    <row r="924" spans="4:61" ht="15.75" customHeight="1">
      <c r="D924" s="44"/>
      <c r="E924" s="11"/>
      <c r="F924" s="11"/>
      <c r="G924" s="11"/>
      <c r="H924" s="11"/>
      <c r="I924" s="11"/>
      <c r="J924" s="11"/>
      <c r="K924" s="11"/>
      <c r="L924" s="44"/>
      <c r="M924" s="11"/>
      <c r="N924" s="11"/>
      <c r="P924" s="18"/>
      <c r="Q924" s="11"/>
      <c r="R924" s="11"/>
      <c r="S924" s="11"/>
      <c r="T924" s="11"/>
      <c r="U924" s="11"/>
      <c r="V924" s="11"/>
      <c r="W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K924" s="11"/>
      <c r="AL924" s="11"/>
      <c r="AN924" s="11"/>
      <c r="AO924" s="11"/>
      <c r="AP924" s="15"/>
      <c r="AQ924" s="12"/>
      <c r="AR924" s="11"/>
      <c r="AT924" s="12"/>
      <c r="AU924" s="11"/>
      <c r="AV924" s="44"/>
      <c r="AW924" s="12"/>
      <c r="AX924" s="11"/>
      <c r="AY924" s="18"/>
      <c r="AZ924" s="12"/>
      <c r="BA924" s="11"/>
      <c r="BB924" s="11"/>
      <c r="BD924" s="11"/>
      <c r="BE924" s="11"/>
      <c r="BF924" s="11"/>
      <c r="BG924" s="11"/>
      <c r="BH924" s="13"/>
      <c r="BI924" s="12"/>
    </row>
    <row r="925" spans="4:61" ht="15.75" customHeight="1">
      <c r="D925" s="44"/>
      <c r="E925" s="11"/>
      <c r="F925" s="11"/>
      <c r="G925" s="11"/>
      <c r="H925" s="11"/>
      <c r="I925" s="11"/>
      <c r="J925" s="11"/>
      <c r="K925" s="11"/>
      <c r="L925" s="44"/>
      <c r="M925" s="11"/>
      <c r="N925" s="11"/>
      <c r="P925" s="18"/>
      <c r="Q925" s="11"/>
      <c r="R925" s="11"/>
      <c r="S925" s="11"/>
      <c r="T925" s="11"/>
      <c r="U925" s="11"/>
      <c r="V925" s="11"/>
      <c r="W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K925" s="11"/>
      <c r="AL925" s="11"/>
      <c r="AN925" s="11"/>
      <c r="AO925" s="11"/>
      <c r="AP925" s="15"/>
      <c r="AQ925" s="12"/>
      <c r="AR925" s="11"/>
      <c r="AT925" s="12"/>
      <c r="AU925" s="11"/>
      <c r="AV925" s="44"/>
      <c r="AW925" s="12"/>
      <c r="AX925" s="11"/>
      <c r="AY925" s="18"/>
      <c r="AZ925" s="12"/>
      <c r="BA925" s="11"/>
      <c r="BB925" s="11"/>
      <c r="BD925" s="11"/>
      <c r="BE925" s="11"/>
      <c r="BF925" s="11"/>
      <c r="BG925" s="11"/>
      <c r="BH925" s="13"/>
      <c r="BI925" s="12"/>
    </row>
    <row r="926" spans="4:61" ht="15.75" customHeight="1">
      <c r="D926" s="44"/>
      <c r="E926" s="11"/>
      <c r="F926" s="11"/>
      <c r="G926" s="11"/>
      <c r="H926" s="11"/>
      <c r="I926" s="11"/>
      <c r="J926" s="11"/>
      <c r="K926" s="11"/>
      <c r="L926" s="44"/>
      <c r="M926" s="11"/>
      <c r="N926" s="11"/>
      <c r="P926" s="18"/>
      <c r="Q926" s="11"/>
      <c r="R926" s="11"/>
      <c r="S926" s="11"/>
      <c r="T926" s="11"/>
      <c r="U926" s="11"/>
      <c r="V926" s="11"/>
      <c r="W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K926" s="11"/>
      <c r="AL926" s="11"/>
      <c r="AN926" s="11"/>
      <c r="AO926" s="11"/>
      <c r="AP926" s="15"/>
      <c r="AQ926" s="12"/>
      <c r="AR926" s="11"/>
      <c r="AT926" s="12"/>
      <c r="AU926" s="11"/>
      <c r="AV926" s="44"/>
      <c r="AW926" s="12"/>
      <c r="AX926" s="11"/>
      <c r="AY926" s="18"/>
      <c r="AZ926" s="12"/>
      <c r="BA926" s="11"/>
      <c r="BB926" s="11"/>
      <c r="BD926" s="11"/>
      <c r="BE926" s="11"/>
      <c r="BF926" s="11"/>
      <c r="BG926" s="11"/>
      <c r="BH926" s="13"/>
      <c r="BI926" s="12"/>
    </row>
    <row r="927" spans="4:61" ht="15.75" customHeight="1">
      <c r="D927" s="44"/>
      <c r="E927" s="11"/>
      <c r="F927" s="11"/>
      <c r="G927" s="11"/>
      <c r="H927" s="11"/>
      <c r="I927" s="11"/>
      <c r="J927" s="11"/>
      <c r="K927" s="11"/>
      <c r="L927" s="44"/>
      <c r="M927" s="11"/>
      <c r="N927" s="11"/>
      <c r="P927" s="18"/>
      <c r="Q927" s="11"/>
      <c r="R927" s="11"/>
      <c r="S927" s="11"/>
      <c r="T927" s="11"/>
      <c r="U927" s="11"/>
      <c r="V927" s="11"/>
      <c r="W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K927" s="11"/>
      <c r="AL927" s="11"/>
      <c r="AN927" s="11"/>
      <c r="AO927" s="11"/>
      <c r="AP927" s="15"/>
      <c r="AQ927" s="12"/>
      <c r="AR927" s="11"/>
      <c r="AT927" s="12"/>
      <c r="AU927" s="11"/>
      <c r="AV927" s="44"/>
      <c r="AW927" s="12"/>
      <c r="AX927" s="11"/>
      <c r="AY927" s="18"/>
      <c r="AZ927" s="12"/>
      <c r="BA927" s="11"/>
      <c r="BB927" s="11"/>
      <c r="BD927" s="11"/>
      <c r="BE927" s="11"/>
      <c r="BF927" s="11"/>
      <c r="BG927" s="11"/>
      <c r="BH927" s="13"/>
      <c r="BI927" s="12"/>
    </row>
    <row r="928" spans="4:61" ht="15.75" customHeight="1">
      <c r="D928" s="44"/>
      <c r="E928" s="11"/>
      <c r="F928" s="11"/>
      <c r="G928" s="11"/>
      <c r="H928" s="11"/>
      <c r="I928" s="11"/>
      <c r="J928" s="11"/>
      <c r="K928" s="11"/>
      <c r="L928" s="44"/>
      <c r="M928" s="11"/>
      <c r="N928" s="11"/>
      <c r="P928" s="18"/>
      <c r="Q928" s="11"/>
      <c r="R928" s="11"/>
      <c r="S928" s="11"/>
      <c r="T928" s="11"/>
      <c r="U928" s="11"/>
      <c r="V928" s="11"/>
      <c r="W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K928" s="11"/>
      <c r="AL928" s="11"/>
      <c r="AN928" s="11"/>
      <c r="AO928" s="11"/>
      <c r="AP928" s="15"/>
      <c r="AQ928" s="12"/>
      <c r="AR928" s="11"/>
      <c r="AT928" s="12"/>
      <c r="AU928" s="11"/>
      <c r="AV928" s="44"/>
      <c r="AW928" s="12"/>
      <c r="AX928" s="11"/>
      <c r="AY928" s="18"/>
      <c r="AZ928" s="12"/>
      <c r="BA928" s="11"/>
      <c r="BB928" s="11"/>
      <c r="BD928" s="11"/>
      <c r="BE928" s="11"/>
      <c r="BF928" s="11"/>
      <c r="BG928" s="11"/>
      <c r="BH928" s="13"/>
      <c r="BI928" s="12"/>
    </row>
    <row r="929" spans="4:61" ht="15.75" customHeight="1">
      <c r="D929" s="44"/>
      <c r="E929" s="11"/>
      <c r="F929" s="11"/>
      <c r="G929" s="11"/>
      <c r="H929" s="11"/>
      <c r="I929" s="11"/>
      <c r="J929" s="11"/>
      <c r="K929" s="11"/>
      <c r="L929" s="44"/>
      <c r="M929" s="11"/>
      <c r="N929" s="11"/>
      <c r="P929" s="18"/>
      <c r="Q929" s="11"/>
      <c r="R929" s="11"/>
      <c r="S929" s="11"/>
      <c r="T929" s="11"/>
      <c r="U929" s="11"/>
      <c r="V929" s="11"/>
      <c r="W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K929" s="11"/>
      <c r="AL929" s="11"/>
      <c r="AN929" s="11"/>
      <c r="AO929" s="11"/>
      <c r="AP929" s="15"/>
      <c r="AQ929" s="12"/>
      <c r="AR929" s="11"/>
      <c r="AT929" s="12"/>
      <c r="AU929" s="11"/>
      <c r="AV929" s="44"/>
      <c r="AW929" s="12"/>
      <c r="AX929" s="11"/>
      <c r="AY929" s="18"/>
      <c r="AZ929" s="12"/>
      <c r="BA929" s="11"/>
      <c r="BB929" s="11"/>
      <c r="BD929" s="11"/>
      <c r="BE929" s="11"/>
      <c r="BF929" s="11"/>
      <c r="BG929" s="11"/>
      <c r="BH929" s="13"/>
      <c r="BI929" s="12"/>
    </row>
    <row r="930" spans="4:61" ht="15.75" customHeight="1">
      <c r="D930" s="44"/>
      <c r="E930" s="11"/>
      <c r="F930" s="11"/>
      <c r="G930" s="11"/>
      <c r="H930" s="11"/>
      <c r="I930" s="11"/>
      <c r="J930" s="11"/>
      <c r="K930" s="11"/>
      <c r="L930" s="44"/>
      <c r="M930" s="11"/>
      <c r="N930" s="11"/>
      <c r="P930" s="18"/>
      <c r="Q930" s="11"/>
      <c r="R930" s="11"/>
      <c r="S930" s="11"/>
      <c r="T930" s="11"/>
      <c r="U930" s="11"/>
      <c r="V930" s="11"/>
      <c r="W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K930" s="11"/>
      <c r="AL930" s="11"/>
      <c r="AN930" s="11"/>
      <c r="AO930" s="11"/>
      <c r="AP930" s="15"/>
      <c r="AQ930" s="12"/>
      <c r="AR930" s="11"/>
      <c r="AT930" s="12"/>
      <c r="AU930" s="11"/>
      <c r="AV930" s="44"/>
      <c r="AW930" s="12"/>
      <c r="AX930" s="11"/>
      <c r="AY930" s="18"/>
      <c r="AZ930" s="12"/>
      <c r="BA930" s="11"/>
      <c r="BB930" s="11"/>
      <c r="BD930" s="11"/>
      <c r="BE930" s="11"/>
      <c r="BF930" s="11"/>
      <c r="BG930" s="11"/>
      <c r="BH930" s="13"/>
      <c r="BI930" s="12"/>
    </row>
    <row r="931" spans="4:61" ht="15.75" customHeight="1">
      <c r="D931" s="44"/>
      <c r="E931" s="11"/>
      <c r="F931" s="11"/>
      <c r="G931" s="11"/>
      <c r="H931" s="11"/>
      <c r="I931" s="11"/>
      <c r="J931" s="11"/>
      <c r="K931" s="11"/>
      <c r="L931" s="44"/>
      <c r="M931" s="11"/>
      <c r="N931" s="11"/>
      <c r="P931" s="18"/>
      <c r="Q931" s="11"/>
      <c r="R931" s="11"/>
      <c r="S931" s="11"/>
      <c r="T931" s="11"/>
      <c r="U931" s="11"/>
      <c r="V931" s="11"/>
      <c r="W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K931" s="11"/>
      <c r="AL931" s="11"/>
      <c r="AN931" s="11"/>
      <c r="AO931" s="11"/>
      <c r="AP931" s="15"/>
      <c r="AQ931" s="12"/>
      <c r="AR931" s="11"/>
      <c r="AT931" s="12"/>
      <c r="AU931" s="11"/>
      <c r="AV931" s="44"/>
      <c r="AW931" s="12"/>
      <c r="AX931" s="11"/>
      <c r="AY931" s="18"/>
      <c r="AZ931" s="12"/>
      <c r="BA931" s="11"/>
      <c r="BB931" s="11"/>
      <c r="BD931" s="11"/>
      <c r="BE931" s="11"/>
      <c r="BF931" s="11"/>
      <c r="BG931" s="11"/>
      <c r="BH931" s="13"/>
      <c r="BI931" s="12"/>
    </row>
    <row r="932" spans="4:61" ht="15.75" customHeight="1">
      <c r="D932" s="44"/>
      <c r="E932" s="11"/>
      <c r="F932" s="11"/>
      <c r="G932" s="11"/>
      <c r="H932" s="11"/>
      <c r="I932" s="11"/>
      <c r="J932" s="11"/>
      <c r="K932" s="11"/>
      <c r="L932" s="44"/>
      <c r="M932" s="11"/>
      <c r="N932" s="11"/>
      <c r="P932" s="18"/>
      <c r="Q932" s="11"/>
      <c r="R932" s="11"/>
      <c r="S932" s="11"/>
      <c r="T932" s="11"/>
      <c r="U932" s="11"/>
      <c r="V932" s="11"/>
      <c r="W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K932" s="11"/>
      <c r="AL932" s="11"/>
      <c r="AN932" s="11"/>
      <c r="AO932" s="11"/>
      <c r="AP932" s="15"/>
      <c r="AQ932" s="12"/>
      <c r="AR932" s="11"/>
      <c r="AT932" s="12"/>
      <c r="AU932" s="11"/>
      <c r="AV932" s="44"/>
      <c r="AW932" s="12"/>
      <c r="AX932" s="11"/>
      <c r="AY932" s="18"/>
      <c r="AZ932" s="12"/>
      <c r="BA932" s="11"/>
      <c r="BB932" s="11"/>
      <c r="BD932" s="11"/>
      <c r="BE932" s="11"/>
      <c r="BF932" s="11"/>
      <c r="BG932" s="11"/>
      <c r="BH932" s="13"/>
      <c r="BI932" s="12"/>
    </row>
    <row r="933" spans="4:61" ht="15.75" customHeight="1">
      <c r="D933" s="44"/>
      <c r="E933" s="11"/>
      <c r="F933" s="11"/>
      <c r="G933" s="11"/>
      <c r="H933" s="11"/>
      <c r="I933" s="11"/>
      <c r="J933" s="11"/>
      <c r="K933" s="11"/>
      <c r="L933" s="44"/>
      <c r="M933" s="11"/>
      <c r="N933" s="11"/>
      <c r="P933" s="18"/>
      <c r="Q933" s="11"/>
      <c r="R933" s="11"/>
      <c r="S933" s="11"/>
      <c r="T933" s="11"/>
      <c r="U933" s="11"/>
      <c r="V933" s="11"/>
      <c r="W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K933" s="11"/>
      <c r="AL933" s="11"/>
      <c r="AN933" s="11"/>
      <c r="AO933" s="11"/>
      <c r="AP933" s="15"/>
      <c r="AQ933" s="12"/>
      <c r="AR933" s="11"/>
      <c r="AT933" s="12"/>
      <c r="AU933" s="11"/>
      <c r="AV933" s="44"/>
      <c r="AW933" s="12"/>
      <c r="AX933" s="11"/>
      <c r="AY933" s="18"/>
      <c r="AZ933" s="12"/>
      <c r="BA933" s="11"/>
      <c r="BB933" s="11"/>
      <c r="BD933" s="11"/>
      <c r="BE933" s="11"/>
      <c r="BF933" s="11"/>
      <c r="BG933" s="11"/>
      <c r="BH933" s="13"/>
      <c r="BI933" s="12"/>
    </row>
    <row r="934" spans="4:61" ht="15.75" customHeight="1">
      <c r="D934" s="44"/>
      <c r="E934" s="11"/>
      <c r="F934" s="11"/>
      <c r="G934" s="11"/>
      <c r="H934" s="11"/>
      <c r="I934" s="11"/>
      <c r="J934" s="11"/>
      <c r="K934" s="11"/>
      <c r="L934" s="44"/>
      <c r="M934" s="11"/>
      <c r="N934" s="11"/>
      <c r="P934" s="18"/>
      <c r="Q934" s="11"/>
      <c r="R934" s="11"/>
      <c r="S934" s="11"/>
      <c r="T934" s="11"/>
      <c r="U934" s="11"/>
      <c r="V934" s="11"/>
      <c r="W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K934" s="11"/>
      <c r="AL934" s="11"/>
      <c r="AN934" s="11"/>
      <c r="AO934" s="11"/>
      <c r="AP934" s="15"/>
      <c r="AQ934" s="12"/>
      <c r="AR934" s="11"/>
      <c r="AT934" s="12"/>
      <c r="AU934" s="11"/>
      <c r="AV934" s="44"/>
      <c r="AW934" s="12"/>
      <c r="AX934" s="11"/>
      <c r="AY934" s="18"/>
      <c r="AZ934" s="12"/>
      <c r="BA934" s="11"/>
      <c r="BB934" s="11"/>
      <c r="BD934" s="11"/>
      <c r="BE934" s="11"/>
      <c r="BF934" s="11"/>
      <c r="BG934" s="11"/>
      <c r="BH934" s="13"/>
      <c r="BI934" s="12"/>
    </row>
    <row r="935" spans="4:61" ht="15.75" customHeight="1">
      <c r="D935" s="44"/>
      <c r="E935" s="11"/>
      <c r="F935" s="11"/>
      <c r="G935" s="11"/>
      <c r="H935" s="11"/>
      <c r="I935" s="11"/>
      <c r="J935" s="11"/>
      <c r="K935" s="11"/>
      <c r="L935" s="44"/>
      <c r="M935" s="11"/>
      <c r="N935" s="11"/>
      <c r="P935" s="18"/>
      <c r="Q935" s="11"/>
      <c r="R935" s="11"/>
      <c r="S935" s="11"/>
      <c r="T935" s="11"/>
      <c r="U935" s="11"/>
      <c r="V935" s="11"/>
      <c r="W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K935" s="11"/>
      <c r="AL935" s="11"/>
      <c r="AN935" s="11"/>
      <c r="AO935" s="11"/>
      <c r="AP935" s="15"/>
      <c r="AQ935" s="12"/>
      <c r="AR935" s="11"/>
      <c r="AT935" s="12"/>
      <c r="AU935" s="11"/>
      <c r="AV935" s="44"/>
      <c r="AW935" s="12"/>
      <c r="AX935" s="11"/>
      <c r="AY935" s="18"/>
      <c r="AZ935" s="12"/>
      <c r="BA935" s="11"/>
      <c r="BB935" s="11"/>
      <c r="BD935" s="11"/>
      <c r="BE935" s="11"/>
      <c r="BF935" s="11"/>
      <c r="BG935" s="11"/>
      <c r="BH935" s="13"/>
      <c r="BI935" s="12"/>
    </row>
    <row r="936" spans="4:61" ht="15.75" customHeight="1">
      <c r="D936" s="44"/>
      <c r="E936" s="11"/>
      <c r="F936" s="11"/>
      <c r="G936" s="11"/>
      <c r="H936" s="11"/>
      <c r="I936" s="11"/>
      <c r="J936" s="11"/>
      <c r="K936" s="11"/>
      <c r="L936" s="44"/>
      <c r="M936" s="11"/>
      <c r="N936" s="11"/>
      <c r="P936" s="18"/>
      <c r="Q936" s="11"/>
      <c r="R936" s="11"/>
      <c r="S936" s="11"/>
      <c r="T936" s="11"/>
      <c r="U936" s="11"/>
      <c r="V936" s="11"/>
      <c r="W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K936" s="11"/>
      <c r="AL936" s="11"/>
      <c r="AN936" s="11"/>
      <c r="AO936" s="11"/>
      <c r="AP936" s="15"/>
      <c r="AQ936" s="12"/>
      <c r="AR936" s="11"/>
      <c r="AT936" s="12"/>
      <c r="AU936" s="11"/>
      <c r="AV936" s="44"/>
      <c r="AW936" s="12"/>
      <c r="AX936" s="11"/>
      <c r="AY936" s="18"/>
      <c r="AZ936" s="12"/>
      <c r="BA936" s="11"/>
      <c r="BB936" s="11"/>
      <c r="BD936" s="11"/>
      <c r="BE936" s="11"/>
      <c r="BF936" s="11"/>
      <c r="BG936" s="11"/>
      <c r="BH936" s="13"/>
      <c r="BI936" s="12"/>
    </row>
    <row r="937" spans="4:61" ht="15.75" customHeight="1">
      <c r="D937" s="44"/>
      <c r="E937" s="11"/>
      <c r="F937" s="11"/>
      <c r="G937" s="11"/>
      <c r="H937" s="11"/>
      <c r="I937" s="11"/>
      <c r="J937" s="11"/>
      <c r="K937" s="11"/>
      <c r="L937" s="44"/>
      <c r="M937" s="11"/>
      <c r="N937" s="11"/>
      <c r="P937" s="18"/>
      <c r="Q937" s="11"/>
      <c r="R937" s="11"/>
      <c r="S937" s="11"/>
      <c r="T937" s="11"/>
      <c r="U937" s="11"/>
      <c r="V937" s="11"/>
      <c r="W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K937" s="11"/>
      <c r="AL937" s="11"/>
      <c r="AN937" s="11"/>
      <c r="AO937" s="11"/>
      <c r="AP937" s="15"/>
      <c r="AQ937" s="12"/>
      <c r="AR937" s="11"/>
      <c r="AT937" s="12"/>
      <c r="AU937" s="11"/>
      <c r="AV937" s="44"/>
      <c r="AW937" s="12"/>
      <c r="AX937" s="11"/>
      <c r="AY937" s="18"/>
      <c r="AZ937" s="12"/>
      <c r="BA937" s="11"/>
      <c r="BB937" s="11"/>
      <c r="BD937" s="11"/>
      <c r="BE937" s="11"/>
      <c r="BF937" s="11"/>
      <c r="BG937" s="11"/>
      <c r="BH937" s="13"/>
      <c r="BI937" s="12"/>
    </row>
    <row r="938" spans="4:61" ht="15.75" customHeight="1">
      <c r="D938" s="44"/>
      <c r="E938" s="11"/>
      <c r="F938" s="11"/>
      <c r="G938" s="11"/>
      <c r="H938" s="11"/>
      <c r="I938" s="11"/>
      <c r="J938" s="11"/>
      <c r="K938" s="11"/>
      <c r="L938" s="44"/>
      <c r="M938" s="11"/>
      <c r="N938" s="11"/>
      <c r="P938" s="18"/>
      <c r="Q938" s="11"/>
      <c r="R938" s="11"/>
      <c r="S938" s="11"/>
      <c r="T938" s="11"/>
      <c r="U938" s="11"/>
      <c r="V938" s="11"/>
      <c r="W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K938" s="11"/>
      <c r="AL938" s="11"/>
      <c r="AN938" s="11"/>
      <c r="AO938" s="11"/>
      <c r="AP938" s="15"/>
      <c r="AQ938" s="12"/>
      <c r="AR938" s="11"/>
      <c r="AT938" s="12"/>
      <c r="AU938" s="11"/>
      <c r="AV938" s="44"/>
      <c r="AW938" s="12"/>
      <c r="AX938" s="11"/>
      <c r="AY938" s="18"/>
      <c r="AZ938" s="12"/>
      <c r="BA938" s="11"/>
      <c r="BB938" s="11"/>
      <c r="BD938" s="11"/>
      <c r="BE938" s="11"/>
      <c r="BF938" s="11"/>
      <c r="BG938" s="11"/>
      <c r="BH938" s="13"/>
      <c r="BI938" s="12"/>
    </row>
    <row r="939" spans="4:61" ht="15.75" customHeight="1">
      <c r="D939" s="44"/>
      <c r="E939" s="11"/>
      <c r="F939" s="11"/>
      <c r="G939" s="11"/>
      <c r="H939" s="11"/>
      <c r="I939" s="11"/>
      <c r="J939" s="11"/>
      <c r="K939" s="11"/>
      <c r="L939" s="44"/>
      <c r="M939" s="11"/>
      <c r="N939" s="11"/>
      <c r="P939" s="18"/>
      <c r="Q939" s="11"/>
      <c r="R939" s="11"/>
      <c r="S939" s="11"/>
      <c r="T939" s="11"/>
      <c r="U939" s="11"/>
      <c r="V939" s="11"/>
      <c r="W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K939" s="11"/>
      <c r="AL939" s="11"/>
      <c r="AN939" s="11"/>
      <c r="AO939" s="11"/>
      <c r="AP939" s="15"/>
      <c r="AQ939" s="12"/>
      <c r="AR939" s="11"/>
      <c r="AT939" s="12"/>
      <c r="AU939" s="11"/>
      <c r="AV939" s="44"/>
      <c r="AW939" s="12"/>
      <c r="AX939" s="11"/>
      <c r="AY939" s="18"/>
      <c r="AZ939" s="12"/>
      <c r="BA939" s="11"/>
      <c r="BB939" s="11"/>
      <c r="BD939" s="11"/>
      <c r="BE939" s="11"/>
      <c r="BF939" s="11"/>
      <c r="BG939" s="11"/>
      <c r="BH939" s="13"/>
      <c r="BI939" s="12"/>
    </row>
    <row r="940" spans="4:61" ht="15.75" customHeight="1">
      <c r="D940" s="44"/>
      <c r="E940" s="11"/>
      <c r="F940" s="11"/>
      <c r="G940" s="11"/>
      <c r="H940" s="11"/>
      <c r="I940" s="11"/>
      <c r="J940" s="11"/>
      <c r="K940" s="11"/>
      <c r="L940" s="44"/>
      <c r="M940" s="11"/>
      <c r="N940" s="11"/>
      <c r="P940" s="18"/>
      <c r="Q940" s="11"/>
      <c r="R940" s="11"/>
      <c r="S940" s="11"/>
      <c r="T940" s="11"/>
      <c r="U940" s="11"/>
      <c r="V940" s="11"/>
      <c r="W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K940" s="11"/>
      <c r="AL940" s="11"/>
      <c r="AN940" s="11"/>
      <c r="AO940" s="11"/>
      <c r="AP940" s="15"/>
      <c r="AQ940" s="12"/>
      <c r="AR940" s="11"/>
      <c r="AT940" s="12"/>
      <c r="AU940" s="11"/>
      <c r="AV940" s="44"/>
      <c r="AW940" s="12"/>
      <c r="AX940" s="11"/>
      <c r="AY940" s="18"/>
      <c r="AZ940" s="12"/>
      <c r="BA940" s="11"/>
      <c r="BB940" s="11"/>
      <c r="BD940" s="11"/>
      <c r="BE940" s="11"/>
      <c r="BF940" s="11"/>
      <c r="BG940" s="11"/>
      <c r="BH940" s="13"/>
      <c r="BI940" s="12"/>
    </row>
    <row r="941" spans="4:61" ht="15.75" customHeight="1">
      <c r="D941" s="44"/>
      <c r="E941" s="11"/>
      <c r="F941" s="11"/>
      <c r="G941" s="11"/>
      <c r="H941" s="11"/>
      <c r="I941" s="11"/>
      <c r="J941" s="11"/>
      <c r="K941" s="11"/>
      <c r="L941" s="44"/>
      <c r="M941" s="11"/>
      <c r="N941" s="11"/>
      <c r="P941" s="18"/>
      <c r="Q941" s="11"/>
      <c r="R941" s="11"/>
      <c r="S941" s="11"/>
      <c r="T941" s="11"/>
      <c r="U941" s="11"/>
      <c r="V941" s="11"/>
      <c r="W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K941" s="11"/>
      <c r="AL941" s="11"/>
      <c r="AN941" s="11"/>
      <c r="AO941" s="11"/>
      <c r="AP941" s="15"/>
      <c r="AQ941" s="12"/>
      <c r="AR941" s="11"/>
      <c r="AT941" s="12"/>
      <c r="AU941" s="11"/>
      <c r="AV941" s="44"/>
      <c r="AW941" s="12"/>
      <c r="AX941" s="11"/>
      <c r="AY941" s="18"/>
      <c r="AZ941" s="12"/>
      <c r="BA941" s="11"/>
      <c r="BB941" s="11"/>
      <c r="BD941" s="11"/>
      <c r="BE941" s="11"/>
      <c r="BF941" s="11"/>
      <c r="BG941" s="11"/>
      <c r="BH941" s="13"/>
      <c r="BI941" s="12"/>
    </row>
    <row r="942" spans="4:61" ht="15.75" customHeight="1">
      <c r="D942" s="44"/>
      <c r="E942" s="11"/>
      <c r="F942" s="11"/>
      <c r="G942" s="11"/>
      <c r="H942" s="11"/>
      <c r="I942" s="11"/>
      <c r="J942" s="11"/>
      <c r="K942" s="11"/>
      <c r="L942" s="44"/>
      <c r="M942" s="11"/>
      <c r="N942" s="11"/>
      <c r="P942" s="18"/>
      <c r="Q942" s="11"/>
      <c r="R942" s="11"/>
      <c r="S942" s="11"/>
      <c r="T942" s="11"/>
      <c r="U942" s="11"/>
      <c r="V942" s="11"/>
      <c r="W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K942" s="11"/>
      <c r="AL942" s="11"/>
      <c r="AN942" s="11"/>
      <c r="AO942" s="11"/>
      <c r="AP942" s="15"/>
      <c r="AQ942" s="12"/>
      <c r="AR942" s="11"/>
      <c r="AT942" s="12"/>
      <c r="AU942" s="11"/>
      <c r="AV942" s="44"/>
      <c r="AW942" s="12"/>
      <c r="AX942" s="11"/>
      <c r="AY942" s="18"/>
      <c r="AZ942" s="12"/>
      <c r="BA942" s="11"/>
      <c r="BB942" s="11"/>
      <c r="BD942" s="11"/>
      <c r="BE942" s="11"/>
      <c r="BF942" s="11"/>
      <c r="BG942" s="11"/>
      <c r="BH942" s="13"/>
      <c r="BI942" s="12"/>
    </row>
    <row r="943" spans="4:61" ht="15.75" customHeight="1">
      <c r="D943" s="44"/>
      <c r="E943" s="11"/>
      <c r="F943" s="11"/>
      <c r="G943" s="11"/>
      <c r="H943" s="11"/>
      <c r="I943" s="11"/>
      <c r="J943" s="11"/>
      <c r="K943" s="11"/>
      <c r="L943" s="44"/>
      <c r="M943" s="11"/>
      <c r="N943" s="11"/>
      <c r="P943" s="18"/>
      <c r="Q943" s="11"/>
      <c r="R943" s="11"/>
      <c r="S943" s="11"/>
      <c r="T943" s="11"/>
      <c r="U943" s="11"/>
      <c r="V943" s="11"/>
      <c r="W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K943" s="11"/>
      <c r="AL943" s="11"/>
      <c r="AN943" s="11"/>
      <c r="AO943" s="11"/>
      <c r="AP943" s="15"/>
      <c r="AQ943" s="12"/>
      <c r="AR943" s="11"/>
      <c r="AT943" s="12"/>
      <c r="AU943" s="11"/>
      <c r="AV943" s="44"/>
      <c r="AW943" s="12"/>
      <c r="AX943" s="11"/>
      <c r="AY943" s="18"/>
      <c r="AZ943" s="12"/>
      <c r="BA943" s="11"/>
      <c r="BB943" s="11"/>
      <c r="BD943" s="11"/>
      <c r="BE943" s="11"/>
      <c r="BF943" s="11"/>
      <c r="BG943" s="11"/>
      <c r="BH943" s="13"/>
      <c r="BI943" s="12"/>
    </row>
    <row r="944" spans="4:61" ht="15.75" customHeight="1">
      <c r="D944" s="44"/>
      <c r="E944" s="11"/>
      <c r="F944" s="11"/>
      <c r="G944" s="11"/>
      <c r="H944" s="11"/>
      <c r="I944" s="11"/>
      <c r="J944" s="11"/>
      <c r="K944" s="11"/>
      <c r="L944" s="44"/>
      <c r="M944" s="11"/>
      <c r="N944" s="11"/>
      <c r="P944" s="18"/>
      <c r="Q944" s="11"/>
      <c r="R944" s="11"/>
      <c r="S944" s="11"/>
      <c r="T944" s="11"/>
      <c r="U944" s="11"/>
      <c r="V944" s="11"/>
      <c r="W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K944" s="11"/>
      <c r="AL944" s="11"/>
      <c r="AN944" s="11"/>
      <c r="AO944" s="11"/>
      <c r="AP944" s="15"/>
      <c r="AQ944" s="12"/>
      <c r="AR944" s="11"/>
      <c r="AT944" s="12"/>
      <c r="AU944" s="11"/>
      <c r="AV944" s="44"/>
      <c r="AW944" s="12"/>
      <c r="AX944" s="11"/>
      <c r="AY944" s="18"/>
      <c r="AZ944" s="12"/>
      <c r="BA944" s="11"/>
      <c r="BB944" s="11"/>
      <c r="BD944" s="11"/>
      <c r="BE944" s="11"/>
      <c r="BF944" s="11"/>
      <c r="BG944" s="11"/>
      <c r="BH944" s="13"/>
      <c r="BI944" s="12"/>
    </row>
    <row r="945" spans="4:61" ht="15.75" customHeight="1">
      <c r="D945" s="44"/>
      <c r="E945" s="11"/>
      <c r="F945" s="11"/>
      <c r="G945" s="11"/>
      <c r="H945" s="11"/>
      <c r="I945" s="11"/>
      <c r="J945" s="11"/>
      <c r="K945" s="11"/>
      <c r="L945" s="44"/>
      <c r="M945" s="11"/>
      <c r="N945" s="11"/>
      <c r="P945" s="18"/>
      <c r="Q945" s="11"/>
      <c r="R945" s="11"/>
      <c r="S945" s="11"/>
      <c r="T945" s="11"/>
      <c r="U945" s="11"/>
      <c r="V945" s="11"/>
      <c r="W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K945" s="11"/>
      <c r="AL945" s="11"/>
      <c r="AN945" s="11"/>
      <c r="AO945" s="11"/>
      <c r="AP945" s="15"/>
      <c r="AQ945" s="12"/>
      <c r="AR945" s="11"/>
      <c r="AT945" s="12"/>
      <c r="AU945" s="11"/>
      <c r="AV945" s="44"/>
      <c r="AW945" s="12"/>
      <c r="AX945" s="11"/>
      <c r="AY945" s="18"/>
      <c r="AZ945" s="12"/>
      <c r="BA945" s="11"/>
      <c r="BB945" s="11"/>
      <c r="BD945" s="11"/>
      <c r="BE945" s="11"/>
      <c r="BF945" s="11"/>
      <c r="BG945" s="11"/>
      <c r="BH945" s="13"/>
      <c r="BI945" s="12"/>
    </row>
    <row r="946" spans="4:61" ht="15.75" customHeight="1">
      <c r="D946" s="44"/>
      <c r="E946" s="11"/>
      <c r="F946" s="11"/>
      <c r="G946" s="11"/>
      <c r="H946" s="11"/>
      <c r="I946" s="11"/>
      <c r="J946" s="11"/>
      <c r="K946" s="11"/>
      <c r="L946" s="44"/>
      <c r="M946" s="11"/>
      <c r="N946" s="11"/>
      <c r="P946" s="18"/>
      <c r="Q946" s="11"/>
      <c r="R946" s="11"/>
      <c r="S946" s="11"/>
      <c r="T946" s="11"/>
      <c r="U946" s="11"/>
      <c r="V946" s="11"/>
      <c r="W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K946" s="11"/>
      <c r="AL946" s="11"/>
      <c r="AN946" s="11"/>
      <c r="AO946" s="11"/>
      <c r="AP946" s="15"/>
      <c r="AQ946" s="12"/>
      <c r="AR946" s="11"/>
      <c r="AT946" s="12"/>
      <c r="AU946" s="11"/>
      <c r="AV946" s="44"/>
      <c r="AW946" s="12"/>
      <c r="AX946" s="11"/>
      <c r="AY946" s="18"/>
      <c r="AZ946" s="12"/>
      <c r="BA946" s="11"/>
      <c r="BB946" s="11"/>
      <c r="BD946" s="11"/>
      <c r="BE946" s="11"/>
      <c r="BF946" s="11"/>
      <c r="BG946" s="11"/>
      <c r="BH946" s="13"/>
      <c r="BI946" s="12"/>
    </row>
    <row r="947" spans="4:61" ht="15.75" customHeight="1">
      <c r="D947" s="44"/>
      <c r="E947" s="11"/>
      <c r="F947" s="11"/>
      <c r="G947" s="11"/>
      <c r="H947" s="11"/>
      <c r="I947" s="11"/>
      <c r="J947" s="11"/>
      <c r="K947" s="11"/>
      <c r="L947" s="44"/>
      <c r="M947" s="11"/>
      <c r="N947" s="11"/>
      <c r="P947" s="18"/>
      <c r="Q947" s="11"/>
      <c r="R947" s="11"/>
      <c r="S947" s="11"/>
      <c r="T947" s="11"/>
      <c r="U947" s="11"/>
      <c r="V947" s="11"/>
      <c r="W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K947" s="11"/>
      <c r="AL947" s="11"/>
      <c r="AN947" s="11"/>
      <c r="AO947" s="11"/>
      <c r="AP947" s="15"/>
      <c r="AQ947" s="12"/>
      <c r="AR947" s="11"/>
      <c r="AT947" s="12"/>
      <c r="AU947" s="11"/>
      <c r="AV947" s="44"/>
      <c r="AW947" s="12"/>
      <c r="AX947" s="11"/>
      <c r="AY947" s="18"/>
      <c r="AZ947" s="12"/>
      <c r="BA947" s="11"/>
      <c r="BB947" s="11"/>
      <c r="BD947" s="11"/>
      <c r="BE947" s="11"/>
      <c r="BF947" s="11"/>
      <c r="BG947" s="11"/>
      <c r="BH947" s="13"/>
      <c r="BI947" s="12"/>
    </row>
    <row r="948" spans="4:61" ht="15.75" customHeight="1">
      <c r="D948" s="44"/>
      <c r="E948" s="11"/>
      <c r="F948" s="11"/>
      <c r="G948" s="11"/>
      <c r="H948" s="11"/>
      <c r="I948" s="11"/>
      <c r="J948" s="11"/>
      <c r="K948" s="11"/>
      <c r="L948" s="44"/>
      <c r="M948" s="11"/>
      <c r="N948" s="11"/>
      <c r="P948" s="18"/>
      <c r="Q948" s="11"/>
      <c r="R948" s="11"/>
      <c r="S948" s="11"/>
      <c r="T948" s="11"/>
      <c r="U948" s="11"/>
      <c r="V948" s="11"/>
      <c r="W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K948" s="11"/>
      <c r="AL948" s="11"/>
      <c r="AN948" s="11"/>
      <c r="AO948" s="11"/>
      <c r="AP948" s="15"/>
      <c r="AQ948" s="12"/>
      <c r="AR948" s="11"/>
      <c r="AT948" s="12"/>
      <c r="AU948" s="11"/>
      <c r="AV948" s="44"/>
      <c r="AW948" s="12"/>
      <c r="AX948" s="11"/>
      <c r="AY948" s="18"/>
      <c r="AZ948" s="12"/>
      <c r="BA948" s="11"/>
      <c r="BB948" s="11"/>
      <c r="BD948" s="11"/>
      <c r="BE948" s="11"/>
      <c r="BF948" s="11"/>
      <c r="BG948" s="11"/>
      <c r="BH948" s="13"/>
      <c r="BI948" s="12"/>
    </row>
    <row r="949" spans="4:61" ht="15.75" customHeight="1">
      <c r="D949" s="44"/>
      <c r="E949" s="11"/>
      <c r="F949" s="11"/>
      <c r="G949" s="11"/>
      <c r="H949" s="11"/>
      <c r="I949" s="11"/>
      <c r="J949" s="11"/>
      <c r="K949" s="11"/>
      <c r="L949" s="44"/>
      <c r="M949" s="11"/>
      <c r="N949" s="11"/>
      <c r="P949" s="18"/>
      <c r="Q949" s="11"/>
      <c r="R949" s="11"/>
      <c r="S949" s="11"/>
      <c r="T949" s="11"/>
      <c r="U949" s="11"/>
      <c r="V949" s="11"/>
      <c r="W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K949" s="11"/>
      <c r="AL949" s="11"/>
      <c r="AN949" s="11"/>
      <c r="AO949" s="11"/>
      <c r="AP949" s="15"/>
      <c r="AQ949" s="12"/>
      <c r="AR949" s="11"/>
      <c r="AT949" s="12"/>
      <c r="AU949" s="11"/>
      <c r="AV949" s="44"/>
      <c r="AW949" s="12"/>
      <c r="AX949" s="11"/>
      <c r="AY949" s="18"/>
      <c r="AZ949" s="12"/>
      <c r="BA949" s="11"/>
      <c r="BB949" s="11"/>
      <c r="BD949" s="11"/>
      <c r="BE949" s="11"/>
      <c r="BF949" s="11"/>
      <c r="BG949" s="11"/>
      <c r="BH949" s="13"/>
      <c r="BI949" s="12"/>
    </row>
    <row r="950" spans="4:61" ht="15.75" customHeight="1">
      <c r="D950" s="44"/>
      <c r="E950" s="11"/>
      <c r="F950" s="11"/>
      <c r="G950" s="11"/>
      <c r="H950" s="11"/>
      <c r="I950" s="11"/>
      <c r="J950" s="11"/>
      <c r="K950" s="11"/>
      <c r="L950" s="44"/>
      <c r="M950" s="11"/>
      <c r="N950" s="11"/>
      <c r="P950" s="18"/>
      <c r="Q950" s="11"/>
      <c r="R950" s="11"/>
      <c r="S950" s="11"/>
      <c r="T950" s="11"/>
      <c r="U950" s="11"/>
      <c r="V950" s="11"/>
      <c r="W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K950" s="11"/>
      <c r="AL950" s="11"/>
      <c r="AN950" s="11"/>
      <c r="AO950" s="11"/>
      <c r="AP950" s="15"/>
      <c r="AQ950" s="12"/>
      <c r="AR950" s="11"/>
      <c r="AT950" s="12"/>
      <c r="AU950" s="11"/>
      <c r="AV950" s="44"/>
      <c r="AW950" s="12"/>
      <c r="AX950" s="11"/>
      <c r="AY950" s="18"/>
      <c r="AZ950" s="12"/>
      <c r="BA950" s="11"/>
      <c r="BB950" s="11"/>
      <c r="BD950" s="11"/>
      <c r="BE950" s="11"/>
      <c r="BF950" s="11"/>
      <c r="BG950" s="11"/>
      <c r="BH950" s="13"/>
      <c r="BI950" s="12"/>
    </row>
    <row r="951" spans="4:61" ht="15.75" customHeight="1">
      <c r="D951" s="44"/>
      <c r="E951" s="11"/>
      <c r="F951" s="11"/>
      <c r="G951" s="11"/>
      <c r="H951" s="11"/>
      <c r="I951" s="11"/>
      <c r="J951" s="11"/>
      <c r="K951" s="11"/>
      <c r="L951" s="44"/>
      <c r="M951" s="11"/>
      <c r="N951" s="11"/>
      <c r="P951" s="18"/>
      <c r="Q951" s="11"/>
      <c r="R951" s="11"/>
      <c r="S951" s="11"/>
      <c r="T951" s="11"/>
      <c r="U951" s="11"/>
      <c r="V951" s="11"/>
      <c r="W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K951" s="11"/>
      <c r="AL951" s="11"/>
      <c r="AN951" s="11"/>
      <c r="AO951" s="11"/>
      <c r="AP951" s="15"/>
      <c r="AQ951" s="12"/>
      <c r="AR951" s="11"/>
      <c r="AT951" s="12"/>
      <c r="AU951" s="11"/>
      <c r="AV951" s="44"/>
      <c r="AW951" s="12"/>
      <c r="AX951" s="11"/>
      <c r="AY951" s="18"/>
      <c r="AZ951" s="12"/>
      <c r="BA951" s="11"/>
      <c r="BB951" s="11"/>
      <c r="BD951" s="11"/>
      <c r="BE951" s="11"/>
      <c r="BF951" s="11"/>
      <c r="BG951" s="11"/>
      <c r="BH951" s="13"/>
      <c r="BI951" s="12"/>
    </row>
    <row r="952" spans="4:61" ht="15.75" customHeight="1">
      <c r="D952" s="44"/>
      <c r="E952" s="11"/>
      <c r="F952" s="11"/>
      <c r="G952" s="11"/>
      <c r="H952" s="11"/>
      <c r="I952" s="11"/>
      <c r="J952" s="11"/>
      <c r="K952" s="11"/>
      <c r="L952" s="44"/>
      <c r="M952" s="11"/>
      <c r="N952" s="11"/>
      <c r="P952" s="18"/>
      <c r="Q952" s="11"/>
      <c r="R952" s="11"/>
      <c r="S952" s="11"/>
      <c r="T952" s="11"/>
      <c r="U952" s="11"/>
      <c r="V952" s="11"/>
      <c r="W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K952" s="11"/>
      <c r="AL952" s="11"/>
      <c r="AN952" s="11"/>
      <c r="AO952" s="11"/>
      <c r="AP952" s="15"/>
      <c r="AQ952" s="12"/>
      <c r="AR952" s="11"/>
      <c r="AT952" s="12"/>
      <c r="AU952" s="11"/>
      <c r="AV952" s="44"/>
      <c r="AW952" s="12"/>
      <c r="AX952" s="11"/>
      <c r="AY952" s="18"/>
      <c r="AZ952" s="12"/>
      <c r="BA952" s="11"/>
      <c r="BB952" s="11"/>
      <c r="BD952" s="11"/>
      <c r="BE952" s="11"/>
      <c r="BF952" s="11"/>
      <c r="BG952" s="11"/>
      <c r="BH952" s="13"/>
      <c r="BI952" s="12"/>
    </row>
    <row r="953" spans="4:61" ht="15.75" customHeight="1">
      <c r="D953" s="44"/>
      <c r="E953" s="11"/>
      <c r="F953" s="11"/>
      <c r="G953" s="11"/>
      <c r="H953" s="11"/>
      <c r="I953" s="11"/>
      <c r="J953" s="11"/>
      <c r="K953" s="11"/>
      <c r="L953" s="44"/>
      <c r="M953" s="11"/>
      <c r="N953" s="11"/>
      <c r="P953" s="18"/>
      <c r="Q953" s="11"/>
      <c r="R953" s="11"/>
      <c r="S953" s="11"/>
      <c r="T953" s="11"/>
      <c r="U953" s="11"/>
      <c r="V953" s="11"/>
      <c r="W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K953" s="11"/>
      <c r="AL953" s="11"/>
      <c r="AN953" s="11"/>
      <c r="AO953" s="11"/>
      <c r="AP953" s="15"/>
      <c r="AQ953" s="12"/>
      <c r="AR953" s="11"/>
      <c r="AT953" s="12"/>
      <c r="AU953" s="11"/>
      <c r="AV953" s="44"/>
      <c r="AW953" s="12"/>
      <c r="AX953" s="11"/>
      <c r="AY953" s="18"/>
      <c r="AZ953" s="12"/>
      <c r="BA953" s="11"/>
      <c r="BB953" s="11"/>
      <c r="BD953" s="11"/>
      <c r="BE953" s="11"/>
      <c r="BF953" s="11"/>
      <c r="BG953" s="11"/>
      <c r="BH953" s="13"/>
      <c r="BI953" s="12"/>
    </row>
    <row r="954" spans="4:61" ht="15.75" customHeight="1">
      <c r="D954" s="44"/>
      <c r="E954" s="11"/>
      <c r="F954" s="11"/>
      <c r="G954" s="11"/>
      <c r="H954" s="11"/>
      <c r="I954" s="11"/>
      <c r="J954" s="11"/>
      <c r="K954" s="11"/>
      <c r="L954" s="44"/>
      <c r="M954" s="11"/>
      <c r="N954" s="11"/>
      <c r="P954" s="18"/>
      <c r="Q954" s="11"/>
      <c r="R954" s="11"/>
      <c r="S954" s="11"/>
      <c r="T954" s="11"/>
      <c r="U954" s="11"/>
      <c r="V954" s="11"/>
      <c r="W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K954" s="11"/>
      <c r="AL954" s="11"/>
      <c r="AN954" s="11"/>
      <c r="AO954" s="11"/>
      <c r="AP954" s="15"/>
      <c r="AQ954" s="12"/>
      <c r="AR954" s="11"/>
      <c r="AT954" s="12"/>
      <c r="AU954" s="11"/>
      <c r="AV954" s="44"/>
      <c r="AW954" s="12"/>
      <c r="AX954" s="11"/>
      <c r="AY954" s="18"/>
      <c r="AZ954" s="12"/>
      <c r="BA954" s="11"/>
      <c r="BB954" s="11"/>
      <c r="BD954" s="11"/>
      <c r="BE954" s="11"/>
      <c r="BF954" s="11"/>
      <c r="BG954" s="11"/>
      <c r="BH954" s="13"/>
      <c r="BI954" s="12"/>
    </row>
    <row r="955" spans="4:61" ht="15.75" customHeight="1">
      <c r="D955" s="44"/>
      <c r="E955" s="11"/>
      <c r="F955" s="11"/>
      <c r="G955" s="11"/>
      <c r="H955" s="11"/>
      <c r="I955" s="11"/>
      <c r="J955" s="11"/>
      <c r="K955" s="11"/>
      <c r="L955" s="44"/>
      <c r="M955" s="11"/>
      <c r="N955" s="11"/>
      <c r="P955" s="18"/>
      <c r="Q955" s="11"/>
      <c r="R955" s="11"/>
      <c r="S955" s="11"/>
      <c r="T955" s="11"/>
      <c r="U955" s="11"/>
      <c r="V955" s="11"/>
      <c r="W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K955" s="11"/>
      <c r="AL955" s="11"/>
      <c r="AN955" s="11"/>
      <c r="AO955" s="11"/>
      <c r="AP955" s="15"/>
      <c r="AQ955" s="12"/>
      <c r="AR955" s="11"/>
      <c r="AT955" s="12"/>
      <c r="AU955" s="11"/>
      <c r="AV955" s="44"/>
      <c r="AW955" s="12"/>
      <c r="AX955" s="11"/>
      <c r="AY955" s="18"/>
      <c r="AZ955" s="12"/>
      <c r="BA955" s="11"/>
      <c r="BB955" s="11"/>
      <c r="BD955" s="11"/>
      <c r="BE955" s="11"/>
      <c r="BF955" s="11"/>
      <c r="BG955" s="11"/>
      <c r="BH955" s="13"/>
      <c r="BI955" s="12"/>
    </row>
    <row r="956" spans="4:61" ht="15.75" customHeight="1">
      <c r="D956" s="44"/>
      <c r="E956" s="11"/>
      <c r="F956" s="11"/>
      <c r="G956" s="11"/>
      <c r="H956" s="11"/>
      <c r="I956" s="11"/>
      <c r="J956" s="11"/>
      <c r="K956" s="11"/>
      <c r="L956" s="44"/>
      <c r="M956" s="11"/>
      <c r="N956" s="11"/>
      <c r="P956" s="18"/>
      <c r="Q956" s="11"/>
      <c r="R956" s="11"/>
      <c r="S956" s="11"/>
      <c r="T956" s="11"/>
      <c r="U956" s="11"/>
      <c r="V956" s="11"/>
      <c r="W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K956" s="11"/>
      <c r="AL956" s="11"/>
      <c r="AN956" s="11"/>
      <c r="AO956" s="11"/>
      <c r="AP956" s="15"/>
      <c r="AQ956" s="12"/>
      <c r="AR956" s="11"/>
      <c r="AT956" s="12"/>
      <c r="AU956" s="11"/>
      <c r="AV956" s="44"/>
      <c r="AW956" s="12"/>
      <c r="AX956" s="11"/>
      <c r="AY956" s="18"/>
      <c r="AZ956" s="12"/>
      <c r="BA956" s="11"/>
      <c r="BB956" s="11"/>
      <c r="BD956" s="11"/>
      <c r="BE956" s="11"/>
      <c r="BF956" s="11"/>
      <c r="BG956" s="11"/>
      <c r="BH956" s="13"/>
      <c r="BI956" s="12"/>
    </row>
    <row r="957" spans="4:61" ht="15.75" customHeight="1">
      <c r="D957" s="44"/>
      <c r="E957" s="11"/>
      <c r="F957" s="11"/>
      <c r="G957" s="11"/>
      <c r="H957" s="11"/>
      <c r="I957" s="11"/>
      <c r="J957" s="11"/>
      <c r="K957" s="11"/>
      <c r="L957" s="44"/>
      <c r="M957" s="11"/>
      <c r="N957" s="11"/>
      <c r="P957" s="18"/>
      <c r="Q957" s="11"/>
      <c r="R957" s="11"/>
      <c r="S957" s="11"/>
      <c r="T957" s="11"/>
      <c r="U957" s="11"/>
      <c r="V957" s="11"/>
      <c r="W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K957" s="11"/>
      <c r="AL957" s="11"/>
      <c r="AN957" s="11"/>
      <c r="AO957" s="11"/>
      <c r="AP957" s="15"/>
      <c r="AQ957" s="12"/>
      <c r="AR957" s="11"/>
      <c r="AT957" s="12"/>
      <c r="AU957" s="11"/>
      <c r="AV957" s="44"/>
      <c r="AW957" s="12"/>
      <c r="AX957" s="11"/>
      <c r="AY957" s="18"/>
      <c r="AZ957" s="12"/>
      <c r="BA957" s="11"/>
      <c r="BB957" s="11"/>
      <c r="BD957" s="11"/>
      <c r="BE957" s="11"/>
      <c r="BF957" s="11"/>
      <c r="BG957" s="11"/>
      <c r="BH957" s="13"/>
      <c r="BI957" s="12"/>
    </row>
    <row r="958" spans="4:61" ht="15.75" customHeight="1">
      <c r="D958" s="44"/>
      <c r="E958" s="11"/>
      <c r="F958" s="11"/>
      <c r="G958" s="11"/>
      <c r="H958" s="11"/>
      <c r="I958" s="11"/>
      <c r="J958" s="11"/>
      <c r="K958" s="11"/>
      <c r="L958" s="44"/>
      <c r="M958" s="11"/>
      <c r="N958" s="11"/>
      <c r="P958" s="18"/>
      <c r="Q958" s="11"/>
      <c r="R958" s="11"/>
      <c r="S958" s="11"/>
      <c r="T958" s="11"/>
      <c r="U958" s="11"/>
      <c r="V958" s="11"/>
      <c r="W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K958" s="11"/>
      <c r="AL958" s="11"/>
      <c r="AN958" s="11"/>
      <c r="AO958" s="11"/>
      <c r="AP958" s="15"/>
      <c r="AQ958" s="12"/>
      <c r="AR958" s="11"/>
      <c r="AT958" s="12"/>
      <c r="AU958" s="11"/>
      <c r="AV958" s="44"/>
      <c r="AW958" s="12"/>
      <c r="AX958" s="11"/>
      <c r="AY958" s="18"/>
      <c r="AZ958" s="12"/>
      <c r="BA958" s="11"/>
      <c r="BB958" s="11"/>
      <c r="BD958" s="11"/>
      <c r="BE958" s="11"/>
      <c r="BF958" s="11"/>
      <c r="BG958" s="11"/>
      <c r="BH958" s="13"/>
      <c r="BI958" s="12"/>
    </row>
    <row r="959" spans="4:61" ht="15.75" customHeight="1">
      <c r="D959" s="44"/>
      <c r="E959" s="11"/>
      <c r="F959" s="11"/>
      <c r="G959" s="11"/>
      <c r="H959" s="11"/>
      <c r="I959" s="11"/>
      <c r="J959" s="11"/>
      <c r="K959" s="11"/>
      <c r="L959" s="44"/>
      <c r="M959" s="11"/>
      <c r="N959" s="11"/>
      <c r="P959" s="18"/>
      <c r="Q959" s="11"/>
      <c r="R959" s="11"/>
      <c r="S959" s="11"/>
      <c r="T959" s="11"/>
      <c r="U959" s="11"/>
      <c r="V959" s="11"/>
      <c r="W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K959" s="11"/>
      <c r="AL959" s="11"/>
      <c r="AN959" s="11"/>
      <c r="AO959" s="11"/>
      <c r="AP959" s="15"/>
      <c r="AQ959" s="12"/>
      <c r="AR959" s="11"/>
      <c r="AT959" s="12"/>
      <c r="AU959" s="11"/>
      <c r="AV959" s="44"/>
      <c r="AW959" s="12"/>
      <c r="AX959" s="11"/>
      <c r="AY959" s="18"/>
      <c r="AZ959" s="12"/>
      <c r="BA959" s="11"/>
      <c r="BB959" s="11"/>
      <c r="BD959" s="11"/>
      <c r="BE959" s="11"/>
      <c r="BF959" s="11"/>
      <c r="BG959" s="11"/>
      <c r="BH959" s="13"/>
      <c r="BI959" s="12"/>
    </row>
    <row r="960" spans="4:61" ht="15.75" customHeight="1">
      <c r="D960" s="44"/>
      <c r="E960" s="11"/>
      <c r="F960" s="11"/>
      <c r="G960" s="11"/>
      <c r="H960" s="11"/>
      <c r="I960" s="11"/>
      <c r="J960" s="11"/>
      <c r="K960" s="11"/>
      <c r="L960" s="44"/>
      <c r="M960" s="11"/>
      <c r="N960" s="11"/>
      <c r="P960" s="18"/>
      <c r="Q960" s="11"/>
      <c r="R960" s="11"/>
      <c r="S960" s="11"/>
      <c r="T960" s="11"/>
      <c r="U960" s="11"/>
      <c r="V960" s="11"/>
      <c r="W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K960" s="11"/>
      <c r="AL960" s="11"/>
      <c r="AN960" s="11"/>
      <c r="AO960" s="11"/>
      <c r="AP960" s="15"/>
      <c r="AQ960" s="12"/>
      <c r="AR960" s="11"/>
      <c r="AT960" s="12"/>
      <c r="AU960" s="11"/>
      <c r="AV960" s="44"/>
      <c r="AW960" s="12"/>
      <c r="AX960" s="11"/>
      <c r="AY960" s="18"/>
      <c r="AZ960" s="12"/>
      <c r="BA960" s="11"/>
      <c r="BB960" s="11"/>
      <c r="BD960" s="11"/>
      <c r="BE960" s="11"/>
      <c r="BF960" s="11"/>
      <c r="BG960" s="11"/>
      <c r="BH960" s="13"/>
      <c r="BI960" s="12"/>
    </row>
    <row r="961" spans="4:61" ht="15.75" customHeight="1">
      <c r="D961" s="44"/>
      <c r="E961" s="11"/>
      <c r="F961" s="11"/>
      <c r="G961" s="11"/>
      <c r="H961" s="11"/>
      <c r="I961" s="11"/>
      <c r="J961" s="11"/>
      <c r="K961" s="11"/>
      <c r="L961" s="44"/>
      <c r="M961" s="11"/>
      <c r="N961" s="11"/>
      <c r="P961" s="18"/>
      <c r="Q961" s="11"/>
      <c r="R961" s="11"/>
      <c r="S961" s="11"/>
      <c r="T961" s="11"/>
      <c r="U961" s="11"/>
      <c r="V961" s="11"/>
      <c r="W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K961" s="11"/>
      <c r="AL961" s="11"/>
      <c r="AN961" s="11"/>
      <c r="AO961" s="11"/>
      <c r="AP961" s="15"/>
      <c r="AQ961" s="12"/>
      <c r="AR961" s="11"/>
      <c r="AT961" s="12"/>
      <c r="AU961" s="11"/>
      <c r="AV961" s="44"/>
      <c r="AW961" s="12"/>
      <c r="AX961" s="11"/>
      <c r="AY961" s="18"/>
      <c r="AZ961" s="12"/>
      <c r="BA961" s="11"/>
      <c r="BB961" s="11"/>
      <c r="BD961" s="11"/>
      <c r="BE961" s="11"/>
      <c r="BF961" s="11"/>
      <c r="BG961" s="11"/>
      <c r="BH961" s="13"/>
      <c r="BI961" s="12"/>
    </row>
    <row r="962" spans="4:61" ht="15.75" customHeight="1">
      <c r="D962" s="44"/>
      <c r="E962" s="11"/>
      <c r="F962" s="11"/>
      <c r="G962" s="11"/>
      <c r="H962" s="11"/>
      <c r="I962" s="11"/>
      <c r="J962" s="11"/>
      <c r="K962" s="11"/>
      <c r="L962" s="44"/>
      <c r="M962" s="11"/>
      <c r="N962" s="11"/>
      <c r="P962" s="18"/>
      <c r="Q962" s="11"/>
      <c r="R962" s="11"/>
      <c r="S962" s="11"/>
      <c r="T962" s="11"/>
      <c r="U962" s="11"/>
      <c r="V962" s="11"/>
      <c r="W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K962" s="11"/>
      <c r="AL962" s="11"/>
      <c r="AN962" s="11"/>
      <c r="AO962" s="11"/>
      <c r="AP962" s="15"/>
      <c r="AQ962" s="12"/>
      <c r="AR962" s="11"/>
      <c r="AT962" s="12"/>
      <c r="AU962" s="11"/>
      <c r="AV962" s="44"/>
      <c r="AW962" s="12"/>
      <c r="AX962" s="11"/>
      <c r="AY962" s="18"/>
      <c r="AZ962" s="12"/>
      <c r="BA962" s="11"/>
      <c r="BB962" s="11"/>
      <c r="BD962" s="11"/>
      <c r="BE962" s="11"/>
      <c r="BF962" s="11"/>
      <c r="BG962" s="11"/>
      <c r="BH962" s="13"/>
      <c r="BI962" s="12"/>
    </row>
    <row r="963" spans="4:61" ht="15.75" customHeight="1">
      <c r="D963" s="44"/>
      <c r="E963" s="11"/>
      <c r="F963" s="11"/>
      <c r="G963" s="11"/>
      <c r="H963" s="11"/>
      <c r="I963" s="11"/>
      <c r="J963" s="11"/>
      <c r="K963" s="11"/>
      <c r="L963" s="44"/>
      <c r="M963" s="11"/>
      <c r="N963" s="11"/>
      <c r="P963" s="18"/>
      <c r="Q963" s="11"/>
      <c r="R963" s="11"/>
      <c r="S963" s="11"/>
      <c r="T963" s="11"/>
      <c r="U963" s="11"/>
      <c r="V963" s="11"/>
      <c r="W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K963" s="11"/>
      <c r="AL963" s="11"/>
      <c r="AN963" s="11"/>
      <c r="AO963" s="11"/>
      <c r="AP963" s="15"/>
      <c r="AQ963" s="12"/>
      <c r="AR963" s="11"/>
      <c r="AT963" s="12"/>
      <c r="AU963" s="11"/>
      <c r="AV963" s="44"/>
      <c r="AW963" s="12"/>
      <c r="AX963" s="11"/>
      <c r="AY963" s="18"/>
      <c r="AZ963" s="12"/>
      <c r="BA963" s="11"/>
      <c r="BB963" s="11"/>
      <c r="BD963" s="11"/>
      <c r="BE963" s="11"/>
      <c r="BF963" s="11"/>
      <c r="BG963" s="11"/>
      <c r="BH963" s="13"/>
      <c r="BI963" s="12"/>
    </row>
    <row r="964" spans="4:61" ht="15.75" customHeight="1">
      <c r="D964" s="44"/>
      <c r="E964" s="11"/>
      <c r="F964" s="11"/>
      <c r="G964" s="11"/>
      <c r="H964" s="11"/>
      <c r="I964" s="11"/>
      <c r="J964" s="11"/>
      <c r="K964" s="11"/>
      <c r="L964" s="44"/>
      <c r="M964" s="11"/>
      <c r="N964" s="11"/>
      <c r="P964" s="18"/>
      <c r="Q964" s="11"/>
      <c r="R964" s="11"/>
      <c r="S964" s="11"/>
      <c r="T964" s="11"/>
      <c r="U964" s="11"/>
      <c r="V964" s="11"/>
      <c r="W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K964" s="11"/>
      <c r="AL964" s="11"/>
      <c r="AN964" s="11"/>
      <c r="AO964" s="11"/>
      <c r="AP964" s="15"/>
      <c r="AQ964" s="12"/>
      <c r="AR964" s="11"/>
      <c r="AT964" s="12"/>
      <c r="AU964" s="11"/>
      <c r="AV964" s="44"/>
      <c r="AW964" s="12"/>
      <c r="AX964" s="11"/>
      <c r="AY964" s="18"/>
      <c r="AZ964" s="12"/>
      <c r="BA964" s="11"/>
      <c r="BB964" s="11"/>
      <c r="BD964" s="11"/>
      <c r="BE964" s="11"/>
      <c r="BF964" s="11"/>
      <c r="BG964" s="11"/>
      <c r="BH964" s="13"/>
      <c r="BI964" s="12"/>
    </row>
    <row r="965" spans="4:61" ht="15.75" customHeight="1">
      <c r="D965" s="44"/>
      <c r="E965" s="11"/>
      <c r="F965" s="11"/>
      <c r="G965" s="11"/>
      <c r="H965" s="11"/>
      <c r="I965" s="11"/>
      <c r="J965" s="11"/>
      <c r="K965" s="11"/>
      <c r="L965" s="44"/>
      <c r="M965" s="11"/>
      <c r="N965" s="11"/>
      <c r="P965" s="18"/>
      <c r="Q965" s="11"/>
      <c r="R965" s="11"/>
      <c r="S965" s="11"/>
      <c r="T965" s="11"/>
      <c r="U965" s="11"/>
      <c r="V965" s="11"/>
      <c r="W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K965" s="11"/>
      <c r="AL965" s="11"/>
      <c r="AN965" s="11"/>
      <c r="AO965" s="11"/>
      <c r="AP965" s="15"/>
      <c r="AQ965" s="12"/>
      <c r="AR965" s="11"/>
      <c r="AT965" s="12"/>
      <c r="AU965" s="11"/>
      <c r="AV965" s="44"/>
      <c r="AW965" s="12"/>
      <c r="AX965" s="11"/>
      <c r="AY965" s="18"/>
      <c r="AZ965" s="12"/>
      <c r="BA965" s="11"/>
      <c r="BB965" s="11"/>
      <c r="BD965" s="11"/>
      <c r="BE965" s="11"/>
      <c r="BF965" s="11"/>
      <c r="BG965" s="11"/>
      <c r="BH965" s="13"/>
      <c r="BI965" s="12"/>
    </row>
    <row r="966" spans="4:61" ht="15.75" customHeight="1">
      <c r="D966" s="44"/>
      <c r="E966" s="11"/>
      <c r="F966" s="11"/>
      <c r="G966" s="11"/>
      <c r="H966" s="11"/>
      <c r="I966" s="11"/>
      <c r="J966" s="11"/>
      <c r="K966" s="11"/>
      <c r="L966" s="44"/>
      <c r="M966" s="11"/>
      <c r="N966" s="11"/>
      <c r="P966" s="18"/>
      <c r="Q966" s="11"/>
      <c r="R966" s="11"/>
      <c r="S966" s="11"/>
      <c r="T966" s="11"/>
      <c r="U966" s="11"/>
      <c r="V966" s="11"/>
      <c r="W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K966" s="11"/>
      <c r="AL966" s="11"/>
      <c r="AN966" s="11"/>
      <c r="AO966" s="11"/>
      <c r="AP966" s="15"/>
      <c r="AQ966" s="12"/>
      <c r="AR966" s="11"/>
      <c r="AT966" s="12"/>
      <c r="AU966" s="11"/>
      <c r="AV966" s="44"/>
      <c r="AW966" s="12"/>
      <c r="AX966" s="11"/>
      <c r="AY966" s="18"/>
      <c r="AZ966" s="12"/>
      <c r="BA966" s="11"/>
      <c r="BB966" s="11"/>
      <c r="BD966" s="11"/>
      <c r="BE966" s="11"/>
      <c r="BF966" s="11"/>
      <c r="BG966" s="11"/>
      <c r="BH966" s="13"/>
      <c r="BI966" s="12"/>
    </row>
    <row r="967" spans="4:61" ht="15.75" customHeight="1">
      <c r="D967" s="44"/>
      <c r="E967" s="11"/>
      <c r="F967" s="11"/>
      <c r="G967" s="11"/>
      <c r="H967" s="11"/>
      <c r="I967" s="11"/>
      <c r="J967" s="11"/>
      <c r="K967" s="11"/>
      <c r="L967" s="44"/>
      <c r="M967" s="11"/>
      <c r="N967" s="11"/>
      <c r="P967" s="18"/>
      <c r="Q967" s="11"/>
      <c r="R967" s="11"/>
      <c r="S967" s="11"/>
      <c r="T967" s="11"/>
      <c r="U967" s="11"/>
      <c r="V967" s="11"/>
      <c r="W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K967" s="11"/>
      <c r="AL967" s="11"/>
      <c r="AN967" s="11"/>
      <c r="AO967" s="11"/>
      <c r="AP967" s="15"/>
      <c r="AQ967" s="12"/>
      <c r="AR967" s="11"/>
      <c r="AT967" s="12"/>
      <c r="AU967" s="11"/>
      <c r="AV967" s="44"/>
      <c r="AW967" s="12"/>
      <c r="AX967" s="11"/>
      <c r="AY967" s="18"/>
      <c r="AZ967" s="12"/>
      <c r="BA967" s="11"/>
      <c r="BB967" s="11"/>
      <c r="BD967" s="11"/>
      <c r="BE967" s="11"/>
      <c r="BF967" s="11"/>
      <c r="BG967" s="11"/>
      <c r="BH967" s="13"/>
      <c r="BI967" s="12"/>
    </row>
    <row r="968" spans="4:61" ht="15.75" customHeight="1">
      <c r="D968" s="44"/>
      <c r="E968" s="11"/>
      <c r="F968" s="11"/>
      <c r="G968" s="11"/>
      <c r="H968" s="11"/>
      <c r="I968" s="11"/>
      <c r="J968" s="11"/>
      <c r="K968" s="11"/>
      <c r="L968" s="44"/>
      <c r="M968" s="11"/>
      <c r="N968" s="11"/>
      <c r="P968" s="18"/>
      <c r="Q968" s="11"/>
      <c r="R968" s="11"/>
      <c r="S968" s="11"/>
      <c r="T968" s="11"/>
      <c r="U968" s="11"/>
      <c r="V968" s="11"/>
      <c r="W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K968" s="11"/>
      <c r="AL968" s="11"/>
      <c r="AN968" s="11"/>
      <c r="AO968" s="11"/>
      <c r="AP968" s="15"/>
      <c r="AQ968" s="12"/>
      <c r="AR968" s="11"/>
      <c r="AT968" s="12"/>
      <c r="AU968" s="11"/>
      <c r="AV968" s="44"/>
      <c r="AW968" s="12"/>
      <c r="AX968" s="11"/>
      <c r="AY968" s="18"/>
      <c r="AZ968" s="12"/>
      <c r="BA968" s="11"/>
      <c r="BB968" s="11"/>
      <c r="BD968" s="11"/>
      <c r="BE968" s="11"/>
      <c r="BF968" s="11"/>
      <c r="BG968" s="11"/>
      <c r="BH968" s="13"/>
      <c r="BI968" s="12"/>
    </row>
    <row r="969" spans="4:61" ht="15.75" customHeight="1">
      <c r="D969" s="44"/>
      <c r="E969" s="11"/>
      <c r="F969" s="11"/>
      <c r="G969" s="11"/>
      <c r="H969" s="11"/>
      <c r="I969" s="11"/>
      <c r="J969" s="11"/>
      <c r="K969" s="11"/>
      <c r="L969" s="44"/>
      <c r="M969" s="11"/>
      <c r="N969" s="11"/>
      <c r="P969" s="18"/>
      <c r="Q969" s="11"/>
      <c r="R969" s="11"/>
      <c r="S969" s="11"/>
      <c r="T969" s="11"/>
      <c r="U969" s="11"/>
      <c r="V969" s="11"/>
      <c r="W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K969" s="11"/>
      <c r="AL969" s="11"/>
      <c r="AN969" s="11"/>
      <c r="AO969" s="11"/>
      <c r="AP969" s="15"/>
      <c r="AQ969" s="12"/>
      <c r="AR969" s="11"/>
      <c r="AT969" s="12"/>
      <c r="AU969" s="11"/>
      <c r="AV969" s="44"/>
      <c r="AW969" s="12"/>
      <c r="AX969" s="11"/>
      <c r="AY969" s="18"/>
      <c r="AZ969" s="12"/>
      <c r="BA969" s="11"/>
      <c r="BB969" s="11"/>
      <c r="BD969" s="11"/>
      <c r="BE969" s="11"/>
      <c r="BF969" s="11"/>
      <c r="BG969" s="11"/>
      <c r="BH969" s="13"/>
      <c r="BI969" s="12"/>
    </row>
    <row r="970" spans="4:61" ht="15.75" customHeight="1">
      <c r="D970" s="44"/>
      <c r="E970" s="11"/>
      <c r="F970" s="11"/>
      <c r="G970" s="11"/>
      <c r="H970" s="11"/>
      <c r="I970" s="11"/>
      <c r="J970" s="11"/>
      <c r="K970" s="11"/>
      <c r="L970" s="44"/>
      <c r="M970" s="11"/>
      <c r="N970" s="11"/>
      <c r="P970" s="18"/>
      <c r="Q970" s="11"/>
      <c r="R970" s="11"/>
      <c r="S970" s="11"/>
      <c r="T970" s="11"/>
      <c r="U970" s="11"/>
      <c r="V970" s="11"/>
      <c r="W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K970" s="11"/>
      <c r="AL970" s="11"/>
      <c r="AN970" s="11"/>
      <c r="AO970" s="11"/>
      <c r="AP970" s="15"/>
      <c r="AQ970" s="12"/>
      <c r="AR970" s="11"/>
      <c r="AT970" s="12"/>
      <c r="AU970" s="11"/>
      <c r="AV970" s="44"/>
      <c r="AW970" s="12"/>
      <c r="AX970" s="11"/>
      <c r="AY970" s="18"/>
      <c r="AZ970" s="12"/>
      <c r="BA970" s="11"/>
      <c r="BB970" s="11"/>
      <c r="BD970" s="11"/>
      <c r="BE970" s="11"/>
      <c r="BF970" s="11"/>
      <c r="BG970" s="11"/>
      <c r="BH970" s="13"/>
      <c r="BI970" s="12"/>
    </row>
    <row r="971" spans="4:61" ht="15.75" customHeight="1">
      <c r="D971" s="44"/>
      <c r="E971" s="11"/>
      <c r="F971" s="11"/>
      <c r="G971" s="11"/>
      <c r="H971" s="11"/>
      <c r="I971" s="11"/>
      <c r="J971" s="11"/>
      <c r="K971" s="11"/>
      <c r="L971" s="44"/>
      <c r="M971" s="11"/>
      <c r="N971" s="11"/>
      <c r="P971" s="18"/>
      <c r="Q971" s="11"/>
      <c r="R971" s="11"/>
      <c r="S971" s="11"/>
      <c r="T971" s="11"/>
      <c r="U971" s="11"/>
      <c r="V971" s="11"/>
      <c r="W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K971" s="11"/>
      <c r="AL971" s="11"/>
      <c r="AN971" s="11"/>
      <c r="AO971" s="11"/>
      <c r="AP971" s="15"/>
      <c r="AQ971" s="12"/>
      <c r="AR971" s="11"/>
      <c r="AT971" s="12"/>
      <c r="AU971" s="11"/>
      <c r="AV971" s="44"/>
      <c r="AW971" s="12"/>
      <c r="AX971" s="11"/>
      <c r="AY971" s="18"/>
      <c r="AZ971" s="12"/>
      <c r="BA971" s="11"/>
      <c r="BB971" s="11"/>
      <c r="BD971" s="11"/>
      <c r="BE971" s="11"/>
      <c r="BF971" s="11"/>
      <c r="BG971" s="11"/>
      <c r="BH971" s="13"/>
      <c r="BI971" s="12"/>
    </row>
    <row r="972" spans="4:61" ht="15.75" customHeight="1">
      <c r="D972" s="44"/>
      <c r="E972" s="11"/>
      <c r="F972" s="11"/>
      <c r="G972" s="11"/>
      <c r="H972" s="11"/>
      <c r="I972" s="11"/>
      <c r="J972" s="11"/>
      <c r="K972" s="11"/>
      <c r="L972" s="44"/>
      <c r="M972" s="11"/>
      <c r="N972" s="11"/>
      <c r="P972" s="18"/>
      <c r="Q972" s="11"/>
      <c r="R972" s="11"/>
      <c r="S972" s="11"/>
      <c r="T972" s="11"/>
      <c r="U972" s="11"/>
      <c r="V972" s="11"/>
      <c r="W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K972" s="11"/>
      <c r="AL972" s="11"/>
      <c r="AN972" s="11"/>
      <c r="AO972" s="11"/>
      <c r="AP972" s="15"/>
      <c r="AQ972" s="12"/>
      <c r="AR972" s="11"/>
      <c r="AT972" s="12"/>
      <c r="AU972" s="11"/>
      <c r="AV972" s="44"/>
      <c r="AW972" s="12"/>
      <c r="AX972" s="11"/>
      <c r="AY972" s="18"/>
      <c r="AZ972" s="12"/>
      <c r="BA972" s="11"/>
      <c r="BB972" s="11"/>
      <c r="BD972" s="11"/>
      <c r="BE972" s="11"/>
      <c r="BF972" s="11"/>
      <c r="BG972" s="11"/>
      <c r="BH972" s="13"/>
      <c r="BI972" s="12"/>
    </row>
    <row r="973" spans="4:61" ht="15.75" customHeight="1">
      <c r="D973" s="44"/>
      <c r="E973" s="11"/>
      <c r="F973" s="11"/>
      <c r="G973" s="11"/>
      <c r="H973" s="11"/>
      <c r="I973" s="11"/>
      <c r="J973" s="11"/>
      <c r="K973" s="11"/>
      <c r="L973" s="44"/>
      <c r="M973" s="11"/>
      <c r="N973" s="11"/>
      <c r="P973" s="18"/>
      <c r="Q973" s="11"/>
      <c r="R973" s="11"/>
      <c r="S973" s="11"/>
      <c r="T973" s="11"/>
      <c r="U973" s="11"/>
      <c r="V973" s="11"/>
      <c r="W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K973" s="11"/>
      <c r="AL973" s="11"/>
      <c r="AN973" s="11"/>
      <c r="AO973" s="11"/>
      <c r="AP973" s="15"/>
      <c r="AQ973" s="12"/>
      <c r="AR973" s="11"/>
      <c r="AT973" s="12"/>
      <c r="AU973" s="11"/>
      <c r="AV973" s="44"/>
      <c r="AW973" s="12"/>
      <c r="AX973" s="11"/>
      <c r="AY973" s="18"/>
      <c r="AZ973" s="12"/>
      <c r="BA973" s="11"/>
      <c r="BB973" s="11"/>
      <c r="BD973" s="11"/>
      <c r="BE973" s="11"/>
      <c r="BF973" s="11"/>
      <c r="BG973" s="11"/>
      <c r="BH973" s="13"/>
      <c r="BI973" s="12"/>
    </row>
    <row r="974" spans="4:61" ht="15.75" customHeight="1">
      <c r="D974" s="44"/>
      <c r="E974" s="11"/>
      <c r="F974" s="11"/>
      <c r="G974" s="11"/>
      <c r="H974" s="11"/>
      <c r="I974" s="11"/>
      <c r="J974" s="11"/>
      <c r="K974" s="11"/>
      <c r="L974" s="44"/>
      <c r="M974" s="11"/>
      <c r="N974" s="11"/>
      <c r="P974" s="18"/>
      <c r="Q974" s="11"/>
      <c r="R974" s="11"/>
      <c r="S974" s="11"/>
      <c r="T974" s="11"/>
      <c r="U974" s="11"/>
      <c r="V974" s="11"/>
      <c r="W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K974" s="11"/>
      <c r="AL974" s="11"/>
      <c r="AN974" s="11"/>
      <c r="AO974" s="11"/>
      <c r="AP974" s="15"/>
      <c r="AQ974" s="12"/>
      <c r="AR974" s="11"/>
      <c r="AT974" s="12"/>
      <c r="AU974" s="11"/>
      <c r="AV974" s="44"/>
      <c r="AW974" s="12"/>
      <c r="AX974" s="11"/>
      <c r="AY974" s="18"/>
      <c r="AZ974" s="12"/>
      <c r="BA974" s="11"/>
      <c r="BB974" s="11"/>
      <c r="BD974" s="11"/>
      <c r="BE974" s="11"/>
      <c r="BF974" s="11"/>
      <c r="BG974" s="11"/>
      <c r="BH974" s="13"/>
      <c r="BI974" s="12"/>
    </row>
    <row r="975" spans="4:61" ht="15.75" customHeight="1">
      <c r="D975" s="44"/>
      <c r="E975" s="11"/>
      <c r="F975" s="11"/>
      <c r="G975" s="11"/>
      <c r="H975" s="11"/>
      <c r="I975" s="11"/>
      <c r="J975" s="11"/>
      <c r="K975" s="11"/>
      <c r="L975" s="44"/>
      <c r="M975" s="11"/>
      <c r="N975" s="11"/>
      <c r="P975" s="18"/>
      <c r="Q975" s="11"/>
      <c r="R975" s="11"/>
      <c r="S975" s="11"/>
      <c r="T975" s="11"/>
      <c r="U975" s="11"/>
      <c r="V975" s="11"/>
      <c r="W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K975" s="11"/>
      <c r="AL975" s="11"/>
      <c r="AN975" s="11"/>
      <c r="AO975" s="11"/>
      <c r="AP975" s="15"/>
      <c r="AQ975" s="12"/>
      <c r="AR975" s="11"/>
      <c r="AT975" s="12"/>
      <c r="AU975" s="11"/>
      <c r="AV975" s="44"/>
      <c r="AW975" s="12"/>
      <c r="AX975" s="11"/>
      <c r="AY975" s="18"/>
      <c r="AZ975" s="12"/>
      <c r="BA975" s="11"/>
      <c r="BB975" s="11"/>
      <c r="BD975" s="11"/>
      <c r="BE975" s="11"/>
      <c r="BF975" s="11"/>
      <c r="BG975" s="11"/>
      <c r="BH975" s="13"/>
      <c r="BI975" s="12"/>
    </row>
    <row r="976" spans="4:61" ht="15.75" customHeight="1">
      <c r="D976" s="44"/>
      <c r="E976" s="11"/>
      <c r="F976" s="11"/>
      <c r="G976" s="11"/>
      <c r="H976" s="11"/>
      <c r="I976" s="11"/>
      <c r="J976" s="11"/>
      <c r="K976" s="11"/>
      <c r="L976" s="44"/>
      <c r="M976" s="11"/>
      <c r="N976" s="11"/>
      <c r="P976" s="18"/>
      <c r="Q976" s="11"/>
      <c r="R976" s="11"/>
      <c r="S976" s="11"/>
      <c r="T976" s="11"/>
      <c r="U976" s="11"/>
      <c r="V976" s="11"/>
      <c r="W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K976" s="11"/>
      <c r="AL976" s="11"/>
      <c r="AN976" s="11"/>
      <c r="AO976" s="11"/>
      <c r="AP976" s="15"/>
      <c r="AQ976" s="12"/>
      <c r="AR976" s="11"/>
      <c r="AT976" s="12"/>
      <c r="AU976" s="11"/>
      <c r="AV976" s="44"/>
      <c r="AW976" s="12"/>
      <c r="AX976" s="11"/>
      <c r="AY976" s="18"/>
      <c r="AZ976" s="12"/>
      <c r="BA976" s="11"/>
      <c r="BB976" s="11"/>
      <c r="BD976" s="11"/>
      <c r="BE976" s="11"/>
      <c r="BF976" s="11"/>
      <c r="BG976" s="11"/>
      <c r="BH976" s="13"/>
      <c r="BI976" s="12"/>
    </row>
    <row r="977" spans="4:61" ht="15.75" customHeight="1">
      <c r="D977" s="44"/>
      <c r="E977" s="11"/>
      <c r="F977" s="11"/>
      <c r="G977" s="11"/>
      <c r="H977" s="11"/>
      <c r="I977" s="11"/>
      <c r="J977" s="11"/>
      <c r="K977" s="11"/>
      <c r="L977" s="44"/>
      <c r="M977" s="11"/>
      <c r="N977" s="11"/>
      <c r="P977" s="18"/>
      <c r="Q977" s="11"/>
      <c r="R977" s="11"/>
      <c r="S977" s="11"/>
      <c r="T977" s="11"/>
      <c r="U977" s="11"/>
      <c r="V977" s="11"/>
      <c r="W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K977" s="11"/>
      <c r="AL977" s="11"/>
      <c r="AN977" s="11"/>
      <c r="AO977" s="11"/>
      <c r="AP977" s="15"/>
      <c r="AQ977" s="12"/>
      <c r="AR977" s="11"/>
      <c r="AT977" s="12"/>
      <c r="AU977" s="11"/>
      <c r="AV977" s="44"/>
      <c r="AW977" s="12"/>
      <c r="AX977" s="11"/>
      <c r="AY977" s="18"/>
      <c r="AZ977" s="12"/>
      <c r="BA977" s="11"/>
      <c r="BB977" s="11"/>
      <c r="BD977" s="11"/>
      <c r="BE977" s="11"/>
      <c r="BF977" s="11"/>
      <c r="BG977" s="11"/>
      <c r="BH977" s="13"/>
      <c r="BI977" s="12"/>
    </row>
    <row r="978" spans="4:61" ht="15.75" customHeight="1">
      <c r="D978" s="44"/>
      <c r="E978" s="11"/>
      <c r="F978" s="11"/>
      <c r="G978" s="11"/>
      <c r="H978" s="11"/>
      <c r="I978" s="11"/>
      <c r="J978" s="11"/>
      <c r="K978" s="11"/>
      <c r="L978" s="44"/>
      <c r="M978" s="11"/>
      <c r="N978" s="11"/>
      <c r="P978" s="18"/>
      <c r="Q978" s="11"/>
      <c r="R978" s="11"/>
      <c r="S978" s="11"/>
      <c r="T978" s="11"/>
      <c r="U978" s="11"/>
      <c r="V978" s="11"/>
      <c r="W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K978" s="11"/>
      <c r="AL978" s="11"/>
      <c r="AN978" s="11"/>
      <c r="AO978" s="11"/>
      <c r="AP978" s="15"/>
      <c r="AQ978" s="12"/>
      <c r="AR978" s="11"/>
      <c r="AT978" s="12"/>
      <c r="AU978" s="11"/>
      <c r="AV978" s="44"/>
      <c r="AW978" s="12"/>
      <c r="AX978" s="11"/>
      <c r="AY978" s="18"/>
      <c r="AZ978" s="12"/>
      <c r="BA978" s="11"/>
      <c r="BB978" s="11"/>
      <c r="BD978" s="11"/>
      <c r="BE978" s="11"/>
      <c r="BF978" s="11"/>
      <c r="BG978" s="11"/>
      <c r="BH978" s="13"/>
      <c r="BI978" s="12"/>
    </row>
    <row r="979" spans="4:61" ht="15.75" customHeight="1">
      <c r="D979" s="44"/>
      <c r="E979" s="11"/>
      <c r="F979" s="11"/>
      <c r="G979" s="11"/>
      <c r="H979" s="11"/>
      <c r="I979" s="11"/>
      <c r="J979" s="11"/>
      <c r="K979" s="11"/>
      <c r="L979" s="44"/>
      <c r="M979" s="11"/>
      <c r="N979" s="11"/>
      <c r="P979" s="18"/>
      <c r="Q979" s="11"/>
      <c r="R979" s="11"/>
      <c r="S979" s="11"/>
      <c r="T979" s="11"/>
      <c r="U979" s="11"/>
      <c r="V979" s="11"/>
      <c r="W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K979" s="11"/>
      <c r="AL979" s="11"/>
      <c r="AN979" s="11"/>
      <c r="AO979" s="11"/>
      <c r="AP979" s="15"/>
      <c r="AQ979" s="12"/>
      <c r="AR979" s="11"/>
      <c r="AT979" s="12"/>
      <c r="AU979" s="11"/>
      <c r="AV979" s="44"/>
      <c r="AW979" s="12"/>
      <c r="AX979" s="11"/>
      <c r="AY979" s="18"/>
      <c r="AZ979" s="12"/>
      <c r="BA979" s="11"/>
      <c r="BB979" s="11"/>
      <c r="BD979" s="11"/>
      <c r="BE979" s="11"/>
      <c r="BF979" s="11"/>
      <c r="BG979" s="11"/>
      <c r="BH979" s="13"/>
      <c r="BI979" s="12"/>
    </row>
    <row r="980" spans="4:61" ht="15.75" customHeight="1">
      <c r="D980" s="44"/>
      <c r="E980" s="11"/>
      <c r="F980" s="11"/>
      <c r="G980" s="11"/>
      <c r="H980" s="11"/>
      <c r="I980" s="11"/>
      <c r="J980" s="11"/>
      <c r="K980" s="11"/>
      <c r="L980" s="44"/>
      <c r="M980" s="11"/>
      <c r="N980" s="11"/>
      <c r="P980" s="18"/>
      <c r="Q980" s="11"/>
      <c r="R980" s="11"/>
      <c r="S980" s="11"/>
      <c r="T980" s="11"/>
      <c r="U980" s="11"/>
      <c r="V980" s="11"/>
      <c r="W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K980" s="11"/>
      <c r="AL980" s="11"/>
      <c r="AN980" s="11"/>
      <c r="AO980" s="11"/>
      <c r="AP980" s="15"/>
      <c r="AQ980" s="12"/>
      <c r="AR980" s="11"/>
      <c r="AT980" s="12"/>
      <c r="AU980" s="11"/>
      <c r="AV980" s="44"/>
      <c r="AW980" s="12"/>
      <c r="AX980" s="11"/>
      <c r="AY980" s="18"/>
      <c r="AZ980" s="12"/>
      <c r="BA980" s="11"/>
      <c r="BB980" s="11"/>
      <c r="BD980" s="11"/>
      <c r="BE980" s="11"/>
      <c r="BF980" s="11"/>
      <c r="BG980" s="11"/>
      <c r="BH980" s="13"/>
      <c r="BI980" s="12"/>
    </row>
    <row r="981" spans="4:61" ht="15.75" customHeight="1">
      <c r="D981" s="44"/>
      <c r="E981" s="11"/>
      <c r="F981" s="11"/>
      <c r="G981" s="11"/>
      <c r="H981" s="11"/>
      <c r="I981" s="11"/>
      <c r="J981" s="11"/>
      <c r="K981" s="11"/>
      <c r="L981" s="44"/>
      <c r="M981" s="11"/>
      <c r="N981" s="11"/>
      <c r="P981" s="18"/>
      <c r="Q981" s="11"/>
      <c r="R981" s="11"/>
      <c r="S981" s="11"/>
      <c r="T981" s="11"/>
      <c r="U981" s="11"/>
      <c r="V981" s="11"/>
      <c r="W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K981" s="11"/>
      <c r="AL981" s="11"/>
      <c r="AN981" s="11"/>
      <c r="AO981" s="11"/>
      <c r="AP981" s="15"/>
      <c r="AQ981" s="12"/>
      <c r="AR981" s="11"/>
      <c r="AT981" s="12"/>
      <c r="AU981" s="11"/>
      <c r="AV981" s="44"/>
      <c r="AW981" s="12"/>
      <c r="AX981" s="11"/>
      <c r="AY981" s="18"/>
      <c r="AZ981" s="12"/>
      <c r="BA981" s="11"/>
      <c r="BB981" s="11"/>
      <c r="BD981" s="11"/>
      <c r="BE981" s="11"/>
      <c r="BF981" s="11"/>
      <c r="BG981" s="11"/>
      <c r="BH981" s="13"/>
      <c r="BI981" s="12"/>
    </row>
    <row r="982" spans="4:61" ht="15.75" customHeight="1">
      <c r="D982" s="44"/>
      <c r="E982" s="11"/>
      <c r="F982" s="11"/>
      <c r="G982" s="11"/>
      <c r="H982" s="11"/>
      <c r="I982" s="11"/>
      <c r="J982" s="11"/>
      <c r="K982" s="11"/>
      <c r="L982" s="44"/>
      <c r="M982" s="11"/>
      <c r="N982" s="11"/>
      <c r="P982" s="18"/>
      <c r="Q982" s="11"/>
      <c r="R982" s="11"/>
      <c r="S982" s="11"/>
      <c r="T982" s="11"/>
      <c r="U982" s="11"/>
      <c r="V982" s="11"/>
      <c r="W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K982" s="11"/>
      <c r="AL982" s="11"/>
      <c r="AN982" s="11"/>
      <c r="AO982" s="11"/>
      <c r="AP982" s="15"/>
      <c r="AQ982" s="12"/>
      <c r="AR982" s="11"/>
      <c r="AT982" s="12"/>
      <c r="AU982" s="11"/>
      <c r="AV982" s="44"/>
      <c r="AW982" s="12"/>
      <c r="AX982" s="11"/>
      <c r="AY982" s="18"/>
      <c r="AZ982" s="12"/>
      <c r="BA982" s="11"/>
      <c r="BB982" s="11"/>
      <c r="BD982" s="11"/>
      <c r="BE982" s="11"/>
      <c r="BF982" s="11"/>
      <c r="BG982" s="11"/>
      <c r="BH982" s="13"/>
      <c r="BI982" s="12"/>
    </row>
    <row r="983" spans="4:61" ht="15.75" customHeight="1">
      <c r="D983" s="44"/>
      <c r="E983" s="11"/>
      <c r="F983" s="11"/>
      <c r="G983" s="11"/>
      <c r="H983" s="11"/>
      <c r="I983" s="11"/>
      <c r="J983" s="11"/>
      <c r="K983" s="11"/>
      <c r="L983" s="44"/>
      <c r="M983" s="11"/>
      <c r="N983" s="11"/>
      <c r="P983" s="18"/>
      <c r="Q983" s="11"/>
      <c r="R983" s="11"/>
      <c r="S983" s="11"/>
      <c r="T983" s="11"/>
      <c r="U983" s="11"/>
      <c r="V983" s="11"/>
      <c r="W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K983" s="11"/>
      <c r="AL983" s="11"/>
      <c r="AN983" s="11"/>
      <c r="AO983" s="11"/>
      <c r="AP983" s="15"/>
      <c r="AQ983" s="12"/>
      <c r="AR983" s="11"/>
      <c r="AT983" s="12"/>
      <c r="AU983" s="11"/>
      <c r="AV983" s="44"/>
      <c r="AW983" s="12"/>
      <c r="AX983" s="11"/>
      <c r="AY983" s="18"/>
      <c r="AZ983" s="12"/>
      <c r="BA983" s="11"/>
      <c r="BB983" s="11"/>
      <c r="BD983" s="11"/>
      <c r="BE983" s="11"/>
      <c r="BF983" s="11"/>
      <c r="BG983" s="11"/>
      <c r="BH983" s="13"/>
      <c r="BI983" s="12"/>
    </row>
    <row r="984" spans="4:61" ht="15.75" customHeight="1">
      <c r="D984" s="44"/>
      <c r="E984" s="11"/>
      <c r="F984" s="11"/>
      <c r="G984" s="11"/>
      <c r="H984" s="11"/>
      <c r="I984" s="11"/>
      <c r="J984" s="11"/>
      <c r="K984" s="11"/>
      <c r="L984" s="44"/>
      <c r="M984" s="11"/>
      <c r="N984" s="11"/>
      <c r="P984" s="18"/>
      <c r="Q984" s="11"/>
      <c r="R984" s="11"/>
      <c r="S984" s="11"/>
      <c r="T984" s="11"/>
      <c r="U984" s="11"/>
      <c r="V984" s="11"/>
      <c r="W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K984" s="11"/>
      <c r="AL984" s="11"/>
      <c r="AN984" s="11"/>
      <c r="AO984" s="11"/>
      <c r="AP984" s="15"/>
      <c r="AQ984" s="12"/>
      <c r="AR984" s="11"/>
      <c r="AT984" s="12"/>
      <c r="AU984" s="11"/>
      <c r="AV984" s="44"/>
      <c r="AW984" s="12"/>
      <c r="AX984" s="11"/>
      <c r="AY984" s="18"/>
      <c r="AZ984" s="12"/>
      <c r="BA984" s="11"/>
      <c r="BB984" s="11"/>
      <c r="BD984" s="11"/>
      <c r="BE984" s="11"/>
      <c r="BF984" s="11"/>
      <c r="BG984" s="11"/>
      <c r="BH984" s="13"/>
      <c r="BI984" s="12"/>
    </row>
    <row r="985" spans="4:61" ht="15.75" customHeight="1">
      <c r="D985" s="44"/>
      <c r="E985" s="11"/>
      <c r="F985" s="11"/>
      <c r="G985" s="11"/>
      <c r="H985" s="11"/>
      <c r="I985" s="11"/>
      <c r="J985" s="11"/>
      <c r="K985" s="11"/>
      <c r="L985" s="44"/>
      <c r="M985" s="11"/>
      <c r="N985" s="11"/>
      <c r="P985" s="18"/>
      <c r="Q985" s="11"/>
      <c r="R985" s="11"/>
      <c r="S985" s="11"/>
      <c r="T985" s="11"/>
      <c r="U985" s="11"/>
      <c r="V985" s="11"/>
      <c r="W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K985" s="11"/>
      <c r="AL985" s="11"/>
      <c r="AN985" s="11"/>
      <c r="AO985" s="11"/>
      <c r="AP985" s="15"/>
      <c r="AQ985" s="12"/>
      <c r="AR985" s="11"/>
      <c r="AT985" s="12"/>
      <c r="AU985" s="11"/>
      <c r="AV985" s="44"/>
      <c r="AW985" s="12"/>
      <c r="AX985" s="11"/>
      <c r="AY985" s="18"/>
      <c r="AZ985" s="12"/>
      <c r="BA985" s="11"/>
      <c r="BB985" s="11"/>
      <c r="BD985" s="11"/>
      <c r="BE985" s="11"/>
      <c r="BF985" s="11"/>
      <c r="BG985" s="11"/>
      <c r="BH985" s="13"/>
      <c r="BI985" s="12"/>
    </row>
    <row r="986" spans="4:61" ht="15.75" customHeight="1">
      <c r="D986" s="44"/>
      <c r="E986" s="11"/>
      <c r="F986" s="11"/>
      <c r="G986" s="11"/>
      <c r="H986" s="11"/>
      <c r="I986" s="11"/>
      <c r="J986" s="11"/>
      <c r="K986" s="11"/>
      <c r="L986" s="44"/>
      <c r="M986" s="11"/>
      <c r="N986" s="11"/>
      <c r="P986" s="18"/>
      <c r="Q986" s="11"/>
      <c r="R986" s="11"/>
      <c r="S986" s="11"/>
      <c r="T986" s="11"/>
      <c r="U986" s="11"/>
      <c r="V986" s="11"/>
      <c r="W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K986" s="11"/>
      <c r="AL986" s="11"/>
      <c r="AN986" s="11"/>
      <c r="AO986" s="11"/>
      <c r="AP986" s="15"/>
      <c r="AQ986" s="12"/>
      <c r="AR986" s="11"/>
      <c r="AT986" s="12"/>
      <c r="AU986" s="11"/>
      <c r="AV986" s="44"/>
      <c r="AW986" s="12"/>
      <c r="AX986" s="11"/>
      <c r="AY986" s="18"/>
      <c r="AZ986" s="12"/>
      <c r="BA986" s="11"/>
      <c r="BB986" s="11"/>
      <c r="BD986" s="11"/>
      <c r="BE986" s="11"/>
      <c r="BF986" s="11"/>
      <c r="BG986" s="11"/>
      <c r="BH986" s="13"/>
      <c r="BI986" s="12"/>
    </row>
    <row r="987" spans="4:61" ht="15.75" customHeight="1">
      <c r="D987" s="44"/>
      <c r="E987" s="11"/>
      <c r="F987" s="11"/>
      <c r="G987" s="11"/>
      <c r="H987" s="11"/>
      <c r="I987" s="11"/>
      <c r="J987" s="11"/>
      <c r="K987" s="11"/>
      <c r="L987" s="44"/>
      <c r="M987" s="11"/>
      <c r="N987" s="11"/>
      <c r="P987" s="18"/>
      <c r="Q987" s="11"/>
      <c r="R987" s="11"/>
      <c r="S987" s="11"/>
      <c r="T987" s="11"/>
      <c r="U987" s="11"/>
      <c r="V987" s="11"/>
      <c r="W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K987" s="11"/>
      <c r="AL987" s="11"/>
      <c r="AN987" s="11"/>
      <c r="AO987" s="11"/>
      <c r="AP987" s="15"/>
      <c r="AQ987" s="12"/>
      <c r="AR987" s="11"/>
      <c r="AT987" s="12"/>
      <c r="AU987" s="11"/>
      <c r="AV987" s="44"/>
      <c r="AW987" s="12"/>
      <c r="AX987" s="11"/>
      <c r="AY987" s="18"/>
      <c r="AZ987" s="12"/>
      <c r="BA987" s="11"/>
      <c r="BB987" s="11"/>
      <c r="BD987" s="11"/>
      <c r="BE987" s="11"/>
      <c r="BF987" s="11"/>
      <c r="BG987" s="11"/>
      <c r="BH987" s="13"/>
      <c r="BI987" s="12"/>
    </row>
    <row r="988" spans="4:61" ht="15.75" customHeight="1">
      <c r="D988" s="44"/>
      <c r="E988" s="11"/>
      <c r="F988" s="11"/>
      <c r="G988" s="11"/>
      <c r="H988" s="11"/>
      <c r="I988" s="11"/>
      <c r="J988" s="11"/>
      <c r="K988" s="11"/>
      <c r="L988" s="44"/>
      <c r="M988" s="11"/>
      <c r="N988" s="11"/>
      <c r="P988" s="18"/>
      <c r="Q988" s="11"/>
      <c r="R988" s="11"/>
      <c r="S988" s="11"/>
      <c r="T988" s="11"/>
      <c r="U988" s="11"/>
      <c r="V988" s="11"/>
      <c r="W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K988" s="11"/>
      <c r="AL988" s="11"/>
      <c r="AN988" s="11"/>
      <c r="AO988" s="11"/>
      <c r="AP988" s="15"/>
      <c r="AQ988" s="12"/>
      <c r="AR988" s="11"/>
      <c r="AT988" s="12"/>
      <c r="AU988" s="11"/>
      <c r="AV988" s="44"/>
      <c r="AW988" s="12"/>
      <c r="AX988" s="11"/>
      <c r="AY988" s="18"/>
      <c r="AZ988" s="12"/>
      <c r="BA988" s="11"/>
      <c r="BB988" s="11"/>
      <c r="BD988" s="11"/>
      <c r="BE988" s="11"/>
      <c r="BF988" s="11"/>
      <c r="BG988" s="11"/>
      <c r="BH988" s="13"/>
      <c r="BI988" s="12"/>
    </row>
    <row r="989" spans="4:61" ht="15.75" customHeight="1">
      <c r="D989" s="44"/>
      <c r="E989" s="11"/>
      <c r="F989" s="11"/>
      <c r="G989" s="11"/>
      <c r="H989" s="11"/>
      <c r="I989" s="11"/>
      <c r="J989" s="11"/>
      <c r="K989" s="11"/>
      <c r="L989" s="44"/>
      <c r="M989" s="11"/>
      <c r="N989" s="11"/>
      <c r="P989" s="18"/>
      <c r="Q989" s="11"/>
      <c r="R989" s="11"/>
      <c r="S989" s="11"/>
      <c r="T989" s="11"/>
      <c r="U989" s="11"/>
      <c r="V989" s="11"/>
      <c r="W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K989" s="11"/>
      <c r="AL989" s="11"/>
      <c r="AN989" s="11"/>
      <c r="AO989" s="11"/>
      <c r="AP989" s="15"/>
      <c r="AQ989" s="12"/>
      <c r="AR989" s="11"/>
      <c r="AT989" s="12"/>
      <c r="AU989" s="11"/>
      <c r="AV989" s="44"/>
      <c r="AW989" s="12"/>
      <c r="AX989" s="11"/>
      <c r="AY989" s="18"/>
      <c r="AZ989" s="12"/>
      <c r="BA989" s="11"/>
      <c r="BB989" s="11"/>
      <c r="BD989" s="11"/>
      <c r="BE989" s="11"/>
      <c r="BF989" s="11"/>
      <c r="BG989" s="11"/>
      <c r="BH989" s="13"/>
      <c r="BI989" s="12"/>
    </row>
    <row r="990" spans="4:61" ht="15.75" customHeight="1">
      <c r="D990" s="44"/>
      <c r="E990" s="11"/>
      <c r="F990" s="11"/>
      <c r="G990" s="11"/>
      <c r="H990" s="11"/>
      <c r="I990" s="11"/>
      <c r="J990" s="11"/>
      <c r="K990" s="11"/>
      <c r="L990" s="44"/>
      <c r="M990" s="11"/>
      <c r="N990" s="11"/>
      <c r="P990" s="18"/>
      <c r="Q990" s="11"/>
      <c r="R990" s="11"/>
      <c r="S990" s="11"/>
      <c r="T990" s="11"/>
      <c r="U990" s="11"/>
      <c r="V990" s="11"/>
      <c r="W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K990" s="11"/>
      <c r="AL990" s="11"/>
      <c r="AN990" s="11"/>
      <c r="AO990" s="11"/>
      <c r="AP990" s="15"/>
      <c r="AQ990" s="12"/>
      <c r="AR990" s="11"/>
      <c r="AT990" s="12"/>
      <c r="AU990" s="11"/>
      <c r="AV990" s="44"/>
      <c r="AW990" s="12"/>
      <c r="AX990" s="11"/>
      <c r="AY990" s="18"/>
      <c r="AZ990" s="12"/>
      <c r="BA990" s="11"/>
      <c r="BB990" s="11"/>
      <c r="BD990" s="11"/>
      <c r="BE990" s="11"/>
      <c r="BF990" s="11"/>
      <c r="BG990" s="11"/>
      <c r="BH990" s="13"/>
      <c r="BI990" s="12"/>
    </row>
    <row r="991" spans="4:61" ht="15.75" customHeight="1">
      <c r="D991" s="44"/>
      <c r="E991" s="11"/>
      <c r="F991" s="11"/>
      <c r="G991" s="11"/>
      <c r="H991" s="11"/>
      <c r="I991" s="11"/>
      <c r="J991" s="11"/>
      <c r="K991" s="11"/>
      <c r="L991" s="44"/>
      <c r="M991" s="11"/>
      <c r="N991" s="11"/>
      <c r="P991" s="18"/>
      <c r="Q991" s="11"/>
      <c r="R991" s="11"/>
      <c r="S991" s="11"/>
      <c r="T991" s="11"/>
      <c r="U991" s="11"/>
      <c r="V991" s="11"/>
      <c r="W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K991" s="11"/>
      <c r="AL991" s="11"/>
      <c r="AN991" s="11"/>
      <c r="AO991" s="11"/>
      <c r="AP991" s="15"/>
      <c r="AQ991" s="12"/>
      <c r="AR991" s="11"/>
      <c r="AT991" s="12"/>
      <c r="AU991" s="11"/>
      <c r="AV991" s="44"/>
      <c r="AW991" s="12"/>
      <c r="AX991" s="11"/>
      <c r="AY991" s="18"/>
      <c r="AZ991" s="12"/>
      <c r="BA991" s="11"/>
      <c r="BB991" s="11"/>
      <c r="BD991" s="11"/>
      <c r="BE991" s="11"/>
      <c r="BF991" s="11"/>
      <c r="BG991" s="11"/>
      <c r="BH991" s="13"/>
      <c r="BI991" s="12"/>
    </row>
    <row r="992" spans="4:61" ht="15.75" customHeight="1">
      <c r="D992" s="44"/>
      <c r="E992" s="11"/>
      <c r="F992" s="11"/>
      <c r="G992" s="11"/>
      <c r="H992" s="11"/>
      <c r="I992" s="11"/>
      <c r="J992" s="11"/>
      <c r="K992" s="11"/>
      <c r="L992" s="44"/>
      <c r="M992" s="11"/>
      <c r="N992" s="11"/>
      <c r="P992" s="18"/>
      <c r="Q992" s="11"/>
      <c r="R992" s="11"/>
      <c r="S992" s="11"/>
      <c r="T992" s="11"/>
      <c r="U992" s="11"/>
      <c r="V992" s="11"/>
      <c r="W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K992" s="11"/>
      <c r="AL992" s="11"/>
      <c r="AN992" s="11"/>
      <c r="AO992" s="11"/>
      <c r="AP992" s="15"/>
      <c r="AQ992" s="12"/>
      <c r="AR992" s="11"/>
      <c r="AT992" s="12"/>
      <c r="AU992" s="11"/>
      <c r="AV992" s="44"/>
      <c r="AW992" s="12"/>
      <c r="AX992" s="11"/>
      <c r="AY992" s="18"/>
      <c r="AZ992" s="12"/>
      <c r="BA992" s="11"/>
      <c r="BB992" s="11"/>
      <c r="BD992" s="11"/>
      <c r="BE992" s="11"/>
      <c r="BF992" s="11"/>
      <c r="BG992" s="11"/>
      <c r="BH992" s="13"/>
      <c r="BI992" s="12"/>
    </row>
    <row r="993" spans="4:61" ht="15.75" customHeight="1">
      <c r="D993" s="44"/>
      <c r="E993" s="11"/>
      <c r="F993" s="11"/>
      <c r="G993" s="11"/>
      <c r="H993" s="11"/>
      <c r="I993" s="11"/>
      <c r="J993" s="11"/>
      <c r="K993" s="11"/>
      <c r="L993" s="44"/>
      <c r="M993" s="11"/>
      <c r="N993" s="11"/>
      <c r="P993" s="18"/>
      <c r="Q993" s="11"/>
      <c r="R993" s="11"/>
      <c r="S993" s="11"/>
      <c r="T993" s="11"/>
      <c r="U993" s="11"/>
      <c r="V993" s="11"/>
      <c r="W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K993" s="11"/>
      <c r="AL993" s="11"/>
      <c r="AN993" s="11"/>
      <c r="AO993" s="11"/>
      <c r="AP993" s="15"/>
      <c r="AQ993" s="12"/>
      <c r="AR993" s="11"/>
      <c r="AT993" s="12"/>
      <c r="AU993" s="11"/>
      <c r="AV993" s="44"/>
      <c r="AW993" s="12"/>
      <c r="AX993" s="11"/>
      <c r="AY993" s="18"/>
      <c r="AZ993" s="12"/>
      <c r="BA993" s="11"/>
      <c r="BB993" s="11"/>
      <c r="BD993" s="11"/>
      <c r="BE993" s="11"/>
      <c r="BF993" s="11"/>
      <c r="BG993" s="11"/>
      <c r="BH993" s="13"/>
      <c r="BI993" s="12"/>
    </row>
    <row r="994" spans="4:61" ht="15.75" customHeight="1">
      <c r="D994" s="44"/>
      <c r="E994" s="11"/>
      <c r="F994" s="11"/>
      <c r="G994" s="11"/>
      <c r="H994" s="11"/>
      <c r="I994" s="11"/>
      <c r="J994" s="11"/>
      <c r="K994" s="11"/>
      <c r="L994" s="44"/>
      <c r="M994" s="11"/>
      <c r="N994" s="11"/>
      <c r="P994" s="18"/>
      <c r="Q994" s="11"/>
      <c r="R994" s="11"/>
      <c r="S994" s="11"/>
      <c r="T994" s="11"/>
      <c r="U994" s="11"/>
      <c r="V994" s="11"/>
      <c r="W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K994" s="11"/>
      <c r="AL994" s="11"/>
      <c r="AN994" s="11"/>
      <c r="AO994" s="11"/>
      <c r="AP994" s="15"/>
      <c r="AQ994" s="12"/>
      <c r="AR994" s="11"/>
      <c r="AT994" s="12"/>
      <c r="AU994" s="11"/>
      <c r="AV994" s="44"/>
      <c r="AW994" s="12"/>
      <c r="AX994" s="11"/>
      <c r="AY994" s="18"/>
      <c r="AZ994" s="12"/>
      <c r="BA994" s="11"/>
      <c r="BB994" s="11"/>
      <c r="BD994" s="11"/>
      <c r="BE994" s="11"/>
      <c r="BF994" s="11"/>
      <c r="BG994" s="11"/>
      <c r="BH994" s="13"/>
      <c r="BI994" s="12"/>
    </row>
    <row r="995" spans="4:61" ht="15.75" customHeight="1">
      <c r="D995" s="44"/>
      <c r="E995" s="11"/>
      <c r="F995" s="11"/>
      <c r="G995" s="11"/>
      <c r="H995" s="11"/>
      <c r="I995" s="11"/>
      <c r="J995" s="11"/>
      <c r="K995" s="11"/>
      <c r="L995" s="44"/>
      <c r="M995" s="11"/>
      <c r="N995" s="11"/>
      <c r="P995" s="18"/>
      <c r="Q995" s="11"/>
      <c r="R995" s="11"/>
      <c r="S995" s="11"/>
      <c r="T995" s="11"/>
      <c r="U995" s="11"/>
      <c r="V995" s="11"/>
      <c r="W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K995" s="11"/>
      <c r="AL995" s="11"/>
      <c r="AN995" s="11"/>
      <c r="AO995" s="11"/>
      <c r="AP995" s="15"/>
      <c r="AQ995" s="12"/>
      <c r="AR995" s="11"/>
      <c r="AT995" s="12"/>
      <c r="AU995" s="11"/>
      <c r="AV995" s="44"/>
      <c r="AW995" s="12"/>
      <c r="AX995" s="11"/>
      <c r="AY995" s="18"/>
      <c r="AZ995" s="12"/>
      <c r="BA995" s="11"/>
      <c r="BB995" s="11"/>
      <c r="BD995" s="11"/>
      <c r="BE995" s="11"/>
      <c r="BF995" s="11"/>
      <c r="BG995" s="11"/>
      <c r="BH995" s="13"/>
      <c r="BI995" s="12"/>
    </row>
    <row r="996" spans="4:61" ht="15.75" customHeight="1">
      <c r="D996" s="44"/>
      <c r="E996" s="11"/>
      <c r="F996" s="11"/>
      <c r="G996" s="11"/>
      <c r="H996" s="11"/>
      <c r="I996" s="11"/>
      <c r="J996" s="11"/>
      <c r="K996" s="11"/>
      <c r="L996" s="44"/>
      <c r="M996" s="11"/>
      <c r="N996" s="11"/>
      <c r="P996" s="18"/>
      <c r="Q996" s="11"/>
      <c r="R996" s="11"/>
      <c r="S996" s="11"/>
      <c r="T996" s="11"/>
      <c r="U996" s="11"/>
      <c r="V996" s="11"/>
      <c r="W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K996" s="11"/>
      <c r="AL996" s="11"/>
      <c r="AN996" s="11"/>
      <c r="AO996" s="11"/>
      <c r="AP996" s="15"/>
      <c r="AQ996" s="12"/>
      <c r="AR996" s="11"/>
      <c r="AT996" s="12"/>
      <c r="AU996" s="11"/>
      <c r="AV996" s="44"/>
      <c r="AW996" s="12"/>
      <c r="AX996" s="11"/>
      <c r="AY996" s="18"/>
      <c r="AZ996" s="12"/>
      <c r="BA996" s="11"/>
      <c r="BB996" s="11"/>
      <c r="BD996" s="11"/>
      <c r="BE996" s="11"/>
      <c r="BF996" s="11"/>
      <c r="BG996" s="11"/>
      <c r="BH996" s="13"/>
      <c r="BI996" s="12"/>
    </row>
    <row r="997" spans="4:61" ht="15.75" customHeight="1">
      <c r="D997" s="44"/>
      <c r="E997" s="11"/>
      <c r="F997" s="11"/>
      <c r="G997" s="11"/>
      <c r="H997" s="11"/>
      <c r="I997" s="11"/>
      <c r="J997" s="11"/>
      <c r="K997" s="11"/>
      <c r="L997" s="44"/>
      <c r="M997" s="11"/>
      <c r="N997" s="11"/>
      <c r="P997" s="18"/>
      <c r="Q997" s="11"/>
      <c r="R997" s="11"/>
      <c r="S997" s="11"/>
      <c r="T997" s="11"/>
      <c r="U997" s="11"/>
      <c r="V997" s="11"/>
      <c r="W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K997" s="11"/>
      <c r="AL997" s="11"/>
      <c r="AN997" s="11"/>
      <c r="AO997" s="11"/>
      <c r="AP997" s="15"/>
      <c r="AQ997" s="12"/>
      <c r="AR997" s="11"/>
      <c r="AT997" s="12"/>
      <c r="AU997" s="11"/>
      <c r="AV997" s="44"/>
      <c r="AW997" s="12"/>
      <c r="AX997" s="11"/>
      <c r="AY997" s="18"/>
      <c r="AZ997" s="12"/>
      <c r="BA997" s="11"/>
      <c r="BB997" s="11"/>
      <c r="BD997" s="11"/>
      <c r="BE997" s="11"/>
      <c r="BF997" s="11"/>
      <c r="BG997" s="11"/>
      <c r="BH997" s="13"/>
      <c r="BI997" s="12"/>
    </row>
    <row r="998" spans="4:61" ht="15.75" customHeight="1">
      <c r="D998" s="44"/>
      <c r="E998" s="11"/>
      <c r="F998" s="11"/>
      <c r="G998" s="11"/>
      <c r="H998" s="11"/>
      <c r="I998" s="11"/>
      <c r="J998" s="11"/>
      <c r="K998" s="11"/>
      <c r="L998" s="44"/>
      <c r="M998" s="11"/>
      <c r="N998" s="11"/>
      <c r="P998" s="18"/>
      <c r="Q998" s="11"/>
      <c r="R998" s="11"/>
      <c r="S998" s="11"/>
      <c r="T998" s="11"/>
      <c r="U998" s="11"/>
      <c r="V998" s="11"/>
      <c r="W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K998" s="11"/>
      <c r="AL998" s="11"/>
      <c r="AN998" s="11"/>
      <c r="AO998" s="11"/>
      <c r="AP998" s="15"/>
      <c r="AQ998" s="12"/>
      <c r="AR998" s="11"/>
      <c r="AT998" s="12"/>
      <c r="AU998" s="11"/>
      <c r="AV998" s="44"/>
      <c r="AW998" s="12"/>
      <c r="AX998" s="11"/>
      <c r="AY998" s="18"/>
      <c r="AZ998" s="12"/>
      <c r="BA998" s="11"/>
      <c r="BB998" s="11"/>
      <c r="BD998" s="11"/>
      <c r="BE998" s="11"/>
      <c r="BF998" s="11"/>
      <c r="BG998" s="11"/>
      <c r="BH998" s="13"/>
      <c r="BI998" s="12"/>
    </row>
    <row r="999" spans="4:61" ht="15.75" customHeight="1">
      <c r="D999" s="44"/>
      <c r="E999" s="11"/>
      <c r="F999" s="11"/>
      <c r="G999" s="11"/>
      <c r="H999" s="11"/>
      <c r="I999" s="11"/>
      <c r="J999" s="11"/>
      <c r="K999" s="11"/>
      <c r="L999" s="44"/>
      <c r="M999" s="11"/>
      <c r="N999" s="11"/>
      <c r="P999" s="18"/>
      <c r="Q999" s="11"/>
      <c r="R999" s="11"/>
      <c r="S999" s="11"/>
      <c r="T999" s="11"/>
      <c r="U999" s="11"/>
      <c r="V999" s="11"/>
      <c r="W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K999" s="11"/>
      <c r="AL999" s="11"/>
      <c r="AN999" s="11"/>
      <c r="AO999" s="11"/>
      <c r="AP999" s="15"/>
      <c r="AQ999" s="12"/>
      <c r="AR999" s="11"/>
      <c r="AT999" s="12"/>
      <c r="AU999" s="11"/>
      <c r="AV999" s="44"/>
      <c r="AW999" s="12"/>
      <c r="AX999" s="11"/>
      <c r="AY999" s="18"/>
      <c r="AZ999" s="12"/>
      <c r="BA999" s="11"/>
      <c r="BB999" s="11"/>
      <c r="BD999" s="11"/>
      <c r="BE999" s="11"/>
      <c r="BF999" s="11"/>
      <c r="BG999" s="11"/>
      <c r="BH999" s="13"/>
      <c r="BI999" s="12"/>
    </row>
    <row r="1000" spans="4:61" ht="15.75" customHeight="1">
      <c r="D1000" s="44"/>
      <c r="E1000" s="11"/>
      <c r="F1000" s="11"/>
      <c r="G1000" s="11"/>
      <c r="H1000" s="11"/>
      <c r="I1000" s="11"/>
      <c r="J1000" s="11"/>
      <c r="K1000" s="11"/>
      <c r="L1000" s="44"/>
      <c r="M1000" s="11"/>
      <c r="N1000" s="11"/>
      <c r="P1000" s="18"/>
      <c r="Q1000" s="11"/>
      <c r="R1000" s="11"/>
      <c r="S1000" s="11"/>
      <c r="T1000" s="11"/>
      <c r="U1000" s="11"/>
      <c r="V1000" s="11"/>
      <c r="W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K1000" s="11"/>
      <c r="AL1000" s="11"/>
      <c r="AN1000" s="11"/>
      <c r="AO1000" s="11"/>
      <c r="AP1000" s="15"/>
      <c r="AQ1000" s="12"/>
      <c r="AR1000" s="11"/>
      <c r="AT1000" s="12"/>
      <c r="AU1000" s="11"/>
      <c r="AV1000" s="44"/>
      <c r="AW1000" s="12"/>
      <c r="AX1000" s="11"/>
      <c r="AY1000" s="18"/>
      <c r="AZ1000" s="12"/>
      <c r="BA1000" s="11"/>
      <c r="BB1000" s="11"/>
      <c r="BD1000" s="11"/>
      <c r="BE1000" s="11"/>
      <c r="BF1000" s="11"/>
      <c r="BG1000" s="11"/>
      <c r="BH1000" s="13"/>
      <c r="BI1000" s="12"/>
    </row>
    <row r="1001" spans="4:61" ht="15.75" customHeight="1">
      <c r="D1001" s="44"/>
      <c r="E1001" s="11"/>
      <c r="F1001" s="11"/>
      <c r="G1001" s="11"/>
      <c r="H1001" s="11"/>
      <c r="I1001" s="11"/>
      <c r="J1001" s="11"/>
      <c r="K1001" s="11"/>
      <c r="L1001" s="44"/>
      <c r="M1001" s="11"/>
      <c r="N1001" s="11"/>
      <c r="P1001" s="18"/>
      <c r="Q1001" s="11"/>
      <c r="R1001" s="11"/>
      <c r="S1001" s="11"/>
      <c r="T1001" s="11"/>
      <c r="U1001" s="11"/>
      <c r="V1001" s="11"/>
      <c r="W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K1001" s="11"/>
      <c r="AL1001" s="11"/>
      <c r="AN1001" s="11"/>
      <c r="AO1001" s="11"/>
      <c r="AP1001" s="15"/>
      <c r="AQ1001" s="12"/>
      <c r="AR1001" s="11"/>
      <c r="AT1001" s="12"/>
      <c r="AU1001" s="11"/>
      <c r="AV1001" s="44"/>
      <c r="AW1001" s="12"/>
      <c r="AX1001" s="11"/>
      <c r="AY1001" s="18"/>
      <c r="AZ1001" s="12"/>
      <c r="BA1001" s="11"/>
      <c r="BB1001" s="11"/>
      <c r="BD1001" s="11"/>
      <c r="BE1001" s="11"/>
      <c r="BF1001" s="11"/>
      <c r="BG1001" s="11"/>
      <c r="BH1001" s="13"/>
      <c r="BI1001" s="12"/>
    </row>
    <row r="1002" spans="4:61" ht="15.75" customHeight="1">
      <c r="D1002" s="44"/>
      <c r="E1002" s="11"/>
      <c r="F1002" s="11"/>
      <c r="G1002" s="11"/>
      <c r="H1002" s="11"/>
      <c r="I1002" s="11"/>
      <c r="J1002" s="11"/>
      <c r="K1002" s="11"/>
      <c r="L1002" s="44"/>
      <c r="M1002" s="11"/>
      <c r="N1002" s="11"/>
      <c r="P1002" s="18"/>
      <c r="Q1002" s="11"/>
      <c r="R1002" s="11"/>
      <c r="S1002" s="11"/>
      <c r="T1002" s="11"/>
      <c r="U1002" s="11"/>
      <c r="V1002" s="11"/>
      <c r="W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K1002" s="11"/>
      <c r="AL1002" s="11"/>
      <c r="AN1002" s="11"/>
      <c r="AO1002" s="11"/>
      <c r="AP1002" s="15"/>
      <c r="AQ1002" s="12"/>
      <c r="AR1002" s="11"/>
      <c r="AT1002" s="12"/>
      <c r="AU1002" s="11"/>
      <c r="AV1002" s="44"/>
      <c r="AW1002" s="12"/>
      <c r="AX1002" s="11"/>
      <c r="AY1002" s="18"/>
      <c r="AZ1002" s="12"/>
      <c r="BA1002" s="11"/>
      <c r="BB1002" s="11"/>
      <c r="BD1002" s="11"/>
      <c r="BE1002" s="11"/>
      <c r="BF1002" s="11"/>
      <c r="BG1002" s="11"/>
      <c r="BH1002" s="13"/>
      <c r="BI1002" s="12"/>
    </row>
  </sheetData>
  <conditionalFormatting sqref="C4:E36 AD4:AD36 BB4:BB36">
    <cfRule type="expression" dxfId="207" priority="1">
      <formula>C4=C$39</formula>
    </cfRule>
    <cfRule type="expression" dxfId="206" priority="2">
      <formula>C4=C$38</formula>
    </cfRule>
  </conditionalFormatting>
  <conditionalFormatting sqref="E38">
    <cfRule type="colorScale" priority="33">
      <colorScale>
        <cfvo type="min"/>
        <cfvo type="max"/>
        <color rgb="FF57BB8A"/>
        <color rgb="FFFFFFFF"/>
      </colorScale>
    </cfRule>
  </conditionalFormatting>
  <conditionalFormatting sqref="H4:I36">
    <cfRule type="expression" dxfId="205" priority="3">
      <formula>H4=H$39</formula>
    </cfRule>
    <cfRule type="expression" dxfId="204" priority="4">
      <formula>H4=H$38</formula>
    </cfRule>
  </conditionalFormatting>
  <conditionalFormatting sqref="L4:L36">
    <cfRule type="expression" dxfId="203" priority="5">
      <formula>L4=L$39</formula>
    </cfRule>
    <cfRule type="expression" dxfId="202" priority="6">
      <formula>L4=L$38</formula>
    </cfRule>
  </conditionalFormatting>
  <conditionalFormatting sqref="O4:O36">
    <cfRule type="expression" dxfId="201" priority="7">
      <formula>O4=O$39</formula>
    </cfRule>
    <cfRule type="expression" dxfId="200" priority="8">
      <formula>O4=O$38</formula>
    </cfRule>
  </conditionalFormatting>
  <conditionalFormatting sqref="R4:R36">
    <cfRule type="expression" dxfId="199" priority="9">
      <formula>R4=R$39</formula>
    </cfRule>
    <cfRule type="expression" dxfId="198" priority="10">
      <formula>R4=R$38</formula>
    </cfRule>
  </conditionalFormatting>
  <conditionalFormatting sqref="U4:U36">
    <cfRule type="expression" dxfId="197" priority="11">
      <formula>U4=U$39</formula>
    </cfRule>
    <cfRule type="expression" dxfId="196" priority="12">
      <formula>U4=U$38</formula>
    </cfRule>
  </conditionalFormatting>
  <conditionalFormatting sqref="X4:X36">
    <cfRule type="expression" dxfId="195" priority="13">
      <formula>X4=X$39</formula>
    </cfRule>
    <cfRule type="expression" dxfId="194" priority="14">
      <formula>X4=X$38</formula>
    </cfRule>
  </conditionalFormatting>
  <conditionalFormatting sqref="AA4:AA36">
    <cfRule type="expression" dxfId="193" priority="15">
      <formula>AA4=AA$39</formula>
    </cfRule>
    <cfRule type="expression" dxfId="192" priority="16">
      <formula>AA4=AA$38</formula>
    </cfRule>
  </conditionalFormatting>
  <conditionalFormatting sqref="AG4:AG36">
    <cfRule type="expression" dxfId="191" priority="17">
      <formula>AG4=AG$39</formula>
    </cfRule>
    <cfRule type="expression" dxfId="190" priority="18">
      <formula>AG4=AG$38</formula>
    </cfRule>
  </conditionalFormatting>
  <conditionalFormatting sqref="AJ4:AJ36">
    <cfRule type="expression" dxfId="189" priority="19">
      <formula>AJ4=AJ$39</formula>
    </cfRule>
    <cfRule type="expression" dxfId="188" priority="20">
      <formula>AJ4=AJ$38</formula>
    </cfRule>
  </conditionalFormatting>
  <conditionalFormatting sqref="AM4:AM36">
    <cfRule type="expression" dxfId="187" priority="21">
      <formula>AM4=AM$39</formula>
    </cfRule>
    <cfRule type="expression" dxfId="186" priority="22">
      <formula>AM4=AM$38</formula>
    </cfRule>
  </conditionalFormatting>
  <conditionalFormatting sqref="AP4:AP36">
    <cfRule type="expression" dxfId="185" priority="23">
      <formula>AP4=AP$39</formula>
    </cfRule>
    <cfRule type="expression" dxfId="184" priority="24">
      <formula>AP4=AP$38</formula>
    </cfRule>
  </conditionalFormatting>
  <conditionalFormatting sqref="AS4:AS36">
    <cfRule type="expression" dxfId="183" priority="25">
      <formula>AS4=AS$39</formula>
    </cfRule>
    <cfRule type="expression" dxfId="182" priority="26">
      <formula>AS4=AS$38</formula>
    </cfRule>
  </conditionalFormatting>
  <conditionalFormatting sqref="AV4:AV36">
    <cfRule type="expression" dxfId="181" priority="27">
      <formula>AV4=AV$39</formula>
    </cfRule>
    <cfRule type="expression" dxfId="180" priority="28">
      <formula>AV4=AV$38</formula>
    </cfRule>
  </conditionalFormatting>
  <conditionalFormatting sqref="AY4:AY36">
    <cfRule type="cellIs" dxfId="179" priority="29" operator="equal">
      <formula>MIN(AY4:AY34)</formula>
    </cfRule>
    <cfRule type="cellIs" dxfId="178" priority="30" operator="equal">
      <formula>MAX(AY4:AY36)</formula>
    </cfRule>
  </conditionalFormatting>
  <conditionalFormatting sqref="BE4:BE36">
    <cfRule type="expression" dxfId="177" priority="31">
      <formula>BE4=BE$39</formula>
    </cfRule>
    <cfRule type="expression" dxfId="176" priority="32">
      <formula>BE4=BE$38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2"/>
  <sheetViews>
    <sheetView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W5" sqref="W5"/>
    </sheetView>
  </sheetViews>
  <sheetFormatPr baseColWidth="10" defaultColWidth="12.625" defaultRowHeight="15" customHeight="1"/>
  <cols>
    <col min="1" max="53" width="20.625" customWidth="1"/>
  </cols>
  <sheetData>
    <row r="1" spans="1:53" ht="22.5">
      <c r="A1" s="118" t="s">
        <v>469</v>
      </c>
    </row>
    <row r="2" spans="1:53" ht="18" thickBot="1">
      <c r="A2" s="119" t="s">
        <v>471</v>
      </c>
    </row>
    <row r="3" spans="1:53" ht="90.75" thickTop="1">
      <c r="A3" s="122" t="s">
        <v>0</v>
      </c>
      <c r="B3" s="123" t="s">
        <v>1</v>
      </c>
      <c r="C3" s="123" t="s">
        <v>135</v>
      </c>
      <c r="D3" s="123" t="s">
        <v>2</v>
      </c>
      <c r="E3" s="125" t="s">
        <v>3</v>
      </c>
      <c r="F3" s="125" t="s">
        <v>181</v>
      </c>
      <c r="G3" s="124" t="s">
        <v>136</v>
      </c>
      <c r="H3" s="137" t="s">
        <v>137</v>
      </c>
      <c r="I3" s="137" t="s">
        <v>138</v>
      </c>
      <c r="J3" s="137" t="s">
        <v>139</v>
      </c>
      <c r="K3" s="137" t="s">
        <v>140</v>
      </c>
      <c r="L3" s="137" t="s">
        <v>141</v>
      </c>
      <c r="M3" s="137" t="s">
        <v>142</v>
      </c>
      <c r="N3" s="137" t="s">
        <v>143</v>
      </c>
      <c r="O3" s="137" t="s">
        <v>144</v>
      </c>
      <c r="P3" s="137" t="s">
        <v>145</v>
      </c>
      <c r="Q3" s="137" t="s">
        <v>146</v>
      </c>
      <c r="R3" s="137" t="s">
        <v>147</v>
      </c>
      <c r="S3" s="137" t="s">
        <v>148</v>
      </c>
      <c r="T3" s="137" t="s">
        <v>149</v>
      </c>
      <c r="U3" s="137" t="s">
        <v>150</v>
      </c>
      <c r="V3" s="137" t="s">
        <v>151</v>
      </c>
      <c r="W3" s="137" t="s">
        <v>152</v>
      </c>
      <c r="X3" s="137" t="s">
        <v>153</v>
      </c>
      <c r="Y3" s="124" t="s">
        <v>154</v>
      </c>
      <c r="Z3" s="137" t="s">
        <v>155</v>
      </c>
      <c r="AA3" s="137" t="s">
        <v>156</v>
      </c>
      <c r="AB3" s="137" t="s">
        <v>157</v>
      </c>
      <c r="AC3" s="137" t="s">
        <v>158</v>
      </c>
      <c r="AD3" s="137" t="s">
        <v>159</v>
      </c>
      <c r="AE3" s="137" t="s">
        <v>160</v>
      </c>
      <c r="AF3" s="137" t="s">
        <v>161</v>
      </c>
      <c r="AG3" s="137" t="s">
        <v>162</v>
      </c>
      <c r="AH3" s="142" t="s">
        <v>163</v>
      </c>
      <c r="AI3" s="142" t="s">
        <v>164</v>
      </c>
      <c r="AJ3" s="142" t="s">
        <v>165</v>
      </c>
      <c r="AK3" s="137" t="s">
        <v>166</v>
      </c>
      <c r="AL3" s="137" t="s">
        <v>167</v>
      </c>
      <c r="AM3" s="137" t="s">
        <v>168</v>
      </c>
      <c r="AN3" s="137" t="s">
        <v>169</v>
      </c>
      <c r="AO3" s="137" t="s">
        <v>170</v>
      </c>
      <c r="AP3" s="137" t="s">
        <v>171</v>
      </c>
      <c r="AQ3" s="137" t="s">
        <v>172</v>
      </c>
      <c r="AR3" s="137" t="s">
        <v>173</v>
      </c>
      <c r="AS3" s="137" t="s">
        <v>174</v>
      </c>
      <c r="AT3" s="137" t="s">
        <v>175</v>
      </c>
      <c r="AU3" s="137" t="s">
        <v>176</v>
      </c>
      <c r="AV3" s="137" t="s">
        <v>177</v>
      </c>
      <c r="AW3" s="143" t="s">
        <v>178</v>
      </c>
      <c r="AX3" s="142" t="s">
        <v>179</v>
      </c>
      <c r="AY3" s="142" t="s">
        <v>453</v>
      </c>
      <c r="AZ3" s="126" t="s">
        <v>51</v>
      </c>
      <c r="BA3" s="144" t="s">
        <v>52</v>
      </c>
    </row>
    <row r="4" spans="1:53">
      <c r="A4" s="120">
        <v>1</v>
      </c>
      <c r="B4" s="3" t="s">
        <v>13</v>
      </c>
      <c r="C4" s="4">
        <v>17744</v>
      </c>
      <c r="D4" s="4">
        <v>17623</v>
      </c>
      <c r="E4" s="21">
        <v>17704</v>
      </c>
      <c r="F4" s="51">
        <v>17825</v>
      </c>
      <c r="G4" s="51">
        <v>17725</v>
      </c>
      <c r="H4" s="25">
        <f>G4*100/G$38</f>
        <v>93.976989555166753</v>
      </c>
      <c r="I4" s="26">
        <f>(H4-H$40)/H$41</f>
        <v>1.784093332131804</v>
      </c>
      <c r="J4" s="27">
        <v>4117</v>
      </c>
      <c r="K4" s="25">
        <f t="shared" ref="K4:K36" si="0">J4*100/J$38</f>
        <v>3.6183227575539187</v>
      </c>
      <c r="L4" s="26">
        <f t="shared" ref="L4:L36" si="1">(K4-K$40)/K$41</f>
        <v>-0.1267095040929421</v>
      </c>
      <c r="M4" s="16">
        <f t="shared" ref="M4:M36" si="2">J4/F4*100</f>
        <v>23.096774193548384</v>
      </c>
      <c r="N4" s="25">
        <f>M4*100/M$38</f>
        <v>67.681861779998982</v>
      </c>
      <c r="O4" s="26">
        <f t="shared" ref="O4:O36" si="3">(N4-N$40)/N$41</f>
        <v>0.86779439744385112</v>
      </c>
      <c r="P4" s="27">
        <v>5330.2222199999997</v>
      </c>
      <c r="Q4" s="25">
        <f t="shared" ref="Q4:Q36" si="4">P4*100/P$38</f>
        <v>1.6293796449139795</v>
      </c>
      <c r="R4" s="26">
        <f t="shared" ref="R4:R36" si="5">(Q4-Q$40)/Q$41</f>
        <v>-0.21126604809523447</v>
      </c>
      <c r="S4" s="16">
        <f t="shared" ref="S4:S36" si="6">P4/Y4*100</f>
        <v>45.958115364718047</v>
      </c>
      <c r="T4" s="25">
        <f t="shared" ref="T4:T36" si="7">S4*100/S$38</f>
        <v>42.127234442386531</v>
      </c>
      <c r="U4" s="26">
        <f t="shared" ref="U4:U36" si="8">(T4-T$40)/T$41</f>
        <v>-1.0462490014983341</v>
      </c>
      <c r="V4" s="27">
        <v>2.0491119800000002</v>
      </c>
      <c r="W4" s="30">
        <f>V$39*100/V4</f>
        <v>-22.460654883292417</v>
      </c>
      <c r="X4" s="26">
        <f>(W4-W$40)/W$41</f>
        <v>-0.77145307740387126</v>
      </c>
      <c r="Y4" s="51">
        <v>11598</v>
      </c>
      <c r="Z4" s="25">
        <f t="shared" ref="Z4:Z36" si="9">Y4*100/Y$38</f>
        <v>2.3740755372783897</v>
      </c>
      <c r="AA4" s="26">
        <f t="shared" ref="AA4:AA36" si="10">(Z4-Z$40)/Z$41</f>
        <v>-0.16729569686400883</v>
      </c>
      <c r="AB4" s="16">
        <f t="shared" ref="AB4:AB36" si="11">Y4/F4*100</f>
        <v>65.065918653576432</v>
      </c>
      <c r="AC4" s="25">
        <f t="shared" ref="AC4:AC36" si="12">AB4*100/AB$38</f>
        <v>99.530135637799987</v>
      </c>
      <c r="AD4" s="26">
        <f t="shared" ref="AD4:AD36" si="13">(AC4-AC$40)/AC$41</f>
        <v>1.2537845655732855</v>
      </c>
      <c r="AE4" s="27">
        <v>966.77777800000001</v>
      </c>
      <c r="AF4" s="25">
        <f t="shared" ref="AF4:AF36" si="14">AE4*100/AE$38</f>
        <v>2.9821639086717897</v>
      </c>
      <c r="AG4" s="26">
        <f t="shared" ref="AG4:AG36" si="15">(AF4-AF$40)/AF$41</f>
        <v>-0.14575762813467297</v>
      </c>
      <c r="AH4" s="21">
        <f t="shared" ref="AH4:AH36" si="16">AE4/F4*100</f>
        <v>5.4237182496493688</v>
      </c>
      <c r="AI4" s="52">
        <f t="shared" ref="AI4:AI36" si="17">AH4*100/AH$38</f>
        <v>92.821261858534186</v>
      </c>
      <c r="AJ4" s="53">
        <f t="shared" ref="AJ4:AJ36" si="18">(AI4-AI$40)/AI$41</f>
        <v>1.1133883652056766</v>
      </c>
      <c r="AK4" s="27">
        <v>367.66666670000001</v>
      </c>
      <c r="AL4" s="30">
        <f t="shared" ref="AL4:AL36" si="19">AK$39*100/AK4</f>
        <v>15.095194921568885</v>
      </c>
      <c r="AM4" s="26">
        <f t="shared" ref="AM4:AM36" si="20">(AL4-AL$40)/AL$41</f>
        <v>-0.5268138487959908</v>
      </c>
      <c r="AN4" s="16">
        <f t="shared" ref="AN4:AN36" si="21">AK4/Y4*100</f>
        <v>3.1700867968615278</v>
      </c>
      <c r="AO4" s="30">
        <f t="shared" ref="AO4:AO36" si="22">AN$39*100/AN4</f>
        <v>65.807040541200323</v>
      </c>
      <c r="AP4" s="26">
        <f t="shared" ref="AP4:AP36" si="23">(AO4-AO$40)/AO$41</f>
        <v>-0.10643182524073597</v>
      </c>
      <c r="AQ4" s="27">
        <v>25.022000590000001</v>
      </c>
      <c r="AR4" s="30">
        <f t="shared" ref="AR4:AR36" si="24">AQ$39*100/AQ4</f>
        <v>42.922716716313523</v>
      </c>
      <c r="AS4" s="26">
        <f t="shared" ref="AS4:AS36" si="25">(AR4-AR$40)/AR$41</f>
        <v>-1.0620519016677974</v>
      </c>
      <c r="AT4" s="27">
        <v>6.8592940259999997</v>
      </c>
      <c r="AU4" s="30">
        <f t="shared" ref="AU4:AU36" si="26">AT$39*100/AT4</f>
        <v>5.1531605972885588</v>
      </c>
      <c r="AV4" s="26">
        <f t="shared" ref="AV4:AV36" si="27">(AU4-AU$40)/AU$41</f>
        <v>-0.22929011416884412</v>
      </c>
      <c r="AW4" s="54">
        <v>13184.959000000001</v>
      </c>
      <c r="AX4" s="52">
        <f>AW4*100/AW$38</f>
        <v>2.6233364784221211</v>
      </c>
      <c r="AY4" s="53">
        <f t="shared" ref="AY4:AY36" si="28">(AX4-AX$40)/AX$41</f>
        <v>-0.18785876106163849</v>
      </c>
      <c r="AZ4" s="55">
        <f>(I4+L4+O4+R4+(2*U4)+X4+AA4+AD4+AG4+AJ4+AM4+(2*AP4)+(2*AS4)+(2*AV4)+AY4)/19</f>
        <v>-0.10558629417079816</v>
      </c>
      <c r="BA4" s="141">
        <f>(AZ4-AZ$40)/AZ$41</f>
        <v>-0.29286788613607867</v>
      </c>
    </row>
    <row r="5" spans="1:53">
      <c r="A5" s="120">
        <v>2</v>
      </c>
      <c r="B5" s="3" t="s">
        <v>14</v>
      </c>
      <c r="C5" s="4">
        <v>13480</v>
      </c>
      <c r="D5" s="4">
        <v>13474</v>
      </c>
      <c r="E5" s="21">
        <v>13462</v>
      </c>
      <c r="F5" s="51">
        <v>13434</v>
      </c>
      <c r="G5" s="51">
        <v>17429</v>
      </c>
      <c r="H5" s="25">
        <f t="shared" ref="H5:H36" si="29">G5*100/G$38</f>
        <v>92.407613594189073</v>
      </c>
      <c r="I5" s="26">
        <f t="shared" ref="I5:I36" si="30">(H5-H$40)/H$41</f>
        <v>1.671855707955288</v>
      </c>
      <c r="J5" s="27">
        <v>3325</v>
      </c>
      <c r="K5" s="25">
        <f t="shared" si="0"/>
        <v>2.9222548381993638</v>
      </c>
      <c r="L5" s="26">
        <f t="shared" si="1"/>
        <v>-0.16754402442553312</v>
      </c>
      <c r="M5" s="16">
        <f t="shared" si="2"/>
        <v>24.750632722941791</v>
      </c>
      <c r="N5" s="25">
        <f t="shared" ref="N5:N36" si="31">M5*100/M$38</f>
        <v>72.52826255666433</v>
      </c>
      <c r="O5" s="26">
        <f t="shared" si="3"/>
        <v>1.222994125721186</v>
      </c>
      <c r="P5" s="27">
        <v>4795.6666699999996</v>
      </c>
      <c r="Q5" s="25">
        <f t="shared" si="4"/>
        <v>1.4659729619847643</v>
      </c>
      <c r="R5" s="26">
        <f t="shared" si="5"/>
        <v>-0.22079250113428503</v>
      </c>
      <c r="S5" s="16">
        <f t="shared" si="6"/>
        <v>54.801356073591592</v>
      </c>
      <c r="T5" s="25">
        <f t="shared" si="7"/>
        <v>50.233338698767149</v>
      </c>
      <c r="U5" s="26">
        <f t="shared" si="8"/>
        <v>-0.47271894945752457</v>
      </c>
      <c r="V5" s="27">
        <v>10.135307299999999</v>
      </c>
      <c r="W5" s="30">
        <f t="shared" ref="W5:W36" si="32">V$39*100/V5</f>
        <v>-4.5409966997251283</v>
      </c>
      <c r="X5" s="26">
        <f t="shared" ref="X5:X36" si="33">(W5-W$40)/W$41</f>
        <v>1.409174830665186E-2</v>
      </c>
      <c r="Y5" s="51">
        <v>8751</v>
      </c>
      <c r="Z5" s="25">
        <f t="shared" si="9"/>
        <v>1.7913032442423857</v>
      </c>
      <c r="AA5" s="26">
        <f t="shared" si="10"/>
        <v>-0.20136307478373991</v>
      </c>
      <c r="AB5" s="16">
        <f t="shared" si="11"/>
        <v>65.140687807056722</v>
      </c>
      <c r="AC5" s="25">
        <f t="shared" si="12"/>
        <v>99.644508632778184</v>
      </c>
      <c r="AD5" s="26">
        <f t="shared" si="13"/>
        <v>1.2895295812631711</v>
      </c>
      <c r="AE5" s="27">
        <v>648.33333300000004</v>
      </c>
      <c r="AF5" s="25">
        <f t="shared" si="14"/>
        <v>1.9998766112117745</v>
      </c>
      <c r="AG5" s="26">
        <f t="shared" si="15"/>
        <v>-0.20319562954104123</v>
      </c>
      <c r="AH5" s="21">
        <f t="shared" si="16"/>
        <v>4.8260632201875842</v>
      </c>
      <c r="AI5" s="52">
        <f t="shared" si="17"/>
        <v>82.593021482233553</v>
      </c>
      <c r="AJ5" s="53">
        <f t="shared" si="18"/>
        <v>0.30618760229383996</v>
      </c>
      <c r="AK5" s="27">
        <v>310.58333329999999</v>
      </c>
      <c r="AL5" s="30">
        <f t="shared" si="19"/>
        <v>17.869600216567708</v>
      </c>
      <c r="AM5" s="26">
        <f t="shared" si="20"/>
        <v>-0.4130432900736481</v>
      </c>
      <c r="AN5" s="16">
        <f t="shared" si="21"/>
        <v>3.5491181956347844</v>
      </c>
      <c r="AO5" s="30">
        <f t="shared" si="22"/>
        <v>58.779116067978222</v>
      </c>
      <c r="AP5" s="26">
        <f t="shared" si="23"/>
        <v>-0.66693630144538274</v>
      </c>
      <c r="AQ5" s="27">
        <v>21.870379499999999</v>
      </c>
      <c r="AR5" s="30">
        <f t="shared" si="24"/>
        <v>49.108075285113365</v>
      </c>
      <c r="AS5" s="26">
        <f t="shared" si="25"/>
        <v>-0.56896033778873023</v>
      </c>
      <c r="AT5" s="27">
        <v>4.0783637260000001</v>
      </c>
      <c r="AU5" s="30">
        <f t="shared" si="26"/>
        <v>8.6669669688014483</v>
      </c>
      <c r="AV5" s="26">
        <f t="shared" si="27"/>
        <v>-1.9854780414654844E-2</v>
      </c>
      <c r="AW5" s="54">
        <v>9571.0260799999996</v>
      </c>
      <c r="AX5" s="52">
        <f t="shared" ref="AX5:AX36" si="34">AW5*100/AW$38</f>
        <v>1.9042927514293733</v>
      </c>
      <c r="AY5" s="53">
        <f t="shared" si="28"/>
        <v>-0.23007168779622431</v>
      </c>
      <c r="AZ5" s="55">
        <f t="shared" ref="AZ5:AZ36" si="35">(I5+L5+O5+R5+(2*U5)+X5+AA5+AD5+AG5+AJ5+AM5+(2*AP5)+(2*AS5)+(2*AV5)+AY5)/19</f>
        <v>-2.04364305487852E-2</v>
      </c>
      <c r="BA5" s="141">
        <f t="shared" ref="BA5:BA36" si="36">(AZ5-AZ$40)/AZ$41</f>
        <v>-5.6685143294336188E-2</v>
      </c>
    </row>
    <row r="6" spans="1:53">
      <c r="A6" s="120">
        <v>3</v>
      </c>
      <c r="B6" s="3" t="s">
        <v>15</v>
      </c>
      <c r="C6" s="4">
        <v>7317</v>
      </c>
      <c r="D6" s="4">
        <v>7382</v>
      </c>
      <c r="E6" s="21">
        <v>7441</v>
      </c>
      <c r="F6" s="51">
        <v>7490</v>
      </c>
      <c r="G6" s="51">
        <v>13960</v>
      </c>
      <c r="H6" s="25">
        <f t="shared" si="29"/>
        <v>74.015163565028359</v>
      </c>
      <c r="I6" s="26">
        <f t="shared" si="30"/>
        <v>0.35647625434605162</v>
      </c>
      <c r="J6" s="27">
        <v>2556</v>
      </c>
      <c r="K6" s="25">
        <f t="shared" si="0"/>
        <v>2.2464010124624281</v>
      </c>
      <c r="L6" s="26">
        <f t="shared" si="1"/>
        <v>-0.20719269378886965</v>
      </c>
      <c r="M6" s="16">
        <f t="shared" si="2"/>
        <v>34.125500667556743</v>
      </c>
      <c r="N6" s="25">
        <f t="shared" si="31"/>
        <v>100</v>
      </c>
      <c r="O6" s="26">
        <f t="shared" si="3"/>
        <v>3.2364375293625267</v>
      </c>
      <c r="P6" s="27">
        <v>2748</v>
      </c>
      <c r="Q6" s="25">
        <f t="shared" si="4"/>
        <v>0.84002787865448814</v>
      </c>
      <c r="R6" s="26">
        <f t="shared" si="5"/>
        <v>-0.25728449971400991</v>
      </c>
      <c r="S6" s="16">
        <f t="shared" si="6"/>
        <v>57.477515164191594</v>
      </c>
      <c r="T6" s="25">
        <f t="shared" si="7"/>
        <v>52.686424090109796</v>
      </c>
      <c r="U6" s="26">
        <f t="shared" si="8"/>
        <v>-0.29915614448251332</v>
      </c>
      <c r="V6" s="27">
        <v>7.0313763500000004</v>
      </c>
      <c r="W6" s="30">
        <f t="shared" si="32"/>
        <v>-6.5455743952604664</v>
      </c>
      <c r="X6" s="26">
        <f t="shared" si="33"/>
        <v>-7.3783010259140969E-2</v>
      </c>
      <c r="Y6" s="51">
        <v>4781</v>
      </c>
      <c r="Z6" s="25">
        <f t="shared" si="9"/>
        <v>0.97865624622589953</v>
      </c>
      <c r="AA6" s="26">
        <f t="shared" si="10"/>
        <v>-0.24886834009506142</v>
      </c>
      <c r="AB6" s="16">
        <f t="shared" si="11"/>
        <v>63.831775700934578</v>
      </c>
      <c r="AC6" s="25">
        <f t="shared" si="12"/>
        <v>97.642289926639393</v>
      </c>
      <c r="AD6" s="26">
        <f t="shared" si="13"/>
        <v>0.66377575642753939</v>
      </c>
      <c r="AE6" s="27">
        <v>432.44444399999998</v>
      </c>
      <c r="AF6" s="25">
        <f t="shared" si="14"/>
        <v>1.333936549586723</v>
      </c>
      <c r="AG6" s="26">
        <f t="shared" si="15"/>
        <v>-0.24213562835308294</v>
      </c>
      <c r="AH6" s="21">
        <f t="shared" si="16"/>
        <v>5.7736240854472625</v>
      </c>
      <c r="AI6" s="52">
        <f t="shared" si="17"/>
        <v>98.809534057689305</v>
      </c>
      <c r="AJ6" s="53">
        <f t="shared" si="18"/>
        <v>1.5859758005656996</v>
      </c>
      <c r="AK6" s="27">
        <v>130.58333329999999</v>
      </c>
      <c r="AL6" s="30">
        <f t="shared" si="19"/>
        <v>42.501595416082097</v>
      </c>
      <c r="AM6" s="26">
        <f t="shared" si="20"/>
        <v>0.59704556080421356</v>
      </c>
      <c r="AN6" s="16">
        <f t="shared" si="21"/>
        <v>2.7312974963396774</v>
      </c>
      <c r="AO6" s="30">
        <f t="shared" si="22"/>
        <v>76.379094785449979</v>
      </c>
      <c r="AP6" s="26">
        <f t="shared" si="23"/>
        <v>0.73673086797806464</v>
      </c>
      <c r="AQ6" s="27">
        <v>14.68508997</v>
      </c>
      <c r="AR6" s="30">
        <f t="shared" si="24"/>
        <v>73.136238538142223</v>
      </c>
      <c r="AS6" s="26">
        <f t="shared" si="25"/>
        <v>1.3465445539311436</v>
      </c>
      <c r="AT6" s="27">
        <v>0.35347043700000003</v>
      </c>
      <c r="AU6" s="30">
        <f t="shared" si="26"/>
        <v>100</v>
      </c>
      <c r="AV6" s="26">
        <f t="shared" si="27"/>
        <v>5.4239182204965015</v>
      </c>
      <c r="AW6" s="54">
        <v>6097.0079299999998</v>
      </c>
      <c r="AX6" s="52">
        <f t="shared" si="34"/>
        <v>1.2130870723221774</v>
      </c>
      <c r="AY6" s="53">
        <f t="shared" si="28"/>
        <v>-0.27065032522167254</v>
      </c>
      <c r="AZ6" s="55">
        <f t="shared" si="35"/>
        <v>1.0292563894695044</v>
      </c>
      <c r="BA6" s="141">
        <f t="shared" si="36"/>
        <v>2.8548794655902636</v>
      </c>
    </row>
    <row r="7" spans="1:53">
      <c r="A7" s="120">
        <v>4</v>
      </c>
      <c r="B7" s="3" t="s">
        <v>16</v>
      </c>
      <c r="C7" s="4">
        <v>12067</v>
      </c>
      <c r="D7" s="4">
        <v>11991</v>
      </c>
      <c r="E7" s="21">
        <v>12015</v>
      </c>
      <c r="F7" s="51">
        <v>12171</v>
      </c>
      <c r="G7" s="51">
        <v>13647</v>
      </c>
      <c r="H7" s="25">
        <f t="shared" si="29"/>
        <v>72.355654525210753</v>
      </c>
      <c r="I7" s="26">
        <f t="shared" si="30"/>
        <v>0.23779255040264166</v>
      </c>
      <c r="J7" s="27">
        <v>3497</v>
      </c>
      <c r="K7" s="25">
        <f t="shared" si="0"/>
        <v>3.0734211035137369</v>
      </c>
      <c r="L7" s="26">
        <f t="shared" si="1"/>
        <v>-0.15867592152502094</v>
      </c>
      <c r="M7" s="16">
        <f t="shared" si="2"/>
        <v>28.732232355599375</v>
      </c>
      <c r="N7" s="25">
        <f t="shared" si="31"/>
        <v>84.195782606979392</v>
      </c>
      <c r="O7" s="26">
        <f t="shared" si="3"/>
        <v>2.0781235594024476</v>
      </c>
      <c r="P7" s="27">
        <v>4553.4444400000002</v>
      </c>
      <c r="Q7" s="25">
        <f t="shared" si="4"/>
        <v>1.391928774928775</v>
      </c>
      <c r="R7" s="26">
        <f t="shared" si="5"/>
        <v>-0.22510920629076334</v>
      </c>
      <c r="S7" s="16">
        <f t="shared" si="6"/>
        <v>58.325149737415138</v>
      </c>
      <c r="T7" s="25">
        <f t="shared" si="7"/>
        <v>53.463403304863974</v>
      </c>
      <c r="U7" s="26">
        <f t="shared" si="8"/>
        <v>-0.24418264360238018</v>
      </c>
      <c r="V7" s="27">
        <v>7.8951221299999998</v>
      </c>
      <c r="W7" s="30">
        <f t="shared" si="32"/>
        <v>-5.8294724568117608</v>
      </c>
      <c r="X7" s="26">
        <f t="shared" si="33"/>
        <v>-4.2391218816070456E-2</v>
      </c>
      <c r="Y7" s="51">
        <v>7807</v>
      </c>
      <c r="Z7" s="25">
        <f t="shared" si="9"/>
        <v>1.5980692981145361</v>
      </c>
      <c r="AA7" s="26">
        <f t="shared" si="10"/>
        <v>-0.21265903711469392</v>
      </c>
      <c r="AB7" s="16">
        <f t="shared" si="11"/>
        <v>64.144277380658949</v>
      </c>
      <c r="AC7" s="25">
        <f t="shared" si="12"/>
        <v>98.120317982088935</v>
      </c>
      <c r="AD7" s="26">
        <f t="shared" si="13"/>
        <v>0.813173963106543</v>
      </c>
      <c r="AE7" s="27">
        <v>684.55555600000002</v>
      </c>
      <c r="AF7" s="25">
        <f t="shared" si="14"/>
        <v>2.1116092229665941</v>
      </c>
      <c r="AG7" s="26">
        <f t="shared" si="15"/>
        <v>-0.1966622070609732</v>
      </c>
      <c r="AH7" s="21">
        <f t="shared" si="16"/>
        <v>5.6244807821871659</v>
      </c>
      <c r="AI7" s="52">
        <f t="shared" si="17"/>
        <v>96.257102502593838</v>
      </c>
      <c r="AJ7" s="53">
        <f t="shared" si="18"/>
        <v>1.3845408887183808</v>
      </c>
      <c r="AK7" s="27">
        <v>181.66666670000001</v>
      </c>
      <c r="AL7" s="30">
        <f t="shared" si="19"/>
        <v>30.550458709990739</v>
      </c>
      <c r="AM7" s="26">
        <f t="shared" si="20"/>
        <v>0.10696305452075822</v>
      </c>
      <c r="AN7" s="16">
        <f t="shared" si="21"/>
        <v>2.3269715217112847</v>
      </c>
      <c r="AO7" s="30">
        <f t="shared" si="22"/>
        <v>89.650444113202127</v>
      </c>
      <c r="AP7" s="26">
        <f t="shared" si="23"/>
        <v>1.7951729061393258</v>
      </c>
      <c r="AQ7" s="27">
        <v>17.35632184</v>
      </c>
      <c r="AR7" s="30">
        <f t="shared" si="24"/>
        <v>61.8801755867878</v>
      </c>
      <c r="AS7" s="26">
        <f t="shared" si="25"/>
        <v>0.44922071699124061</v>
      </c>
      <c r="AT7" s="27">
        <v>8.2375478930000003</v>
      </c>
      <c r="AU7" s="30">
        <f t="shared" si="26"/>
        <v>4.2909667001798883</v>
      </c>
      <c r="AV7" s="26">
        <f t="shared" si="27"/>
        <v>-0.28067993122470891</v>
      </c>
      <c r="AW7" s="54">
        <v>9984.3902199999993</v>
      </c>
      <c r="AX7" s="52">
        <f t="shared" si="34"/>
        <v>1.9865374688633513</v>
      </c>
      <c r="AY7" s="53">
        <f t="shared" si="28"/>
        <v>-0.22524334412112229</v>
      </c>
      <c r="AZ7" s="55">
        <f t="shared" si="35"/>
        <v>0.36836395672784633</v>
      </c>
      <c r="BA7" s="141">
        <f t="shared" si="36"/>
        <v>1.0217422079526148</v>
      </c>
    </row>
    <row r="8" spans="1:53">
      <c r="A8" s="120">
        <v>5</v>
      </c>
      <c r="B8" s="3" t="s">
        <v>17</v>
      </c>
      <c r="C8" s="4">
        <v>30557</v>
      </c>
      <c r="D8" s="4">
        <v>30470</v>
      </c>
      <c r="E8" s="21">
        <v>30622</v>
      </c>
      <c r="F8" s="51">
        <v>30664</v>
      </c>
      <c r="G8" s="51">
        <v>13087</v>
      </c>
      <c r="H8" s="25">
        <f t="shared" si="29"/>
        <v>69.386564869307037</v>
      </c>
      <c r="I8" s="26">
        <f t="shared" si="30"/>
        <v>2.5451099257881887E-2</v>
      </c>
      <c r="J8" s="27">
        <v>5429</v>
      </c>
      <c r="K8" s="25">
        <f t="shared" si="0"/>
        <v>4.7714049673937877</v>
      </c>
      <c r="L8" s="26">
        <f t="shared" si="1"/>
        <v>-5.9064440107639768E-2</v>
      </c>
      <c r="M8" s="16">
        <f t="shared" si="2"/>
        <v>17.704800417427602</v>
      </c>
      <c r="N8" s="25">
        <f t="shared" si="31"/>
        <v>51.881437842931433</v>
      </c>
      <c r="O8" s="26">
        <f t="shared" si="3"/>
        <v>-0.29024154463825158</v>
      </c>
      <c r="P8" s="27">
        <v>13331.7778</v>
      </c>
      <c r="Q8" s="25">
        <f t="shared" si="4"/>
        <v>4.0753511732267098</v>
      </c>
      <c r="R8" s="26">
        <f t="shared" si="5"/>
        <v>-6.8668251716124729E-2</v>
      </c>
      <c r="S8" s="16">
        <f t="shared" si="6"/>
        <v>67.863465512853139</v>
      </c>
      <c r="T8" s="25">
        <f t="shared" si="7"/>
        <v>62.20664400715502</v>
      </c>
      <c r="U8" s="26">
        <f t="shared" si="8"/>
        <v>0.37442663360290596</v>
      </c>
      <c r="V8" s="27">
        <v>12.265597700000001</v>
      </c>
      <c r="W8" s="30">
        <f t="shared" si="32"/>
        <v>-3.7523158777659891</v>
      </c>
      <c r="X8" s="26">
        <f t="shared" si="33"/>
        <v>4.8665183384518432E-2</v>
      </c>
      <c r="Y8" s="51">
        <v>19645</v>
      </c>
      <c r="Z8" s="25">
        <f t="shared" si="9"/>
        <v>4.0212721098322097</v>
      </c>
      <c r="AA8" s="26">
        <f t="shared" si="10"/>
        <v>-7.1004797629700425E-2</v>
      </c>
      <c r="AB8" s="16">
        <f t="shared" si="11"/>
        <v>64.065353509000772</v>
      </c>
      <c r="AC8" s="25">
        <f t="shared" si="12"/>
        <v>97.99958959134689</v>
      </c>
      <c r="AD8" s="26">
        <f t="shared" si="13"/>
        <v>0.77544269426889767</v>
      </c>
      <c r="AE8" s="27">
        <v>1241.44444</v>
      </c>
      <c r="AF8" s="25">
        <f t="shared" si="14"/>
        <v>3.8294123922129097</v>
      </c>
      <c r="AG8" s="26">
        <f t="shared" si="15"/>
        <v>-9.6215849761875541E-2</v>
      </c>
      <c r="AH8" s="21">
        <f t="shared" si="16"/>
        <v>4.048540438298982</v>
      </c>
      <c r="AI8" s="52">
        <f t="shared" si="17"/>
        <v>69.286532756842348</v>
      </c>
      <c r="AJ8" s="53">
        <f t="shared" si="18"/>
        <v>-0.74394491861376499</v>
      </c>
      <c r="AK8" s="27">
        <v>595.75</v>
      </c>
      <c r="AL8" s="30">
        <f t="shared" si="19"/>
        <v>9.3159882501049101</v>
      </c>
      <c r="AM8" s="26">
        <f t="shared" si="20"/>
        <v>-0.76380286160157151</v>
      </c>
      <c r="AN8" s="16">
        <f t="shared" si="21"/>
        <v>3.0325782641893611</v>
      </c>
      <c r="AO8" s="30">
        <f t="shared" si="22"/>
        <v>68.79097988125794</v>
      </c>
      <c r="AP8" s="26">
        <f t="shared" si="23"/>
        <v>0.13154901294243759</v>
      </c>
      <c r="AQ8" s="27">
        <v>20.416666670000001</v>
      </c>
      <c r="AR8" s="30">
        <f t="shared" si="24"/>
        <v>52.604681281207391</v>
      </c>
      <c r="AS8" s="26">
        <f t="shared" si="25"/>
        <v>-0.29021385935822158</v>
      </c>
      <c r="AT8" s="27">
        <v>11.31493506</v>
      </c>
      <c r="AU8" s="30">
        <f t="shared" si="26"/>
        <v>3.1239281102864767</v>
      </c>
      <c r="AV8" s="26">
        <f t="shared" si="27"/>
        <v>-0.35023957416915186</v>
      </c>
      <c r="AW8" s="54">
        <v>23983.957999999999</v>
      </c>
      <c r="AX8" s="52">
        <f t="shared" si="34"/>
        <v>4.7719520340066319</v>
      </c>
      <c r="AY8" s="53">
        <f t="shared" si="28"/>
        <v>-6.1719907993534127E-2</v>
      </c>
      <c r="AZ8" s="55">
        <f t="shared" si="35"/>
        <v>-8.2845219427117089E-2</v>
      </c>
      <c r="BA8" s="141">
        <f t="shared" si="36"/>
        <v>-0.22979028178460034</v>
      </c>
    </row>
    <row r="9" spans="1:53">
      <c r="A9" s="120">
        <v>6</v>
      </c>
      <c r="B9" s="3" t="s">
        <v>18</v>
      </c>
      <c r="C9" s="4">
        <v>67393</v>
      </c>
      <c r="D9" s="4">
        <v>67446</v>
      </c>
      <c r="E9" s="21">
        <v>68076</v>
      </c>
      <c r="F9" s="51">
        <v>68840</v>
      </c>
      <c r="G9" s="51">
        <v>17973</v>
      </c>
      <c r="H9" s="25">
        <f t="shared" si="29"/>
        <v>95.291872117066958</v>
      </c>
      <c r="I9" s="26">
        <f t="shared" si="30"/>
        <v>1.8781302604959111</v>
      </c>
      <c r="J9" s="27">
        <v>12636</v>
      </c>
      <c r="K9" s="25">
        <f t="shared" si="0"/>
        <v>11.105447258793131</v>
      </c>
      <c r="L9" s="26">
        <f t="shared" si="1"/>
        <v>0.31251938317138006</v>
      </c>
      <c r="M9" s="16">
        <f t="shared" si="2"/>
        <v>18.355607205113305</v>
      </c>
      <c r="N9" s="25">
        <f t="shared" si="31"/>
        <v>53.788535980555032</v>
      </c>
      <c r="O9" s="26">
        <f t="shared" si="3"/>
        <v>-0.15046756153233698</v>
      </c>
      <c r="P9" s="27">
        <v>34148.5556</v>
      </c>
      <c r="Q9" s="25">
        <f t="shared" si="4"/>
        <v>10.438769548683712</v>
      </c>
      <c r="R9" s="26">
        <f t="shared" si="5"/>
        <v>0.30231294216737409</v>
      </c>
      <c r="S9" s="16">
        <f t="shared" si="6"/>
        <v>79.131843166334519</v>
      </c>
      <c r="T9" s="25">
        <f t="shared" si="7"/>
        <v>72.535735690448675</v>
      </c>
      <c r="U9" s="26">
        <f t="shared" si="8"/>
        <v>1.1052394017696447</v>
      </c>
      <c r="V9" s="27">
        <v>-0.46024397</v>
      </c>
      <c r="W9" s="30">
        <f t="shared" si="32"/>
        <v>100</v>
      </c>
      <c r="X9" s="26">
        <f t="shared" si="33"/>
        <v>4.59685991223275</v>
      </c>
      <c r="Y9" s="51">
        <v>43154</v>
      </c>
      <c r="Z9" s="25">
        <f t="shared" si="9"/>
        <v>8.8334933381368899</v>
      </c>
      <c r="AA9" s="26">
        <f t="shared" si="10"/>
        <v>0.21030534902114539</v>
      </c>
      <c r="AB9" s="16">
        <f t="shared" si="11"/>
        <v>62.687391051714116</v>
      </c>
      <c r="AC9" s="25">
        <f t="shared" si="12"/>
        <v>95.891745836650301</v>
      </c>
      <c r="AD9" s="26">
        <f t="shared" si="13"/>
        <v>0.11667785124087605</v>
      </c>
      <c r="AE9" s="27">
        <v>3573.8888900000002</v>
      </c>
      <c r="AF9" s="25">
        <f t="shared" si="14"/>
        <v>11.024169880496659</v>
      </c>
      <c r="AG9" s="26">
        <f t="shared" si="15"/>
        <v>0.32448845110723173</v>
      </c>
      <c r="AH9" s="21">
        <f t="shared" si="16"/>
        <v>5.1915875798954101</v>
      </c>
      <c r="AI9" s="52">
        <f t="shared" si="17"/>
        <v>88.848588373140274</v>
      </c>
      <c r="AJ9" s="53">
        <f t="shared" si="18"/>
        <v>0.79986962197787892</v>
      </c>
      <c r="AK9" s="27">
        <v>1506.416667</v>
      </c>
      <c r="AL9" s="30">
        <f t="shared" si="19"/>
        <v>3.6842396407182076</v>
      </c>
      <c r="AM9" s="26">
        <f t="shared" si="20"/>
        <v>-0.99474503397584024</v>
      </c>
      <c r="AN9" s="16">
        <f t="shared" si="21"/>
        <v>3.490792665801548</v>
      </c>
      <c r="AO9" s="30">
        <f t="shared" si="22"/>
        <v>59.761220539945462</v>
      </c>
      <c r="AP9" s="26">
        <f t="shared" si="23"/>
        <v>-0.58860962694344932</v>
      </c>
      <c r="AQ9" s="27">
        <v>25.5365726</v>
      </c>
      <c r="AR9" s="30">
        <f t="shared" si="24"/>
        <v>42.057807044943843</v>
      </c>
      <c r="AS9" s="26">
        <f t="shared" si="25"/>
        <v>-1.1310017705761342</v>
      </c>
      <c r="AT9" s="27">
        <v>6.9861514299999996</v>
      </c>
      <c r="AU9" s="30">
        <f t="shared" si="26"/>
        <v>5.0595873928830661</v>
      </c>
      <c r="AV9" s="26">
        <f t="shared" si="27"/>
        <v>-0.2348674093362712</v>
      </c>
      <c r="AW9" s="54">
        <v>51899.670400000003</v>
      </c>
      <c r="AX9" s="52">
        <f t="shared" si="34"/>
        <v>10.326182931505876</v>
      </c>
      <c r="AY9" s="53">
        <f t="shared" si="28"/>
        <v>0.26435253119412211</v>
      </c>
      <c r="AZ9" s="55">
        <f t="shared" si="35"/>
        <v>0.31378025773305646</v>
      </c>
      <c r="BA9" s="141">
        <f t="shared" si="36"/>
        <v>0.87034175709264705</v>
      </c>
    </row>
    <row r="10" spans="1:53">
      <c r="A10" s="120">
        <v>7</v>
      </c>
      <c r="B10" s="3" t="s">
        <v>19</v>
      </c>
      <c r="C10" s="4">
        <v>23652</v>
      </c>
      <c r="D10" s="4">
        <v>23591</v>
      </c>
      <c r="E10" s="21">
        <v>23648</v>
      </c>
      <c r="F10" s="51">
        <v>23782</v>
      </c>
      <c r="G10" s="51">
        <v>15204</v>
      </c>
      <c r="H10" s="25">
        <f t="shared" si="29"/>
        <v>80.610784157785901</v>
      </c>
      <c r="I10" s="26">
        <f t="shared" si="30"/>
        <v>0.82817762081762525</v>
      </c>
      <c r="J10" s="27">
        <v>4519</v>
      </c>
      <c r="K10" s="25">
        <f t="shared" si="0"/>
        <v>3.9716299590444888</v>
      </c>
      <c r="L10" s="26">
        <f t="shared" si="1"/>
        <v>-0.10598289149988449</v>
      </c>
      <c r="M10" s="16">
        <f t="shared" si="2"/>
        <v>19.001766041544023</v>
      </c>
      <c r="N10" s="25">
        <f t="shared" si="31"/>
        <v>55.682013948030026</v>
      </c>
      <c r="O10" s="26">
        <f t="shared" si="3"/>
        <v>-1.1691820412345113E-2</v>
      </c>
      <c r="P10" s="27">
        <v>10005.2222</v>
      </c>
      <c r="Q10" s="25">
        <f t="shared" si="4"/>
        <v>3.0584663683161537</v>
      </c>
      <c r="R10" s="26">
        <f t="shared" si="5"/>
        <v>-0.12795166146688061</v>
      </c>
      <c r="S10" s="16">
        <f t="shared" si="6"/>
        <v>67.832014915254234</v>
      </c>
      <c r="T10" s="25">
        <f t="shared" si="7"/>
        <v>62.177815003008796</v>
      </c>
      <c r="U10" s="26">
        <f t="shared" si="8"/>
        <v>0.37238689913548234</v>
      </c>
      <c r="V10" s="27">
        <v>2.76577787</v>
      </c>
      <c r="W10" s="30">
        <f t="shared" si="32"/>
        <v>-16.640670062198453</v>
      </c>
      <c r="X10" s="26">
        <f t="shared" si="33"/>
        <v>-0.51632215274613191</v>
      </c>
      <c r="Y10" s="51">
        <v>14750</v>
      </c>
      <c r="Z10" s="25">
        <f t="shared" si="9"/>
        <v>3.0192804082476505</v>
      </c>
      <c r="AA10" s="26">
        <f t="shared" si="10"/>
        <v>-0.12957867009794194</v>
      </c>
      <c r="AB10" s="16">
        <f t="shared" si="11"/>
        <v>62.021697081826588</v>
      </c>
      <c r="AC10" s="25">
        <f t="shared" si="12"/>
        <v>94.873446049492401</v>
      </c>
      <c r="AD10" s="26">
        <f t="shared" si="13"/>
        <v>-0.20157159108512909</v>
      </c>
      <c r="AE10" s="27">
        <v>1192.55556</v>
      </c>
      <c r="AF10" s="25">
        <f t="shared" si="14"/>
        <v>3.6786076708083737</v>
      </c>
      <c r="AG10" s="26">
        <f t="shared" si="15"/>
        <v>-0.10503396420000234</v>
      </c>
      <c r="AH10" s="21">
        <f t="shared" si="16"/>
        <v>5.0145301488520726</v>
      </c>
      <c r="AI10" s="52">
        <f t="shared" si="17"/>
        <v>85.818435733493956</v>
      </c>
      <c r="AJ10" s="53">
        <f t="shared" si="18"/>
        <v>0.56073352109691044</v>
      </c>
      <c r="AK10" s="27">
        <v>476.08333329999999</v>
      </c>
      <c r="AL10" s="30">
        <f t="shared" si="19"/>
        <v>11.65762296598338</v>
      </c>
      <c r="AM10" s="26">
        <f t="shared" si="20"/>
        <v>-0.66777900725362882</v>
      </c>
      <c r="AN10" s="16">
        <f t="shared" si="21"/>
        <v>3.2276836155932203</v>
      </c>
      <c r="AO10" s="30">
        <f t="shared" si="22"/>
        <v>64.63273827470509</v>
      </c>
      <c r="AP10" s="26">
        <f t="shared" si="23"/>
        <v>-0.20008702590427882</v>
      </c>
      <c r="AQ10" s="27">
        <v>20.937931030000001</v>
      </c>
      <c r="AR10" s="30">
        <f t="shared" si="24"/>
        <v>51.295051142405057</v>
      </c>
      <c r="AS10" s="26">
        <f t="shared" si="25"/>
        <v>-0.39461646852991622</v>
      </c>
      <c r="AT10" s="27">
        <v>10.6</v>
      </c>
      <c r="AU10" s="30">
        <f t="shared" si="26"/>
        <v>3.3346267641509435</v>
      </c>
      <c r="AV10" s="26">
        <f t="shared" si="27"/>
        <v>-0.33768118641864425</v>
      </c>
      <c r="AW10" s="54">
        <v>19074.973699999999</v>
      </c>
      <c r="AX10" s="52">
        <f t="shared" si="34"/>
        <v>3.7952392822876861</v>
      </c>
      <c r="AY10" s="53">
        <f t="shared" si="28"/>
        <v>-0.11905981971417891</v>
      </c>
      <c r="AZ10" s="55">
        <f t="shared" si="35"/>
        <v>-9.0318736841910607E-2</v>
      </c>
      <c r="BA10" s="141">
        <f t="shared" si="36"/>
        <v>-0.25051980226318799</v>
      </c>
    </row>
    <row r="11" spans="1:53">
      <c r="A11" s="120">
        <v>8</v>
      </c>
      <c r="B11" s="3" t="s">
        <v>20</v>
      </c>
      <c r="C11" s="4">
        <v>23760</v>
      </c>
      <c r="D11" s="4">
        <v>23656</v>
      </c>
      <c r="E11" s="21">
        <v>23829</v>
      </c>
      <c r="F11" s="51">
        <v>24108</v>
      </c>
      <c r="G11" s="51">
        <v>14778</v>
      </c>
      <c r="H11" s="25">
        <f t="shared" si="29"/>
        <v>78.352155240973431</v>
      </c>
      <c r="I11" s="26">
        <f t="shared" si="30"/>
        <v>0.6666464454825044</v>
      </c>
      <c r="J11" s="27">
        <v>4231</v>
      </c>
      <c r="K11" s="25">
        <f t="shared" si="0"/>
        <v>3.7185143520064683</v>
      </c>
      <c r="L11" s="26">
        <f t="shared" si="1"/>
        <v>-0.12083180798446308</v>
      </c>
      <c r="M11" s="16">
        <f t="shared" si="2"/>
        <v>17.550190808030528</v>
      </c>
      <c r="N11" s="25">
        <f t="shared" si="31"/>
        <v>51.42837603761685</v>
      </c>
      <c r="O11" s="26">
        <f t="shared" si="3"/>
        <v>-0.32344710017452061</v>
      </c>
      <c r="P11" s="27">
        <v>9269.5555600000007</v>
      </c>
      <c r="Q11" s="25">
        <f t="shared" si="4"/>
        <v>2.8335826394238413</v>
      </c>
      <c r="R11" s="26">
        <f t="shared" si="5"/>
        <v>-0.14106216737848534</v>
      </c>
      <c r="S11" s="16">
        <f t="shared" si="6"/>
        <v>60.811884537164609</v>
      </c>
      <c r="T11" s="25">
        <f t="shared" si="7"/>
        <v>55.742854041120893</v>
      </c>
      <c r="U11" s="26">
        <f t="shared" si="8"/>
        <v>-8.2904986907940154E-2</v>
      </c>
      <c r="V11" s="27">
        <v>13.8793661</v>
      </c>
      <c r="W11" s="30">
        <f t="shared" si="32"/>
        <v>-3.3160301895920159</v>
      </c>
      <c r="X11" s="26">
        <f t="shared" si="33"/>
        <v>6.7790657842000154E-2</v>
      </c>
      <c r="Y11" s="51">
        <v>15243</v>
      </c>
      <c r="Z11" s="25">
        <f t="shared" si="9"/>
        <v>3.1201960178250125</v>
      </c>
      <c r="AA11" s="26">
        <f t="shared" si="10"/>
        <v>-0.12367940163484838</v>
      </c>
      <c r="AB11" s="16">
        <f t="shared" si="11"/>
        <v>63.227974116475863</v>
      </c>
      <c r="AC11" s="25">
        <f t="shared" si="12"/>
        <v>96.718665779880482</v>
      </c>
      <c r="AD11" s="26">
        <f t="shared" si="13"/>
        <v>0.37511531150565891</v>
      </c>
      <c r="AE11" s="27">
        <v>1102.7777799999999</v>
      </c>
      <c r="AF11" s="25">
        <f t="shared" si="14"/>
        <v>3.4016753070230363</v>
      </c>
      <c r="AG11" s="26">
        <f t="shared" si="15"/>
        <v>-0.12122723224052546</v>
      </c>
      <c r="AH11" s="21">
        <f t="shared" si="16"/>
        <v>4.5743229633316735</v>
      </c>
      <c r="AI11" s="52">
        <f t="shared" si="17"/>
        <v>78.284750435250658</v>
      </c>
      <c r="AJ11" s="53">
        <f t="shared" si="18"/>
        <v>-3.3816107827545426E-2</v>
      </c>
      <c r="AK11" s="27">
        <v>469.75</v>
      </c>
      <c r="AL11" s="30">
        <f t="shared" si="19"/>
        <v>11.814795103778605</v>
      </c>
      <c r="AM11" s="26">
        <f t="shared" si="20"/>
        <v>-0.66133381989589812</v>
      </c>
      <c r="AN11" s="16">
        <f t="shared" si="21"/>
        <v>3.0817424391523978</v>
      </c>
      <c r="AO11" s="30">
        <f t="shared" si="22"/>
        <v>67.693531980423273</v>
      </c>
      <c r="AP11" s="26">
        <f t="shared" si="23"/>
        <v>4.4023248662673375E-2</v>
      </c>
      <c r="AQ11" s="27">
        <v>21.564764650000001</v>
      </c>
      <c r="AR11" s="30">
        <f t="shared" si="24"/>
        <v>49.804032663069194</v>
      </c>
      <c r="AS11" s="26">
        <f t="shared" si="25"/>
        <v>-0.51347920309422201</v>
      </c>
      <c r="AT11" s="27">
        <v>10.33912615</v>
      </c>
      <c r="AU11" s="30">
        <f t="shared" si="26"/>
        <v>3.4187651052115271</v>
      </c>
      <c r="AV11" s="26">
        <f t="shared" si="27"/>
        <v>-0.332666242600337</v>
      </c>
      <c r="AW11" s="54">
        <v>16661.849300000002</v>
      </c>
      <c r="AX11" s="52">
        <f t="shared" si="34"/>
        <v>3.3151136129177257</v>
      </c>
      <c r="AY11" s="53">
        <f t="shared" si="28"/>
        <v>-0.14724657518351983</v>
      </c>
      <c r="AZ11" s="55">
        <f t="shared" si="35"/>
        <v>-0.12279716659838391</v>
      </c>
      <c r="BA11" s="141">
        <f t="shared" si="36"/>
        <v>-0.34060620166281852</v>
      </c>
    </row>
    <row r="12" spans="1:53">
      <c r="A12" s="120">
        <v>9</v>
      </c>
      <c r="B12" s="3" t="s">
        <v>21</v>
      </c>
      <c r="C12" s="4">
        <v>18209</v>
      </c>
      <c r="D12" s="4">
        <v>18216</v>
      </c>
      <c r="E12" s="21">
        <v>18293</v>
      </c>
      <c r="F12" s="51">
        <v>18535</v>
      </c>
      <c r="G12" s="51">
        <v>14251</v>
      </c>
      <c r="H12" s="25">
        <f t="shared" si="29"/>
        <v>75.558029796935472</v>
      </c>
      <c r="I12" s="26">
        <f t="shared" si="30"/>
        <v>0.46681797270877523</v>
      </c>
      <c r="J12" s="27">
        <v>4193</v>
      </c>
      <c r="K12" s="25">
        <f t="shared" si="0"/>
        <v>3.6851171538556184</v>
      </c>
      <c r="L12" s="26">
        <f t="shared" si="1"/>
        <v>-0.12279104002062276</v>
      </c>
      <c r="M12" s="16">
        <f t="shared" si="2"/>
        <v>22.622066360938764</v>
      </c>
      <c r="N12" s="25">
        <f t="shared" si="31"/>
        <v>66.290796965348733</v>
      </c>
      <c r="O12" s="26">
        <f t="shared" si="3"/>
        <v>0.76584124355716243</v>
      </c>
      <c r="P12" s="27">
        <v>9494.8888900000002</v>
      </c>
      <c r="Q12" s="25">
        <f t="shared" si="4"/>
        <v>2.9024641092892165</v>
      </c>
      <c r="R12" s="26">
        <f t="shared" si="5"/>
        <v>-0.13704644368732194</v>
      </c>
      <c r="S12" s="16">
        <f t="shared" si="6"/>
        <v>83.96612035726919</v>
      </c>
      <c r="T12" s="25">
        <f t="shared" si="7"/>
        <v>76.967047265473184</v>
      </c>
      <c r="U12" s="26">
        <f t="shared" si="8"/>
        <v>1.4187673651229837</v>
      </c>
      <c r="V12" s="27">
        <v>17.096917600000001</v>
      </c>
      <c r="W12" s="30">
        <f t="shared" si="32"/>
        <v>-2.6919704520304877</v>
      </c>
      <c r="X12" s="26">
        <f t="shared" si="33"/>
        <v>9.5147591370189549E-2</v>
      </c>
      <c r="Y12" s="51">
        <v>11308</v>
      </c>
      <c r="Z12" s="25">
        <f t="shared" si="9"/>
        <v>2.3147134139975885</v>
      </c>
      <c r="AA12" s="26">
        <f t="shared" si="10"/>
        <v>-0.17076585478347564</v>
      </c>
      <c r="AB12" s="16">
        <f t="shared" si="11"/>
        <v>61.00890207715134</v>
      </c>
      <c r="AC12" s="25">
        <f t="shared" si="12"/>
        <v>93.324192211622048</v>
      </c>
      <c r="AD12" s="26">
        <f t="shared" si="13"/>
        <v>-0.68576021229634943</v>
      </c>
      <c r="AE12" s="27">
        <v>995.88888899999995</v>
      </c>
      <c r="AF12" s="25">
        <f t="shared" si="14"/>
        <v>3.0719612814921837</v>
      </c>
      <c r="AG12" s="26">
        <f t="shared" si="15"/>
        <v>-0.14050684087550461</v>
      </c>
      <c r="AH12" s="21">
        <f t="shared" si="16"/>
        <v>5.3730180145670356</v>
      </c>
      <c r="AI12" s="52">
        <f t="shared" si="17"/>
        <v>91.953580393485595</v>
      </c>
      <c r="AJ12" s="53">
        <f t="shared" si="18"/>
        <v>1.0449119592175529</v>
      </c>
      <c r="AK12" s="27">
        <v>330.25</v>
      </c>
      <c r="AL12" s="30">
        <f t="shared" si="19"/>
        <v>16.805450416351249</v>
      </c>
      <c r="AM12" s="26">
        <f t="shared" si="20"/>
        <v>-0.45668108068525637</v>
      </c>
      <c r="AN12" s="16">
        <f t="shared" si="21"/>
        <v>2.9204987619384508</v>
      </c>
      <c r="AO12" s="30">
        <f t="shared" si="22"/>
        <v>71.430960039758773</v>
      </c>
      <c r="AP12" s="26">
        <f t="shared" si="23"/>
        <v>0.34209776052349417</v>
      </c>
      <c r="AQ12" s="27">
        <v>24.746473949999999</v>
      </c>
      <c r="AR12" s="30">
        <f t="shared" si="24"/>
        <v>43.400617201870084</v>
      </c>
      <c r="AS12" s="26">
        <f t="shared" si="25"/>
        <v>-1.0239540783677372</v>
      </c>
      <c r="AT12" s="27">
        <v>3.8058048719999999</v>
      </c>
      <c r="AU12" s="30">
        <f t="shared" si="26"/>
        <v>9.2876657865605896</v>
      </c>
      <c r="AV12" s="26">
        <f t="shared" si="27"/>
        <v>1.7141072604487419E-2</v>
      </c>
      <c r="AW12" s="54">
        <v>12985.994000000001</v>
      </c>
      <c r="AX12" s="52">
        <f t="shared" si="34"/>
        <v>2.5837495413350009</v>
      </c>
      <c r="AY12" s="53">
        <f t="shared" si="28"/>
        <v>-0.1901827928446487</v>
      </c>
      <c r="AZ12" s="55">
        <f t="shared" si="35"/>
        <v>0.1040573021803661</v>
      </c>
      <c r="BA12" s="141">
        <f t="shared" si="36"/>
        <v>0.28862687497384598</v>
      </c>
    </row>
    <row r="13" spans="1:53">
      <c r="A13" s="120">
        <v>10</v>
      </c>
      <c r="B13" s="3" t="s">
        <v>22</v>
      </c>
      <c r="C13" s="4">
        <v>18794</v>
      </c>
      <c r="D13" s="4">
        <v>18615</v>
      </c>
      <c r="E13" s="21">
        <v>18447</v>
      </c>
      <c r="F13" s="51">
        <v>18405</v>
      </c>
      <c r="G13" s="51">
        <v>11846</v>
      </c>
      <c r="H13" s="25">
        <f t="shared" si="29"/>
        <v>62.806850113991835</v>
      </c>
      <c r="I13" s="26">
        <f t="shared" si="30"/>
        <v>-0.44511272372541633</v>
      </c>
      <c r="J13" s="27">
        <v>3620</v>
      </c>
      <c r="K13" s="25">
        <f t="shared" si="0"/>
        <v>3.1815225606862247</v>
      </c>
      <c r="L13" s="26">
        <f t="shared" si="1"/>
        <v>-0.15233419677639884</v>
      </c>
      <c r="M13" s="16">
        <f t="shared" si="2"/>
        <v>19.668568323825049</v>
      </c>
      <c r="N13" s="25">
        <f t="shared" si="31"/>
        <v>57.635984642194686</v>
      </c>
      <c r="O13" s="26">
        <f t="shared" si="3"/>
        <v>0.13151752021233096</v>
      </c>
      <c r="P13" s="27">
        <v>6410.1111099999998</v>
      </c>
      <c r="Q13" s="25">
        <f t="shared" si="4"/>
        <v>1.959487641074551</v>
      </c>
      <c r="R13" s="26">
        <f t="shared" si="5"/>
        <v>-0.19202106822742193</v>
      </c>
      <c r="S13" s="16">
        <f t="shared" si="6"/>
        <v>57.577572172819544</v>
      </c>
      <c r="T13" s="25">
        <f t="shared" si="7"/>
        <v>52.778140754873419</v>
      </c>
      <c r="U13" s="26">
        <f t="shared" si="8"/>
        <v>-0.29266692822632157</v>
      </c>
      <c r="V13" s="27">
        <v>16.9445841</v>
      </c>
      <c r="W13" s="30">
        <f t="shared" si="32"/>
        <v>-2.716171534714741</v>
      </c>
      <c r="X13" s="26">
        <f t="shared" si="33"/>
        <v>9.4086687468761268E-2</v>
      </c>
      <c r="Y13" s="51">
        <v>11133</v>
      </c>
      <c r="Z13" s="25">
        <f t="shared" si="9"/>
        <v>2.2788914430522778</v>
      </c>
      <c r="AA13" s="26">
        <f t="shared" si="10"/>
        <v>-0.17285991559694697</v>
      </c>
      <c r="AB13" s="16">
        <f t="shared" si="11"/>
        <v>60.488997555012226</v>
      </c>
      <c r="AC13" s="25">
        <f t="shared" si="12"/>
        <v>92.528903853630538</v>
      </c>
      <c r="AD13" s="26">
        <f t="shared" si="13"/>
        <v>-0.93431184670802969</v>
      </c>
      <c r="AE13" s="27">
        <v>915.44444399999998</v>
      </c>
      <c r="AF13" s="25">
        <f t="shared" si="14"/>
        <v>2.8238189203506012</v>
      </c>
      <c r="AG13" s="26">
        <f t="shared" si="15"/>
        <v>-0.15501665009841165</v>
      </c>
      <c r="AH13" s="21">
        <f t="shared" si="16"/>
        <v>4.9738899429502856</v>
      </c>
      <c r="AI13" s="52">
        <f t="shared" si="17"/>
        <v>85.122921139932913</v>
      </c>
      <c r="AJ13" s="53">
        <f t="shared" si="18"/>
        <v>0.50584432316217776</v>
      </c>
      <c r="AK13" s="27">
        <v>232.25</v>
      </c>
      <c r="AL13" s="30">
        <f t="shared" si="19"/>
        <v>23.896663078579117</v>
      </c>
      <c r="AM13" s="26">
        <f t="shared" si="20"/>
        <v>-0.16589039193660396</v>
      </c>
      <c r="AN13" s="16">
        <f t="shared" si="21"/>
        <v>2.0861403036019044</v>
      </c>
      <c r="AO13" s="30">
        <f t="shared" si="22"/>
        <v>100</v>
      </c>
      <c r="AP13" s="26">
        <f t="shared" si="23"/>
        <v>2.6205904847407053</v>
      </c>
      <c r="AQ13" s="27">
        <v>18.668683810000001</v>
      </c>
      <c r="AR13" s="30">
        <f t="shared" si="24"/>
        <v>57.530153380427294</v>
      </c>
      <c r="AS13" s="26">
        <f t="shared" si="25"/>
        <v>0.10244061866960624</v>
      </c>
      <c r="AT13" s="27">
        <v>7.8366111949999997</v>
      </c>
      <c r="AU13" s="30">
        <f t="shared" si="26"/>
        <v>4.5105011363269503</v>
      </c>
      <c r="AV13" s="26">
        <f t="shared" si="27"/>
        <v>-0.26759489948313309</v>
      </c>
      <c r="AW13" s="54">
        <v>18514.096000000001</v>
      </c>
      <c r="AX13" s="52">
        <f t="shared" si="34"/>
        <v>3.6836446288387457</v>
      </c>
      <c r="AY13" s="53">
        <f t="shared" si="28"/>
        <v>-0.12561121117087559</v>
      </c>
      <c r="AZ13" s="55">
        <f t="shared" si="35"/>
        <v>0.14283310936867782</v>
      </c>
      <c r="BA13" s="141">
        <f t="shared" si="36"/>
        <v>0.39618049993667498</v>
      </c>
    </row>
    <row r="14" spans="1:53">
      <c r="A14" s="120">
        <v>11</v>
      </c>
      <c r="B14" s="3" t="s">
        <v>23</v>
      </c>
      <c r="C14" s="4">
        <v>24470</v>
      </c>
      <c r="D14" s="4">
        <v>24425</v>
      </c>
      <c r="E14" s="21">
        <v>24589</v>
      </c>
      <c r="F14" s="51">
        <v>25069</v>
      </c>
      <c r="G14" s="51">
        <v>13373</v>
      </c>
      <c r="H14" s="25">
        <f t="shared" si="29"/>
        <v>70.902921372143581</v>
      </c>
      <c r="I14" s="26">
        <f t="shared" si="30"/>
        <v>0.13389691180681301</v>
      </c>
      <c r="J14" s="27">
        <v>4226</v>
      </c>
      <c r="K14" s="25">
        <f t="shared" si="0"/>
        <v>3.7141199838287253</v>
      </c>
      <c r="L14" s="26">
        <f t="shared" si="1"/>
        <v>-0.12108960167343144</v>
      </c>
      <c r="M14" s="16">
        <f t="shared" si="2"/>
        <v>16.857473373489171</v>
      </c>
      <c r="N14" s="25">
        <f t="shared" si="31"/>
        <v>49.398464619496821</v>
      </c>
      <c r="O14" s="26">
        <f t="shared" si="3"/>
        <v>-0.47222224638506727</v>
      </c>
      <c r="P14" s="27">
        <v>13433.8889</v>
      </c>
      <c r="Q14" s="25">
        <f t="shared" si="4"/>
        <v>4.1065652091510456</v>
      </c>
      <c r="R14" s="26">
        <f t="shared" si="5"/>
        <v>-6.6848503330918019E-2</v>
      </c>
      <c r="S14" s="16">
        <f t="shared" si="6"/>
        <v>82.477215741650284</v>
      </c>
      <c r="T14" s="25">
        <f t="shared" si="7"/>
        <v>75.602251661763958</v>
      </c>
      <c r="U14" s="26">
        <f t="shared" si="8"/>
        <v>1.3222041741173551</v>
      </c>
      <c r="V14" s="27">
        <v>12.9072412</v>
      </c>
      <c r="W14" s="30">
        <f t="shared" si="32"/>
        <v>-3.5657811213754957</v>
      </c>
      <c r="X14" s="26">
        <f t="shared" si="33"/>
        <v>5.6842315514867743E-2</v>
      </c>
      <c r="Y14" s="51">
        <v>16288</v>
      </c>
      <c r="Z14" s="25">
        <f t="shared" si="9"/>
        <v>3.3341043586127275</v>
      </c>
      <c r="AA14" s="26">
        <f t="shared" si="10"/>
        <v>-0.11117486706297659</v>
      </c>
      <c r="AB14" s="16">
        <f t="shared" si="11"/>
        <v>64.972675415852237</v>
      </c>
      <c r="AC14" s="25">
        <f t="shared" si="12"/>
        <v>99.387503176904332</v>
      </c>
      <c r="AD14" s="26">
        <f t="shared" si="13"/>
        <v>1.2092076131766636</v>
      </c>
      <c r="AE14" s="27">
        <v>1287.2222200000001</v>
      </c>
      <c r="AF14" s="25">
        <f t="shared" si="14"/>
        <v>3.9706204820570243</v>
      </c>
      <c r="AG14" s="26">
        <f t="shared" si="15"/>
        <v>-8.7958886158630956E-2</v>
      </c>
      <c r="AH14" s="21">
        <f t="shared" si="16"/>
        <v>5.1347170609118837</v>
      </c>
      <c r="AI14" s="52">
        <f t="shared" si="17"/>
        <v>87.875308956396623</v>
      </c>
      <c r="AJ14" s="53">
        <f t="shared" si="18"/>
        <v>0.72305954919720661</v>
      </c>
      <c r="AK14" s="27">
        <v>398.41666670000001</v>
      </c>
      <c r="AL14" s="30">
        <f t="shared" si="19"/>
        <v>13.930140136880976</v>
      </c>
      <c r="AM14" s="26">
        <f t="shared" si="20"/>
        <v>-0.57458946904693842</v>
      </c>
      <c r="AN14" s="16">
        <f t="shared" si="21"/>
        <v>2.4460748201129667</v>
      </c>
      <c r="AO14" s="30">
        <f t="shared" si="22"/>
        <v>85.285220486655447</v>
      </c>
      <c r="AP14" s="26">
        <f t="shared" si="23"/>
        <v>1.447029241301115</v>
      </c>
      <c r="AQ14" s="27">
        <v>24.377468660000002</v>
      </c>
      <c r="AR14" s="30">
        <f t="shared" si="24"/>
        <v>44.057578659194547</v>
      </c>
      <c r="AS14" s="26">
        <f t="shared" si="25"/>
        <v>-0.97158166554846781</v>
      </c>
      <c r="AT14" s="27">
        <v>8.9472780350000001</v>
      </c>
      <c r="AU14" s="30">
        <f t="shared" si="26"/>
        <v>3.9505918517038685</v>
      </c>
      <c r="AV14" s="26">
        <f t="shared" si="27"/>
        <v>-0.30096748052453393</v>
      </c>
      <c r="AW14" s="54">
        <v>17977.299599999998</v>
      </c>
      <c r="AX14" s="52">
        <f t="shared" si="34"/>
        <v>3.5768412950092148</v>
      </c>
      <c r="AY14" s="53">
        <f t="shared" si="28"/>
        <v>-0.13188131844906753</v>
      </c>
      <c r="AZ14" s="55">
        <f t="shared" si="35"/>
        <v>0.18687421243576086</v>
      </c>
      <c r="BA14" s="141">
        <f t="shared" si="36"/>
        <v>0.51833863475570108</v>
      </c>
    </row>
    <row r="15" spans="1:53">
      <c r="A15" s="120">
        <v>12</v>
      </c>
      <c r="B15" s="3" t="s">
        <v>24</v>
      </c>
      <c r="C15" s="4">
        <v>13842</v>
      </c>
      <c r="D15" s="4">
        <v>13796</v>
      </c>
      <c r="E15" s="21">
        <v>13792</v>
      </c>
      <c r="F15" s="51">
        <v>13811</v>
      </c>
      <c r="G15" s="51">
        <v>12513</v>
      </c>
      <c r="H15" s="25">
        <f t="shared" si="29"/>
        <v>66.343247972005727</v>
      </c>
      <c r="I15" s="26">
        <f t="shared" si="30"/>
        <v>-0.19219888816549696</v>
      </c>
      <c r="J15" s="27">
        <v>2073</v>
      </c>
      <c r="K15" s="25">
        <f t="shared" si="0"/>
        <v>1.8219050464924154</v>
      </c>
      <c r="L15" s="26">
        <f t="shared" si="1"/>
        <v>-0.23209556414321494</v>
      </c>
      <c r="M15" s="16">
        <f t="shared" si="2"/>
        <v>15.009774817174716</v>
      </c>
      <c r="N15" s="25">
        <f t="shared" si="31"/>
        <v>43.984042793677084</v>
      </c>
      <c r="O15" s="26">
        <f t="shared" si="3"/>
        <v>-0.86905305958771251</v>
      </c>
      <c r="P15" s="27">
        <v>4166.6666699999996</v>
      </c>
      <c r="Q15" s="25">
        <f t="shared" si="4"/>
        <v>1.2736958383771688</v>
      </c>
      <c r="R15" s="26">
        <f t="shared" si="5"/>
        <v>-0.23200207320132804</v>
      </c>
      <c r="S15" s="16">
        <f t="shared" si="6"/>
        <v>48.830032462205551</v>
      </c>
      <c r="T15" s="25">
        <f t="shared" si="7"/>
        <v>44.759760252133617</v>
      </c>
      <c r="U15" s="26">
        <f t="shared" si="8"/>
        <v>-0.85999027388888161</v>
      </c>
      <c r="V15" s="27">
        <v>8.2773333299999994</v>
      </c>
      <c r="W15" s="30">
        <f t="shared" si="32"/>
        <v>-5.5602928099066906</v>
      </c>
      <c r="X15" s="26">
        <f t="shared" si="33"/>
        <v>-3.0591179069398827E-2</v>
      </c>
      <c r="Y15" s="51">
        <v>8533</v>
      </c>
      <c r="Z15" s="25">
        <f t="shared" si="9"/>
        <v>1.7466793032933696</v>
      </c>
      <c r="AA15" s="26">
        <f t="shared" si="10"/>
        <v>-0.20397167625423565</v>
      </c>
      <c r="AB15" s="16">
        <f t="shared" si="11"/>
        <v>61.784085149518496</v>
      </c>
      <c r="AC15" s="25">
        <f t="shared" si="12"/>
        <v>94.509975459340595</v>
      </c>
      <c r="AD15" s="26">
        <f t="shared" si="13"/>
        <v>-0.31516712952726711</v>
      </c>
      <c r="AE15" s="27">
        <v>459.11111099999999</v>
      </c>
      <c r="AF15" s="25">
        <f t="shared" si="14"/>
        <v>1.4161936863368907</v>
      </c>
      <c r="AG15" s="26">
        <f t="shared" si="15"/>
        <v>-0.23732574681582094</v>
      </c>
      <c r="AH15" s="21">
        <f t="shared" si="16"/>
        <v>3.3242423503004854</v>
      </c>
      <c r="AI15" s="52">
        <f t="shared" si="17"/>
        <v>56.89092896711923</v>
      </c>
      <c r="AJ15" s="53">
        <f t="shared" si="18"/>
        <v>-1.7221914661823163</v>
      </c>
      <c r="AK15" s="27">
        <v>316.91666670000001</v>
      </c>
      <c r="AL15" s="30">
        <f t="shared" si="19"/>
        <v>17.512490137521695</v>
      </c>
      <c r="AM15" s="26">
        <f t="shared" si="20"/>
        <v>-0.42768737011908431</v>
      </c>
      <c r="AN15" s="16">
        <f t="shared" si="21"/>
        <v>3.7140122664947852</v>
      </c>
      <c r="AO15" s="30">
        <f t="shared" si="22"/>
        <v>56.169451092598685</v>
      </c>
      <c r="AP15" s="26">
        <f t="shared" si="23"/>
        <v>-0.87506729455266929</v>
      </c>
      <c r="AQ15" s="27">
        <v>17.179835090000001</v>
      </c>
      <c r="AR15" s="30">
        <f t="shared" si="24"/>
        <v>62.515864522189652</v>
      </c>
      <c r="AS15" s="26">
        <f t="shared" si="25"/>
        <v>0.49989730231954088</v>
      </c>
      <c r="AT15" s="27">
        <v>10.306857320000001</v>
      </c>
      <c r="AU15" s="30">
        <f t="shared" si="26"/>
        <v>3.4294686151724081</v>
      </c>
      <c r="AV15" s="26">
        <f t="shared" si="27"/>
        <v>-0.33202827540920998</v>
      </c>
      <c r="AW15" s="54">
        <v>11029.9647</v>
      </c>
      <c r="AX15" s="52">
        <f t="shared" si="34"/>
        <v>2.1945694903729547</v>
      </c>
      <c r="AY15" s="53">
        <f t="shared" si="28"/>
        <v>-0.21303040052287955</v>
      </c>
      <c r="AZ15" s="55">
        <f t="shared" si="35"/>
        <v>-0.41103640192901031</v>
      </c>
      <c r="BA15" s="141">
        <f t="shared" si="36"/>
        <v>-1.1401040552024748</v>
      </c>
    </row>
    <row r="16" spans="1:53">
      <c r="A16" s="120">
        <v>13</v>
      </c>
      <c r="B16" s="3" t="s">
        <v>25</v>
      </c>
      <c r="C16" s="4">
        <v>13965</v>
      </c>
      <c r="D16" s="4">
        <v>13824</v>
      </c>
      <c r="E16" s="21">
        <v>13776</v>
      </c>
      <c r="F16" s="51">
        <v>13704</v>
      </c>
      <c r="G16" s="51">
        <v>11953</v>
      </c>
      <c r="H16" s="25">
        <f t="shared" si="29"/>
        <v>63.374158316102012</v>
      </c>
      <c r="I16" s="26">
        <f t="shared" si="30"/>
        <v>-0.40454033931025674</v>
      </c>
      <c r="J16" s="27">
        <v>2320</v>
      </c>
      <c r="K16" s="25">
        <f t="shared" si="0"/>
        <v>2.0389868344729396</v>
      </c>
      <c r="L16" s="26">
        <f t="shared" si="1"/>
        <v>-0.21936055590817707</v>
      </c>
      <c r="M16" s="16">
        <f t="shared" si="2"/>
        <v>16.929363689433742</v>
      </c>
      <c r="N16" s="25">
        <f t="shared" si="31"/>
        <v>49.60912912122798</v>
      </c>
      <c r="O16" s="26">
        <f t="shared" si="3"/>
        <v>-0.45678234010804764</v>
      </c>
      <c r="P16" s="27">
        <v>4445.6666699999996</v>
      </c>
      <c r="Q16" s="25">
        <f t="shared" si="4"/>
        <v>1.3589825116466747</v>
      </c>
      <c r="R16" s="26">
        <f t="shared" si="5"/>
        <v>-0.22702994187111342</v>
      </c>
      <c r="S16" s="16">
        <f t="shared" si="6"/>
        <v>52.160819781766975</v>
      </c>
      <c r="T16" s="25">
        <f t="shared" si="7"/>
        <v>47.81290673508564</v>
      </c>
      <c r="U16" s="26">
        <f t="shared" si="8"/>
        <v>-0.64397143106714583</v>
      </c>
      <c r="V16" s="27">
        <v>5.6297018300000001</v>
      </c>
      <c r="W16" s="30">
        <f t="shared" si="32"/>
        <v>-8.1752814606879447</v>
      </c>
      <c r="X16" s="26">
        <f t="shared" si="33"/>
        <v>-0.14522454890659212</v>
      </c>
      <c r="Y16" s="51">
        <v>8523</v>
      </c>
      <c r="Z16" s="25">
        <f t="shared" si="9"/>
        <v>1.7446323335250662</v>
      </c>
      <c r="AA16" s="26">
        <f t="shared" si="10"/>
        <v>-0.20409133687214825</v>
      </c>
      <c r="AB16" s="16">
        <f t="shared" si="11"/>
        <v>62.193520140105072</v>
      </c>
      <c r="AC16" s="25">
        <f t="shared" si="12"/>
        <v>95.136280612502432</v>
      </c>
      <c r="AD16" s="26">
        <f t="shared" si="13"/>
        <v>-0.1194278509441217</v>
      </c>
      <c r="AE16" s="27">
        <v>571.55555600000002</v>
      </c>
      <c r="AF16" s="25">
        <f t="shared" si="14"/>
        <v>1.7630446103448172</v>
      </c>
      <c r="AG16" s="26">
        <f t="shared" si="15"/>
        <v>-0.21704407982034765</v>
      </c>
      <c r="AH16" s="21">
        <f t="shared" si="16"/>
        <v>4.1707206363105671</v>
      </c>
      <c r="AI16" s="52">
        <f t="shared" si="17"/>
        <v>71.377518982812703</v>
      </c>
      <c r="AJ16" s="53">
        <f t="shared" si="18"/>
        <v>-0.57892673222539659</v>
      </c>
      <c r="AK16" s="27">
        <v>313.16666670000001</v>
      </c>
      <c r="AL16" s="30">
        <f t="shared" si="19"/>
        <v>17.722192653781565</v>
      </c>
      <c r="AM16" s="26">
        <f t="shared" si="20"/>
        <v>-0.41908805967104945</v>
      </c>
      <c r="AN16" s="16">
        <f t="shared" si="21"/>
        <v>3.6743713093980994</v>
      </c>
      <c r="AO16" s="30">
        <f t="shared" si="22"/>
        <v>56.775435249728098</v>
      </c>
      <c r="AP16" s="26">
        <f t="shared" si="23"/>
        <v>-0.82673768687485472</v>
      </c>
      <c r="AQ16" s="27">
        <v>20.009562509999999</v>
      </c>
      <c r="AR16" s="30">
        <f t="shared" si="24"/>
        <v>53.674948788273134</v>
      </c>
      <c r="AS16" s="26">
        <f t="shared" si="25"/>
        <v>-0.20489303713620502</v>
      </c>
      <c r="AT16" s="27">
        <v>5.0800860630000004</v>
      </c>
      <c r="AU16" s="30">
        <f t="shared" si="26"/>
        <v>6.9579615899511182</v>
      </c>
      <c r="AV16" s="26">
        <f t="shared" si="27"/>
        <v>-0.12171756796293869</v>
      </c>
      <c r="AW16" s="54">
        <v>13165.8778</v>
      </c>
      <c r="AX16" s="52">
        <f t="shared" si="34"/>
        <v>2.6195400003282514</v>
      </c>
      <c r="AY16" s="53">
        <f t="shared" si="28"/>
        <v>-0.18808164104182584</v>
      </c>
      <c r="AZ16" s="55">
        <f t="shared" si="35"/>
        <v>-0.35653878277691403</v>
      </c>
      <c r="BA16" s="141">
        <f t="shared" si="36"/>
        <v>-0.98894236659632584</v>
      </c>
    </row>
    <row r="17" spans="1:53">
      <c r="A17" s="120">
        <v>14</v>
      </c>
      <c r="B17" s="3" t="s">
        <v>26</v>
      </c>
      <c r="C17" s="4">
        <v>6828</v>
      </c>
      <c r="D17" s="4">
        <v>6669</v>
      </c>
      <c r="E17" s="21">
        <v>6544</v>
      </c>
      <c r="F17" s="51">
        <v>6341</v>
      </c>
      <c r="G17" s="51">
        <v>9200</v>
      </c>
      <c r="H17" s="25">
        <f t="shared" si="29"/>
        <v>48.777901489846776</v>
      </c>
      <c r="I17" s="26">
        <f t="shared" si="30"/>
        <v>-1.4484260803844065</v>
      </c>
      <c r="J17" s="27">
        <v>1126</v>
      </c>
      <c r="K17" s="25">
        <f t="shared" si="0"/>
        <v>0.98961171362781464</v>
      </c>
      <c r="L17" s="26">
        <f t="shared" si="1"/>
        <v>-0.28092168883382568</v>
      </c>
      <c r="M17" s="16">
        <f t="shared" si="2"/>
        <v>17.757451506071597</v>
      </c>
      <c r="N17" s="25">
        <f t="shared" si="31"/>
        <v>52.035724483754407</v>
      </c>
      <c r="O17" s="26">
        <f t="shared" si="3"/>
        <v>-0.27893365339636156</v>
      </c>
      <c r="P17" s="27">
        <v>1494.8888899999999</v>
      </c>
      <c r="Q17" s="25">
        <f t="shared" si="4"/>
        <v>0.45696810156144918</v>
      </c>
      <c r="R17" s="26">
        <f t="shared" si="5"/>
        <v>-0.27961651767197054</v>
      </c>
      <c r="S17" s="16">
        <f t="shared" si="6"/>
        <v>37.112435203574975</v>
      </c>
      <c r="T17" s="25">
        <f t="shared" si="7"/>
        <v>34.018894076521143</v>
      </c>
      <c r="U17" s="26">
        <f t="shared" si="8"/>
        <v>-1.6199372646783798</v>
      </c>
      <c r="V17" s="27">
        <v>13.215400600000001</v>
      </c>
      <c r="W17" s="30">
        <f t="shared" si="32"/>
        <v>-3.4826335116924114</v>
      </c>
      <c r="X17" s="26">
        <f t="shared" si="33"/>
        <v>6.0487260852979237E-2</v>
      </c>
      <c r="Y17" s="51">
        <v>4028</v>
      </c>
      <c r="Z17" s="25">
        <f t="shared" si="9"/>
        <v>0.82451942267264655</v>
      </c>
      <c r="AA17" s="26">
        <f t="shared" si="10"/>
        <v>-0.25787878462388386</v>
      </c>
      <c r="AB17" s="16">
        <f t="shared" si="11"/>
        <v>63.523103611417753</v>
      </c>
      <c r="AC17" s="25">
        <f t="shared" si="12"/>
        <v>97.17011992469439</v>
      </c>
      <c r="AD17" s="26">
        <f t="shared" si="13"/>
        <v>0.5162083684175045</v>
      </c>
      <c r="AE17" s="27">
        <v>230.555556</v>
      </c>
      <c r="AF17" s="25">
        <f t="shared" si="14"/>
        <v>0.71118148730033981</v>
      </c>
      <c r="AG17" s="26">
        <f t="shared" si="15"/>
        <v>-0.27855043920925643</v>
      </c>
      <c r="AH17" s="21">
        <f t="shared" si="16"/>
        <v>3.6359494716921619</v>
      </c>
      <c r="AI17" s="52">
        <f t="shared" si="17"/>
        <v>62.225470144610739</v>
      </c>
      <c r="AJ17" s="53">
        <f t="shared" si="18"/>
        <v>-1.3011957181518841</v>
      </c>
      <c r="AK17" s="27">
        <v>158.58333329999999</v>
      </c>
      <c r="AL17" s="30">
        <f t="shared" si="19"/>
        <v>34.99737257698316</v>
      </c>
      <c r="AM17" s="26">
        <f t="shared" si="20"/>
        <v>0.28931848620547035</v>
      </c>
      <c r="AN17" s="16">
        <f t="shared" si="21"/>
        <v>3.937024163356504</v>
      </c>
      <c r="AO17" s="30">
        <f t="shared" si="22"/>
        <v>52.98774447509026</v>
      </c>
      <c r="AP17" s="26">
        <f t="shared" si="23"/>
        <v>-1.128820846953297</v>
      </c>
      <c r="AQ17" s="27">
        <v>12.769784169999999</v>
      </c>
      <c r="AR17" s="30">
        <f t="shared" si="24"/>
        <v>84.105747497531894</v>
      </c>
      <c r="AS17" s="26">
        <f t="shared" si="25"/>
        <v>2.2210245485194617</v>
      </c>
      <c r="AT17" s="27">
        <v>11.97042366</v>
      </c>
      <c r="AU17" s="30">
        <f t="shared" si="26"/>
        <v>2.9528648863209912</v>
      </c>
      <c r="AV17" s="26">
        <f t="shared" si="27"/>
        <v>-0.36043554959191071</v>
      </c>
      <c r="AW17" s="54">
        <v>5875.7648799999997</v>
      </c>
      <c r="AX17" s="52">
        <f t="shared" si="34"/>
        <v>1.1690675980361847</v>
      </c>
      <c r="AY17" s="53">
        <f t="shared" si="28"/>
        <v>-0.27323457813032542</v>
      </c>
      <c r="AZ17" s="55">
        <f t="shared" si="35"/>
        <v>-0.2794253458070638</v>
      </c>
      <c r="BA17" s="141">
        <f t="shared" si="36"/>
        <v>-0.77505050254893981</v>
      </c>
    </row>
    <row r="18" spans="1:53">
      <c r="A18" s="120">
        <v>15</v>
      </c>
      <c r="B18" s="3" t="s">
        <v>27</v>
      </c>
      <c r="C18" s="4">
        <v>27016</v>
      </c>
      <c r="D18" s="4">
        <v>27076</v>
      </c>
      <c r="E18" s="21">
        <v>27233</v>
      </c>
      <c r="F18" s="51">
        <v>27310</v>
      </c>
      <c r="G18" s="51">
        <v>13582</v>
      </c>
      <c r="H18" s="25">
        <f t="shared" si="29"/>
        <v>72.011028047293351</v>
      </c>
      <c r="I18" s="26">
        <f t="shared" si="30"/>
        <v>0.21314577482333877</v>
      </c>
      <c r="J18" s="27">
        <v>3798</v>
      </c>
      <c r="K18" s="25">
        <f t="shared" si="0"/>
        <v>3.3379620678138897</v>
      </c>
      <c r="L18" s="26">
        <f t="shared" si="1"/>
        <v>-0.1431567414491246</v>
      </c>
      <c r="M18" s="16">
        <f t="shared" si="2"/>
        <v>13.906993775173929</v>
      </c>
      <c r="N18" s="25">
        <f t="shared" si="31"/>
        <v>40.752497408471328</v>
      </c>
      <c r="O18" s="26">
        <f t="shared" si="3"/>
        <v>-1.1058976986583497</v>
      </c>
      <c r="P18" s="27">
        <v>19268.111099999998</v>
      </c>
      <c r="Q18" s="25">
        <f t="shared" si="4"/>
        <v>5.8900110964381343</v>
      </c>
      <c r="R18" s="26">
        <f t="shared" si="5"/>
        <v>3.7124683006191865E-2</v>
      </c>
      <c r="S18" s="16">
        <f t="shared" si="6"/>
        <v>109.09359698788359</v>
      </c>
      <c r="T18" s="25">
        <f t="shared" si="7"/>
        <v>100</v>
      </c>
      <c r="U18" s="26">
        <f t="shared" si="8"/>
        <v>3.0484146238648773</v>
      </c>
      <c r="V18" s="27">
        <v>23.015863899999999</v>
      </c>
      <c r="W18" s="30">
        <f t="shared" si="32"/>
        <v>-1.9996814892531583</v>
      </c>
      <c r="X18" s="26">
        <f t="shared" si="33"/>
        <v>0.12549549237563029</v>
      </c>
      <c r="Y18" s="51">
        <v>17662</v>
      </c>
      <c r="Z18" s="25">
        <f t="shared" si="9"/>
        <v>3.6153580047776273</v>
      </c>
      <c r="AA18" s="26">
        <f t="shared" si="10"/>
        <v>-9.4733498161778659E-2</v>
      </c>
      <c r="AB18" s="16">
        <f t="shared" si="11"/>
        <v>64.672281215671916</v>
      </c>
      <c r="AC18" s="25">
        <f t="shared" si="12"/>
        <v>98.927995709593532</v>
      </c>
      <c r="AD18" s="26">
        <f t="shared" si="13"/>
        <v>1.0655976497252806</v>
      </c>
      <c r="AE18" s="27">
        <v>905.55555600000002</v>
      </c>
      <c r="AF18" s="25">
        <f t="shared" si="14"/>
        <v>2.7933152352622819</v>
      </c>
      <c r="AG18" s="26">
        <f t="shared" si="15"/>
        <v>-0.15680031431918778</v>
      </c>
      <c r="AH18" s="21">
        <f t="shared" si="16"/>
        <v>3.3158387257414863</v>
      </c>
      <c r="AI18" s="52">
        <f t="shared" si="17"/>
        <v>56.747109727282783</v>
      </c>
      <c r="AJ18" s="53">
        <f t="shared" si="18"/>
        <v>-1.7335415123140407</v>
      </c>
      <c r="AK18" s="27">
        <v>638.5</v>
      </c>
      <c r="AL18" s="30">
        <f t="shared" si="19"/>
        <v>8.6922474549725912</v>
      </c>
      <c r="AM18" s="26">
        <f t="shared" si="20"/>
        <v>-0.78938071747145533</v>
      </c>
      <c r="AN18" s="16">
        <f t="shared" si="21"/>
        <v>3.6151058770241198</v>
      </c>
      <c r="AO18" s="30">
        <f t="shared" si="22"/>
        <v>57.706202102140693</v>
      </c>
      <c r="AP18" s="26">
        <f t="shared" si="23"/>
        <v>-0.75250538841064174</v>
      </c>
      <c r="AQ18" s="27">
        <v>19.521410580000001</v>
      </c>
      <c r="AR18" s="30">
        <f t="shared" si="24"/>
        <v>55.0171432847349</v>
      </c>
      <c r="AS18" s="26">
        <f t="shared" si="25"/>
        <v>-9.7894424860340765E-2</v>
      </c>
      <c r="AT18" s="27">
        <v>9.7921914359999995</v>
      </c>
      <c r="AU18" s="30">
        <f t="shared" si="26"/>
        <v>3.6097173886991398</v>
      </c>
      <c r="AV18" s="26">
        <f t="shared" si="27"/>
        <v>-0.32128480862390135</v>
      </c>
      <c r="AW18" s="54">
        <v>26647.839800000002</v>
      </c>
      <c r="AX18" s="52">
        <f t="shared" si="34"/>
        <v>5.3019694804124029</v>
      </c>
      <c r="AY18" s="53">
        <f t="shared" si="28"/>
        <v>-3.0604154120328117E-2</v>
      </c>
      <c r="AZ18" s="55">
        <f t="shared" si="35"/>
        <v>6.0037314072429682E-2</v>
      </c>
      <c r="BA18" s="141">
        <f t="shared" si="36"/>
        <v>0.16652730735333443</v>
      </c>
    </row>
    <row r="19" spans="1:53">
      <c r="A19" s="120">
        <v>16</v>
      </c>
      <c r="B19" s="3" t="s">
        <v>28</v>
      </c>
      <c r="C19" s="4">
        <v>28340</v>
      </c>
      <c r="D19" s="4">
        <v>28639</v>
      </c>
      <c r="E19" s="21">
        <v>29095</v>
      </c>
      <c r="F19" s="51">
        <v>29350</v>
      </c>
      <c r="G19" s="51">
        <v>11975</v>
      </c>
      <c r="H19" s="25">
        <f t="shared" si="29"/>
        <v>63.490801124012513</v>
      </c>
      <c r="I19" s="26">
        <f t="shared" si="30"/>
        <v>-0.39619835372956985</v>
      </c>
      <c r="J19" s="27">
        <v>4405</v>
      </c>
      <c r="K19" s="25">
        <f t="shared" si="0"/>
        <v>3.8714383645919388</v>
      </c>
      <c r="L19" s="26">
        <f t="shared" si="1"/>
        <v>-0.11186058760836354</v>
      </c>
      <c r="M19" s="16">
        <f t="shared" si="2"/>
        <v>15.008517887563885</v>
      </c>
      <c r="N19" s="25">
        <f t="shared" si="31"/>
        <v>43.980359537501364</v>
      </c>
      <c r="O19" s="26">
        <f t="shared" si="3"/>
        <v>-0.86932301076448903</v>
      </c>
      <c r="P19" s="27">
        <v>14818.8889</v>
      </c>
      <c r="Q19" s="25">
        <f t="shared" si="4"/>
        <v>4.5299417054889153</v>
      </c>
      <c r="R19" s="26">
        <f t="shared" si="5"/>
        <v>-4.2166059272325737E-2</v>
      </c>
      <c r="S19" s="16">
        <f t="shared" si="6"/>
        <v>77.234006879658097</v>
      </c>
      <c r="T19" s="25">
        <f t="shared" si="7"/>
        <v>70.796095290758487</v>
      </c>
      <c r="U19" s="26">
        <f t="shared" si="8"/>
        <v>0.98215486974166677</v>
      </c>
      <c r="V19" s="27">
        <v>14.8661618</v>
      </c>
      <c r="W19" s="30">
        <f t="shared" si="32"/>
        <v>-3.0959165936159794</v>
      </c>
      <c r="X19" s="26">
        <f t="shared" si="33"/>
        <v>7.7439787005974578E-2</v>
      </c>
      <c r="Y19" s="51">
        <v>19187</v>
      </c>
      <c r="Z19" s="25">
        <f t="shared" si="9"/>
        <v>3.9275208944439099</v>
      </c>
      <c r="AA19" s="26">
        <f t="shared" si="10"/>
        <v>-7.6485253930099723E-2</v>
      </c>
      <c r="AB19" s="16">
        <f t="shared" si="11"/>
        <v>65.373083475298117</v>
      </c>
      <c r="AC19" s="25">
        <f t="shared" si="12"/>
        <v>100</v>
      </c>
      <c r="AD19" s="26">
        <f t="shared" si="13"/>
        <v>1.4006313715186856</v>
      </c>
      <c r="AE19" s="27">
        <v>1295.44444</v>
      </c>
      <c r="AF19" s="25">
        <f t="shared" si="14"/>
        <v>3.9959830920498649</v>
      </c>
      <c r="AG19" s="26">
        <f t="shared" si="15"/>
        <v>-8.6475839770670068E-2</v>
      </c>
      <c r="AH19" s="21">
        <f t="shared" si="16"/>
        <v>4.4137800340715501</v>
      </c>
      <c r="AI19" s="52">
        <f t="shared" si="17"/>
        <v>75.537226211005901</v>
      </c>
      <c r="AJ19" s="53">
        <f t="shared" si="18"/>
        <v>-0.25064750485531634</v>
      </c>
      <c r="AK19" s="27">
        <v>801.16666669999995</v>
      </c>
      <c r="AL19" s="30">
        <f t="shared" si="19"/>
        <v>6.9273975449582945</v>
      </c>
      <c r="AM19" s="26">
        <f t="shared" si="20"/>
        <v>-0.86175224901565539</v>
      </c>
      <c r="AN19" s="16">
        <f t="shared" si="21"/>
        <v>4.175570264762599</v>
      </c>
      <c r="AO19" s="30">
        <f t="shared" si="22"/>
        <v>49.960608284016303</v>
      </c>
      <c r="AP19" s="26">
        <f t="shared" si="23"/>
        <v>-1.3702468030293644</v>
      </c>
      <c r="AQ19" s="27">
        <v>20.31236329</v>
      </c>
      <c r="AR19" s="30">
        <f t="shared" si="24"/>
        <v>52.874804751485904</v>
      </c>
      <c r="AS19" s="26">
        <f t="shared" si="25"/>
        <v>-0.26867984432602321</v>
      </c>
      <c r="AT19" s="27">
        <v>7.9403272380000001</v>
      </c>
      <c r="AU19" s="30">
        <f t="shared" si="26"/>
        <v>4.4515852609751096</v>
      </c>
      <c r="AV19" s="26">
        <f t="shared" si="27"/>
        <v>-0.27110649480545024</v>
      </c>
      <c r="AW19" s="54">
        <v>24836.630499999999</v>
      </c>
      <c r="AX19" s="52">
        <f t="shared" si="34"/>
        <v>4.9416034431158593</v>
      </c>
      <c r="AY19" s="53">
        <f t="shared" si="28"/>
        <v>-5.1760176430200026E-2</v>
      </c>
      <c r="AZ19" s="55">
        <f t="shared" si="35"/>
        <v>-0.16443970640475641</v>
      </c>
      <c r="BA19" s="141">
        <f t="shared" si="36"/>
        <v>-0.45611136928146506</v>
      </c>
    </row>
    <row r="20" spans="1:53">
      <c r="A20" s="120">
        <v>17</v>
      </c>
      <c r="B20" s="3" t="s">
        <v>29</v>
      </c>
      <c r="C20" s="4">
        <v>744579</v>
      </c>
      <c r="D20" s="4">
        <v>747082</v>
      </c>
      <c r="E20" s="21">
        <v>756291</v>
      </c>
      <c r="F20" s="51">
        <v>764071</v>
      </c>
      <c r="G20" s="51">
        <v>18861</v>
      </c>
      <c r="H20" s="25">
        <f t="shared" si="29"/>
        <v>100</v>
      </c>
      <c r="I20" s="26">
        <f t="shared" si="30"/>
        <v>2.2148431330254592</v>
      </c>
      <c r="J20" s="27">
        <v>113782</v>
      </c>
      <c r="K20" s="25">
        <f t="shared" si="0"/>
        <v>100</v>
      </c>
      <c r="L20" s="26">
        <f t="shared" si="1"/>
        <v>5.5274794760504884</v>
      </c>
      <c r="M20" s="16">
        <f t="shared" si="2"/>
        <v>14.891548036766217</v>
      </c>
      <c r="N20" s="25">
        <f t="shared" si="31"/>
        <v>43.637595772839973</v>
      </c>
      <c r="O20" s="26">
        <f t="shared" si="3"/>
        <v>-0.8944446632405384</v>
      </c>
      <c r="P20" s="27">
        <v>327132</v>
      </c>
      <c r="Q20" s="25">
        <f t="shared" si="4"/>
        <v>100</v>
      </c>
      <c r="R20" s="26">
        <f t="shared" si="5"/>
        <v>5.5236468602155213</v>
      </c>
      <c r="S20" s="16">
        <f t="shared" si="6"/>
        <v>66.962931424465793</v>
      </c>
      <c r="T20" s="25">
        <f t="shared" si="7"/>
        <v>61.381174764915848</v>
      </c>
      <c r="U20" s="26">
        <f t="shared" si="8"/>
        <v>0.31602232464193197</v>
      </c>
      <c r="V20" s="27">
        <v>0.61837083999999998</v>
      </c>
      <c r="W20" s="30">
        <f t="shared" si="32"/>
        <v>-74.428472403388241</v>
      </c>
      <c r="X20" s="26">
        <f t="shared" si="33"/>
        <v>-3.0495685268277648</v>
      </c>
      <c r="Y20" s="51">
        <v>488527</v>
      </c>
      <c r="Z20" s="25">
        <f t="shared" si="9"/>
        <v>100</v>
      </c>
      <c r="AA20" s="26">
        <f t="shared" si="10"/>
        <v>5.5396661871821538</v>
      </c>
      <c r="AB20" s="16">
        <f t="shared" si="11"/>
        <v>63.937382782490104</v>
      </c>
      <c r="AC20" s="25">
        <f t="shared" si="12"/>
        <v>97.803835131395459</v>
      </c>
      <c r="AD20" s="26">
        <f t="shared" si="13"/>
        <v>0.71426351256028864</v>
      </c>
      <c r="AE20" s="27">
        <v>32418.666700000002</v>
      </c>
      <c r="AF20" s="25">
        <f t="shared" si="14"/>
        <v>99.999999999999986</v>
      </c>
      <c r="AG20" s="26">
        <f t="shared" si="15"/>
        <v>5.5272370448757941</v>
      </c>
      <c r="AH20" s="21">
        <f t="shared" si="16"/>
        <v>4.2428866819968301</v>
      </c>
      <c r="AI20" s="52">
        <f t="shared" si="17"/>
        <v>72.612565332127133</v>
      </c>
      <c r="AJ20" s="53">
        <f t="shared" si="18"/>
        <v>-0.48145831940748646</v>
      </c>
      <c r="AK20" s="27">
        <v>19865.916669999999</v>
      </c>
      <c r="AL20" s="30">
        <f t="shared" si="19"/>
        <v>0.27937296285860241</v>
      </c>
      <c r="AM20" s="26">
        <f t="shared" si="20"/>
        <v>-1.1343690409705856</v>
      </c>
      <c r="AN20" s="16">
        <f t="shared" si="21"/>
        <v>4.0664930843126372</v>
      </c>
      <c r="AO20" s="30">
        <f t="shared" si="22"/>
        <v>51.30072178530525</v>
      </c>
      <c r="AP20" s="26">
        <f t="shared" si="23"/>
        <v>-1.263367507590613</v>
      </c>
      <c r="AQ20" s="27">
        <v>20.026571830000002</v>
      </c>
      <c r="AR20" s="30">
        <f t="shared" si="24"/>
        <v>53.629360637306831</v>
      </c>
      <c r="AS20" s="26">
        <f t="shared" si="25"/>
        <v>-0.20852728604906814</v>
      </c>
      <c r="AT20" s="27">
        <v>8.7060867519999992</v>
      </c>
      <c r="AU20" s="30">
        <f t="shared" si="26"/>
        <v>4.0600380753017342</v>
      </c>
      <c r="AV20" s="26">
        <f t="shared" si="27"/>
        <v>-0.29444409706402597</v>
      </c>
      <c r="AW20" s="54">
        <v>502602.663</v>
      </c>
      <c r="AX20" s="52">
        <f t="shared" si="34"/>
        <v>100</v>
      </c>
      <c r="AY20" s="53">
        <f t="shared" si="28"/>
        <v>5.528836633926824</v>
      </c>
      <c r="AZ20" s="55">
        <f t="shared" si="35"/>
        <v>1.1639736402771894</v>
      </c>
      <c r="BA20" s="141">
        <f t="shared" si="36"/>
        <v>3.2285487640532669</v>
      </c>
    </row>
    <row r="21" spans="1:53">
      <c r="A21" s="120">
        <v>18</v>
      </c>
      <c r="B21" s="3" t="s">
        <v>30</v>
      </c>
      <c r="C21" s="4">
        <v>8634</v>
      </c>
      <c r="D21" s="4">
        <v>8464</v>
      </c>
      <c r="E21" s="21">
        <v>8450</v>
      </c>
      <c r="F21" s="51">
        <v>8446</v>
      </c>
      <c r="G21" s="51">
        <v>12973</v>
      </c>
      <c r="H21" s="25">
        <f t="shared" si="29"/>
        <v>68.782143046498064</v>
      </c>
      <c r="I21" s="26">
        <f t="shared" si="30"/>
        <v>-1.7775553296587254E-2</v>
      </c>
      <c r="J21" s="27">
        <v>1464</v>
      </c>
      <c r="K21" s="25">
        <f t="shared" si="0"/>
        <v>1.2866710024432686</v>
      </c>
      <c r="L21" s="26">
        <f t="shared" si="1"/>
        <v>-0.26349483545956337</v>
      </c>
      <c r="M21" s="16">
        <f t="shared" si="2"/>
        <v>17.333649064645986</v>
      </c>
      <c r="N21" s="25">
        <f t="shared" si="31"/>
        <v>50.793830788027556</v>
      </c>
      <c r="O21" s="26">
        <f t="shared" si="3"/>
        <v>-0.36995384004609905</v>
      </c>
      <c r="P21" s="27">
        <v>3409.8888900000002</v>
      </c>
      <c r="Q21" s="25">
        <f t="shared" si="4"/>
        <v>1.0423587084112835</v>
      </c>
      <c r="R21" s="26">
        <f t="shared" si="5"/>
        <v>-0.24548880621189528</v>
      </c>
      <c r="S21" s="16">
        <f t="shared" si="6"/>
        <v>66.070313698895561</v>
      </c>
      <c r="T21" s="25">
        <f t="shared" si="7"/>
        <v>60.562962009799364</v>
      </c>
      <c r="U21" s="26">
        <f t="shared" si="8"/>
        <v>0.258131432891677</v>
      </c>
      <c r="V21" s="27">
        <v>13.1626967</v>
      </c>
      <c r="W21" s="30">
        <f t="shared" si="32"/>
        <v>-3.4965780986201711</v>
      </c>
      <c r="X21" s="26">
        <f t="shared" si="33"/>
        <v>5.9875971396698348E-2</v>
      </c>
      <c r="Y21" s="51">
        <v>5161</v>
      </c>
      <c r="Z21" s="25">
        <f t="shared" si="9"/>
        <v>1.0564410974214322</v>
      </c>
      <c r="AA21" s="26">
        <f t="shared" si="10"/>
        <v>-0.24432123661438077</v>
      </c>
      <c r="AB21" s="16">
        <f t="shared" si="11"/>
        <v>61.105848922566899</v>
      </c>
      <c r="AC21" s="25">
        <f t="shared" si="12"/>
        <v>93.472490012890958</v>
      </c>
      <c r="AD21" s="26">
        <f t="shared" si="13"/>
        <v>-0.63941266990539236</v>
      </c>
      <c r="AE21" s="27">
        <v>336.77777800000001</v>
      </c>
      <c r="AF21" s="25">
        <f t="shared" si="14"/>
        <v>1.0388390772406442</v>
      </c>
      <c r="AG21" s="26">
        <f t="shared" si="15"/>
        <v>-0.25939107803207034</v>
      </c>
      <c r="AH21" s="21">
        <f t="shared" si="16"/>
        <v>3.9874233720104195</v>
      </c>
      <c r="AI21" s="52">
        <f t="shared" si="17"/>
        <v>68.240578127034127</v>
      </c>
      <c r="AJ21" s="53">
        <f t="shared" si="18"/>
        <v>-0.82649043417562451</v>
      </c>
      <c r="AK21" s="27">
        <v>156</v>
      </c>
      <c r="AL21" s="30">
        <f t="shared" si="19"/>
        <v>35.57692307692308</v>
      </c>
      <c r="AM21" s="26">
        <f t="shared" si="20"/>
        <v>0.31308422234533223</v>
      </c>
      <c r="AN21" s="16">
        <f t="shared" si="21"/>
        <v>3.0226700251889169</v>
      </c>
      <c r="AO21" s="30">
        <f t="shared" si="22"/>
        <v>69.016475044163002</v>
      </c>
      <c r="AP21" s="26">
        <f t="shared" si="23"/>
        <v>0.14953313452091507</v>
      </c>
      <c r="AQ21" s="27">
        <v>19.755069259999999</v>
      </c>
      <c r="AR21" s="30">
        <f t="shared" si="24"/>
        <v>54.366412431398381</v>
      </c>
      <c r="AS21" s="26">
        <f t="shared" si="25"/>
        <v>-0.14977013918910978</v>
      </c>
      <c r="AT21" s="27">
        <v>12.4171853</v>
      </c>
      <c r="AU21" s="30">
        <f t="shared" si="26"/>
        <v>2.8466228735428474</v>
      </c>
      <c r="AV21" s="26">
        <f t="shared" si="27"/>
        <v>-0.36676795071261542</v>
      </c>
      <c r="AW21" s="54">
        <v>7317.0926300000001</v>
      </c>
      <c r="AX21" s="52">
        <f t="shared" si="34"/>
        <v>1.4558404021030824</v>
      </c>
      <c r="AY21" s="53">
        <f t="shared" si="28"/>
        <v>-0.25639899649167242</v>
      </c>
      <c r="AZ21" s="55">
        <f t="shared" si="35"/>
        <v>-0.15618496323523795</v>
      </c>
      <c r="BA21" s="141">
        <f t="shared" si="36"/>
        <v>-0.43321493938363737</v>
      </c>
    </row>
    <row r="22" spans="1:53">
      <c r="A22" s="120">
        <v>19</v>
      </c>
      <c r="B22" s="3" t="s">
        <v>31</v>
      </c>
      <c r="C22" s="4">
        <v>14459</v>
      </c>
      <c r="D22" s="4">
        <v>14508</v>
      </c>
      <c r="E22" s="21">
        <v>14721</v>
      </c>
      <c r="F22" s="51">
        <v>14998</v>
      </c>
      <c r="G22" s="51">
        <v>10597</v>
      </c>
      <c r="H22" s="25">
        <f t="shared" si="29"/>
        <v>56.184719792163726</v>
      </c>
      <c r="I22" s="26">
        <f t="shared" si="30"/>
        <v>-0.9187099960107824</v>
      </c>
      <c r="J22" s="27">
        <v>2289</v>
      </c>
      <c r="K22" s="25">
        <f t="shared" si="0"/>
        <v>2.0117417517709302</v>
      </c>
      <c r="L22" s="26">
        <f t="shared" si="1"/>
        <v>-0.22095887677978102</v>
      </c>
      <c r="M22" s="16">
        <f t="shared" si="2"/>
        <v>15.262034937991734</v>
      </c>
      <c r="N22" s="25">
        <f t="shared" si="31"/>
        <v>44.72325574552351</v>
      </c>
      <c r="O22" s="26">
        <f t="shared" si="3"/>
        <v>-0.81487507230709766</v>
      </c>
      <c r="P22" s="27">
        <v>5911</v>
      </c>
      <c r="Q22" s="25">
        <f t="shared" si="4"/>
        <v>1.806915862709854</v>
      </c>
      <c r="R22" s="26">
        <f t="shared" si="5"/>
        <v>-0.20091585671232948</v>
      </c>
      <c r="S22" s="16">
        <f t="shared" si="6"/>
        <v>62.629794447976259</v>
      </c>
      <c r="T22" s="25">
        <f t="shared" si="7"/>
        <v>57.409230401425113</v>
      </c>
      <c r="U22" s="26">
        <f t="shared" si="8"/>
        <v>3.4995904866622622E-2</v>
      </c>
      <c r="V22" s="27">
        <v>12.1834997</v>
      </c>
      <c r="W22" s="30">
        <f t="shared" si="32"/>
        <v>-3.7776007003964551</v>
      </c>
      <c r="X22" s="26">
        <f t="shared" si="33"/>
        <v>4.7556771528505182E-2</v>
      </c>
      <c r="Y22" s="51">
        <v>9438</v>
      </c>
      <c r="Z22" s="25">
        <f t="shared" si="9"/>
        <v>1.9319300673248356</v>
      </c>
      <c r="AA22" s="26">
        <f t="shared" si="10"/>
        <v>-0.1931423903331409</v>
      </c>
      <c r="AB22" s="16">
        <f t="shared" si="11"/>
        <v>62.928390452060277</v>
      </c>
      <c r="AC22" s="25">
        <f t="shared" si="12"/>
        <v>96.260398174178832</v>
      </c>
      <c r="AD22" s="26">
        <f t="shared" si="13"/>
        <v>0.23189284225848739</v>
      </c>
      <c r="AE22" s="27">
        <v>637.88888899999995</v>
      </c>
      <c r="AF22" s="25">
        <f t="shared" si="14"/>
        <v>1.9676592344249615</v>
      </c>
      <c r="AG22" s="26">
        <f t="shared" si="15"/>
        <v>-0.20507949970608913</v>
      </c>
      <c r="AH22" s="21">
        <f t="shared" si="16"/>
        <v>4.2531596812908381</v>
      </c>
      <c r="AI22" s="52">
        <f t="shared" si="17"/>
        <v>72.788376964230864</v>
      </c>
      <c r="AJ22" s="53">
        <f t="shared" si="18"/>
        <v>-0.46758347111083015</v>
      </c>
      <c r="AK22" s="27">
        <v>325.41666670000001</v>
      </c>
      <c r="AL22" s="30">
        <f t="shared" si="19"/>
        <v>17.055057616690902</v>
      </c>
      <c r="AM22" s="26">
        <f t="shared" si="20"/>
        <v>-0.44644539136655714</v>
      </c>
      <c r="AN22" s="16">
        <f t="shared" si="21"/>
        <v>3.4479409482941299</v>
      </c>
      <c r="AO22" s="30">
        <f t="shared" si="22"/>
        <v>60.503945249817086</v>
      </c>
      <c r="AP22" s="26">
        <f t="shared" si="23"/>
        <v>-0.52937442513428978</v>
      </c>
      <c r="AQ22" s="27">
        <v>20.384882449999999</v>
      </c>
      <c r="AR22" s="30">
        <f t="shared" si="24"/>
        <v>52.686702787437461</v>
      </c>
      <c r="AS22" s="26">
        <f t="shared" si="25"/>
        <v>-0.28367517411809501</v>
      </c>
      <c r="AT22" s="27">
        <v>11.263763519999999</v>
      </c>
      <c r="AU22" s="30">
        <f t="shared" si="26"/>
        <v>3.1381201884465701</v>
      </c>
      <c r="AV22" s="26">
        <f t="shared" si="27"/>
        <v>-0.34939367592893522</v>
      </c>
      <c r="AW22" s="54">
        <v>10092.2546</v>
      </c>
      <c r="AX22" s="52">
        <f t="shared" si="34"/>
        <v>2.0079986325102301</v>
      </c>
      <c r="AY22" s="53">
        <f t="shared" si="28"/>
        <v>-0.22398342279136735</v>
      </c>
      <c r="AZ22" s="55">
        <f t="shared" si="35"/>
        <v>-0.29827047915580934</v>
      </c>
      <c r="BA22" s="141">
        <f t="shared" si="36"/>
        <v>-0.82732181684349926</v>
      </c>
    </row>
    <row r="23" spans="1:53" ht="15.75" customHeight="1">
      <c r="A23" s="120">
        <v>20</v>
      </c>
      <c r="B23" s="3" t="s">
        <v>32</v>
      </c>
      <c r="C23" s="4">
        <v>37700</v>
      </c>
      <c r="D23" s="4">
        <v>37230</v>
      </c>
      <c r="E23" s="21">
        <v>37036</v>
      </c>
      <c r="F23" s="51">
        <v>36822</v>
      </c>
      <c r="G23" s="51">
        <v>11785</v>
      </c>
      <c r="H23" s="25">
        <f t="shared" si="29"/>
        <v>62.483431419330891</v>
      </c>
      <c r="I23" s="26">
        <f t="shared" si="30"/>
        <v>-0.46824277465368508</v>
      </c>
      <c r="J23" s="27">
        <v>5506</v>
      </c>
      <c r="K23" s="25">
        <f t="shared" si="0"/>
        <v>4.8390782373310364</v>
      </c>
      <c r="L23" s="26">
        <f t="shared" si="1"/>
        <v>-5.5094417297526739E-2</v>
      </c>
      <c r="M23" s="16">
        <f t="shared" si="2"/>
        <v>14.953017217967519</v>
      </c>
      <c r="N23" s="25">
        <f t="shared" si="31"/>
        <v>43.817722598817184</v>
      </c>
      <c r="O23" s="26">
        <f t="shared" si="3"/>
        <v>-0.88124290742401101</v>
      </c>
      <c r="P23" s="27">
        <v>10711</v>
      </c>
      <c r="Q23" s="25">
        <f t="shared" si="4"/>
        <v>3.2742134673465144</v>
      </c>
      <c r="R23" s="26">
        <f t="shared" si="5"/>
        <v>-0.11537381232154031</v>
      </c>
      <c r="S23" s="16">
        <f t="shared" si="6"/>
        <v>46.953357881816586</v>
      </c>
      <c r="T23" s="25">
        <f t="shared" si="7"/>
        <v>43.039517605264614</v>
      </c>
      <c r="U23" s="26">
        <f t="shared" si="8"/>
        <v>-0.98170235944526973</v>
      </c>
      <c r="V23" s="27">
        <v>5.6209089299999997</v>
      </c>
      <c r="W23" s="30">
        <f t="shared" si="32"/>
        <v>-8.1880702166081889</v>
      </c>
      <c r="X23" s="26">
        <f t="shared" si="33"/>
        <v>-0.14578517014933631</v>
      </c>
      <c r="Y23" s="51">
        <v>22812</v>
      </c>
      <c r="Z23" s="25">
        <f t="shared" si="9"/>
        <v>4.6695474354539259</v>
      </c>
      <c r="AA23" s="26">
        <f t="shared" si="10"/>
        <v>-3.3108279936764573E-2</v>
      </c>
      <c r="AB23" s="16">
        <f t="shared" si="11"/>
        <v>61.952093856933352</v>
      </c>
      <c r="AC23" s="25">
        <f t="shared" si="12"/>
        <v>94.766975280189413</v>
      </c>
      <c r="AD23" s="26">
        <f t="shared" si="13"/>
        <v>-0.23484692255629466</v>
      </c>
      <c r="AE23" s="27">
        <v>1409.6666700000001</v>
      </c>
      <c r="AF23" s="25">
        <f t="shared" si="14"/>
        <v>4.3483178473838962</v>
      </c>
      <c r="AG23" s="26">
        <f t="shared" si="15"/>
        <v>-6.5873512707377985E-2</v>
      </c>
      <c r="AH23" s="21">
        <f t="shared" si="16"/>
        <v>3.8283272771712564</v>
      </c>
      <c r="AI23" s="52">
        <f t="shared" si="17"/>
        <v>65.517814959775052</v>
      </c>
      <c r="AJ23" s="53">
        <f t="shared" si="18"/>
        <v>-1.0413677175578404</v>
      </c>
      <c r="AK23" s="27">
        <v>892.83333330000005</v>
      </c>
      <c r="AL23" s="30">
        <f t="shared" si="19"/>
        <v>6.2161657646524606</v>
      </c>
      <c r="AM23" s="26">
        <f t="shared" si="20"/>
        <v>-0.89091786413769369</v>
      </c>
      <c r="AN23" s="16">
        <f t="shared" si="21"/>
        <v>3.9138757377695956</v>
      </c>
      <c r="AO23" s="30">
        <f t="shared" si="22"/>
        <v>53.301137884125453</v>
      </c>
      <c r="AP23" s="26">
        <f t="shared" si="23"/>
        <v>-1.1038264963101512</v>
      </c>
      <c r="AQ23" s="27">
        <v>18.276178689999998</v>
      </c>
      <c r="AR23" s="30">
        <f t="shared" si="24"/>
        <v>58.765689546888538</v>
      </c>
      <c r="AS23" s="26">
        <f t="shared" si="25"/>
        <v>0.20093651891096173</v>
      </c>
      <c r="AT23" s="27">
        <v>7.227833446</v>
      </c>
      <c r="AU23" s="30">
        <f t="shared" si="26"/>
        <v>4.8904065048097678</v>
      </c>
      <c r="AV23" s="26">
        <f t="shared" si="27"/>
        <v>-0.24495119085756367</v>
      </c>
      <c r="AW23" s="54">
        <v>32968.308799999999</v>
      </c>
      <c r="AX23" s="52">
        <f t="shared" si="34"/>
        <v>6.5595173338745321</v>
      </c>
      <c r="AY23" s="53">
        <f t="shared" si="28"/>
        <v>4.3222754328548357E-2</v>
      </c>
      <c r="AZ23" s="55">
        <f t="shared" si="35"/>
        <v>-0.42882724630618785</v>
      </c>
      <c r="BA23" s="141">
        <f t="shared" si="36"/>
        <v>-1.1894510564040846</v>
      </c>
    </row>
    <row r="24" spans="1:53" ht="15.75" customHeight="1">
      <c r="A24" s="120">
        <v>21</v>
      </c>
      <c r="B24" s="3" t="s">
        <v>33</v>
      </c>
      <c r="C24" s="4">
        <v>10062</v>
      </c>
      <c r="D24" s="4">
        <v>9853</v>
      </c>
      <c r="E24" s="21">
        <v>9940</v>
      </c>
      <c r="F24" s="51">
        <v>10023</v>
      </c>
      <c r="G24" s="51">
        <v>10960</v>
      </c>
      <c r="H24" s="25">
        <f t="shared" si="29"/>
        <v>58.10932612268703</v>
      </c>
      <c r="I24" s="26">
        <f t="shared" si="30"/>
        <v>-0.78106723392944688</v>
      </c>
      <c r="J24" s="27">
        <v>1560</v>
      </c>
      <c r="K24" s="25">
        <f t="shared" si="0"/>
        <v>1.3710428714559422</v>
      </c>
      <c r="L24" s="26">
        <f t="shared" si="1"/>
        <v>-0.25854519663137049</v>
      </c>
      <c r="M24" s="16">
        <f t="shared" si="2"/>
        <v>15.56420233463035</v>
      </c>
      <c r="N24" s="25">
        <f t="shared" si="31"/>
        <v>45.608714979022423</v>
      </c>
      <c r="O24" s="26">
        <f t="shared" si="3"/>
        <v>-0.74997848334693351</v>
      </c>
      <c r="P24" s="27">
        <v>4851.4444400000002</v>
      </c>
      <c r="Q24" s="25">
        <f t="shared" si="4"/>
        <v>1.4830235012166344</v>
      </c>
      <c r="R24" s="26">
        <f t="shared" si="5"/>
        <v>-0.21979847103483516</v>
      </c>
      <c r="S24" s="16">
        <f t="shared" si="6"/>
        <v>75.426685945273633</v>
      </c>
      <c r="T24" s="25">
        <f t="shared" si="7"/>
        <v>69.139425253024569</v>
      </c>
      <c r="U24" s="26">
        <f t="shared" si="8"/>
        <v>0.86494072803998745</v>
      </c>
      <c r="V24" s="27">
        <v>19.044728899999999</v>
      </c>
      <c r="W24" s="30">
        <f t="shared" si="32"/>
        <v>-2.4166475270750638</v>
      </c>
      <c r="X24" s="26">
        <f t="shared" si="33"/>
        <v>0.10721693426070025</v>
      </c>
      <c r="Y24" s="51">
        <v>6432</v>
      </c>
      <c r="Z24" s="25">
        <f t="shared" si="9"/>
        <v>1.316610954972806</v>
      </c>
      <c r="AA24" s="26">
        <f t="shared" si="10"/>
        <v>-0.22911237207768312</v>
      </c>
      <c r="AB24" s="16">
        <f t="shared" si="11"/>
        <v>64.172403472014366</v>
      </c>
      <c r="AC24" s="25">
        <f t="shared" si="12"/>
        <v>98.163341945255738</v>
      </c>
      <c r="AD24" s="26">
        <f t="shared" si="13"/>
        <v>0.82662025118120253</v>
      </c>
      <c r="AE24" s="27">
        <v>501.11111099999999</v>
      </c>
      <c r="AF24" s="25">
        <f t="shared" si="14"/>
        <v>1.5457486750989669</v>
      </c>
      <c r="AG24" s="26">
        <f t="shared" si="15"/>
        <v>-0.22975018348932777</v>
      </c>
      <c r="AH24" s="21">
        <f t="shared" si="16"/>
        <v>4.9996120023944925</v>
      </c>
      <c r="AI24" s="52">
        <f t="shared" si="17"/>
        <v>85.563127268886205</v>
      </c>
      <c r="AJ24" s="53">
        <f t="shared" si="18"/>
        <v>0.54058487579456338</v>
      </c>
      <c r="AK24" s="27">
        <v>186.75</v>
      </c>
      <c r="AL24" s="30">
        <f t="shared" si="19"/>
        <v>29.718875502008032</v>
      </c>
      <c r="AM24" s="26">
        <f t="shared" si="20"/>
        <v>7.2862165812516755E-2</v>
      </c>
      <c r="AN24" s="16">
        <f t="shared" si="21"/>
        <v>2.9034514925373132</v>
      </c>
      <c r="AO24" s="30">
        <f t="shared" si="22"/>
        <v>71.850358408393305</v>
      </c>
      <c r="AP24" s="26">
        <f t="shared" si="23"/>
        <v>0.37554642147997808</v>
      </c>
      <c r="AQ24" s="27">
        <v>17.63773286</v>
      </c>
      <c r="AR24" s="30">
        <f t="shared" si="24"/>
        <v>60.892873904203121</v>
      </c>
      <c r="AS24" s="26">
        <f t="shared" si="25"/>
        <v>0.37051386026319572</v>
      </c>
      <c r="AT24" s="27">
        <v>5.5885850179999998</v>
      </c>
      <c r="AU24" s="30">
        <f t="shared" si="26"/>
        <v>6.3248646278355682</v>
      </c>
      <c r="AV24" s="26">
        <f t="shared" si="27"/>
        <v>-0.15945239439913325</v>
      </c>
      <c r="AW24" s="54">
        <v>11088.740900000001</v>
      </c>
      <c r="AX24" s="52">
        <f t="shared" si="34"/>
        <v>2.2062638573803182</v>
      </c>
      <c r="AY24" s="53">
        <f t="shared" si="28"/>
        <v>-0.21234385888548318</v>
      </c>
      <c r="AZ24" s="55">
        <f t="shared" si="35"/>
        <v>9.3146613601155739E-2</v>
      </c>
      <c r="BA24" s="141">
        <f t="shared" si="36"/>
        <v>0.25836356925242859</v>
      </c>
    </row>
    <row r="25" spans="1:53" ht="15.75" customHeight="1">
      <c r="A25" s="120">
        <v>22</v>
      </c>
      <c r="B25" s="3" t="s">
        <v>34</v>
      </c>
      <c r="C25" s="4">
        <v>4660</v>
      </c>
      <c r="D25" s="4">
        <v>4569</v>
      </c>
      <c r="E25" s="21">
        <v>4595</v>
      </c>
      <c r="F25" s="51">
        <v>4544</v>
      </c>
      <c r="G25" s="51">
        <v>8442</v>
      </c>
      <c r="H25" s="25">
        <f t="shared" si="29"/>
        <v>44.759026562748531</v>
      </c>
      <c r="I25" s="26">
        <f t="shared" si="30"/>
        <v>-1.7358454017553493</v>
      </c>
      <c r="J25" s="27">
        <v>903</v>
      </c>
      <c r="K25" s="25">
        <f t="shared" si="0"/>
        <v>0.79362289290045873</v>
      </c>
      <c r="L25" s="26">
        <f t="shared" si="1"/>
        <v>-0.29241928736181538</v>
      </c>
      <c r="M25" s="16">
        <f t="shared" si="2"/>
        <v>19.87235915492958</v>
      </c>
      <c r="N25" s="25">
        <f t="shared" si="31"/>
        <v>58.233165129273296</v>
      </c>
      <c r="O25" s="26">
        <f t="shared" si="3"/>
        <v>0.17528574255253962</v>
      </c>
      <c r="P25" s="27">
        <v>1283</v>
      </c>
      <c r="Q25" s="25">
        <f t="shared" si="4"/>
        <v>0.3921964222393407</v>
      </c>
      <c r="R25" s="26">
        <f t="shared" si="5"/>
        <v>-0.28339264451244867</v>
      </c>
      <c r="S25" s="16">
        <f t="shared" si="6"/>
        <v>48.727687048993545</v>
      </c>
      <c r="T25" s="25">
        <f t="shared" si="7"/>
        <v>44.665945934852125</v>
      </c>
      <c r="U25" s="26">
        <f t="shared" si="8"/>
        <v>-0.86662790505804344</v>
      </c>
      <c r="V25" s="27">
        <v>12.613665900000001</v>
      </c>
      <c r="W25" s="30">
        <f t="shared" si="32"/>
        <v>-3.6487724793788932</v>
      </c>
      <c r="X25" s="26">
        <f t="shared" si="33"/>
        <v>5.3204219788352027E-2</v>
      </c>
      <c r="Y25" s="51">
        <v>2633</v>
      </c>
      <c r="Z25" s="25">
        <f t="shared" si="9"/>
        <v>0.53896713999430945</v>
      </c>
      <c r="AA25" s="26">
        <f t="shared" si="10"/>
        <v>-0.27457144082269835</v>
      </c>
      <c r="AB25" s="16">
        <f t="shared" si="11"/>
        <v>57.944542253521128</v>
      </c>
      <c r="AC25" s="25">
        <f t="shared" si="12"/>
        <v>88.636697510858681</v>
      </c>
      <c r="AD25" s="26">
        <f t="shared" si="13"/>
        <v>-2.1507438970987152</v>
      </c>
      <c r="AE25" s="27">
        <v>204.444444</v>
      </c>
      <c r="AF25" s="25">
        <f t="shared" si="14"/>
        <v>0.63063803916402272</v>
      </c>
      <c r="AG25" s="26">
        <f t="shared" si="15"/>
        <v>-0.28326011498261727</v>
      </c>
      <c r="AH25" s="21">
        <f t="shared" si="16"/>
        <v>4.4992175176056337</v>
      </c>
      <c r="AI25" s="52">
        <f t="shared" si="17"/>
        <v>76.999399330371759</v>
      </c>
      <c r="AJ25" s="53">
        <f t="shared" si="18"/>
        <v>-0.13525451309536113</v>
      </c>
      <c r="AK25" s="27">
        <v>67.416666669999998</v>
      </c>
      <c r="AL25" s="30">
        <f t="shared" si="19"/>
        <v>82.323856609032191</v>
      </c>
      <c r="AM25" s="26">
        <f t="shared" si="20"/>
        <v>2.2300445006764504</v>
      </c>
      <c r="AN25" s="16">
        <f t="shared" si="21"/>
        <v>2.5604506900873529</v>
      </c>
      <c r="AO25" s="30">
        <f t="shared" si="22"/>
        <v>81.475511779167803</v>
      </c>
      <c r="AP25" s="26">
        <f t="shared" si="23"/>
        <v>1.1431900649242459</v>
      </c>
      <c r="AQ25" s="27">
        <v>10.74012243</v>
      </c>
      <c r="AR25" s="30">
        <f t="shared" si="24"/>
        <v>100</v>
      </c>
      <c r="AS25" s="26">
        <f t="shared" si="25"/>
        <v>3.4881009412550035</v>
      </c>
      <c r="AT25" s="27">
        <v>4.9805230939999996</v>
      </c>
      <c r="AU25" s="30">
        <f t="shared" si="26"/>
        <v>7.0970544725678169</v>
      </c>
      <c r="AV25" s="26">
        <f t="shared" si="27"/>
        <v>-0.11342713837927382</v>
      </c>
      <c r="AW25" s="54">
        <v>5602.3128999999999</v>
      </c>
      <c r="AX25" s="52">
        <f t="shared" si="34"/>
        <v>1.1146604091908683</v>
      </c>
      <c r="AY25" s="53">
        <f t="shared" si="28"/>
        <v>-0.2764286629826716</v>
      </c>
      <c r="AZ25" s="55">
        <f t="shared" si="35"/>
        <v>0.22784686452050149</v>
      </c>
      <c r="BA25" s="141">
        <f t="shared" si="36"/>
        <v>0.63198571461282926</v>
      </c>
    </row>
    <row r="26" spans="1:53" ht="15.75" customHeight="1">
      <c r="A26" s="120">
        <v>23</v>
      </c>
      <c r="B26" s="3" t="s">
        <v>35</v>
      </c>
      <c r="C26" s="4">
        <v>6447</v>
      </c>
      <c r="D26" s="4">
        <v>6383</v>
      </c>
      <c r="E26" s="21">
        <v>6307</v>
      </c>
      <c r="F26" s="51">
        <v>6270</v>
      </c>
      <c r="G26" s="51">
        <v>11017</v>
      </c>
      <c r="H26" s="25">
        <f t="shared" si="29"/>
        <v>58.411537034091509</v>
      </c>
      <c r="I26" s="26">
        <f t="shared" si="30"/>
        <v>-0.75945390765221277</v>
      </c>
      <c r="J26" s="27">
        <v>1063</v>
      </c>
      <c r="K26" s="25">
        <f t="shared" si="0"/>
        <v>0.93424267458824772</v>
      </c>
      <c r="L26" s="26">
        <f t="shared" si="1"/>
        <v>-0.28416988931482723</v>
      </c>
      <c r="M26" s="16">
        <f t="shared" si="2"/>
        <v>16.953748006379584</v>
      </c>
      <c r="N26" s="25">
        <f t="shared" si="31"/>
        <v>49.680583946706996</v>
      </c>
      <c r="O26" s="26">
        <f t="shared" si="3"/>
        <v>-0.45154531251502333</v>
      </c>
      <c r="P26" s="27">
        <v>2752.3333299999999</v>
      </c>
      <c r="Q26" s="25">
        <f t="shared" si="4"/>
        <v>0.84135252130638394</v>
      </c>
      <c r="R26" s="26">
        <f t="shared" si="5"/>
        <v>-0.2572072743166724</v>
      </c>
      <c r="S26" s="16">
        <f t="shared" si="6"/>
        <v>73.8286837446352</v>
      </c>
      <c r="T26" s="25">
        <f t="shared" si="7"/>
        <v>67.674625993709725</v>
      </c>
      <c r="U26" s="26">
        <f t="shared" si="8"/>
        <v>0.7613019924830271</v>
      </c>
      <c r="V26" s="27">
        <v>22.003552500000001</v>
      </c>
      <c r="W26" s="30">
        <f t="shared" si="32"/>
        <v>-2.0916802866264437</v>
      </c>
      <c r="X26" s="26">
        <f t="shared" si="33"/>
        <v>0.12146253714245248</v>
      </c>
      <c r="Y26" s="51">
        <v>3728</v>
      </c>
      <c r="Z26" s="25">
        <f t="shared" si="9"/>
        <v>0.76311032962354175</v>
      </c>
      <c r="AA26" s="26">
        <f t="shared" si="10"/>
        <v>-0.2614686031612633</v>
      </c>
      <c r="AB26" s="16">
        <f t="shared" si="11"/>
        <v>59.45773524720893</v>
      </c>
      <c r="AC26" s="25">
        <f t="shared" si="12"/>
        <v>90.951400922790555</v>
      </c>
      <c r="AD26" s="26">
        <f t="shared" si="13"/>
        <v>-1.4273291627664644</v>
      </c>
      <c r="AE26" s="27">
        <v>282.66666700000002</v>
      </c>
      <c r="AF26" s="25">
        <f t="shared" si="14"/>
        <v>0.87192563968091874</v>
      </c>
      <c r="AG26" s="26">
        <f t="shared" si="15"/>
        <v>-0.26915112917605605</v>
      </c>
      <c r="AH26" s="21">
        <f t="shared" si="16"/>
        <v>4.5082403030303029</v>
      </c>
      <c r="AI26" s="52">
        <f t="shared" si="17"/>
        <v>77.153814860465104</v>
      </c>
      <c r="AJ26" s="53">
        <f t="shared" si="18"/>
        <v>-0.12306822013478586</v>
      </c>
      <c r="AK26" s="27">
        <v>145.75</v>
      </c>
      <c r="AL26" s="30">
        <f t="shared" si="19"/>
        <v>38.078902229845625</v>
      </c>
      <c r="AM26" s="26">
        <f t="shared" si="20"/>
        <v>0.41568335112178317</v>
      </c>
      <c r="AN26" s="16">
        <f t="shared" si="21"/>
        <v>3.9096030042918457</v>
      </c>
      <c r="AO26" s="30">
        <f t="shared" si="22"/>
        <v>53.359389720946133</v>
      </c>
      <c r="AP26" s="26">
        <f t="shared" si="23"/>
        <v>-1.0991806843909224</v>
      </c>
      <c r="AQ26" s="27">
        <v>18.401084010000002</v>
      </c>
      <c r="AR26" s="30">
        <f t="shared" si="24"/>
        <v>58.366792000750166</v>
      </c>
      <c r="AS26" s="26">
        <f t="shared" si="25"/>
        <v>0.1691367432528374</v>
      </c>
      <c r="AT26" s="27">
        <v>2.601626016</v>
      </c>
      <c r="AU26" s="30">
        <f t="shared" si="26"/>
        <v>13.586519923546152</v>
      </c>
      <c r="AV26" s="26">
        <f t="shared" si="27"/>
        <v>0.27336804010028187</v>
      </c>
      <c r="AW26" s="54">
        <v>5189.6706299999996</v>
      </c>
      <c r="AX26" s="52">
        <f t="shared" si="34"/>
        <v>1.0325593181347708</v>
      </c>
      <c r="AY26" s="53">
        <f t="shared" si="28"/>
        <v>-0.28124857477868337</v>
      </c>
      <c r="AZ26" s="55">
        <f t="shared" si="35"/>
        <v>-0.1772760001400687</v>
      </c>
      <c r="BA26" s="141">
        <f t="shared" si="36"/>
        <v>-0.4917157840552378</v>
      </c>
    </row>
    <row r="27" spans="1:53" ht="15.75" customHeight="1">
      <c r="A27" s="120">
        <v>24</v>
      </c>
      <c r="B27" s="3" t="s">
        <v>36</v>
      </c>
      <c r="C27" s="4">
        <v>5660</v>
      </c>
      <c r="D27" s="4">
        <v>5557</v>
      </c>
      <c r="E27" s="21">
        <v>5555</v>
      </c>
      <c r="F27" s="51">
        <v>5472</v>
      </c>
      <c r="G27" s="51">
        <v>11010</v>
      </c>
      <c r="H27" s="25">
        <f t="shared" si="29"/>
        <v>58.374423413392712</v>
      </c>
      <c r="I27" s="26">
        <f t="shared" si="30"/>
        <v>-0.76210817579152235</v>
      </c>
      <c r="J27" s="27">
        <v>1076</v>
      </c>
      <c r="K27" s="25">
        <f t="shared" si="0"/>
        <v>0.94566803185038051</v>
      </c>
      <c r="L27" s="26">
        <f t="shared" si="1"/>
        <v>-0.28349962572350945</v>
      </c>
      <c r="M27" s="16">
        <f t="shared" si="2"/>
        <v>19.663742690058481</v>
      </c>
      <c r="N27" s="25">
        <f t="shared" si="31"/>
        <v>57.621843798332556</v>
      </c>
      <c r="O27" s="26">
        <f t="shared" si="3"/>
        <v>0.13048111729624842</v>
      </c>
      <c r="P27" s="27">
        <v>1967.44444</v>
      </c>
      <c r="Q27" s="25">
        <f t="shared" si="4"/>
        <v>0.60142219043077405</v>
      </c>
      <c r="R27" s="26">
        <f t="shared" si="5"/>
        <v>-0.27119498270630105</v>
      </c>
      <c r="S27" s="16">
        <f t="shared" si="6"/>
        <v>61.869322012578621</v>
      </c>
      <c r="T27" s="25">
        <f t="shared" si="7"/>
        <v>56.712147844433161</v>
      </c>
      <c r="U27" s="26">
        <f t="shared" si="8"/>
        <v>-1.4324679046869303E-2</v>
      </c>
      <c r="V27" s="27">
        <v>14.257073500000001</v>
      </c>
      <c r="W27" s="30">
        <f t="shared" si="32"/>
        <v>-3.2281798224579537</v>
      </c>
      <c r="X27" s="26">
        <f t="shared" si="33"/>
        <v>7.1641758160543967E-2</v>
      </c>
      <c r="Y27" s="51">
        <v>3180</v>
      </c>
      <c r="Z27" s="25">
        <f t="shared" si="9"/>
        <v>0.65093638632051043</v>
      </c>
      <c r="AA27" s="26">
        <f t="shared" si="10"/>
        <v>-0.26802600502287643</v>
      </c>
      <c r="AB27" s="16">
        <f t="shared" si="11"/>
        <v>58.114035087719294</v>
      </c>
      <c r="AC27" s="25">
        <f t="shared" si="12"/>
        <v>88.89596757307352</v>
      </c>
      <c r="AD27" s="26">
        <f t="shared" si="13"/>
        <v>-2.0697141711257818</v>
      </c>
      <c r="AE27" s="27">
        <v>261.55555600000002</v>
      </c>
      <c r="AF27" s="25">
        <f t="shared" si="14"/>
        <v>0.80680540757711061</v>
      </c>
      <c r="AG27" s="26">
        <f t="shared" si="15"/>
        <v>-0.27295895199208287</v>
      </c>
      <c r="AH27" s="21">
        <f t="shared" si="16"/>
        <v>4.7798895467836262</v>
      </c>
      <c r="AI27" s="52">
        <f t="shared" si="17"/>
        <v>81.802807383210933</v>
      </c>
      <c r="AJ27" s="53">
        <f t="shared" si="18"/>
        <v>0.243824830191543</v>
      </c>
      <c r="AK27" s="27">
        <v>74.666666669999998</v>
      </c>
      <c r="AL27" s="30">
        <f t="shared" si="19"/>
        <v>74.330357139538819</v>
      </c>
      <c r="AM27" s="26">
        <f t="shared" si="20"/>
        <v>1.9022535674518231</v>
      </c>
      <c r="AN27" s="16">
        <f t="shared" si="21"/>
        <v>2.3480083858490564</v>
      </c>
      <c r="AO27" s="30">
        <f t="shared" si="22"/>
        <v>88.847225426221868</v>
      </c>
      <c r="AP27" s="26">
        <f t="shared" si="23"/>
        <v>1.7311130729497346</v>
      </c>
      <c r="AQ27" s="27">
        <v>13.73966942</v>
      </c>
      <c r="AR27" s="30">
        <f t="shared" si="24"/>
        <v>78.168710626809229</v>
      </c>
      <c r="AS27" s="26">
        <f t="shared" si="25"/>
        <v>1.747728980796158</v>
      </c>
      <c r="AT27" s="27">
        <v>3.7190082640000002</v>
      </c>
      <c r="AU27" s="30">
        <f t="shared" si="26"/>
        <v>9.5044273071827732</v>
      </c>
      <c r="AV27" s="26">
        <f t="shared" si="27"/>
        <v>3.0060828736930893E-2</v>
      </c>
      <c r="AW27" s="54">
        <v>9226.4484300000004</v>
      </c>
      <c r="AX27" s="52">
        <f t="shared" si="34"/>
        <v>1.8357340916038878</v>
      </c>
      <c r="AY27" s="53">
        <f t="shared" si="28"/>
        <v>-0.2340965635799801</v>
      </c>
      <c r="AZ27" s="55">
        <f t="shared" si="35"/>
        <v>0.27240837915947436</v>
      </c>
      <c r="BA27" s="141">
        <f t="shared" si="36"/>
        <v>0.755587330692156</v>
      </c>
    </row>
    <row r="28" spans="1:53" ht="15.75" customHeight="1">
      <c r="A28" s="120">
        <v>25</v>
      </c>
      <c r="B28" s="3" t="s">
        <v>37</v>
      </c>
      <c r="C28" s="4">
        <v>12490</v>
      </c>
      <c r="D28" s="4">
        <v>12267</v>
      </c>
      <c r="E28" s="21">
        <v>12153</v>
      </c>
      <c r="F28" s="51">
        <v>12183</v>
      </c>
      <c r="G28" s="51">
        <v>11389</v>
      </c>
      <c r="H28" s="25">
        <f t="shared" si="29"/>
        <v>60.383860876941839</v>
      </c>
      <c r="I28" s="26">
        <f t="shared" si="30"/>
        <v>-0.61839851510605071</v>
      </c>
      <c r="J28" s="27">
        <v>2162</v>
      </c>
      <c r="K28" s="25">
        <f t="shared" si="0"/>
        <v>1.9001248000562478</v>
      </c>
      <c r="L28" s="26">
        <f t="shared" si="1"/>
        <v>-0.22750683647957781</v>
      </c>
      <c r="M28" s="16">
        <f t="shared" si="2"/>
        <v>17.746039563325947</v>
      </c>
      <c r="N28" s="25">
        <f t="shared" si="31"/>
        <v>52.00228338392462</v>
      </c>
      <c r="O28" s="26">
        <f t="shared" si="3"/>
        <v>-0.28138460001019244</v>
      </c>
      <c r="P28" s="27">
        <v>3803.3333299999999</v>
      </c>
      <c r="Q28" s="25">
        <f t="shared" si="4"/>
        <v>1.1626295593216194</v>
      </c>
      <c r="R28" s="26">
        <f t="shared" si="5"/>
        <v>-0.23847713084693922</v>
      </c>
      <c r="S28" s="16">
        <f t="shared" si="6"/>
        <v>52.750809015256586</v>
      </c>
      <c r="T28" s="25">
        <f t="shared" si="7"/>
        <v>48.353716874066698</v>
      </c>
      <c r="U28" s="26">
        <f t="shared" si="8"/>
        <v>-0.60570756752136712</v>
      </c>
      <c r="V28" s="27">
        <v>10.882267000000001</v>
      </c>
      <c r="W28" s="30">
        <f t="shared" si="32"/>
        <v>-4.2293023135712433</v>
      </c>
      <c r="X28" s="26">
        <f t="shared" si="33"/>
        <v>2.7755508504418058E-2</v>
      </c>
      <c r="Y28" s="51">
        <v>7210</v>
      </c>
      <c r="Z28" s="25">
        <f t="shared" si="9"/>
        <v>1.4758652029468178</v>
      </c>
      <c r="AA28" s="26">
        <f t="shared" si="10"/>
        <v>-0.21980277600407905</v>
      </c>
      <c r="AB28" s="16">
        <f t="shared" si="11"/>
        <v>59.180825740786347</v>
      </c>
      <c r="AC28" s="25">
        <f t="shared" si="12"/>
        <v>90.527817558350947</v>
      </c>
      <c r="AD28" s="26">
        <f t="shared" si="13"/>
        <v>-1.5597117589444749</v>
      </c>
      <c r="AE28" s="27">
        <v>486.55555600000002</v>
      </c>
      <c r="AF28" s="25">
        <f t="shared" si="14"/>
        <v>1.500849990231091</v>
      </c>
      <c r="AG28" s="26">
        <f t="shared" si="15"/>
        <v>-0.23237557702872669</v>
      </c>
      <c r="AH28" s="21">
        <f t="shared" si="16"/>
        <v>3.9937253221702371</v>
      </c>
      <c r="AI28" s="52">
        <f t="shared" si="17"/>
        <v>68.348429408955283</v>
      </c>
      <c r="AJ28" s="53">
        <f t="shared" si="18"/>
        <v>-0.81797893719814885</v>
      </c>
      <c r="AK28" s="27">
        <v>194</v>
      </c>
      <c r="AL28" s="30">
        <f t="shared" si="19"/>
        <v>28.608247422680414</v>
      </c>
      <c r="AM28" s="26">
        <f t="shared" si="20"/>
        <v>2.731843168484701E-2</v>
      </c>
      <c r="AN28" s="16">
        <f t="shared" si="21"/>
        <v>2.6907073509015258</v>
      </c>
      <c r="AO28" s="30">
        <f t="shared" si="22"/>
        <v>77.531296850359439</v>
      </c>
      <c r="AP28" s="26">
        <f t="shared" si="23"/>
        <v>0.82862349108957933</v>
      </c>
      <c r="AQ28" s="27">
        <v>20.686963309999999</v>
      </c>
      <c r="AR28" s="30">
        <f t="shared" si="24"/>
        <v>51.917346538765621</v>
      </c>
      <c r="AS28" s="26">
        <f t="shared" si="25"/>
        <v>-0.34500760482814502</v>
      </c>
      <c r="AT28" s="27">
        <v>4.566744731</v>
      </c>
      <c r="AU28" s="30">
        <f t="shared" si="26"/>
        <v>7.7400962353023628</v>
      </c>
      <c r="AV28" s="26">
        <f t="shared" si="27"/>
        <v>-7.5099566522146582E-2</v>
      </c>
      <c r="AW28" s="54">
        <v>12638.523499999999</v>
      </c>
      <c r="AX28" s="52">
        <f t="shared" si="34"/>
        <v>2.5146153075595619</v>
      </c>
      <c r="AY28" s="53">
        <f t="shared" si="28"/>
        <v>-0.19424145886962019</v>
      </c>
      <c r="AZ28" s="55">
        <f t="shared" si="35"/>
        <v>-0.24890453399277387</v>
      </c>
      <c r="BA28" s="141">
        <f t="shared" si="36"/>
        <v>-0.69039400703117004</v>
      </c>
    </row>
    <row r="29" spans="1:53" ht="15.75" customHeight="1">
      <c r="A29" s="120">
        <v>26</v>
      </c>
      <c r="B29" s="3" t="s">
        <v>38</v>
      </c>
      <c r="C29" s="4">
        <v>8230</v>
      </c>
      <c r="D29" s="4">
        <v>8067</v>
      </c>
      <c r="E29" s="21">
        <v>7960</v>
      </c>
      <c r="F29" s="51">
        <v>7891</v>
      </c>
      <c r="G29" s="51">
        <v>12512</v>
      </c>
      <c r="H29" s="25">
        <f t="shared" si="29"/>
        <v>66.337946026191617</v>
      </c>
      <c r="I29" s="26">
        <f t="shared" si="30"/>
        <v>-0.19257806932825525</v>
      </c>
      <c r="J29" s="27">
        <v>1048</v>
      </c>
      <c r="K29" s="25">
        <f t="shared" si="0"/>
        <v>0.92105957005501748</v>
      </c>
      <c r="L29" s="26">
        <f t="shared" si="1"/>
        <v>-0.28494327038173234</v>
      </c>
      <c r="M29" s="16">
        <f t="shared" si="2"/>
        <v>13.280952984412622</v>
      </c>
      <c r="N29" s="25">
        <f t="shared" si="31"/>
        <v>38.917972556044809</v>
      </c>
      <c r="O29" s="26">
        <f t="shared" si="3"/>
        <v>-1.2403526806394887</v>
      </c>
      <c r="P29" s="27">
        <v>2213.8888900000002</v>
      </c>
      <c r="Q29" s="25">
        <f t="shared" si="4"/>
        <v>0.6767570552559824</v>
      </c>
      <c r="R29" s="26">
        <f t="shared" si="5"/>
        <v>-0.26680303227260027</v>
      </c>
      <c r="S29" s="16">
        <f t="shared" si="6"/>
        <v>44.643857430933657</v>
      </c>
      <c r="T29" s="25">
        <f t="shared" si="7"/>
        <v>40.922527685920926</v>
      </c>
      <c r="U29" s="26">
        <f t="shared" si="8"/>
        <v>-1.131485448856604</v>
      </c>
      <c r="V29" s="27">
        <v>10.3161857</v>
      </c>
      <c r="W29" s="30">
        <f t="shared" si="32"/>
        <v>-4.4613773286380454</v>
      </c>
      <c r="X29" s="26">
        <f t="shared" si="33"/>
        <v>1.7582026097839792E-2</v>
      </c>
      <c r="Y29" s="51">
        <v>4959</v>
      </c>
      <c r="Z29" s="25">
        <f t="shared" si="9"/>
        <v>1.0150923081017016</v>
      </c>
      <c r="AA29" s="26">
        <f t="shared" si="10"/>
        <v>-0.24673838109621626</v>
      </c>
      <c r="AB29" s="16">
        <f t="shared" si="11"/>
        <v>62.843746039792173</v>
      </c>
      <c r="AC29" s="25">
        <f t="shared" si="12"/>
        <v>96.130919177979919</v>
      </c>
      <c r="AD29" s="26">
        <f t="shared" si="13"/>
        <v>0.19142674489413114</v>
      </c>
      <c r="AE29" s="27">
        <v>276.22222199999999</v>
      </c>
      <c r="AF29" s="25">
        <f t="shared" si="14"/>
        <v>0.8520468301677564</v>
      </c>
      <c r="AG29" s="26">
        <f t="shared" si="15"/>
        <v>-0.27031351729990372</v>
      </c>
      <c r="AH29" s="21">
        <f t="shared" si="16"/>
        <v>3.5004717019389178</v>
      </c>
      <c r="AI29" s="52">
        <f t="shared" si="17"/>
        <v>59.906909894345333</v>
      </c>
      <c r="AJ29" s="53">
        <f t="shared" si="18"/>
        <v>-1.484173780263893</v>
      </c>
      <c r="AK29" s="27">
        <v>158.16666670000001</v>
      </c>
      <c r="AL29" s="30">
        <f t="shared" si="19"/>
        <v>35.089567958885233</v>
      </c>
      <c r="AM29" s="26">
        <f t="shared" si="20"/>
        <v>0.29309915953734667</v>
      </c>
      <c r="AN29" s="16">
        <f t="shared" si="21"/>
        <v>3.1894871284533175</v>
      </c>
      <c r="AO29" s="30">
        <f t="shared" si="22"/>
        <v>65.406763519799483</v>
      </c>
      <c r="AP29" s="26">
        <f t="shared" si="23"/>
        <v>-0.13835548393568667</v>
      </c>
      <c r="AQ29" s="27">
        <v>20.395869189999999</v>
      </c>
      <c r="AR29" s="30">
        <f t="shared" si="24"/>
        <v>52.658321790305614</v>
      </c>
      <c r="AS29" s="26">
        <f t="shared" si="25"/>
        <v>-0.28593768325229146</v>
      </c>
      <c r="AT29" s="27">
        <v>9.1652323580000008</v>
      </c>
      <c r="AU29" s="30">
        <f t="shared" si="26"/>
        <v>3.8566445802268001</v>
      </c>
      <c r="AV29" s="26">
        <f t="shared" si="27"/>
        <v>-0.30656707141736494</v>
      </c>
      <c r="AW29" s="54">
        <v>7994.42875</v>
      </c>
      <c r="AX29" s="52">
        <f t="shared" si="34"/>
        <v>1.5906061265735871</v>
      </c>
      <c r="AY29" s="53">
        <f t="shared" si="28"/>
        <v>-0.24848730010959111</v>
      </c>
      <c r="AZ29" s="55">
        <f t="shared" si="35"/>
        <v>-0.39247228819927676</v>
      </c>
      <c r="BA29" s="141">
        <f t="shared" si="36"/>
        <v>-1.0886122134940985</v>
      </c>
    </row>
    <row r="30" spans="1:53" ht="15.75" customHeight="1">
      <c r="A30" s="120">
        <v>27</v>
      </c>
      <c r="B30" s="3" t="s">
        <v>39</v>
      </c>
      <c r="C30" s="4">
        <v>10339</v>
      </c>
      <c r="D30" s="4">
        <v>10098</v>
      </c>
      <c r="E30" s="21">
        <v>9890</v>
      </c>
      <c r="F30" s="51">
        <v>9777</v>
      </c>
      <c r="G30" s="51">
        <v>15333</v>
      </c>
      <c r="H30" s="25">
        <f t="shared" si="29"/>
        <v>81.294735167806579</v>
      </c>
      <c r="I30" s="26">
        <f t="shared" si="30"/>
        <v>0.87709199081347178</v>
      </c>
      <c r="J30" s="27">
        <v>1366</v>
      </c>
      <c r="K30" s="25">
        <f t="shared" si="0"/>
        <v>1.200541386159498</v>
      </c>
      <c r="L30" s="26">
        <f t="shared" si="1"/>
        <v>-0.26854759176334353</v>
      </c>
      <c r="M30" s="16">
        <f t="shared" si="2"/>
        <v>13.971565920016365</v>
      </c>
      <c r="N30" s="25">
        <f t="shared" si="31"/>
        <v>40.94171703478974</v>
      </c>
      <c r="O30" s="26">
        <f t="shared" si="3"/>
        <v>-1.0920295183426301</v>
      </c>
      <c r="P30" s="27">
        <v>2231</v>
      </c>
      <c r="Q30" s="25">
        <f t="shared" si="4"/>
        <v>0.68198769915508117</v>
      </c>
      <c r="R30" s="26">
        <f t="shared" si="5"/>
        <v>-0.26649809074526781</v>
      </c>
      <c r="S30" s="16">
        <f t="shared" si="6"/>
        <v>35.491568565065222</v>
      </c>
      <c r="T30" s="25">
        <f t="shared" si="7"/>
        <v>32.533136265556514</v>
      </c>
      <c r="U30" s="26">
        <f t="shared" si="8"/>
        <v>-1.725058877686483</v>
      </c>
      <c r="V30" s="27">
        <v>8.3744210399999996</v>
      </c>
      <c r="W30" s="30">
        <f t="shared" si="32"/>
        <v>-5.4958303123483745</v>
      </c>
      <c r="X30" s="26">
        <f t="shared" si="33"/>
        <v>-2.7765333794305982E-2</v>
      </c>
      <c r="Y30" s="51">
        <v>6286</v>
      </c>
      <c r="Z30" s="25">
        <f t="shared" si="9"/>
        <v>1.286725196355575</v>
      </c>
      <c r="AA30" s="26">
        <f t="shared" si="10"/>
        <v>-0.23085941709920779</v>
      </c>
      <c r="AB30" s="16">
        <f t="shared" si="11"/>
        <v>64.293750639255393</v>
      </c>
      <c r="AC30" s="25">
        <f t="shared" si="12"/>
        <v>98.348964468762503</v>
      </c>
      <c r="AD30" s="26">
        <f t="shared" si="13"/>
        <v>0.88463289670482737</v>
      </c>
      <c r="AE30" s="27">
        <v>310.33333299999998</v>
      </c>
      <c r="AF30" s="25">
        <f t="shared" si="14"/>
        <v>0.95726741593601683</v>
      </c>
      <c r="AG30" s="26">
        <f t="shared" si="15"/>
        <v>-0.26416087726377185</v>
      </c>
      <c r="AH30" s="21">
        <f t="shared" si="16"/>
        <v>3.1741161194640481</v>
      </c>
      <c r="AI30" s="52">
        <f t="shared" si="17"/>
        <v>54.321675635199838</v>
      </c>
      <c r="AJ30" s="53">
        <f t="shared" si="18"/>
        <v>-1.9249539329742049</v>
      </c>
      <c r="AK30" s="27">
        <v>263.16666670000001</v>
      </c>
      <c r="AL30" s="30">
        <f t="shared" si="19"/>
        <v>21.089297020761329</v>
      </c>
      <c r="AM30" s="26">
        <f t="shared" si="20"/>
        <v>-0.28101257884700848</v>
      </c>
      <c r="AN30" s="16">
        <f t="shared" si="21"/>
        <v>4.1865521269487758</v>
      </c>
      <c r="AO30" s="30">
        <f t="shared" si="22"/>
        <v>49.829555212592467</v>
      </c>
      <c r="AP30" s="26">
        <f t="shared" si="23"/>
        <v>-1.3806987982711048</v>
      </c>
      <c r="AQ30" s="27">
        <v>19.919366879999998</v>
      </c>
      <c r="AR30" s="30">
        <f t="shared" si="24"/>
        <v>53.917990941688004</v>
      </c>
      <c r="AS30" s="26">
        <f t="shared" si="25"/>
        <v>-0.18551792182431662</v>
      </c>
      <c r="AT30" s="27">
        <v>2.8445572640000001</v>
      </c>
      <c r="AU30" s="30">
        <f t="shared" si="26"/>
        <v>12.426202188770562</v>
      </c>
      <c r="AV30" s="26">
        <f t="shared" si="27"/>
        <v>0.20420898397989565</v>
      </c>
      <c r="AW30" s="54">
        <v>7196.9413199999999</v>
      </c>
      <c r="AX30" s="52">
        <f t="shared" si="34"/>
        <v>1.4319345777123349</v>
      </c>
      <c r="AY30" s="53">
        <f t="shared" si="28"/>
        <v>-0.25780243661033808</v>
      </c>
      <c r="AZ30" s="55">
        <f t="shared" si="35"/>
        <v>-0.47505463776451562</v>
      </c>
      <c r="BA30" s="141">
        <f t="shared" si="36"/>
        <v>-1.317673365220845</v>
      </c>
    </row>
    <row r="31" spans="1:53" ht="15.75" customHeight="1">
      <c r="A31" s="120">
        <v>28</v>
      </c>
      <c r="B31" s="3" t="s">
        <v>40</v>
      </c>
      <c r="C31" s="4">
        <v>28708</v>
      </c>
      <c r="D31" s="4">
        <v>28587</v>
      </c>
      <c r="E31" s="21">
        <v>28563</v>
      </c>
      <c r="F31" s="51">
        <v>28695</v>
      </c>
      <c r="G31" s="51">
        <v>13630</v>
      </c>
      <c r="H31" s="25">
        <f t="shared" si="29"/>
        <v>72.265521446370812</v>
      </c>
      <c r="I31" s="26">
        <f t="shared" si="30"/>
        <v>0.2313464706357467</v>
      </c>
      <c r="J31" s="27">
        <v>5611</v>
      </c>
      <c r="K31" s="25">
        <f t="shared" si="0"/>
        <v>4.9313599690636476</v>
      </c>
      <c r="L31" s="26">
        <f t="shared" si="1"/>
        <v>-4.9680749829190816E-2</v>
      </c>
      <c r="M31" s="16">
        <f t="shared" si="2"/>
        <v>19.55392925596794</v>
      </c>
      <c r="N31" s="25">
        <f t="shared" si="31"/>
        <v>57.300050910485076</v>
      </c>
      <c r="O31" s="26">
        <f t="shared" si="3"/>
        <v>0.10689645073805877</v>
      </c>
      <c r="P31" s="27">
        <v>10455.1111</v>
      </c>
      <c r="Q31" s="25">
        <f t="shared" si="4"/>
        <v>3.1959915569250334</v>
      </c>
      <c r="R31" s="26">
        <f t="shared" si="5"/>
        <v>-0.11993407474714658</v>
      </c>
      <c r="S31" s="16">
        <f t="shared" si="6"/>
        <v>58.229524366471729</v>
      </c>
      <c r="T31" s="25">
        <f t="shared" si="7"/>
        <v>53.375748874554901</v>
      </c>
      <c r="U31" s="26">
        <f t="shared" si="8"/>
        <v>-0.25038444515670866</v>
      </c>
      <c r="V31" s="27">
        <v>5.1298673700000004</v>
      </c>
      <c r="W31" s="30">
        <f t="shared" si="32"/>
        <v>-8.9718493053359385</v>
      </c>
      <c r="X31" s="26">
        <f t="shared" si="33"/>
        <v>-0.18014372773693565</v>
      </c>
      <c r="Y31" s="51">
        <v>17955</v>
      </c>
      <c r="Z31" s="25">
        <f t="shared" si="9"/>
        <v>3.6753342189889198</v>
      </c>
      <c r="AA31" s="26">
        <f t="shared" si="10"/>
        <v>-9.1227442056938043E-2</v>
      </c>
      <c r="AB31" s="16">
        <f t="shared" si="11"/>
        <v>62.571876633559853</v>
      </c>
      <c r="AC31" s="25">
        <f t="shared" si="12"/>
        <v>95.715045561837798</v>
      </c>
      <c r="AD31" s="26">
        <f t="shared" si="13"/>
        <v>6.145367794031615E-2</v>
      </c>
      <c r="AE31" s="27">
        <v>1390.44444</v>
      </c>
      <c r="AF31" s="25">
        <f t="shared" si="14"/>
        <v>4.2890241380593235</v>
      </c>
      <c r="AG31" s="26">
        <f t="shared" si="15"/>
        <v>-6.9340637008364112E-2</v>
      </c>
      <c r="AH31" s="21">
        <f t="shared" si="16"/>
        <v>4.8455983272347094</v>
      </c>
      <c r="AI31" s="52">
        <f t="shared" si="17"/>
        <v>82.927344395628424</v>
      </c>
      <c r="AJ31" s="53">
        <f t="shared" si="18"/>
        <v>0.33257197544335459</v>
      </c>
      <c r="AK31" s="27">
        <v>584.58333330000005</v>
      </c>
      <c r="AL31" s="30">
        <f t="shared" si="19"/>
        <v>9.493941554354608</v>
      </c>
      <c r="AM31" s="26">
        <f t="shared" si="20"/>
        <v>-0.75650549705015913</v>
      </c>
      <c r="AN31" s="16">
        <f t="shared" si="21"/>
        <v>3.2558247468671682</v>
      </c>
      <c r="AO31" s="30">
        <f t="shared" si="22"/>
        <v>64.074096912287374</v>
      </c>
      <c r="AP31" s="26">
        <f t="shared" si="23"/>
        <v>-0.24464086045689115</v>
      </c>
      <c r="AQ31" s="27">
        <v>21.620388850000001</v>
      </c>
      <c r="AR31" s="30">
        <f t="shared" si="24"/>
        <v>49.67589854425767</v>
      </c>
      <c r="AS31" s="26">
        <f t="shared" si="25"/>
        <v>-0.52369394688445947</v>
      </c>
      <c r="AT31" s="27">
        <v>10.003420950000001</v>
      </c>
      <c r="AU31" s="30">
        <f t="shared" si="26"/>
        <v>3.5334955788299598</v>
      </c>
      <c r="AV31" s="26">
        <f t="shared" si="27"/>
        <v>-0.32582789907951659</v>
      </c>
      <c r="AW31" s="54">
        <v>19868.14</v>
      </c>
      <c r="AX31" s="52">
        <f t="shared" si="34"/>
        <v>3.9530510804317007</v>
      </c>
      <c r="AY31" s="53">
        <f t="shared" si="28"/>
        <v>-0.10979515663065866</v>
      </c>
      <c r="AZ31" s="55">
        <f t="shared" si="35"/>
        <v>-0.17544489544510883</v>
      </c>
      <c r="BA31" s="141">
        <f t="shared" si="36"/>
        <v>-0.48663679377985924</v>
      </c>
    </row>
    <row r="32" spans="1:53" ht="15.75" customHeight="1">
      <c r="A32" s="120">
        <v>29</v>
      </c>
      <c r="B32" s="3" t="s">
        <v>41</v>
      </c>
      <c r="C32" s="4">
        <v>45937</v>
      </c>
      <c r="D32" s="4">
        <v>45962</v>
      </c>
      <c r="E32" s="21">
        <v>46151</v>
      </c>
      <c r="F32" s="51">
        <v>46387</v>
      </c>
      <c r="G32" s="51">
        <v>16843</v>
      </c>
      <c r="H32" s="25">
        <f t="shared" si="29"/>
        <v>89.300673347118391</v>
      </c>
      <c r="I32" s="26">
        <f t="shared" si="30"/>
        <v>1.4496555465788066</v>
      </c>
      <c r="J32" s="27">
        <v>7719</v>
      </c>
      <c r="K32" s="25">
        <f t="shared" si="0"/>
        <v>6.7840255928002673</v>
      </c>
      <c r="L32" s="26">
        <f t="shared" si="1"/>
        <v>5.9005069439877302E-2</v>
      </c>
      <c r="M32" s="16">
        <f t="shared" si="2"/>
        <v>16.640438053765063</v>
      </c>
      <c r="N32" s="25">
        <f t="shared" si="31"/>
        <v>48.762473013576027</v>
      </c>
      <c r="O32" s="26">
        <f t="shared" si="3"/>
        <v>-0.51883499180583881</v>
      </c>
      <c r="P32" s="27">
        <v>24110</v>
      </c>
      <c r="Q32" s="25">
        <f t="shared" si="4"/>
        <v>7.3701135932895587</v>
      </c>
      <c r="R32" s="26">
        <f t="shared" si="5"/>
        <v>0.123413240343498</v>
      </c>
      <c r="S32" s="16">
        <f t="shared" si="6"/>
        <v>82.065420878859058</v>
      </c>
      <c r="T32" s="25">
        <f t="shared" si="7"/>
        <v>75.224782338026316</v>
      </c>
      <c r="U32" s="26">
        <f t="shared" si="8"/>
        <v>1.2954971402525177</v>
      </c>
      <c r="V32" s="27">
        <v>2.1936494799999999</v>
      </c>
      <c r="W32" s="30">
        <f t="shared" si="32"/>
        <v>-20.980743468642036</v>
      </c>
      <c r="X32" s="26">
        <f t="shared" si="33"/>
        <v>-0.70657813713550055</v>
      </c>
      <c r="Y32" s="51">
        <v>29379</v>
      </c>
      <c r="Z32" s="25">
        <f t="shared" si="9"/>
        <v>6.0137924822988289</v>
      </c>
      <c r="AA32" s="26">
        <f t="shared" si="10"/>
        <v>4.5472847846471806E-2</v>
      </c>
      <c r="AB32" s="16">
        <f t="shared" si="11"/>
        <v>63.334554939961627</v>
      </c>
      <c r="AC32" s="25">
        <f t="shared" si="12"/>
        <v>96.881700499706781</v>
      </c>
      <c r="AD32" s="26">
        <f t="shared" si="13"/>
        <v>0.42606858609025899</v>
      </c>
      <c r="AE32" s="27">
        <v>2302.8888900000002</v>
      </c>
      <c r="AF32" s="25">
        <f t="shared" si="14"/>
        <v>7.1035891491490615</v>
      </c>
      <c r="AG32" s="26">
        <f t="shared" si="15"/>
        <v>9.5237475203117358E-2</v>
      </c>
      <c r="AH32" s="21">
        <f t="shared" si="16"/>
        <v>4.9645135274969281</v>
      </c>
      <c r="AI32" s="52">
        <f t="shared" si="17"/>
        <v>84.962453601976492</v>
      </c>
      <c r="AJ32" s="53">
        <f t="shared" si="18"/>
        <v>0.49318041282221997</v>
      </c>
      <c r="AK32" s="27">
        <v>1011.666667</v>
      </c>
      <c r="AL32" s="30">
        <f t="shared" si="19"/>
        <v>5.4859967032995067</v>
      </c>
      <c r="AM32" s="26">
        <f t="shared" si="20"/>
        <v>-0.92086004389839426</v>
      </c>
      <c r="AN32" s="16">
        <f t="shared" si="21"/>
        <v>3.4435027298410428</v>
      </c>
      <c r="AO32" s="30">
        <f t="shared" si="22"/>
        <v>60.581926813172693</v>
      </c>
      <c r="AP32" s="26">
        <f t="shared" si="23"/>
        <v>-0.52315509032373586</v>
      </c>
      <c r="AQ32" s="27">
        <v>27.924635420000001</v>
      </c>
      <c r="AR32" s="30">
        <f t="shared" si="24"/>
        <v>38.461101706301164</v>
      </c>
      <c r="AS32" s="26">
        <f t="shared" si="25"/>
        <v>-1.4177280840981044</v>
      </c>
      <c r="AT32" s="27">
        <v>6.9243870420000002</v>
      </c>
      <c r="AU32" s="30">
        <f t="shared" si="26"/>
        <v>5.1047180762140876</v>
      </c>
      <c r="AV32" s="26">
        <f t="shared" si="27"/>
        <v>-0.23217746039582418</v>
      </c>
      <c r="AW32" s="54">
        <v>33438.525399999999</v>
      </c>
      <c r="AX32" s="52">
        <f t="shared" si="34"/>
        <v>6.6530736626837177</v>
      </c>
      <c r="AY32" s="53">
        <f t="shared" si="28"/>
        <v>4.871516919196154E-2</v>
      </c>
      <c r="AZ32" s="55">
        <f t="shared" si="35"/>
        <v>-6.1086937602832438E-2</v>
      </c>
      <c r="BA32" s="141">
        <f t="shared" si="36"/>
        <v>-0.16943867977152718</v>
      </c>
    </row>
    <row r="33" spans="1:53" ht="15.75" customHeight="1">
      <c r="A33" s="120">
        <v>30</v>
      </c>
      <c r="B33" s="3" t="s">
        <v>42</v>
      </c>
      <c r="C33" s="4">
        <v>3209</v>
      </c>
      <c r="D33" s="4">
        <v>3196</v>
      </c>
      <c r="E33" s="21">
        <v>3177</v>
      </c>
      <c r="F33" s="51">
        <v>3158</v>
      </c>
      <c r="G33" s="51">
        <v>10344</v>
      </c>
      <c r="H33" s="25">
        <f t="shared" si="29"/>
        <v>54.843327501192938</v>
      </c>
      <c r="I33" s="26">
        <f t="shared" si="30"/>
        <v>-1.014642830188683</v>
      </c>
      <c r="J33" s="27">
        <v>815</v>
      </c>
      <c r="K33" s="25">
        <f t="shared" si="0"/>
        <v>0.71628201297217486</v>
      </c>
      <c r="L33" s="26">
        <f t="shared" si="1"/>
        <v>-0.29695645628765877</v>
      </c>
      <c r="M33" s="16">
        <f t="shared" si="2"/>
        <v>25.807473084230526</v>
      </c>
      <c r="N33" s="25">
        <f t="shared" si="31"/>
        <v>75.625185211614493</v>
      </c>
      <c r="O33" s="26">
        <f t="shared" si="3"/>
        <v>1.4499720700196994</v>
      </c>
      <c r="P33" s="27">
        <v>981.11111100000005</v>
      </c>
      <c r="Q33" s="25">
        <f t="shared" si="4"/>
        <v>0.29991291313598184</v>
      </c>
      <c r="R33" s="26">
        <f t="shared" si="5"/>
        <v>-0.28877268466743283</v>
      </c>
      <c r="S33" s="16">
        <f t="shared" si="6"/>
        <v>51.152821220020861</v>
      </c>
      <c r="T33" s="25">
        <f t="shared" si="7"/>
        <v>46.888930819378992</v>
      </c>
      <c r="U33" s="26">
        <f t="shared" si="8"/>
        <v>-0.70934536881320465</v>
      </c>
      <c r="V33" s="27">
        <v>12.2310306</v>
      </c>
      <c r="W33" s="30">
        <f t="shared" si="32"/>
        <v>-3.7629205996753861</v>
      </c>
      <c r="X33" s="26">
        <f t="shared" si="33"/>
        <v>4.8200303734544696E-2</v>
      </c>
      <c r="Y33" s="51">
        <v>1918</v>
      </c>
      <c r="Z33" s="25">
        <f t="shared" si="9"/>
        <v>0.39260880156060973</v>
      </c>
      <c r="AA33" s="26">
        <f t="shared" si="10"/>
        <v>-0.28312717500345269</v>
      </c>
      <c r="AB33" s="16">
        <f t="shared" si="11"/>
        <v>60.734642178594044</v>
      </c>
      <c r="AC33" s="25">
        <f t="shared" si="12"/>
        <v>92.904661903462511</v>
      </c>
      <c r="AD33" s="26">
        <f t="shared" si="13"/>
        <v>-0.816876105959918</v>
      </c>
      <c r="AE33" s="27">
        <v>168.77777800000001</v>
      </c>
      <c r="AF33" s="25">
        <f t="shared" si="14"/>
        <v>0.52061912219233863</v>
      </c>
      <c r="AG33" s="26">
        <f t="shared" si="15"/>
        <v>-0.28969333133804293</v>
      </c>
      <c r="AH33" s="21">
        <f t="shared" si="16"/>
        <v>5.344451488283724</v>
      </c>
      <c r="AI33" s="52">
        <f t="shared" si="17"/>
        <v>91.464694191348642</v>
      </c>
      <c r="AJ33" s="53">
        <f t="shared" si="18"/>
        <v>1.0063296321677901</v>
      </c>
      <c r="AK33" s="27">
        <v>55.5</v>
      </c>
      <c r="AL33" s="30">
        <f t="shared" si="19"/>
        <v>100</v>
      </c>
      <c r="AM33" s="26">
        <f t="shared" si="20"/>
        <v>2.9548934307414814</v>
      </c>
      <c r="AN33" s="16">
        <f t="shared" si="21"/>
        <v>2.8936392075078206</v>
      </c>
      <c r="AO33" s="30">
        <f t="shared" si="22"/>
        <v>72.094001843395546</v>
      </c>
      <c r="AP33" s="26">
        <f t="shared" si="23"/>
        <v>0.39497793877031989</v>
      </c>
      <c r="AQ33" s="27">
        <v>18.43251089</v>
      </c>
      <c r="AR33" s="30">
        <f t="shared" si="24"/>
        <v>58.267278365351338</v>
      </c>
      <c r="AS33" s="26">
        <f t="shared" si="25"/>
        <v>0.16120360024094879</v>
      </c>
      <c r="AT33" s="27">
        <v>1.669085631</v>
      </c>
      <c r="AU33" s="30">
        <f t="shared" si="26"/>
        <v>21.177489664698935</v>
      </c>
      <c r="AV33" s="26">
        <f t="shared" si="27"/>
        <v>0.72581678461427734</v>
      </c>
      <c r="AW33" s="54">
        <v>2749.54367</v>
      </c>
      <c r="AX33" s="52">
        <f t="shared" si="34"/>
        <v>0.54706110261894902</v>
      </c>
      <c r="AY33" s="53">
        <f t="shared" si="28"/>
        <v>-0.30975073651376273</v>
      </c>
      <c r="AZ33" s="55">
        <f t="shared" si="35"/>
        <v>0.1739411592804867</v>
      </c>
      <c r="BA33" s="141">
        <f t="shared" si="36"/>
        <v>0.48246583546279614</v>
      </c>
    </row>
    <row r="34" spans="1:53" ht="15.75" customHeight="1">
      <c r="A34" s="120">
        <v>31</v>
      </c>
      <c r="B34" s="3" t="s">
        <v>43</v>
      </c>
      <c r="C34" s="4">
        <v>4483</v>
      </c>
      <c r="D34" s="4">
        <v>4423</v>
      </c>
      <c r="E34" s="21">
        <v>4377</v>
      </c>
      <c r="F34" s="51">
        <v>4305</v>
      </c>
      <c r="G34" s="51">
        <v>9583</v>
      </c>
      <c r="H34" s="25">
        <f t="shared" si="29"/>
        <v>50.808546736652353</v>
      </c>
      <c r="I34" s="26">
        <f t="shared" si="30"/>
        <v>-1.3031996950479012</v>
      </c>
      <c r="J34" s="27">
        <v>770</v>
      </c>
      <c r="K34" s="25">
        <f t="shared" si="0"/>
        <v>0.67673269937248426</v>
      </c>
      <c r="L34" s="26">
        <f t="shared" si="1"/>
        <v>-0.29927659948837415</v>
      </c>
      <c r="M34" s="16">
        <f t="shared" si="2"/>
        <v>17.886178861788618</v>
      </c>
      <c r="N34" s="25">
        <f t="shared" si="31"/>
        <v>52.412941969795284</v>
      </c>
      <c r="O34" s="26">
        <f t="shared" si="3"/>
        <v>-0.25128683780729438</v>
      </c>
      <c r="P34" s="27">
        <v>1282.8888899999999</v>
      </c>
      <c r="Q34" s="25">
        <f t="shared" si="4"/>
        <v>0.39216245735666333</v>
      </c>
      <c r="R34" s="26">
        <f t="shared" si="5"/>
        <v>-0.28339462463256371</v>
      </c>
      <c r="S34" s="16">
        <f t="shared" si="6"/>
        <v>47.904738237490662</v>
      </c>
      <c r="T34" s="25">
        <f t="shared" si="7"/>
        <v>43.911594777474591</v>
      </c>
      <c r="U34" s="26">
        <f t="shared" si="8"/>
        <v>-0.92000040618362822</v>
      </c>
      <c r="V34" s="27">
        <v>5.4477741200000001</v>
      </c>
      <c r="W34" s="30">
        <f t="shared" si="32"/>
        <v>-8.4482939244918622</v>
      </c>
      <c r="X34" s="26">
        <f t="shared" si="33"/>
        <v>-0.15719260801233534</v>
      </c>
      <c r="Y34" s="51">
        <v>2678</v>
      </c>
      <c r="Z34" s="25">
        <f t="shared" si="9"/>
        <v>0.54817850395167511</v>
      </c>
      <c r="AA34" s="26">
        <f t="shared" si="10"/>
        <v>-0.27403296804209143</v>
      </c>
      <c r="AB34" s="16">
        <f t="shared" si="11"/>
        <v>62.206736353077815</v>
      </c>
      <c r="AC34" s="25">
        <f t="shared" si="12"/>
        <v>95.15649720971669</v>
      </c>
      <c r="AD34" s="26">
        <f t="shared" si="13"/>
        <v>-0.11310955365062592</v>
      </c>
      <c r="AE34" s="27">
        <v>203.22222199999999</v>
      </c>
      <c r="AF34" s="25">
        <f t="shared" si="14"/>
        <v>0.62686792112890932</v>
      </c>
      <c r="AG34" s="26">
        <f t="shared" si="15"/>
        <v>-0.28348056784357045</v>
      </c>
      <c r="AH34" s="21">
        <f t="shared" si="16"/>
        <v>4.7206091056910564</v>
      </c>
      <c r="AI34" s="52">
        <f t="shared" si="17"/>
        <v>80.788284671582517</v>
      </c>
      <c r="AJ34" s="53">
        <f t="shared" si="18"/>
        <v>0.16375988483541593</v>
      </c>
      <c r="AK34" s="27">
        <v>69.416666669999998</v>
      </c>
      <c r="AL34" s="30">
        <f t="shared" si="19"/>
        <v>79.951980788477698</v>
      </c>
      <c r="AM34" s="26">
        <f t="shared" si="20"/>
        <v>2.132780543672427</v>
      </c>
      <c r="AN34" s="16">
        <f t="shared" si="21"/>
        <v>2.5921085388349514</v>
      </c>
      <c r="AO34" s="30">
        <f t="shared" si="22"/>
        <v>80.480437927168765</v>
      </c>
      <c r="AP34" s="26">
        <f t="shared" si="23"/>
        <v>1.0638290316170749</v>
      </c>
      <c r="AQ34" s="27">
        <v>25.409836070000001</v>
      </c>
      <c r="AR34" s="30">
        <f t="shared" si="24"/>
        <v>42.267578588121125</v>
      </c>
      <c r="AS34" s="26">
        <f t="shared" si="25"/>
        <v>-1.1142789602277792</v>
      </c>
      <c r="AT34" s="27">
        <v>4.4808743169999996</v>
      </c>
      <c r="AU34" s="30">
        <f t="shared" si="26"/>
        <v>7.8884256061136924</v>
      </c>
      <c r="AV34" s="26">
        <f t="shared" si="27"/>
        <v>-6.6258609452550188E-2</v>
      </c>
      <c r="AW34" s="54">
        <v>4215.1249500000004</v>
      </c>
      <c r="AX34" s="52">
        <f t="shared" si="34"/>
        <v>0.83865949393109374</v>
      </c>
      <c r="AY34" s="53">
        <f t="shared" si="28"/>
        <v>-0.29263185894582477</v>
      </c>
      <c r="AZ34" s="55">
        <f t="shared" si="35"/>
        <v>-0.1597096196556054</v>
      </c>
      <c r="BA34" s="141">
        <f t="shared" si="36"/>
        <v>-0.44299138511739111</v>
      </c>
    </row>
    <row r="35" spans="1:53" ht="15.75" customHeight="1">
      <c r="A35" s="120">
        <v>32</v>
      </c>
      <c r="B35" s="3" t="s">
        <v>44</v>
      </c>
      <c r="C35" s="4">
        <v>7460</v>
      </c>
      <c r="D35" s="4">
        <v>7367</v>
      </c>
      <c r="E35" s="21">
        <v>7363</v>
      </c>
      <c r="F35" s="51">
        <v>7359</v>
      </c>
      <c r="G35" s="51">
        <v>11732</v>
      </c>
      <c r="H35" s="25">
        <f t="shared" si="29"/>
        <v>62.202428291182862</v>
      </c>
      <c r="I35" s="26">
        <f t="shared" si="30"/>
        <v>-0.4883393762798855</v>
      </c>
      <c r="J35" s="27">
        <v>1754</v>
      </c>
      <c r="K35" s="25">
        <f t="shared" si="0"/>
        <v>1.5415443567523861</v>
      </c>
      <c r="L35" s="26">
        <f t="shared" si="1"/>
        <v>-0.24854280149939745</v>
      </c>
      <c r="M35" s="16">
        <f t="shared" si="2"/>
        <v>23.834760157630114</v>
      </c>
      <c r="N35" s="25">
        <f t="shared" si="31"/>
        <v>69.844426283509222</v>
      </c>
      <c r="O35" s="26">
        <f t="shared" si="3"/>
        <v>1.0262918803031991</v>
      </c>
      <c r="P35" s="27">
        <v>3017.7777799999999</v>
      </c>
      <c r="Q35" s="25">
        <f t="shared" si="4"/>
        <v>0.92249543914994558</v>
      </c>
      <c r="R35" s="26">
        <f t="shared" si="5"/>
        <v>-0.25247671995725812</v>
      </c>
      <c r="S35" s="16">
        <f t="shared" si="6"/>
        <v>64.870545571797081</v>
      </c>
      <c r="T35" s="25">
        <f t="shared" si="7"/>
        <v>59.463201657015574</v>
      </c>
      <c r="U35" s="26">
        <f t="shared" si="8"/>
        <v>0.18032024364278196</v>
      </c>
      <c r="V35" s="27">
        <v>12.2643594</v>
      </c>
      <c r="W35" s="30">
        <f t="shared" si="32"/>
        <v>-3.7526947391968961</v>
      </c>
      <c r="X35" s="26">
        <f t="shared" si="33"/>
        <v>4.8648575219693992E-2</v>
      </c>
      <c r="Y35" s="51">
        <v>4652</v>
      </c>
      <c r="Z35" s="25">
        <f t="shared" si="9"/>
        <v>0.9522503362147845</v>
      </c>
      <c r="AA35" s="26">
        <f t="shared" si="10"/>
        <v>-0.25041196206613459</v>
      </c>
      <c r="AB35" s="16">
        <f t="shared" si="11"/>
        <v>63.215110748743029</v>
      </c>
      <c r="AC35" s="25">
        <f t="shared" si="12"/>
        <v>96.698988923521554</v>
      </c>
      <c r="AD35" s="26">
        <f t="shared" si="13"/>
        <v>0.36896569953290642</v>
      </c>
      <c r="AE35" s="27">
        <v>430</v>
      </c>
      <c r="AF35" s="25">
        <f t="shared" si="14"/>
        <v>1.3263963135164962</v>
      </c>
      <c r="AG35" s="26">
        <f t="shared" si="15"/>
        <v>-0.2425765340749893</v>
      </c>
      <c r="AH35" s="21">
        <f t="shared" si="16"/>
        <v>5.8431852153825252</v>
      </c>
      <c r="AI35" s="52">
        <f t="shared" si="17"/>
        <v>100</v>
      </c>
      <c r="AJ35" s="53">
        <f t="shared" si="18"/>
        <v>1.6799259798243249</v>
      </c>
      <c r="AK35" s="27">
        <v>151.66666670000001</v>
      </c>
      <c r="AL35" s="30">
        <f t="shared" si="19"/>
        <v>36.593406585364086</v>
      </c>
      <c r="AM35" s="26">
        <f t="shared" si="20"/>
        <v>0.35476735238254964</v>
      </c>
      <c r="AN35" s="16">
        <f t="shared" si="21"/>
        <v>3.2602464896818577</v>
      </c>
      <c r="AO35" s="30">
        <f t="shared" si="22"/>
        <v>63.987195759713089</v>
      </c>
      <c r="AP35" s="26">
        <f t="shared" si="23"/>
        <v>-0.25157156740896774</v>
      </c>
      <c r="AQ35" s="27">
        <v>19.086859690000001</v>
      </c>
      <c r="AR35" s="30">
        <f t="shared" si="24"/>
        <v>56.269719610434244</v>
      </c>
      <c r="AS35" s="26">
        <f t="shared" si="25"/>
        <v>1.9599024914244835E-3</v>
      </c>
      <c r="AT35" s="27">
        <v>9.4654788419999996</v>
      </c>
      <c r="AU35" s="30">
        <f t="shared" si="26"/>
        <v>3.7343112049608025</v>
      </c>
      <c r="AV35" s="26">
        <f t="shared" si="27"/>
        <v>-0.31385857486667978</v>
      </c>
      <c r="AW35" s="54">
        <v>6019.12111</v>
      </c>
      <c r="AX35" s="52">
        <f t="shared" si="34"/>
        <v>1.1975903736904794</v>
      </c>
      <c r="AY35" s="53">
        <f t="shared" si="28"/>
        <v>-0.27156009048268626</v>
      </c>
      <c r="AZ35" s="55">
        <f t="shared" si="35"/>
        <v>5.0441684769444252E-2</v>
      </c>
      <c r="BA35" s="141">
        <f t="shared" si="36"/>
        <v>0.13991162117758105</v>
      </c>
    </row>
    <row r="36" spans="1:53" ht="15.75" customHeight="1">
      <c r="A36" s="120">
        <v>33</v>
      </c>
      <c r="B36" s="3" t="s">
        <v>45</v>
      </c>
      <c r="C36" s="4">
        <v>8259</v>
      </c>
      <c r="D36" s="4">
        <v>8222</v>
      </c>
      <c r="E36" s="21">
        <v>8196</v>
      </c>
      <c r="F36" s="51">
        <v>8151</v>
      </c>
      <c r="G36" s="51">
        <v>10149</v>
      </c>
      <c r="H36" s="25">
        <f t="shared" si="29"/>
        <v>53.809448067440748</v>
      </c>
      <c r="I36" s="26">
        <f t="shared" si="30"/>
        <v>-1.0885831569265907</v>
      </c>
      <c r="J36" s="27">
        <v>2002</v>
      </c>
      <c r="K36" s="25">
        <f t="shared" si="0"/>
        <v>1.7595050183684591</v>
      </c>
      <c r="L36" s="26">
        <f t="shared" si="1"/>
        <v>-0.23575623452656588</v>
      </c>
      <c r="M36" s="16">
        <f t="shared" si="2"/>
        <v>24.561403508771928</v>
      </c>
      <c r="N36" s="25">
        <f t="shared" si="31"/>
        <v>71.973752848474859</v>
      </c>
      <c r="O36" s="26">
        <f t="shared" si="3"/>
        <v>1.1823533065333913</v>
      </c>
      <c r="P36" s="27">
        <v>3274.3333299999999</v>
      </c>
      <c r="Q36" s="25">
        <f t="shared" si="4"/>
        <v>1.0009211358106207</v>
      </c>
      <c r="R36" s="26">
        <f t="shared" si="5"/>
        <v>-0.24790457698917412</v>
      </c>
      <c r="S36" s="16">
        <f t="shared" si="6"/>
        <v>68.745188536636576</v>
      </c>
      <c r="T36" s="25">
        <f t="shared" si="7"/>
        <v>63.01487019835978</v>
      </c>
      <c r="U36" s="26">
        <f t="shared" si="8"/>
        <v>0.43161094740414285</v>
      </c>
      <c r="V36" s="27">
        <v>9.7746784800000004</v>
      </c>
      <c r="W36" s="30">
        <f t="shared" si="32"/>
        <v>-4.7085330831260244</v>
      </c>
      <c r="X36" s="26">
        <f t="shared" si="33"/>
        <v>6.7474486693119562E-3</v>
      </c>
      <c r="Y36" s="51">
        <v>4763</v>
      </c>
      <c r="Z36" s="25">
        <f t="shared" si="9"/>
        <v>0.97497170064295324</v>
      </c>
      <c r="AA36" s="26">
        <f t="shared" si="10"/>
        <v>-0.24908372920730415</v>
      </c>
      <c r="AB36" s="16">
        <f t="shared" si="11"/>
        <v>58.434547908232112</v>
      </c>
      <c r="AC36" s="25">
        <f t="shared" si="12"/>
        <v>89.386250122823412</v>
      </c>
      <c r="AD36" s="26">
        <f t="shared" si="13"/>
        <v>-1.9164860648177517</v>
      </c>
      <c r="AE36" s="27">
        <v>446.22222199999999</v>
      </c>
      <c r="AF36" s="25">
        <f t="shared" si="14"/>
        <v>1.3764360703952083</v>
      </c>
      <c r="AG36" s="26">
        <f t="shared" si="15"/>
        <v>-0.2396505228831457</v>
      </c>
      <c r="AH36" s="21">
        <f t="shared" si="16"/>
        <v>5.474447576984419</v>
      </c>
      <c r="AI36" s="52">
        <f t="shared" si="17"/>
        <v>93.689441207042648</v>
      </c>
      <c r="AJ36" s="53">
        <f t="shared" si="18"/>
        <v>1.1819040635739033</v>
      </c>
      <c r="AK36" s="27">
        <v>141.5</v>
      </c>
      <c r="AL36" s="30">
        <f t="shared" si="19"/>
        <v>39.222614840989401</v>
      </c>
      <c r="AM36" s="26">
        <f t="shared" si="20"/>
        <v>0.46258378885601559</v>
      </c>
      <c r="AN36" s="16">
        <f t="shared" si="21"/>
        <v>2.9708167121562044</v>
      </c>
      <c r="AO36" s="30">
        <f t="shared" si="22"/>
        <v>70.221104353751727</v>
      </c>
      <c r="AP36" s="26">
        <f t="shared" si="23"/>
        <v>0.24560703553741728</v>
      </c>
      <c r="AQ36" s="27">
        <v>17.962466490000001</v>
      </c>
      <c r="AR36" s="30">
        <f t="shared" si="24"/>
        <v>59.792024864620906</v>
      </c>
      <c r="AS36" s="26">
        <f t="shared" si="25"/>
        <v>0.2827551040836509</v>
      </c>
      <c r="AT36" s="27">
        <v>4.4772117959999997</v>
      </c>
      <c r="AU36" s="30">
        <f t="shared" si="26"/>
        <v>7.8948786232492996</v>
      </c>
      <c r="AV36" s="26">
        <f t="shared" si="27"/>
        <v>-6.5873986723058262E-2</v>
      </c>
      <c r="AW36" s="54">
        <v>6142.3007900000002</v>
      </c>
      <c r="AX36" s="52">
        <f t="shared" si="34"/>
        <v>1.2220987356766155</v>
      </c>
      <c r="AY36" s="53">
        <f t="shared" si="28"/>
        <v>-0.27012127716707285</v>
      </c>
      <c r="AZ36" s="55">
        <f t="shared" si="35"/>
        <v>1.9694802406280139E-2</v>
      </c>
      <c r="BA36" s="141">
        <f t="shared" si="36"/>
        <v>5.4628066965438378E-2</v>
      </c>
    </row>
    <row r="37" spans="1:53" ht="15.75" customHeight="1">
      <c r="F37" s="44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57"/>
      <c r="W37" s="11"/>
      <c r="X37" s="11"/>
      <c r="Z37" s="11"/>
      <c r="AA37" s="11"/>
      <c r="AB37" s="11"/>
      <c r="AC37" s="11"/>
      <c r="AD37" s="11"/>
      <c r="AE37" s="11"/>
      <c r="AF37" s="11"/>
      <c r="AG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Z37" s="12"/>
      <c r="BA37" s="11"/>
    </row>
    <row r="38" spans="1:53" ht="15.75" customHeight="1">
      <c r="B38" s="45" t="s">
        <v>46</v>
      </c>
      <c r="E38" s="15">
        <f t="shared" ref="E38:F38" si="37">MAX(E4:E36)</f>
        <v>756291</v>
      </c>
      <c r="F38" s="15">
        <f t="shared" si="37"/>
        <v>764071</v>
      </c>
      <c r="G38" s="15">
        <f>MAX(G4:G36)</f>
        <v>18861</v>
      </c>
      <c r="H38" s="11"/>
      <c r="I38" s="11"/>
      <c r="J38" s="18">
        <f>MAX(J4:J36)</f>
        <v>113782</v>
      </c>
      <c r="K38" s="11"/>
      <c r="L38" s="11"/>
      <c r="M38" s="18">
        <f>MAX(M4:M36)</f>
        <v>34.125500667556743</v>
      </c>
      <c r="N38" s="11"/>
      <c r="O38" s="11"/>
      <c r="P38" s="18">
        <f>MAX(P4:P36)</f>
        <v>327132</v>
      </c>
      <c r="Q38" s="11"/>
      <c r="R38" s="11"/>
      <c r="S38" s="18">
        <f>MAX(S4:S36)</f>
        <v>109.09359698788359</v>
      </c>
      <c r="T38" s="11"/>
      <c r="U38" s="11"/>
      <c r="V38" s="18">
        <f>MAX(V4:V36)</f>
        <v>23.015863899999999</v>
      </c>
      <c r="W38" s="11"/>
      <c r="X38" s="11"/>
      <c r="Y38" s="15">
        <f>MAX(Y4:Y36)</f>
        <v>488527</v>
      </c>
      <c r="Z38" s="11"/>
      <c r="AA38" s="11"/>
      <c r="AB38" s="18">
        <f>MAX(AB4:AB36)</f>
        <v>65.373083475298117</v>
      </c>
      <c r="AC38" s="11"/>
      <c r="AD38" s="11"/>
      <c r="AE38" s="18">
        <f>MAX(AE4:AE36)</f>
        <v>32418.666700000002</v>
      </c>
      <c r="AF38" s="11"/>
      <c r="AG38" s="11"/>
      <c r="AH38" s="18">
        <f>MAX(AH4:AH36)</f>
        <v>5.8431852153825252</v>
      </c>
      <c r="AK38" s="18">
        <f>MAX(AK4:AK36)</f>
        <v>19865.916669999999</v>
      </c>
      <c r="AL38" s="11"/>
      <c r="AM38" s="11"/>
      <c r="AN38" s="18">
        <f>MAX(AN4:AN36)</f>
        <v>4.1865521269487758</v>
      </c>
      <c r="AO38" s="11"/>
      <c r="AP38" s="11"/>
      <c r="AQ38" s="18">
        <f>MAX(AQ4:AQ36)</f>
        <v>27.924635420000001</v>
      </c>
      <c r="AR38" s="11"/>
      <c r="AS38" s="11"/>
      <c r="AT38" s="18">
        <f>MAX(AT4:AT36)</f>
        <v>12.4171853</v>
      </c>
      <c r="AU38" s="11"/>
      <c r="AV38" s="11"/>
      <c r="AW38" s="46">
        <f>MAX(AW4:AW36)</f>
        <v>502602.663</v>
      </c>
      <c r="AZ38" s="12"/>
      <c r="BA38" s="11"/>
    </row>
    <row r="39" spans="1:53" ht="15.75" customHeight="1">
      <c r="B39" s="47" t="s">
        <v>47</v>
      </c>
      <c r="E39" s="15">
        <f t="shared" ref="E39:F39" si="38">MIN(E4:E36)</f>
        <v>3177</v>
      </c>
      <c r="F39" s="15">
        <f t="shared" si="38"/>
        <v>3158</v>
      </c>
      <c r="G39" s="15">
        <f>MIN(G4:G36)</f>
        <v>8442</v>
      </c>
      <c r="H39" s="11"/>
      <c r="I39" s="11"/>
      <c r="J39" s="18">
        <f>MIN(J4:J36)</f>
        <v>770</v>
      </c>
      <c r="K39" s="11"/>
      <c r="L39" s="11"/>
      <c r="M39" s="18">
        <f>MIN(M4:M36)</f>
        <v>13.280952984412622</v>
      </c>
      <c r="N39" s="11"/>
      <c r="O39" s="11"/>
      <c r="P39" s="18">
        <f>MIN(P4:P36)</f>
        <v>981.11111100000005</v>
      </c>
      <c r="Q39" s="11"/>
      <c r="R39" s="11"/>
      <c r="S39" s="18">
        <f>MIN(S4:S36)</f>
        <v>35.491568565065222</v>
      </c>
      <c r="T39" s="11"/>
      <c r="U39" s="11"/>
      <c r="V39" s="18">
        <f>MIN(V4:V36)</f>
        <v>-0.46024397</v>
      </c>
      <c r="W39" s="11"/>
      <c r="X39" s="11"/>
      <c r="Y39" s="15">
        <f>MIN(Y4:Y36)</f>
        <v>1918</v>
      </c>
      <c r="Z39" s="11"/>
      <c r="AA39" s="11"/>
      <c r="AB39" s="18">
        <f>MIN(AB4:AB36)</f>
        <v>57.944542253521128</v>
      </c>
      <c r="AC39" s="11"/>
      <c r="AD39" s="11"/>
      <c r="AE39" s="18">
        <f>MIN(AE4:AE36)</f>
        <v>168.77777800000001</v>
      </c>
      <c r="AF39" s="11"/>
      <c r="AG39" s="11"/>
      <c r="AH39" s="18">
        <f>MIN(AH4:AH36)</f>
        <v>3.1741161194640481</v>
      </c>
      <c r="AK39" s="18">
        <f>MIN(AK4:AK36)</f>
        <v>55.5</v>
      </c>
      <c r="AL39" s="11"/>
      <c r="AM39" s="11"/>
      <c r="AN39" s="18">
        <f>MIN(AN4:AN36)</f>
        <v>2.0861403036019044</v>
      </c>
      <c r="AO39" s="11"/>
      <c r="AP39" s="11"/>
      <c r="AQ39" s="18">
        <f>MIN(AQ4:AQ36)</f>
        <v>10.74012243</v>
      </c>
      <c r="AR39" s="11"/>
      <c r="AS39" s="11"/>
      <c r="AT39" s="18">
        <f>MIN(AT4:AT36)</f>
        <v>0.35347043700000003</v>
      </c>
      <c r="AU39" s="11"/>
      <c r="AV39" s="11"/>
      <c r="AW39" s="46">
        <f>MIN(AW4:AW36)</f>
        <v>2749.54367</v>
      </c>
      <c r="AZ39" s="12"/>
      <c r="BA39" s="11"/>
    </row>
    <row r="40" spans="1:53" ht="15.75" customHeight="1">
      <c r="B40" s="48" t="s">
        <v>79</v>
      </c>
      <c r="F40" s="15"/>
      <c r="H40" s="18">
        <f t="shared" ref="H40:I40" si="39">AVERAGE(H4:H36)</f>
        <v>69.030691839662722</v>
      </c>
      <c r="I40" s="18">
        <f t="shared" si="39"/>
        <v>6.3921931720842349E-16</v>
      </c>
      <c r="J40" s="11"/>
      <c r="K40" s="18">
        <f t="shared" ref="K40:L40" si="40">AVERAGE(K4:K36)</f>
        <v>5.7782212982508288</v>
      </c>
      <c r="L40" s="18">
        <f t="shared" si="40"/>
        <v>-1.9344795126044396E-17</v>
      </c>
      <c r="M40" s="11"/>
      <c r="N40" s="18">
        <f t="shared" ref="N40:O40" si="41">AVERAGE(N4:N36)</f>
        <v>55.841538978642603</v>
      </c>
      <c r="O40" s="18">
        <f t="shared" si="41"/>
        <v>3.3643121958338077E-16</v>
      </c>
      <c r="P40" s="18"/>
      <c r="Q40" s="18">
        <f t="shared" ref="Q40:R40" si="42">AVERAGE(Q4:Q36)</f>
        <v>5.2532136147339665</v>
      </c>
      <c r="R40" s="18">
        <f t="shared" si="42"/>
        <v>-8.2425648797928289E-17</v>
      </c>
      <c r="S40" s="18"/>
      <c r="T40" s="18">
        <f t="shared" ref="T40:U40" si="43">AVERAGE(T4:T36)</f>
        <v>56.914608624613606</v>
      </c>
      <c r="U40" s="18">
        <f t="shared" si="43"/>
        <v>1.6148698540002277E-16</v>
      </c>
      <c r="V40" s="11"/>
      <c r="W40" s="18">
        <f t="shared" ref="W40:X40" si="44">AVERAGE(W4:W36)</f>
        <v>-4.8624542468939502</v>
      </c>
      <c r="X40" s="18">
        <f t="shared" si="44"/>
        <v>1.0513475611980649E-18</v>
      </c>
      <c r="Y40" s="46"/>
      <c r="Z40" s="18">
        <f t="shared" ref="Z40:AA40" si="45">AVERAGE(Z4:Z36)</f>
        <v>5.2359129556500434</v>
      </c>
      <c r="AA40" s="18">
        <f t="shared" si="45"/>
        <v>-2.0185873175002847E-17</v>
      </c>
      <c r="AB40" s="18"/>
      <c r="AC40" s="18">
        <f t="shared" ref="AC40:AD40" si="46">AVERAGE(AC4:AC36)</f>
        <v>95.518412798841183</v>
      </c>
      <c r="AD40" s="18">
        <f t="shared" si="46"/>
        <v>6.3316355525592262E-15</v>
      </c>
      <c r="AE40" s="18"/>
      <c r="AF40" s="18">
        <f t="shared" ref="AF40:AG40" si="47">AVERAGE(AF4:AF36)</f>
        <v>5.4748667033187433</v>
      </c>
      <c r="AG40" s="18">
        <f t="shared" si="47"/>
        <v>9.9247209777097325E-17</v>
      </c>
      <c r="AH40" s="46"/>
      <c r="AI40" s="18">
        <f t="shared" ref="AI40:AJ40" si="48">AVERAGE(AI4:AI36)</f>
        <v>78.71324269559409</v>
      </c>
      <c r="AJ40" s="18">
        <f t="shared" si="48"/>
        <v>0</v>
      </c>
      <c r="AK40" s="18"/>
      <c r="AL40" s="18">
        <f t="shared" ref="AL40:AM40" si="49">AVERAGE(AL4:AL36)</f>
        <v>27.942061000035917</v>
      </c>
      <c r="AM40" s="18">
        <f t="shared" si="49"/>
        <v>-8.0743492700011387E-17</v>
      </c>
      <c r="AN40" s="18"/>
      <c r="AO40" s="18">
        <f t="shared" ref="AO40:AP40" si="50">AVERAGE(AO4:AO36)</f>
        <v>67.141543406197897</v>
      </c>
      <c r="AP40" s="18">
        <f t="shared" si="50"/>
        <v>1.338155175892897E-15</v>
      </c>
      <c r="AQ40" s="18"/>
      <c r="AR40" s="18">
        <f t="shared" ref="AR40:AS40" si="51">AVERAGE(AR4:AR36)</f>
        <v>56.245134522070579</v>
      </c>
      <c r="AS40" s="18">
        <f t="shared" si="51"/>
        <v>2.506412585896187E-16</v>
      </c>
      <c r="AT40" s="18"/>
      <c r="AU40" s="18">
        <f t="shared" ref="AU40:AV40" si="52">AVERAGE(AU4:AU36)</f>
        <v>9.0000810268518752</v>
      </c>
      <c r="AV40" s="18">
        <f t="shared" si="52"/>
        <v>-1.0723745124220262E-16</v>
      </c>
      <c r="AW40" s="46"/>
      <c r="AX40" s="49">
        <f t="shared" ref="AX40:BA40" si="53">AVERAGE(AX4:AX36)</f>
        <v>5.8232724731781591</v>
      </c>
      <c r="AY40" s="49">
        <f t="shared" si="53"/>
        <v>5.8875463427091632E-17</v>
      </c>
      <c r="AZ40" s="13">
        <f t="shared" si="53"/>
        <v>5.2273000742767784E-16</v>
      </c>
      <c r="BA40" s="18">
        <f t="shared" si="53"/>
        <v>2.9648001225785429E-17</v>
      </c>
    </row>
    <row r="41" spans="1:53" ht="15.75" customHeight="1">
      <c r="B41" s="48" t="s">
        <v>80</v>
      </c>
      <c r="F41" s="44"/>
      <c r="H41" s="11">
        <f t="shared" ref="H41:I41" si="54">STDEVA(H4:H36)</f>
        <v>13.98261921964353</v>
      </c>
      <c r="I41" s="11">
        <f t="shared" si="54"/>
        <v>0.99999999999999967</v>
      </c>
      <c r="J41" s="11"/>
      <c r="K41" s="11">
        <f t="shared" ref="K41:L41" si="55">STDEVA(K4:K36)</f>
        <v>17.046065771929886</v>
      </c>
      <c r="L41" s="11">
        <f t="shared" si="55"/>
        <v>0.99999999999999978</v>
      </c>
      <c r="M41" s="11"/>
      <c r="N41" s="11">
        <f t="shared" ref="N41:O41" si="56">STDEVA(N4:N36)</f>
        <v>13.644156768276996</v>
      </c>
      <c r="O41" s="11">
        <f t="shared" si="56"/>
        <v>0.99999999999999689</v>
      </c>
      <c r="P41" s="18"/>
      <c r="Q41" s="11">
        <f t="shared" ref="Q41:R41" si="57">STDEVA(Q4:Q36)</f>
        <v>17.152940581282781</v>
      </c>
      <c r="R41" s="11">
        <f t="shared" si="57"/>
        <v>1.0000000000000002</v>
      </c>
      <c r="S41" s="18"/>
      <c r="T41" s="11">
        <f t="shared" ref="T41:U41" si="58">STDEVA(T4:T36)</f>
        <v>14.133704463325714</v>
      </c>
      <c r="U41" s="11">
        <f t="shared" si="58"/>
        <v>0.999999999999998</v>
      </c>
      <c r="V41" s="11"/>
      <c r="W41" s="11">
        <f t="shared" ref="W41:X41" si="59">STDEVA(W4:W36)</f>
        <v>22.811757645222865</v>
      </c>
      <c r="X41" s="11">
        <f t="shared" si="59"/>
        <v>1</v>
      </c>
      <c r="Y41" s="46"/>
      <c r="Z41" s="11">
        <f t="shared" ref="Z41:AA41" si="60">STDEVA(Z4:Z36)</f>
        <v>17.106461624640481</v>
      </c>
      <c r="AA41" s="11">
        <f t="shared" si="60"/>
        <v>1.0000000000000004</v>
      </c>
      <c r="AB41" s="18"/>
      <c r="AC41" s="11">
        <f t="shared" ref="AC41:AD41" si="61">STDEVA(AC4:AC36)</f>
        <v>3.1996907196927147</v>
      </c>
      <c r="AD41" s="11">
        <f t="shared" si="61"/>
        <v>1</v>
      </c>
      <c r="AE41" s="18"/>
      <c r="AF41" s="11">
        <f t="shared" ref="AF41:AG41" si="62">STDEVA(AF4:AF36)</f>
        <v>17.10169701954684</v>
      </c>
      <c r="AG41" s="11">
        <f t="shared" si="62"/>
        <v>1.0000000000000002</v>
      </c>
      <c r="AH41" s="46"/>
      <c r="AI41" s="11">
        <f t="shared" ref="AI41:AJ41" si="63">STDEVA(AI4:AI36)</f>
        <v>12.671247162111234</v>
      </c>
      <c r="AJ41" s="11">
        <f t="shared" si="63"/>
        <v>0.99999999999999978</v>
      </c>
      <c r="AK41" s="18"/>
      <c r="AL41" s="11">
        <f t="shared" ref="AL41:AM41" si="64">STDEVA(AL4:AL36)</f>
        <v>24.385968796811174</v>
      </c>
      <c r="AM41" s="11">
        <f t="shared" si="64"/>
        <v>1</v>
      </c>
      <c r="AN41" s="18"/>
      <c r="AO41" s="11">
        <f t="shared" ref="AO41:AP41" si="65">STDEVA(AO4:AO36)</f>
        <v>12.538569755607309</v>
      </c>
      <c r="AP41" s="11">
        <f t="shared" si="65"/>
        <v>0.99999999999998768</v>
      </c>
      <c r="AQ41" s="18"/>
      <c r="AR41" s="11">
        <f t="shared" ref="AR41:AS41" si="66">STDEVA(AR4:AR36)</f>
        <v>12.544036487139794</v>
      </c>
      <c r="AS41" s="11">
        <f t="shared" si="66"/>
        <v>1</v>
      </c>
      <c r="AT41" s="18"/>
      <c r="AU41" s="11">
        <f t="shared" ref="AU41:AV41" si="67">STDEVA(AU4:AU36)</f>
        <v>16.777524157585486</v>
      </c>
      <c r="AV41" s="11">
        <f t="shared" si="67"/>
        <v>1</v>
      </c>
      <c r="AW41" s="46"/>
      <c r="AX41" s="50">
        <f t="shared" ref="AX41:BA41" si="68">STDEVA(AX4:AX36)</f>
        <v>17.033733091139169</v>
      </c>
      <c r="AY41" s="50">
        <f t="shared" si="68"/>
        <v>1</v>
      </c>
      <c r="AZ41" s="12">
        <f t="shared" si="68"/>
        <v>0.36052533981734985</v>
      </c>
      <c r="BA41" s="11">
        <f t="shared" si="68"/>
        <v>1</v>
      </c>
    </row>
    <row r="42" spans="1:53" ht="15.75" customHeight="1">
      <c r="F42" s="44"/>
      <c r="H42" s="11"/>
      <c r="I42" s="11"/>
      <c r="J42" s="11"/>
      <c r="K42" s="11"/>
      <c r="L42" s="11"/>
      <c r="M42" s="11"/>
      <c r="N42" s="11"/>
      <c r="O42" s="11"/>
      <c r="P42" s="18"/>
      <c r="Q42" s="11"/>
      <c r="R42" s="11"/>
      <c r="S42" s="11"/>
      <c r="T42" s="11"/>
      <c r="U42" s="11"/>
      <c r="V42" s="11"/>
      <c r="W42" s="11"/>
      <c r="X42" s="11"/>
      <c r="Z42" s="11"/>
      <c r="AA42" s="11"/>
      <c r="AB42" s="11"/>
      <c r="AC42" s="11"/>
      <c r="AD42" s="11"/>
      <c r="AE42" s="11"/>
      <c r="AF42" s="11"/>
      <c r="AG42" s="11"/>
      <c r="AK42" s="11"/>
      <c r="AL42" s="11"/>
      <c r="AM42" s="11"/>
      <c r="AN42" s="11"/>
      <c r="AO42" s="11"/>
      <c r="AP42" s="11"/>
      <c r="AQ42" s="11"/>
      <c r="AR42" s="11"/>
      <c r="AS42" s="11"/>
      <c r="AT42" s="18"/>
      <c r="AU42" s="11"/>
      <c r="AV42" s="11"/>
      <c r="AZ42" s="12"/>
      <c r="BA42" s="11"/>
    </row>
    <row r="43" spans="1:53" ht="15.75" customHeight="1">
      <c r="F43" s="44"/>
      <c r="H43" s="11"/>
      <c r="I43" s="11"/>
      <c r="J43" s="11"/>
      <c r="K43" s="11"/>
      <c r="L43" s="11"/>
      <c r="M43" s="11"/>
      <c r="N43" s="11"/>
      <c r="O43" s="11"/>
      <c r="P43" s="18"/>
      <c r="Q43" s="11"/>
      <c r="R43" s="11"/>
      <c r="S43" s="11"/>
      <c r="T43" s="11"/>
      <c r="U43" s="11"/>
      <c r="V43" s="11"/>
      <c r="W43" s="11"/>
      <c r="X43" s="11"/>
      <c r="Z43" s="11"/>
      <c r="AA43" s="11"/>
      <c r="AB43" s="11"/>
      <c r="AC43" s="11"/>
      <c r="AD43" s="11"/>
      <c r="AE43" s="11"/>
      <c r="AF43" s="11"/>
      <c r="AG43" s="11"/>
      <c r="AK43" s="11"/>
      <c r="AL43" s="11"/>
      <c r="AM43" s="11"/>
      <c r="AN43" s="11"/>
      <c r="AO43" s="11"/>
      <c r="AP43" s="11"/>
      <c r="AQ43" s="11"/>
      <c r="AR43" s="11"/>
      <c r="AS43" s="11"/>
      <c r="AT43" s="18"/>
      <c r="AU43" s="11"/>
      <c r="AV43" s="11"/>
      <c r="AZ43" s="12"/>
      <c r="BA43" s="11"/>
    </row>
    <row r="44" spans="1:53" ht="15.75" customHeight="1">
      <c r="F44" s="44"/>
      <c r="H44" s="11"/>
      <c r="I44" s="11"/>
      <c r="J44" s="11"/>
      <c r="K44" s="11"/>
      <c r="L44" s="11"/>
      <c r="M44" s="11"/>
      <c r="N44" s="11"/>
      <c r="O44" s="11"/>
      <c r="P44" s="18"/>
      <c r="Q44" s="11"/>
      <c r="R44" s="11"/>
      <c r="S44" s="11"/>
      <c r="T44" s="11"/>
      <c r="U44" s="11"/>
      <c r="V44" s="11"/>
      <c r="W44" s="11"/>
      <c r="X44" s="11"/>
      <c r="Z44" s="11"/>
      <c r="AA44" s="11"/>
      <c r="AB44" s="11"/>
      <c r="AC44" s="11"/>
      <c r="AD44" s="11"/>
      <c r="AE44" s="11"/>
      <c r="AF44" s="11"/>
      <c r="AG44" s="11"/>
      <c r="AK44" s="11"/>
      <c r="AL44" s="11"/>
      <c r="AM44" s="11"/>
      <c r="AN44" s="11"/>
      <c r="AO44" s="11"/>
      <c r="AP44" s="11"/>
      <c r="AQ44" s="11"/>
      <c r="AR44" s="11"/>
      <c r="AS44" s="11"/>
      <c r="AT44" s="18"/>
      <c r="AU44" s="11"/>
      <c r="AV44" s="11"/>
      <c r="AZ44" s="12"/>
      <c r="BA44" s="11"/>
    </row>
    <row r="45" spans="1:53" ht="15.75" customHeight="1">
      <c r="F45" s="44"/>
      <c r="H45" s="11"/>
      <c r="I45" s="11"/>
      <c r="J45" s="11"/>
      <c r="K45" s="11"/>
      <c r="L45" s="11"/>
      <c r="M45" s="11"/>
      <c r="N45" s="11"/>
      <c r="O45" s="11"/>
      <c r="P45" s="18"/>
      <c r="Q45" s="11"/>
      <c r="R45" s="11"/>
      <c r="S45" s="11"/>
      <c r="T45" s="11"/>
      <c r="U45" s="11"/>
      <c r="V45" s="11"/>
      <c r="W45" s="11"/>
      <c r="X45" s="11"/>
      <c r="Z45" s="11"/>
      <c r="AA45" s="11"/>
      <c r="AB45" s="11"/>
      <c r="AC45" s="11"/>
      <c r="AD45" s="11"/>
      <c r="AE45" s="11"/>
      <c r="AF45" s="11"/>
      <c r="AG45" s="11"/>
      <c r="AK45" s="11"/>
      <c r="AL45" s="11"/>
      <c r="AM45" s="11"/>
      <c r="AN45" s="11"/>
      <c r="AO45" s="11"/>
      <c r="AP45" s="11"/>
      <c r="AQ45" s="11"/>
      <c r="AR45" s="11"/>
      <c r="AS45" s="11"/>
      <c r="AT45" s="18"/>
      <c r="AU45" s="11"/>
      <c r="AV45" s="11"/>
      <c r="AZ45" s="12"/>
      <c r="BA45" s="11"/>
    </row>
    <row r="46" spans="1:53" ht="15.75" customHeight="1">
      <c r="F46" s="44"/>
      <c r="H46" s="11"/>
      <c r="I46" s="11"/>
      <c r="J46" s="11"/>
      <c r="K46" s="11"/>
      <c r="L46" s="11"/>
      <c r="M46" s="11"/>
      <c r="N46" s="11"/>
      <c r="O46" s="11"/>
      <c r="P46" s="18"/>
      <c r="Q46" s="11"/>
      <c r="R46" s="11"/>
      <c r="S46" s="11"/>
      <c r="T46" s="11"/>
      <c r="U46" s="11"/>
      <c r="V46" s="11"/>
      <c r="W46" s="11"/>
      <c r="X46" s="11"/>
      <c r="Z46" s="11"/>
      <c r="AA46" s="11"/>
      <c r="AB46" s="11"/>
      <c r="AC46" s="11"/>
      <c r="AD46" s="11"/>
      <c r="AE46" s="11"/>
      <c r="AF46" s="11"/>
      <c r="AG46" s="11"/>
      <c r="AK46" s="11"/>
      <c r="AL46" s="11"/>
      <c r="AM46" s="11"/>
      <c r="AN46" s="11"/>
      <c r="AO46" s="11"/>
      <c r="AP46" s="11"/>
      <c r="AQ46" s="11"/>
      <c r="AR46" s="11"/>
      <c r="AS46" s="11"/>
      <c r="AT46" s="18"/>
      <c r="AU46" s="11"/>
      <c r="AV46" s="11"/>
      <c r="AZ46" s="12"/>
      <c r="BA46" s="11"/>
    </row>
    <row r="47" spans="1:53" ht="15.75" customHeight="1">
      <c r="F47" s="44"/>
      <c r="H47" s="11"/>
      <c r="I47" s="11"/>
      <c r="J47" s="11"/>
      <c r="K47" s="11"/>
      <c r="L47" s="11"/>
      <c r="M47" s="11"/>
      <c r="N47" s="11"/>
      <c r="O47" s="11"/>
      <c r="P47" s="18"/>
      <c r="Q47" s="11"/>
      <c r="R47" s="11"/>
      <c r="S47" s="11"/>
      <c r="T47" s="11"/>
      <c r="U47" s="11"/>
      <c r="V47" s="11"/>
      <c r="W47" s="11"/>
      <c r="X47" s="11"/>
      <c r="Z47" s="11"/>
      <c r="AA47" s="11"/>
      <c r="AB47" s="11"/>
      <c r="AC47" s="11"/>
      <c r="AD47" s="11"/>
      <c r="AE47" s="11"/>
      <c r="AF47" s="11"/>
      <c r="AG47" s="11"/>
      <c r="AK47" s="11"/>
      <c r="AL47" s="11"/>
      <c r="AM47" s="11"/>
      <c r="AN47" s="11"/>
      <c r="AO47" s="11"/>
      <c r="AP47" s="11"/>
      <c r="AQ47" s="11"/>
      <c r="AR47" s="11"/>
      <c r="AS47" s="11"/>
      <c r="AT47" s="18"/>
      <c r="AU47" s="11"/>
      <c r="AV47" s="11"/>
      <c r="AZ47" s="12"/>
      <c r="BA47" s="11"/>
    </row>
    <row r="48" spans="1:53" ht="15.75" customHeight="1">
      <c r="F48" s="44"/>
      <c r="H48" s="11"/>
      <c r="I48" s="11"/>
      <c r="J48" s="11"/>
      <c r="K48" s="11"/>
      <c r="L48" s="11"/>
      <c r="M48" s="11"/>
      <c r="N48" s="11"/>
      <c r="O48" s="11"/>
      <c r="P48" s="18"/>
      <c r="Q48" s="11"/>
      <c r="R48" s="11"/>
      <c r="S48" s="11"/>
      <c r="T48" s="11"/>
      <c r="U48" s="11"/>
      <c r="V48" s="11"/>
      <c r="W48" s="11"/>
      <c r="X48" s="11"/>
      <c r="Z48" s="11"/>
      <c r="AA48" s="11"/>
      <c r="AB48" s="11"/>
      <c r="AC48" s="11"/>
      <c r="AD48" s="11"/>
      <c r="AE48" s="11"/>
      <c r="AF48" s="11"/>
      <c r="AG48" s="11"/>
      <c r="AK48" s="11"/>
      <c r="AL48" s="11"/>
      <c r="AM48" s="11"/>
      <c r="AN48" s="11"/>
      <c r="AO48" s="11"/>
      <c r="AP48" s="11"/>
      <c r="AQ48" s="11"/>
      <c r="AR48" s="11"/>
      <c r="AS48" s="11"/>
      <c r="AT48" s="18"/>
      <c r="AU48" s="11"/>
      <c r="AV48" s="11"/>
      <c r="AZ48" s="12"/>
      <c r="BA48" s="11"/>
    </row>
    <row r="49" spans="6:53" ht="15.75" customHeight="1">
      <c r="F49" s="44"/>
      <c r="H49" s="11"/>
      <c r="I49" s="11"/>
      <c r="J49" s="11"/>
      <c r="K49" s="11"/>
      <c r="L49" s="11"/>
      <c r="M49" s="11"/>
      <c r="N49" s="11"/>
      <c r="O49" s="11"/>
      <c r="P49" s="18"/>
      <c r="Q49" s="11"/>
      <c r="R49" s="11"/>
      <c r="S49" s="11"/>
      <c r="T49" s="11"/>
      <c r="U49" s="11"/>
      <c r="V49" s="11"/>
      <c r="W49" s="11"/>
      <c r="X49" s="11"/>
      <c r="Z49" s="11"/>
      <c r="AA49" s="11"/>
      <c r="AB49" s="11"/>
      <c r="AC49" s="11"/>
      <c r="AD49" s="11"/>
      <c r="AE49" s="11"/>
      <c r="AF49" s="11"/>
      <c r="AG49" s="11"/>
      <c r="AK49" s="11"/>
      <c r="AL49" s="11"/>
      <c r="AM49" s="11"/>
      <c r="AN49" s="11"/>
      <c r="AO49" s="11"/>
      <c r="AP49" s="11"/>
      <c r="AQ49" s="11"/>
      <c r="AR49" s="11"/>
      <c r="AS49" s="11"/>
      <c r="AT49" s="18"/>
      <c r="AU49" s="11"/>
      <c r="AV49" s="11"/>
      <c r="AZ49" s="12"/>
      <c r="BA49" s="11"/>
    </row>
    <row r="50" spans="6:53" ht="15.75" customHeight="1">
      <c r="F50" s="44"/>
      <c r="H50" s="11"/>
      <c r="I50" s="11"/>
      <c r="J50" s="11"/>
      <c r="K50" s="11"/>
      <c r="L50" s="11"/>
      <c r="M50" s="11"/>
      <c r="N50" s="11"/>
      <c r="O50" s="11"/>
      <c r="P50" s="18"/>
      <c r="Q50" s="11"/>
      <c r="R50" s="11"/>
      <c r="S50" s="11"/>
      <c r="T50" s="11"/>
      <c r="U50" s="11"/>
      <c r="V50" s="11"/>
      <c r="W50" s="11"/>
      <c r="X50" s="11"/>
      <c r="Z50" s="11"/>
      <c r="AA50" s="11"/>
      <c r="AB50" s="11"/>
      <c r="AC50" s="11"/>
      <c r="AD50" s="11"/>
      <c r="AE50" s="11"/>
      <c r="AF50" s="11"/>
      <c r="AG50" s="11"/>
      <c r="AK50" s="11"/>
      <c r="AL50" s="11"/>
      <c r="AM50" s="11"/>
      <c r="AN50" s="11"/>
      <c r="AO50" s="11"/>
      <c r="AP50" s="11"/>
      <c r="AQ50" s="11"/>
      <c r="AR50" s="11"/>
      <c r="AS50" s="11"/>
      <c r="AT50" s="18"/>
      <c r="AU50" s="11"/>
      <c r="AV50" s="11"/>
      <c r="AZ50" s="12"/>
      <c r="BA50" s="11"/>
    </row>
    <row r="51" spans="6:53" ht="15.75" customHeight="1">
      <c r="F51" s="44"/>
      <c r="H51" s="11"/>
      <c r="I51" s="11"/>
      <c r="J51" s="11"/>
      <c r="K51" s="11"/>
      <c r="L51" s="11"/>
      <c r="M51" s="11"/>
      <c r="N51" s="11"/>
      <c r="O51" s="11"/>
      <c r="P51" s="18"/>
      <c r="Q51" s="11"/>
      <c r="R51" s="11"/>
      <c r="S51" s="11"/>
      <c r="T51" s="11"/>
      <c r="U51" s="11"/>
      <c r="V51" s="11"/>
      <c r="W51" s="11"/>
      <c r="X51" s="11"/>
      <c r="Z51" s="11"/>
      <c r="AA51" s="11"/>
      <c r="AB51" s="11"/>
      <c r="AC51" s="11"/>
      <c r="AD51" s="11"/>
      <c r="AE51" s="11"/>
      <c r="AF51" s="11"/>
      <c r="AG51" s="11"/>
      <c r="AK51" s="11"/>
      <c r="AL51" s="11"/>
      <c r="AM51" s="11"/>
      <c r="AN51" s="11"/>
      <c r="AO51" s="11"/>
      <c r="AP51" s="11"/>
      <c r="AQ51" s="11"/>
      <c r="AR51" s="11"/>
      <c r="AS51" s="11"/>
      <c r="AT51" s="18"/>
      <c r="AU51" s="11"/>
      <c r="AV51" s="11"/>
      <c r="AZ51" s="12"/>
      <c r="BA51" s="11"/>
    </row>
    <row r="52" spans="6:53" ht="15.75" customHeight="1">
      <c r="F52" s="44"/>
      <c r="H52" s="11"/>
      <c r="I52" s="11"/>
      <c r="J52" s="11"/>
      <c r="K52" s="11"/>
      <c r="L52" s="11"/>
      <c r="M52" s="11"/>
      <c r="N52" s="11"/>
      <c r="O52" s="11"/>
      <c r="P52" s="18"/>
      <c r="Q52" s="11"/>
      <c r="R52" s="11"/>
      <c r="S52" s="11"/>
      <c r="T52" s="11"/>
      <c r="U52" s="11"/>
      <c r="V52" s="11"/>
      <c r="W52" s="11"/>
      <c r="X52" s="11"/>
      <c r="Z52" s="11"/>
      <c r="AA52" s="11"/>
      <c r="AB52" s="11"/>
      <c r="AC52" s="11"/>
      <c r="AD52" s="11"/>
      <c r="AE52" s="11"/>
      <c r="AF52" s="11"/>
      <c r="AG52" s="11"/>
      <c r="AK52" s="11"/>
      <c r="AL52" s="11"/>
      <c r="AM52" s="11"/>
      <c r="AN52" s="11"/>
      <c r="AO52" s="11"/>
      <c r="AP52" s="11"/>
      <c r="AQ52" s="11"/>
      <c r="AR52" s="11"/>
      <c r="AS52" s="11"/>
      <c r="AT52" s="18"/>
      <c r="AU52" s="11"/>
      <c r="AV52" s="11"/>
      <c r="AZ52" s="12"/>
      <c r="BA52" s="11"/>
    </row>
    <row r="53" spans="6:53" ht="15.75" customHeight="1">
      <c r="F53" s="44"/>
      <c r="H53" s="11"/>
      <c r="I53" s="11"/>
      <c r="J53" s="11"/>
      <c r="K53" s="11"/>
      <c r="L53" s="11"/>
      <c r="M53" s="11"/>
      <c r="N53" s="11"/>
      <c r="O53" s="11"/>
      <c r="P53" s="18"/>
      <c r="Q53" s="11"/>
      <c r="R53" s="11"/>
      <c r="S53" s="11"/>
      <c r="T53" s="11"/>
      <c r="U53" s="11"/>
      <c r="V53" s="11"/>
      <c r="W53" s="11"/>
      <c r="X53" s="11"/>
      <c r="Z53" s="11"/>
      <c r="AA53" s="11"/>
      <c r="AB53" s="11"/>
      <c r="AC53" s="11"/>
      <c r="AD53" s="11"/>
      <c r="AE53" s="11"/>
      <c r="AF53" s="11"/>
      <c r="AG53" s="11"/>
      <c r="AK53" s="11"/>
      <c r="AL53" s="11"/>
      <c r="AM53" s="11"/>
      <c r="AN53" s="11"/>
      <c r="AO53" s="11"/>
      <c r="AP53" s="11"/>
      <c r="AQ53" s="11"/>
      <c r="AR53" s="11"/>
      <c r="AS53" s="11"/>
      <c r="AT53" s="18"/>
      <c r="AU53" s="11"/>
      <c r="AV53" s="11"/>
      <c r="AZ53" s="12"/>
      <c r="BA53" s="11"/>
    </row>
    <row r="54" spans="6:53" ht="15.75" customHeight="1">
      <c r="F54" s="44"/>
      <c r="H54" s="11"/>
      <c r="I54" s="11"/>
      <c r="J54" s="11"/>
      <c r="K54" s="11"/>
      <c r="L54" s="11"/>
      <c r="M54" s="11"/>
      <c r="N54" s="11"/>
      <c r="O54" s="11"/>
      <c r="P54" s="18"/>
      <c r="Q54" s="11"/>
      <c r="R54" s="11"/>
      <c r="S54" s="11"/>
      <c r="T54" s="11"/>
      <c r="U54" s="11"/>
      <c r="V54" s="11"/>
      <c r="W54" s="11"/>
      <c r="X54" s="11"/>
      <c r="Z54" s="11"/>
      <c r="AA54" s="11"/>
      <c r="AB54" s="11"/>
      <c r="AC54" s="11"/>
      <c r="AD54" s="11"/>
      <c r="AE54" s="11"/>
      <c r="AF54" s="11"/>
      <c r="AG54" s="11"/>
      <c r="AK54" s="11"/>
      <c r="AL54" s="11"/>
      <c r="AM54" s="11"/>
      <c r="AN54" s="11"/>
      <c r="AO54" s="11"/>
      <c r="AP54" s="11"/>
      <c r="AQ54" s="11"/>
      <c r="AR54" s="11"/>
      <c r="AS54" s="11"/>
      <c r="AT54" s="18"/>
      <c r="AU54" s="11"/>
      <c r="AV54" s="11"/>
      <c r="AZ54" s="12"/>
      <c r="BA54" s="11"/>
    </row>
    <row r="55" spans="6:53" ht="15.75" customHeight="1">
      <c r="F55" s="44"/>
      <c r="H55" s="11"/>
      <c r="I55" s="11"/>
      <c r="J55" s="11"/>
      <c r="K55" s="11"/>
      <c r="L55" s="11"/>
      <c r="M55" s="11"/>
      <c r="N55" s="11"/>
      <c r="O55" s="11"/>
      <c r="P55" s="18"/>
      <c r="Q55" s="11"/>
      <c r="R55" s="11"/>
      <c r="S55" s="11"/>
      <c r="T55" s="11"/>
      <c r="U55" s="11"/>
      <c r="V55" s="11"/>
      <c r="W55" s="11"/>
      <c r="X55" s="11"/>
      <c r="Z55" s="11"/>
      <c r="AA55" s="11"/>
      <c r="AB55" s="11"/>
      <c r="AC55" s="11"/>
      <c r="AD55" s="11"/>
      <c r="AE55" s="11"/>
      <c r="AF55" s="11"/>
      <c r="AG55" s="11"/>
      <c r="AK55" s="11"/>
      <c r="AL55" s="11"/>
      <c r="AM55" s="11"/>
      <c r="AN55" s="11"/>
      <c r="AO55" s="11"/>
      <c r="AP55" s="11"/>
      <c r="AQ55" s="11"/>
      <c r="AR55" s="11"/>
      <c r="AS55" s="11"/>
      <c r="AT55" s="18"/>
      <c r="AU55" s="11"/>
      <c r="AV55" s="11"/>
      <c r="AZ55" s="12"/>
      <c r="BA55" s="11"/>
    </row>
    <row r="56" spans="6:53" ht="15.75" customHeight="1">
      <c r="F56" s="44"/>
      <c r="H56" s="11"/>
      <c r="I56" s="11"/>
      <c r="J56" s="11"/>
      <c r="K56" s="11"/>
      <c r="L56" s="11"/>
      <c r="M56" s="11"/>
      <c r="N56" s="11"/>
      <c r="O56" s="11"/>
      <c r="P56" s="18"/>
      <c r="Q56" s="11"/>
      <c r="R56" s="11"/>
      <c r="S56" s="11"/>
      <c r="T56" s="11"/>
      <c r="U56" s="11"/>
      <c r="V56" s="11"/>
      <c r="W56" s="11"/>
      <c r="X56" s="11"/>
      <c r="Z56" s="11"/>
      <c r="AA56" s="11"/>
      <c r="AB56" s="11"/>
      <c r="AC56" s="11"/>
      <c r="AD56" s="11"/>
      <c r="AE56" s="11"/>
      <c r="AF56" s="11"/>
      <c r="AG56" s="11"/>
      <c r="AK56" s="11"/>
      <c r="AL56" s="11"/>
      <c r="AM56" s="11"/>
      <c r="AN56" s="11"/>
      <c r="AO56" s="11"/>
      <c r="AP56" s="11"/>
      <c r="AQ56" s="11"/>
      <c r="AR56" s="11"/>
      <c r="AS56" s="11"/>
      <c r="AT56" s="18"/>
      <c r="AU56" s="11"/>
      <c r="AV56" s="11"/>
      <c r="AZ56" s="12"/>
      <c r="BA56" s="11"/>
    </row>
    <row r="57" spans="6:53" ht="15.75" customHeight="1">
      <c r="F57" s="44"/>
      <c r="H57" s="11"/>
      <c r="I57" s="11"/>
      <c r="J57" s="11"/>
      <c r="K57" s="11"/>
      <c r="L57" s="11"/>
      <c r="M57" s="11"/>
      <c r="N57" s="11"/>
      <c r="O57" s="11"/>
      <c r="P57" s="18"/>
      <c r="Q57" s="11"/>
      <c r="R57" s="11"/>
      <c r="S57" s="11"/>
      <c r="T57" s="11"/>
      <c r="U57" s="11"/>
      <c r="V57" s="11"/>
      <c r="W57" s="11"/>
      <c r="X57" s="11"/>
      <c r="Z57" s="11"/>
      <c r="AA57" s="11"/>
      <c r="AB57" s="11"/>
      <c r="AC57" s="11"/>
      <c r="AD57" s="11"/>
      <c r="AE57" s="11"/>
      <c r="AF57" s="11"/>
      <c r="AG57" s="11"/>
      <c r="AK57" s="11"/>
      <c r="AL57" s="11"/>
      <c r="AM57" s="11"/>
      <c r="AN57" s="11"/>
      <c r="AO57" s="11"/>
      <c r="AP57" s="11"/>
      <c r="AQ57" s="11"/>
      <c r="AR57" s="11"/>
      <c r="AS57" s="11"/>
      <c r="AT57" s="18"/>
      <c r="AU57" s="11"/>
      <c r="AV57" s="11"/>
      <c r="AZ57" s="12"/>
      <c r="BA57" s="11"/>
    </row>
    <row r="58" spans="6:53" ht="15.75" customHeight="1">
      <c r="F58" s="44"/>
      <c r="H58" s="11"/>
      <c r="I58" s="11"/>
      <c r="J58" s="11"/>
      <c r="K58" s="11"/>
      <c r="L58" s="11"/>
      <c r="M58" s="11"/>
      <c r="N58" s="11"/>
      <c r="O58" s="11"/>
      <c r="P58" s="18"/>
      <c r="Q58" s="11"/>
      <c r="R58" s="11"/>
      <c r="S58" s="11"/>
      <c r="T58" s="11"/>
      <c r="U58" s="11"/>
      <c r="V58" s="11"/>
      <c r="W58" s="11"/>
      <c r="X58" s="11"/>
      <c r="Z58" s="11"/>
      <c r="AA58" s="11"/>
      <c r="AB58" s="11"/>
      <c r="AC58" s="11"/>
      <c r="AD58" s="11"/>
      <c r="AE58" s="11"/>
      <c r="AF58" s="11"/>
      <c r="AG58" s="11"/>
      <c r="AK58" s="11"/>
      <c r="AL58" s="11"/>
      <c r="AM58" s="11"/>
      <c r="AN58" s="11"/>
      <c r="AO58" s="11"/>
      <c r="AP58" s="11"/>
      <c r="AQ58" s="11"/>
      <c r="AR58" s="11"/>
      <c r="AS58" s="11"/>
      <c r="AT58" s="18"/>
      <c r="AU58" s="11"/>
      <c r="AV58" s="11"/>
      <c r="AZ58" s="12"/>
      <c r="BA58" s="11"/>
    </row>
    <row r="59" spans="6:53" ht="15.75" customHeight="1">
      <c r="F59" s="44"/>
      <c r="H59" s="11"/>
      <c r="I59" s="11"/>
      <c r="J59" s="11"/>
      <c r="K59" s="11"/>
      <c r="L59" s="11"/>
      <c r="M59" s="11"/>
      <c r="N59" s="11"/>
      <c r="O59" s="11"/>
      <c r="P59" s="18"/>
      <c r="Q59" s="11"/>
      <c r="R59" s="11"/>
      <c r="S59" s="11"/>
      <c r="T59" s="11"/>
      <c r="U59" s="11"/>
      <c r="V59" s="11"/>
      <c r="W59" s="11"/>
      <c r="X59" s="11"/>
      <c r="Z59" s="11"/>
      <c r="AA59" s="11"/>
      <c r="AB59" s="11"/>
      <c r="AC59" s="11"/>
      <c r="AD59" s="11"/>
      <c r="AE59" s="11"/>
      <c r="AF59" s="11"/>
      <c r="AG59" s="11"/>
      <c r="AK59" s="11"/>
      <c r="AL59" s="11"/>
      <c r="AM59" s="11"/>
      <c r="AN59" s="11"/>
      <c r="AO59" s="11"/>
      <c r="AP59" s="11"/>
      <c r="AQ59" s="11"/>
      <c r="AR59" s="11"/>
      <c r="AS59" s="11"/>
      <c r="AT59" s="18"/>
      <c r="AU59" s="11"/>
      <c r="AV59" s="11"/>
      <c r="AZ59" s="12"/>
      <c r="BA59" s="11"/>
    </row>
    <row r="60" spans="6:53" ht="15.75" customHeight="1">
      <c r="F60" s="44"/>
      <c r="H60" s="11"/>
      <c r="I60" s="11"/>
      <c r="J60" s="11"/>
      <c r="K60" s="11"/>
      <c r="L60" s="11"/>
      <c r="M60" s="11"/>
      <c r="N60" s="11"/>
      <c r="O60" s="11"/>
      <c r="P60" s="18"/>
      <c r="Q60" s="11"/>
      <c r="R60" s="11"/>
      <c r="S60" s="11"/>
      <c r="T60" s="11"/>
      <c r="U60" s="11"/>
      <c r="V60" s="11"/>
      <c r="W60" s="11"/>
      <c r="X60" s="11"/>
      <c r="Z60" s="11"/>
      <c r="AA60" s="11"/>
      <c r="AB60" s="11"/>
      <c r="AC60" s="11"/>
      <c r="AD60" s="11"/>
      <c r="AE60" s="11"/>
      <c r="AF60" s="11"/>
      <c r="AG60" s="11"/>
      <c r="AK60" s="11"/>
      <c r="AL60" s="11"/>
      <c r="AM60" s="11"/>
      <c r="AN60" s="11"/>
      <c r="AO60" s="11"/>
      <c r="AP60" s="11"/>
      <c r="AQ60" s="11"/>
      <c r="AR60" s="11"/>
      <c r="AS60" s="11"/>
      <c r="AT60" s="18"/>
      <c r="AU60" s="11"/>
      <c r="AV60" s="11"/>
      <c r="AZ60" s="12"/>
      <c r="BA60" s="11"/>
    </row>
    <row r="61" spans="6:53" ht="15.75" customHeight="1">
      <c r="F61" s="44"/>
      <c r="H61" s="11"/>
      <c r="I61" s="11"/>
      <c r="J61" s="11"/>
      <c r="K61" s="11"/>
      <c r="L61" s="11"/>
      <c r="M61" s="11"/>
      <c r="N61" s="11"/>
      <c r="O61" s="11"/>
      <c r="P61" s="18"/>
      <c r="Q61" s="11"/>
      <c r="R61" s="11"/>
      <c r="S61" s="11"/>
      <c r="T61" s="11"/>
      <c r="U61" s="11"/>
      <c r="V61" s="11"/>
      <c r="W61" s="11"/>
      <c r="X61" s="11"/>
      <c r="Z61" s="11"/>
      <c r="AA61" s="11"/>
      <c r="AB61" s="11"/>
      <c r="AC61" s="11"/>
      <c r="AD61" s="11"/>
      <c r="AE61" s="11"/>
      <c r="AF61" s="11"/>
      <c r="AG61" s="11"/>
      <c r="AK61" s="11"/>
      <c r="AL61" s="11"/>
      <c r="AM61" s="11"/>
      <c r="AN61" s="11"/>
      <c r="AO61" s="11"/>
      <c r="AP61" s="11"/>
      <c r="AQ61" s="11"/>
      <c r="AR61" s="11"/>
      <c r="AS61" s="11"/>
      <c r="AT61" s="18"/>
      <c r="AU61" s="11"/>
      <c r="AV61" s="11"/>
      <c r="AZ61" s="12"/>
      <c r="BA61" s="11"/>
    </row>
    <row r="62" spans="6:53" ht="15.75" customHeight="1">
      <c r="F62" s="44"/>
      <c r="H62" s="11"/>
      <c r="I62" s="11"/>
      <c r="J62" s="11"/>
      <c r="K62" s="11"/>
      <c r="L62" s="11"/>
      <c r="M62" s="11"/>
      <c r="N62" s="11"/>
      <c r="O62" s="11"/>
      <c r="P62" s="18"/>
      <c r="Q62" s="11"/>
      <c r="R62" s="11"/>
      <c r="S62" s="11"/>
      <c r="T62" s="11"/>
      <c r="U62" s="11"/>
      <c r="V62" s="11"/>
      <c r="W62" s="11"/>
      <c r="X62" s="11"/>
      <c r="Z62" s="11"/>
      <c r="AA62" s="11"/>
      <c r="AB62" s="11"/>
      <c r="AC62" s="11"/>
      <c r="AD62" s="11"/>
      <c r="AE62" s="11"/>
      <c r="AF62" s="11"/>
      <c r="AG62" s="11"/>
      <c r="AK62" s="11"/>
      <c r="AL62" s="11"/>
      <c r="AM62" s="11"/>
      <c r="AN62" s="11"/>
      <c r="AO62" s="11"/>
      <c r="AP62" s="11"/>
      <c r="AQ62" s="11"/>
      <c r="AR62" s="11"/>
      <c r="AS62" s="11"/>
      <c r="AT62" s="18"/>
      <c r="AU62" s="11"/>
      <c r="AV62" s="11"/>
      <c r="AZ62" s="12"/>
      <c r="BA62" s="11"/>
    </row>
    <row r="63" spans="6:53" ht="15.75" customHeight="1">
      <c r="F63" s="44"/>
      <c r="H63" s="11"/>
      <c r="I63" s="11"/>
      <c r="J63" s="11"/>
      <c r="K63" s="11"/>
      <c r="L63" s="11"/>
      <c r="M63" s="11"/>
      <c r="N63" s="11"/>
      <c r="O63" s="11"/>
      <c r="P63" s="18"/>
      <c r="Q63" s="11"/>
      <c r="R63" s="11"/>
      <c r="S63" s="11"/>
      <c r="T63" s="11"/>
      <c r="U63" s="11"/>
      <c r="V63" s="11"/>
      <c r="W63" s="11"/>
      <c r="X63" s="11"/>
      <c r="Z63" s="11"/>
      <c r="AA63" s="11"/>
      <c r="AB63" s="11"/>
      <c r="AC63" s="11"/>
      <c r="AD63" s="11"/>
      <c r="AE63" s="11"/>
      <c r="AF63" s="11"/>
      <c r="AG63" s="11"/>
      <c r="AK63" s="11"/>
      <c r="AL63" s="11"/>
      <c r="AM63" s="11"/>
      <c r="AN63" s="11"/>
      <c r="AO63" s="11"/>
      <c r="AP63" s="11"/>
      <c r="AQ63" s="11"/>
      <c r="AR63" s="11"/>
      <c r="AS63" s="11"/>
      <c r="AT63" s="18"/>
      <c r="AU63" s="11"/>
      <c r="AV63" s="11"/>
      <c r="AZ63" s="12"/>
      <c r="BA63" s="11"/>
    </row>
    <row r="64" spans="6:53" ht="15.75" customHeight="1">
      <c r="F64" s="44"/>
      <c r="H64" s="11"/>
      <c r="I64" s="11"/>
      <c r="J64" s="11"/>
      <c r="K64" s="11"/>
      <c r="L64" s="11"/>
      <c r="M64" s="11"/>
      <c r="N64" s="11"/>
      <c r="O64" s="11"/>
      <c r="P64" s="18"/>
      <c r="Q64" s="11"/>
      <c r="R64" s="11"/>
      <c r="S64" s="11"/>
      <c r="T64" s="11"/>
      <c r="U64" s="11"/>
      <c r="V64" s="11"/>
      <c r="W64" s="11"/>
      <c r="X64" s="11"/>
      <c r="Z64" s="11"/>
      <c r="AA64" s="11"/>
      <c r="AB64" s="11"/>
      <c r="AC64" s="11"/>
      <c r="AD64" s="11"/>
      <c r="AE64" s="11"/>
      <c r="AF64" s="11"/>
      <c r="AG64" s="11"/>
      <c r="AK64" s="11"/>
      <c r="AL64" s="11"/>
      <c r="AM64" s="11"/>
      <c r="AN64" s="11"/>
      <c r="AO64" s="11"/>
      <c r="AP64" s="11"/>
      <c r="AQ64" s="11"/>
      <c r="AR64" s="11"/>
      <c r="AS64" s="11"/>
      <c r="AT64" s="18"/>
      <c r="AU64" s="11"/>
      <c r="AV64" s="11"/>
      <c r="AZ64" s="12"/>
      <c r="BA64" s="11"/>
    </row>
    <row r="65" spans="6:53" ht="15.75" customHeight="1">
      <c r="F65" s="44"/>
      <c r="H65" s="11"/>
      <c r="I65" s="11"/>
      <c r="J65" s="11"/>
      <c r="K65" s="11"/>
      <c r="L65" s="11"/>
      <c r="M65" s="11"/>
      <c r="N65" s="11"/>
      <c r="O65" s="11"/>
      <c r="P65" s="18"/>
      <c r="Q65" s="11"/>
      <c r="R65" s="11"/>
      <c r="S65" s="11"/>
      <c r="T65" s="11"/>
      <c r="U65" s="11"/>
      <c r="V65" s="11"/>
      <c r="W65" s="11"/>
      <c r="X65" s="11"/>
      <c r="Z65" s="11"/>
      <c r="AA65" s="11"/>
      <c r="AB65" s="11"/>
      <c r="AC65" s="11"/>
      <c r="AD65" s="11"/>
      <c r="AE65" s="11"/>
      <c r="AF65" s="11"/>
      <c r="AG65" s="11"/>
      <c r="AK65" s="11"/>
      <c r="AL65" s="11"/>
      <c r="AM65" s="11"/>
      <c r="AN65" s="11"/>
      <c r="AO65" s="11"/>
      <c r="AP65" s="11"/>
      <c r="AQ65" s="11"/>
      <c r="AR65" s="11"/>
      <c r="AS65" s="11"/>
      <c r="AT65" s="18"/>
      <c r="AU65" s="11"/>
      <c r="AV65" s="11"/>
      <c r="AZ65" s="12"/>
      <c r="BA65" s="11"/>
    </row>
    <row r="66" spans="6:53" ht="15.75" customHeight="1">
      <c r="F66" s="44"/>
      <c r="H66" s="11"/>
      <c r="I66" s="11"/>
      <c r="J66" s="11"/>
      <c r="K66" s="11"/>
      <c r="L66" s="11"/>
      <c r="M66" s="11"/>
      <c r="N66" s="11"/>
      <c r="O66" s="11"/>
      <c r="P66" s="18"/>
      <c r="Q66" s="11"/>
      <c r="R66" s="11"/>
      <c r="S66" s="11"/>
      <c r="T66" s="11"/>
      <c r="U66" s="11"/>
      <c r="V66" s="11"/>
      <c r="W66" s="11"/>
      <c r="X66" s="11"/>
      <c r="Z66" s="11"/>
      <c r="AA66" s="11"/>
      <c r="AB66" s="11"/>
      <c r="AC66" s="11"/>
      <c r="AD66" s="11"/>
      <c r="AE66" s="11"/>
      <c r="AF66" s="11"/>
      <c r="AG66" s="11"/>
      <c r="AK66" s="11"/>
      <c r="AL66" s="11"/>
      <c r="AM66" s="11"/>
      <c r="AN66" s="11"/>
      <c r="AO66" s="11"/>
      <c r="AP66" s="11"/>
      <c r="AQ66" s="11"/>
      <c r="AR66" s="11"/>
      <c r="AS66" s="11"/>
      <c r="AT66" s="18"/>
      <c r="AU66" s="11"/>
      <c r="AV66" s="11"/>
      <c r="AZ66" s="12"/>
      <c r="BA66" s="11"/>
    </row>
    <row r="67" spans="6:53" ht="15.75" customHeight="1">
      <c r="F67" s="44"/>
      <c r="H67" s="11"/>
      <c r="I67" s="11"/>
      <c r="J67" s="11"/>
      <c r="K67" s="11"/>
      <c r="L67" s="11"/>
      <c r="M67" s="11"/>
      <c r="N67" s="11"/>
      <c r="O67" s="11"/>
      <c r="P67" s="18"/>
      <c r="Q67" s="11"/>
      <c r="R67" s="11"/>
      <c r="S67" s="11"/>
      <c r="T67" s="11"/>
      <c r="U67" s="11"/>
      <c r="V67" s="11"/>
      <c r="W67" s="11"/>
      <c r="X67" s="11"/>
      <c r="Z67" s="11"/>
      <c r="AA67" s="11"/>
      <c r="AB67" s="11"/>
      <c r="AC67" s="11"/>
      <c r="AD67" s="11"/>
      <c r="AE67" s="11"/>
      <c r="AF67" s="11"/>
      <c r="AG67" s="11"/>
      <c r="AK67" s="11"/>
      <c r="AL67" s="11"/>
      <c r="AM67" s="11"/>
      <c r="AN67" s="11"/>
      <c r="AO67" s="11"/>
      <c r="AP67" s="11"/>
      <c r="AQ67" s="11"/>
      <c r="AR67" s="11"/>
      <c r="AS67" s="11"/>
      <c r="AT67" s="18"/>
      <c r="AU67" s="11"/>
      <c r="AV67" s="11"/>
      <c r="AZ67" s="12"/>
      <c r="BA67" s="11"/>
    </row>
    <row r="68" spans="6:53" ht="15.75" customHeight="1">
      <c r="F68" s="44"/>
      <c r="H68" s="11"/>
      <c r="I68" s="11"/>
      <c r="J68" s="11"/>
      <c r="K68" s="11"/>
      <c r="L68" s="11"/>
      <c r="M68" s="11"/>
      <c r="N68" s="11"/>
      <c r="O68" s="11"/>
      <c r="P68" s="18"/>
      <c r="Q68" s="11"/>
      <c r="R68" s="11"/>
      <c r="S68" s="11"/>
      <c r="T68" s="11"/>
      <c r="U68" s="11"/>
      <c r="V68" s="11"/>
      <c r="W68" s="11"/>
      <c r="X68" s="11"/>
      <c r="Z68" s="11"/>
      <c r="AA68" s="11"/>
      <c r="AB68" s="11"/>
      <c r="AC68" s="11"/>
      <c r="AD68" s="11"/>
      <c r="AE68" s="11"/>
      <c r="AF68" s="11"/>
      <c r="AG68" s="11"/>
      <c r="AK68" s="11"/>
      <c r="AL68" s="11"/>
      <c r="AM68" s="11"/>
      <c r="AN68" s="11"/>
      <c r="AO68" s="11"/>
      <c r="AP68" s="11"/>
      <c r="AQ68" s="11"/>
      <c r="AR68" s="11"/>
      <c r="AS68" s="11"/>
      <c r="AT68" s="18"/>
      <c r="AU68" s="11"/>
      <c r="AV68" s="11"/>
      <c r="AZ68" s="12"/>
      <c r="BA68" s="11"/>
    </row>
    <row r="69" spans="6:53" ht="15.75" customHeight="1">
      <c r="F69" s="44"/>
      <c r="H69" s="11"/>
      <c r="I69" s="11"/>
      <c r="J69" s="11"/>
      <c r="K69" s="11"/>
      <c r="L69" s="11"/>
      <c r="M69" s="11"/>
      <c r="N69" s="11"/>
      <c r="O69" s="11"/>
      <c r="P69" s="18"/>
      <c r="Q69" s="11"/>
      <c r="R69" s="11"/>
      <c r="S69" s="11"/>
      <c r="T69" s="11"/>
      <c r="U69" s="11"/>
      <c r="V69" s="11"/>
      <c r="W69" s="11"/>
      <c r="X69" s="11"/>
      <c r="Z69" s="11"/>
      <c r="AA69" s="11"/>
      <c r="AB69" s="11"/>
      <c r="AC69" s="11"/>
      <c r="AD69" s="11"/>
      <c r="AE69" s="11"/>
      <c r="AF69" s="11"/>
      <c r="AG69" s="11"/>
      <c r="AK69" s="11"/>
      <c r="AL69" s="11"/>
      <c r="AM69" s="11"/>
      <c r="AN69" s="11"/>
      <c r="AO69" s="11"/>
      <c r="AP69" s="11"/>
      <c r="AQ69" s="11"/>
      <c r="AR69" s="11"/>
      <c r="AS69" s="11"/>
      <c r="AT69" s="18"/>
      <c r="AU69" s="11"/>
      <c r="AV69" s="11"/>
      <c r="AZ69" s="12"/>
      <c r="BA69" s="11"/>
    </row>
    <row r="70" spans="6:53" ht="15.75" customHeight="1">
      <c r="F70" s="44"/>
      <c r="H70" s="11"/>
      <c r="I70" s="11"/>
      <c r="J70" s="11"/>
      <c r="K70" s="11"/>
      <c r="L70" s="11"/>
      <c r="M70" s="11"/>
      <c r="N70" s="11"/>
      <c r="O70" s="11"/>
      <c r="P70" s="18"/>
      <c r="Q70" s="11"/>
      <c r="R70" s="11"/>
      <c r="S70" s="11"/>
      <c r="T70" s="11"/>
      <c r="U70" s="11"/>
      <c r="V70" s="11"/>
      <c r="W70" s="11"/>
      <c r="X70" s="11"/>
      <c r="Z70" s="11"/>
      <c r="AA70" s="11"/>
      <c r="AB70" s="11"/>
      <c r="AC70" s="11"/>
      <c r="AD70" s="11"/>
      <c r="AE70" s="11"/>
      <c r="AF70" s="11"/>
      <c r="AG70" s="11"/>
      <c r="AK70" s="11"/>
      <c r="AL70" s="11"/>
      <c r="AM70" s="11"/>
      <c r="AN70" s="11"/>
      <c r="AO70" s="11"/>
      <c r="AP70" s="11"/>
      <c r="AQ70" s="11"/>
      <c r="AR70" s="11"/>
      <c r="AS70" s="11"/>
      <c r="AT70" s="18"/>
      <c r="AU70" s="11"/>
      <c r="AV70" s="11"/>
      <c r="AZ70" s="12"/>
      <c r="BA70" s="11"/>
    </row>
    <row r="71" spans="6:53" ht="15.75" customHeight="1">
      <c r="F71" s="44"/>
      <c r="H71" s="11"/>
      <c r="I71" s="11"/>
      <c r="J71" s="11"/>
      <c r="K71" s="11"/>
      <c r="L71" s="11"/>
      <c r="M71" s="11"/>
      <c r="N71" s="11"/>
      <c r="O71" s="11"/>
      <c r="P71" s="18"/>
      <c r="Q71" s="11"/>
      <c r="R71" s="11"/>
      <c r="S71" s="11"/>
      <c r="T71" s="11"/>
      <c r="U71" s="11"/>
      <c r="V71" s="11"/>
      <c r="W71" s="11"/>
      <c r="X71" s="11"/>
      <c r="Z71" s="11"/>
      <c r="AA71" s="11"/>
      <c r="AB71" s="11"/>
      <c r="AC71" s="11"/>
      <c r="AD71" s="11"/>
      <c r="AE71" s="11"/>
      <c r="AF71" s="11"/>
      <c r="AG71" s="11"/>
      <c r="AK71" s="11"/>
      <c r="AL71" s="11"/>
      <c r="AM71" s="11"/>
      <c r="AN71" s="11"/>
      <c r="AO71" s="11"/>
      <c r="AP71" s="11"/>
      <c r="AQ71" s="11"/>
      <c r="AR71" s="11"/>
      <c r="AS71" s="11"/>
      <c r="AT71" s="18"/>
      <c r="AU71" s="11"/>
      <c r="AV71" s="11"/>
      <c r="AZ71" s="12"/>
      <c r="BA71" s="11"/>
    </row>
    <row r="72" spans="6:53" ht="15.75" customHeight="1">
      <c r="F72" s="44"/>
      <c r="H72" s="11"/>
      <c r="I72" s="11"/>
      <c r="J72" s="11"/>
      <c r="K72" s="11"/>
      <c r="L72" s="11"/>
      <c r="M72" s="11"/>
      <c r="N72" s="11"/>
      <c r="O72" s="11"/>
      <c r="P72" s="18"/>
      <c r="Q72" s="11"/>
      <c r="R72" s="11"/>
      <c r="S72" s="11"/>
      <c r="T72" s="11"/>
      <c r="U72" s="11"/>
      <c r="V72" s="11"/>
      <c r="W72" s="11"/>
      <c r="X72" s="11"/>
      <c r="Z72" s="11"/>
      <c r="AA72" s="11"/>
      <c r="AB72" s="11"/>
      <c r="AC72" s="11"/>
      <c r="AD72" s="11"/>
      <c r="AE72" s="11"/>
      <c r="AF72" s="11"/>
      <c r="AG72" s="11"/>
      <c r="AK72" s="11"/>
      <c r="AL72" s="11"/>
      <c r="AM72" s="11"/>
      <c r="AN72" s="11"/>
      <c r="AO72" s="11"/>
      <c r="AP72" s="11"/>
      <c r="AQ72" s="11"/>
      <c r="AR72" s="11"/>
      <c r="AS72" s="11"/>
      <c r="AT72" s="18"/>
      <c r="AU72" s="11"/>
      <c r="AV72" s="11"/>
      <c r="AZ72" s="12"/>
      <c r="BA72" s="11"/>
    </row>
    <row r="73" spans="6:53" ht="15.75" customHeight="1">
      <c r="F73" s="44"/>
      <c r="H73" s="11"/>
      <c r="I73" s="11"/>
      <c r="J73" s="11"/>
      <c r="K73" s="11"/>
      <c r="L73" s="11"/>
      <c r="M73" s="11"/>
      <c r="N73" s="11"/>
      <c r="O73" s="11"/>
      <c r="P73" s="18"/>
      <c r="Q73" s="11"/>
      <c r="R73" s="11"/>
      <c r="S73" s="11"/>
      <c r="T73" s="11"/>
      <c r="U73" s="11"/>
      <c r="V73" s="11"/>
      <c r="W73" s="11"/>
      <c r="X73" s="11"/>
      <c r="Z73" s="11"/>
      <c r="AA73" s="11"/>
      <c r="AB73" s="11"/>
      <c r="AC73" s="11"/>
      <c r="AD73" s="11"/>
      <c r="AE73" s="11"/>
      <c r="AF73" s="11"/>
      <c r="AG73" s="11"/>
      <c r="AK73" s="11"/>
      <c r="AL73" s="11"/>
      <c r="AM73" s="11"/>
      <c r="AN73" s="11"/>
      <c r="AO73" s="11"/>
      <c r="AP73" s="11"/>
      <c r="AQ73" s="11"/>
      <c r="AR73" s="11"/>
      <c r="AS73" s="11"/>
      <c r="AT73" s="18"/>
      <c r="AU73" s="11"/>
      <c r="AV73" s="11"/>
      <c r="AZ73" s="12"/>
      <c r="BA73" s="11"/>
    </row>
    <row r="74" spans="6:53" ht="15.75" customHeight="1">
      <c r="F74" s="44"/>
      <c r="H74" s="11"/>
      <c r="I74" s="11"/>
      <c r="J74" s="11"/>
      <c r="K74" s="11"/>
      <c r="L74" s="11"/>
      <c r="M74" s="11"/>
      <c r="N74" s="11"/>
      <c r="O74" s="11"/>
      <c r="P74" s="18"/>
      <c r="Q74" s="11"/>
      <c r="R74" s="11"/>
      <c r="S74" s="11"/>
      <c r="T74" s="11"/>
      <c r="U74" s="11"/>
      <c r="V74" s="11"/>
      <c r="W74" s="11"/>
      <c r="X74" s="11"/>
      <c r="Z74" s="11"/>
      <c r="AA74" s="11"/>
      <c r="AB74" s="11"/>
      <c r="AC74" s="11"/>
      <c r="AD74" s="11"/>
      <c r="AE74" s="11"/>
      <c r="AF74" s="11"/>
      <c r="AG74" s="11"/>
      <c r="AK74" s="11"/>
      <c r="AL74" s="11"/>
      <c r="AM74" s="11"/>
      <c r="AN74" s="11"/>
      <c r="AO74" s="11"/>
      <c r="AP74" s="11"/>
      <c r="AQ74" s="11"/>
      <c r="AR74" s="11"/>
      <c r="AS74" s="11"/>
      <c r="AT74" s="18"/>
      <c r="AU74" s="11"/>
      <c r="AV74" s="11"/>
      <c r="AZ74" s="12"/>
      <c r="BA74" s="11"/>
    </row>
    <row r="75" spans="6:53" ht="15.75" customHeight="1">
      <c r="F75" s="44"/>
      <c r="H75" s="11"/>
      <c r="I75" s="11"/>
      <c r="J75" s="11"/>
      <c r="K75" s="11"/>
      <c r="L75" s="11"/>
      <c r="M75" s="11"/>
      <c r="N75" s="11"/>
      <c r="O75" s="11"/>
      <c r="P75" s="18"/>
      <c r="Q75" s="11"/>
      <c r="R75" s="11"/>
      <c r="S75" s="11"/>
      <c r="T75" s="11"/>
      <c r="U75" s="11"/>
      <c r="V75" s="11"/>
      <c r="W75" s="11"/>
      <c r="X75" s="11"/>
      <c r="Z75" s="11"/>
      <c r="AA75" s="11"/>
      <c r="AB75" s="11"/>
      <c r="AC75" s="11"/>
      <c r="AD75" s="11"/>
      <c r="AE75" s="11"/>
      <c r="AF75" s="11"/>
      <c r="AG75" s="11"/>
      <c r="AK75" s="11"/>
      <c r="AL75" s="11"/>
      <c r="AM75" s="11"/>
      <c r="AN75" s="11"/>
      <c r="AO75" s="11"/>
      <c r="AP75" s="11"/>
      <c r="AQ75" s="11"/>
      <c r="AR75" s="11"/>
      <c r="AS75" s="11"/>
      <c r="AT75" s="18"/>
      <c r="AU75" s="11"/>
      <c r="AV75" s="11"/>
      <c r="AZ75" s="12"/>
      <c r="BA75" s="11"/>
    </row>
    <row r="76" spans="6:53" ht="15.75" customHeight="1">
      <c r="F76" s="44"/>
      <c r="H76" s="11"/>
      <c r="I76" s="11"/>
      <c r="J76" s="11"/>
      <c r="K76" s="11"/>
      <c r="L76" s="11"/>
      <c r="M76" s="11"/>
      <c r="N76" s="11"/>
      <c r="O76" s="11"/>
      <c r="P76" s="18"/>
      <c r="Q76" s="11"/>
      <c r="R76" s="11"/>
      <c r="S76" s="11"/>
      <c r="T76" s="11"/>
      <c r="U76" s="11"/>
      <c r="V76" s="11"/>
      <c r="W76" s="11"/>
      <c r="X76" s="11"/>
      <c r="Z76" s="11"/>
      <c r="AA76" s="11"/>
      <c r="AB76" s="11"/>
      <c r="AC76" s="11"/>
      <c r="AD76" s="11"/>
      <c r="AE76" s="11"/>
      <c r="AF76" s="11"/>
      <c r="AG76" s="11"/>
      <c r="AK76" s="11"/>
      <c r="AL76" s="11"/>
      <c r="AM76" s="11"/>
      <c r="AN76" s="11"/>
      <c r="AO76" s="11"/>
      <c r="AP76" s="11"/>
      <c r="AQ76" s="11"/>
      <c r="AR76" s="11"/>
      <c r="AS76" s="11"/>
      <c r="AT76" s="18"/>
      <c r="AU76" s="11"/>
      <c r="AV76" s="11"/>
      <c r="AZ76" s="12"/>
      <c r="BA76" s="11"/>
    </row>
    <row r="77" spans="6:53" ht="15.75" customHeight="1">
      <c r="F77" s="44"/>
      <c r="H77" s="11"/>
      <c r="I77" s="11"/>
      <c r="J77" s="11"/>
      <c r="K77" s="11"/>
      <c r="L77" s="11"/>
      <c r="M77" s="11"/>
      <c r="N77" s="11"/>
      <c r="O77" s="11"/>
      <c r="P77" s="18"/>
      <c r="Q77" s="11"/>
      <c r="R77" s="11"/>
      <c r="S77" s="11"/>
      <c r="T77" s="11"/>
      <c r="U77" s="11"/>
      <c r="V77" s="11"/>
      <c r="W77" s="11"/>
      <c r="X77" s="11"/>
      <c r="Z77" s="11"/>
      <c r="AA77" s="11"/>
      <c r="AB77" s="11"/>
      <c r="AC77" s="11"/>
      <c r="AD77" s="11"/>
      <c r="AE77" s="11"/>
      <c r="AF77" s="11"/>
      <c r="AG77" s="11"/>
      <c r="AK77" s="11"/>
      <c r="AL77" s="11"/>
      <c r="AM77" s="11"/>
      <c r="AN77" s="11"/>
      <c r="AO77" s="11"/>
      <c r="AP77" s="11"/>
      <c r="AQ77" s="11"/>
      <c r="AR77" s="11"/>
      <c r="AS77" s="11"/>
      <c r="AT77" s="18"/>
      <c r="AU77" s="11"/>
      <c r="AV77" s="11"/>
      <c r="AZ77" s="12"/>
      <c r="BA77" s="11"/>
    </row>
    <row r="78" spans="6:53" ht="15.75" customHeight="1">
      <c r="F78" s="44"/>
      <c r="H78" s="11"/>
      <c r="I78" s="11"/>
      <c r="J78" s="11"/>
      <c r="K78" s="11"/>
      <c r="L78" s="11"/>
      <c r="M78" s="11"/>
      <c r="N78" s="11"/>
      <c r="O78" s="11"/>
      <c r="P78" s="18"/>
      <c r="Q78" s="11"/>
      <c r="R78" s="11"/>
      <c r="S78" s="11"/>
      <c r="T78" s="11"/>
      <c r="U78" s="11"/>
      <c r="V78" s="11"/>
      <c r="W78" s="11"/>
      <c r="X78" s="11"/>
      <c r="Z78" s="11"/>
      <c r="AA78" s="11"/>
      <c r="AB78" s="11"/>
      <c r="AC78" s="11"/>
      <c r="AD78" s="11"/>
      <c r="AE78" s="11"/>
      <c r="AF78" s="11"/>
      <c r="AG78" s="11"/>
      <c r="AK78" s="11"/>
      <c r="AL78" s="11"/>
      <c r="AM78" s="11"/>
      <c r="AN78" s="11"/>
      <c r="AO78" s="11"/>
      <c r="AP78" s="11"/>
      <c r="AQ78" s="11"/>
      <c r="AR78" s="11"/>
      <c r="AS78" s="11"/>
      <c r="AT78" s="18"/>
      <c r="AU78" s="11"/>
      <c r="AV78" s="11"/>
      <c r="AZ78" s="12"/>
      <c r="BA78" s="11"/>
    </row>
    <row r="79" spans="6:53" ht="15.75" customHeight="1">
      <c r="F79" s="44"/>
      <c r="H79" s="11"/>
      <c r="I79" s="11"/>
      <c r="J79" s="11"/>
      <c r="K79" s="11"/>
      <c r="L79" s="11"/>
      <c r="M79" s="11"/>
      <c r="N79" s="11"/>
      <c r="O79" s="11"/>
      <c r="P79" s="18"/>
      <c r="Q79" s="11"/>
      <c r="R79" s="11"/>
      <c r="S79" s="11"/>
      <c r="T79" s="11"/>
      <c r="U79" s="11"/>
      <c r="V79" s="11"/>
      <c r="W79" s="11"/>
      <c r="X79" s="11"/>
      <c r="Z79" s="11"/>
      <c r="AA79" s="11"/>
      <c r="AB79" s="11"/>
      <c r="AC79" s="11"/>
      <c r="AD79" s="11"/>
      <c r="AE79" s="11"/>
      <c r="AF79" s="11"/>
      <c r="AG79" s="11"/>
      <c r="AK79" s="11"/>
      <c r="AL79" s="11"/>
      <c r="AM79" s="11"/>
      <c r="AN79" s="11"/>
      <c r="AO79" s="11"/>
      <c r="AP79" s="11"/>
      <c r="AQ79" s="11"/>
      <c r="AR79" s="11"/>
      <c r="AS79" s="11"/>
      <c r="AT79" s="18"/>
      <c r="AU79" s="11"/>
      <c r="AV79" s="11"/>
      <c r="AZ79" s="12"/>
      <c r="BA79" s="11"/>
    </row>
    <row r="80" spans="6:53" ht="15.75" customHeight="1">
      <c r="F80" s="44"/>
      <c r="H80" s="11"/>
      <c r="I80" s="11"/>
      <c r="J80" s="11"/>
      <c r="K80" s="11"/>
      <c r="L80" s="11"/>
      <c r="M80" s="11"/>
      <c r="N80" s="11"/>
      <c r="O80" s="11"/>
      <c r="P80" s="18"/>
      <c r="Q80" s="11"/>
      <c r="R80" s="11"/>
      <c r="S80" s="11"/>
      <c r="T80" s="11"/>
      <c r="U80" s="11"/>
      <c r="V80" s="11"/>
      <c r="W80" s="11"/>
      <c r="X80" s="11"/>
      <c r="Z80" s="11"/>
      <c r="AA80" s="11"/>
      <c r="AB80" s="11"/>
      <c r="AC80" s="11"/>
      <c r="AD80" s="11"/>
      <c r="AE80" s="11"/>
      <c r="AF80" s="11"/>
      <c r="AG80" s="11"/>
      <c r="AK80" s="11"/>
      <c r="AL80" s="11"/>
      <c r="AM80" s="11"/>
      <c r="AN80" s="11"/>
      <c r="AO80" s="11"/>
      <c r="AP80" s="11"/>
      <c r="AQ80" s="11"/>
      <c r="AR80" s="11"/>
      <c r="AS80" s="11"/>
      <c r="AT80" s="18"/>
      <c r="AU80" s="11"/>
      <c r="AV80" s="11"/>
      <c r="AZ80" s="12"/>
      <c r="BA80" s="11"/>
    </row>
    <row r="81" spans="6:53" ht="15.75" customHeight="1">
      <c r="F81" s="44"/>
      <c r="H81" s="11"/>
      <c r="I81" s="11"/>
      <c r="J81" s="11"/>
      <c r="K81" s="11"/>
      <c r="L81" s="11"/>
      <c r="M81" s="11"/>
      <c r="N81" s="11"/>
      <c r="O81" s="11"/>
      <c r="P81" s="18"/>
      <c r="Q81" s="11"/>
      <c r="R81" s="11"/>
      <c r="S81" s="11"/>
      <c r="T81" s="11"/>
      <c r="U81" s="11"/>
      <c r="V81" s="11"/>
      <c r="W81" s="11"/>
      <c r="X81" s="11"/>
      <c r="Z81" s="11"/>
      <c r="AA81" s="11"/>
      <c r="AB81" s="11"/>
      <c r="AC81" s="11"/>
      <c r="AD81" s="11"/>
      <c r="AE81" s="11"/>
      <c r="AF81" s="11"/>
      <c r="AG81" s="11"/>
      <c r="AK81" s="11"/>
      <c r="AL81" s="11"/>
      <c r="AM81" s="11"/>
      <c r="AN81" s="11"/>
      <c r="AO81" s="11"/>
      <c r="AP81" s="11"/>
      <c r="AQ81" s="11"/>
      <c r="AR81" s="11"/>
      <c r="AS81" s="11"/>
      <c r="AT81" s="18"/>
      <c r="AU81" s="11"/>
      <c r="AV81" s="11"/>
      <c r="AZ81" s="12"/>
      <c r="BA81" s="11"/>
    </row>
    <row r="82" spans="6:53" ht="15.75" customHeight="1">
      <c r="F82" s="44"/>
      <c r="H82" s="11"/>
      <c r="I82" s="11"/>
      <c r="J82" s="11"/>
      <c r="K82" s="11"/>
      <c r="L82" s="11"/>
      <c r="M82" s="11"/>
      <c r="N82" s="11"/>
      <c r="O82" s="11"/>
      <c r="P82" s="18"/>
      <c r="Q82" s="11"/>
      <c r="R82" s="11"/>
      <c r="S82" s="11"/>
      <c r="T82" s="11"/>
      <c r="U82" s="11"/>
      <c r="V82" s="11"/>
      <c r="W82" s="11"/>
      <c r="X82" s="11"/>
      <c r="Z82" s="11"/>
      <c r="AA82" s="11"/>
      <c r="AB82" s="11"/>
      <c r="AC82" s="11"/>
      <c r="AD82" s="11"/>
      <c r="AE82" s="11"/>
      <c r="AF82" s="11"/>
      <c r="AG82" s="11"/>
      <c r="AK82" s="11"/>
      <c r="AL82" s="11"/>
      <c r="AM82" s="11"/>
      <c r="AN82" s="11"/>
      <c r="AO82" s="11"/>
      <c r="AP82" s="11"/>
      <c r="AQ82" s="11"/>
      <c r="AR82" s="11"/>
      <c r="AS82" s="11"/>
      <c r="AT82" s="18"/>
      <c r="AU82" s="11"/>
      <c r="AV82" s="11"/>
      <c r="AZ82" s="12"/>
      <c r="BA82" s="11"/>
    </row>
    <row r="83" spans="6:53" ht="15.75" customHeight="1">
      <c r="F83" s="44"/>
      <c r="H83" s="11"/>
      <c r="I83" s="11"/>
      <c r="J83" s="11"/>
      <c r="K83" s="11"/>
      <c r="L83" s="11"/>
      <c r="M83" s="11"/>
      <c r="N83" s="11"/>
      <c r="O83" s="11"/>
      <c r="P83" s="18"/>
      <c r="Q83" s="11"/>
      <c r="R83" s="11"/>
      <c r="S83" s="11"/>
      <c r="T83" s="11"/>
      <c r="U83" s="11"/>
      <c r="V83" s="11"/>
      <c r="W83" s="11"/>
      <c r="X83" s="11"/>
      <c r="Z83" s="11"/>
      <c r="AA83" s="11"/>
      <c r="AB83" s="11"/>
      <c r="AC83" s="11"/>
      <c r="AD83" s="11"/>
      <c r="AE83" s="11"/>
      <c r="AF83" s="11"/>
      <c r="AG83" s="11"/>
      <c r="AK83" s="11"/>
      <c r="AL83" s="11"/>
      <c r="AM83" s="11"/>
      <c r="AN83" s="11"/>
      <c r="AO83" s="11"/>
      <c r="AP83" s="11"/>
      <c r="AQ83" s="11"/>
      <c r="AR83" s="11"/>
      <c r="AS83" s="11"/>
      <c r="AT83" s="18"/>
      <c r="AU83" s="11"/>
      <c r="AV83" s="11"/>
      <c r="AZ83" s="12"/>
      <c r="BA83" s="11"/>
    </row>
    <row r="84" spans="6:53" ht="15.75" customHeight="1">
      <c r="F84" s="44"/>
      <c r="H84" s="11"/>
      <c r="I84" s="11"/>
      <c r="J84" s="11"/>
      <c r="K84" s="11"/>
      <c r="L84" s="11"/>
      <c r="M84" s="11"/>
      <c r="N84" s="11"/>
      <c r="O84" s="11"/>
      <c r="P84" s="18"/>
      <c r="Q84" s="11"/>
      <c r="R84" s="11"/>
      <c r="S84" s="11"/>
      <c r="T84" s="11"/>
      <c r="U84" s="11"/>
      <c r="V84" s="11"/>
      <c r="W84" s="11"/>
      <c r="X84" s="11"/>
      <c r="Z84" s="11"/>
      <c r="AA84" s="11"/>
      <c r="AB84" s="11"/>
      <c r="AC84" s="11"/>
      <c r="AD84" s="11"/>
      <c r="AE84" s="11"/>
      <c r="AF84" s="11"/>
      <c r="AG84" s="11"/>
      <c r="AK84" s="11"/>
      <c r="AL84" s="11"/>
      <c r="AM84" s="11"/>
      <c r="AN84" s="11"/>
      <c r="AO84" s="11"/>
      <c r="AP84" s="11"/>
      <c r="AQ84" s="11"/>
      <c r="AR84" s="11"/>
      <c r="AS84" s="11"/>
      <c r="AT84" s="18"/>
      <c r="AU84" s="11"/>
      <c r="AV84" s="11"/>
      <c r="AZ84" s="12"/>
      <c r="BA84" s="11"/>
    </row>
    <row r="85" spans="6:53" ht="15.75" customHeight="1">
      <c r="F85" s="44"/>
      <c r="H85" s="11"/>
      <c r="I85" s="11"/>
      <c r="J85" s="11"/>
      <c r="K85" s="11"/>
      <c r="L85" s="11"/>
      <c r="M85" s="11"/>
      <c r="N85" s="11"/>
      <c r="O85" s="11"/>
      <c r="P85" s="18"/>
      <c r="Q85" s="11"/>
      <c r="R85" s="11"/>
      <c r="S85" s="11"/>
      <c r="T85" s="11"/>
      <c r="U85" s="11"/>
      <c r="V85" s="11"/>
      <c r="W85" s="11"/>
      <c r="X85" s="11"/>
      <c r="Z85" s="11"/>
      <c r="AA85" s="11"/>
      <c r="AB85" s="11"/>
      <c r="AC85" s="11"/>
      <c r="AD85" s="11"/>
      <c r="AE85" s="11"/>
      <c r="AF85" s="11"/>
      <c r="AG85" s="11"/>
      <c r="AK85" s="11"/>
      <c r="AL85" s="11"/>
      <c r="AM85" s="11"/>
      <c r="AN85" s="11"/>
      <c r="AO85" s="11"/>
      <c r="AP85" s="11"/>
      <c r="AQ85" s="11"/>
      <c r="AR85" s="11"/>
      <c r="AS85" s="11"/>
      <c r="AT85" s="18"/>
      <c r="AU85" s="11"/>
      <c r="AV85" s="11"/>
      <c r="AZ85" s="12"/>
      <c r="BA85" s="11"/>
    </row>
    <row r="86" spans="6:53" ht="15.75" customHeight="1">
      <c r="F86" s="44"/>
      <c r="H86" s="11"/>
      <c r="I86" s="11"/>
      <c r="J86" s="11"/>
      <c r="K86" s="11"/>
      <c r="L86" s="11"/>
      <c r="M86" s="11"/>
      <c r="N86" s="11"/>
      <c r="O86" s="11"/>
      <c r="P86" s="18"/>
      <c r="Q86" s="11"/>
      <c r="R86" s="11"/>
      <c r="S86" s="11"/>
      <c r="T86" s="11"/>
      <c r="U86" s="11"/>
      <c r="V86" s="11"/>
      <c r="W86" s="11"/>
      <c r="X86" s="11"/>
      <c r="Z86" s="11"/>
      <c r="AA86" s="11"/>
      <c r="AB86" s="11"/>
      <c r="AC86" s="11"/>
      <c r="AD86" s="11"/>
      <c r="AE86" s="11"/>
      <c r="AF86" s="11"/>
      <c r="AG86" s="11"/>
      <c r="AK86" s="11"/>
      <c r="AL86" s="11"/>
      <c r="AM86" s="11"/>
      <c r="AN86" s="11"/>
      <c r="AO86" s="11"/>
      <c r="AP86" s="11"/>
      <c r="AQ86" s="11"/>
      <c r="AR86" s="11"/>
      <c r="AS86" s="11"/>
      <c r="AT86" s="18"/>
      <c r="AU86" s="11"/>
      <c r="AV86" s="11"/>
      <c r="AZ86" s="12"/>
      <c r="BA86" s="11"/>
    </row>
    <row r="87" spans="6:53" ht="15.75" customHeight="1">
      <c r="F87" s="44"/>
      <c r="H87" s="11"/>
      <c r="I87" s="11"/>
      <c r="J87" s="11"/>
      <c r="K87" s="11"/>
      <c r="L87" s="11"/>
      <c r="M87" s="11"/>
      <c r="N87" s="11"/>
      <c r="O87" s="11"/>
      <c r="P87" s="18"/>
      <c r="Q87" s="11"/>
      <c r="R87" s="11"/>
      <c r="S87" s="11"/>
      <c r="T87" s="11"/>
      <c r="U87" s="11"/>
      <c r="V87" s="11"/>
      <c r="W87" s="11"/>
      <c r="X87" s="11"/>
      <c r="Z87" s="11"/>
      <c r="AA87" s="11"/>
      <c r="AB87" s="11"/>
      <c r="AC87" s="11"/>
      <c r="AD87" s="11"/>
      <c r="AE87" s="11"/>
      <c r="AF87" s="11"/>
      <c r="AG87" s="11"/>
      <c r="AK87" s="11"/>
      <c r="AL87" s="11"/>
      <c r="AM87" s="11"/>
      <c r="AN87" s="11"/>
      <c r="AO87" s="11"/>
      <c r="AP87" s="11"/>
      <c r="AQ87" s="11"/>
      <c r="AR87" s="11"/>
      <c r="AS87" s="11"/>
      <c r="AT87" s="18"/>
      <c r="AU87" s="11"/>
      <c r="AV87" s="11"/>
      <c r="AZ87" s="12"/>
      <c r="BA87" s="11"/>
    </row>
    <row r="88" spans="6:53" ht="15.75" customHeight="1">
      <c r="F88" s="44"/>
      <c r="H88" s="11"/>
      <c r="I88" s="11"/>
      <c r="J88" s="11"/>
      <c r="K88" s="11"/>
      <c r="L88" s="11"/>
      <c r="M88" s="11"/>
      <c r="N88" s="11"/>
      <c r="O88" s="11"/>
      <c r="P88" s="18"/>
      <c r="Q88" s="11"/>
      <c r="R88" s="11"/>
      <c r="S88" s="11"/>
      <c r="T88" s="11"/>
      <c r="U88" s="11"/>
      <c r="V88" s="11"/>
      <c r="W88" s="11"/>
      <c r="X88" s="11"/>
      <c r="Z88" s="11"/>
      <c r="AA88" s="11"/>
      <c r="AB88" s="11"/>
      <c r="AC88" s="11"/>
      <c r="AD88" s="11"/>
      <c r="AE88" s="11"/>
      <c r="AF88" s="11"/>
      <c r="AG88" s="11"/>
      <c r="AK88" s="11"/>
      <c r="AL88" s="11"/>
      <c r="AM88" s="11"/>
      <c r="AN88" s="11"/>
      <c r="AO88" s="11"/>
      <c r="AP88" s="11"/>
      <c r="AQ88" s="11"/>
      <c r="AR88" s="11"/>
      <c r="AS88" s="11"/>
      <c r="AT88" s="18"/>
      <c r="AU88" s="11"/>
      <c r="AV88" s="11"/>
      <c r="AZ88" s="12"/>
      <c r="BA88" s="11"/>
    </row>
    <row r="89" spans="6:53" ht="15.75" customHeight="1">
      <c r="F89" s="44"/>
      <c r="H89" s="11"/>
      <c r="I89" s="11"/>
      <c r="J89" s="11"/>
      <c r="K89" s="11"/>
      <c r="L89" s="11"/>
      <c r="M89" s="11"/>
      <c r="N89" s="11"/>
      <c r="O89" s="11"/>
      <c r="P89" s="18"/>
      <c r="Q89" s="11"/>
      <c r="R89" s="11"/>
      <c r="S89" s="11"/>
      <c r="T89" s="11"/>
      <c r="U89" s="11"/>
      <c r="V89" s="11"/>
      <c r="W89" s="11"/>
      <c r="X89" s="11"/>
      <c r="Z89" s="11"/>
      <c r="AA89" s="11"/>
      <c r="AB89" s="11"/>
      <c r="AC89" s="11"/>
      <c r="AD89" s="11"/>
      <c r="AE89" s="11"/>
      <c r="AF89" s="11"/>
      <c r="AG89" s="11"/>
      <c r="AK89" s="11"/>
      <c r="AL89" s="11"/>
      <c r="AM89" s="11"/>
      <c r="AN89" s="11"/>
      <c r="AO89" s="11"/>
      <c r="AP89" s="11"/>
      <c r="AQ89" s="11"/>
      <c r="AR89" s="11"/>
      <c r="AS89" s="11"/>
      <c r="AT89" s="18"/>
      <c r="AU89" s="11"/>
      <c r="AV89" s="11"/>
      <c r="AZ89" s="12"/>
      <c r="BA89" s="11"/>
    </row>
    <row r="90" spans="6:53" ht="15.75" customHeight="1">
      <c r="F90" s="44"/>
      <c r="H90" s="11"/>
      <c r="I90" s="11"/>
      <c r="J90" s="11"/>
      <c r="K90" s="11"/>
      <c r="L90" s="11"/>
      <c r="M90" s="11"/>
      <c r="N90" s="11"/>
      <c r="O90" s="11"/>
      <c r="P90" s="18"/>
      <c r="Q90" s="11"/>
      <c r="R90" s="11"/>
      <c r="S90" s="11"/>
      <c r="T90" s="11"/>
      <c r="U90" s="11"/>
      <c r="V90" s="11"/>
      <c r="W90" s="11"/>
      <c r="X90" s="11"/>
      <c r="Z90" s="11"/>
      <c r="AA90" s="11"/>
      <c r="AB90" s="11"/>
      <c r="AC90" s="11"/>
      <c r="AD90" s="11"/>
      <c r="AE90" s="11"/>
      <c r="AF90" s="11"/>
      <c r="AG90" s="11"/>
      <c r="AK90" s="11"/>
      <c r="AL90" s="11"/>
      <c r="AM90" s="11"/>
      <c r="AN90" s="11"/>
      <c r="AO90" s="11"/>
      <c r="AP90" s="11"/>
      <c r="AQ90" s="11"/>
      <c r="AR90" s="11"/>
      <c r="AS90" s="11"/>
      <c r="AT90" s="18"/>
      <c r="AU90" s="11"/>
      <c r="AV90" s="11"/>
      <c r="AZ90" s="12"/>
      <c r="BA90" s="11"/>
    </row>
    <row r="91" spans="6:53" ht="15.75" customHeight="1">
      <c r="F91" s="44"/>
      <c r="H91" s="11"/>
      <c r="I91" s="11"/>
      <c r="J91" s="11"/>
      <c r="K91" s="11"/>
      <c r="L91" s="11"/>
      <c r="M91" s="11"/>
      <c r="N91" s="11"/>
      <c r="O91" s="11"/>
      <c r="P91" s="18"/>
      <c r="Q91" s="11"/>
      <c r="R91" s="11"/>
      <c r="S91" s="11"/>
      <c r="T91" s="11"/>
      <c r="U91" s="11"/>
      <c r="V91" s="11"/>
      <c r="W91" s="11"/>
      <c r="X91" s="11"/>
      <c r="Z91" s="11"/>
      <c r="AA91" s="11"/>
      <c r="AB91" s="11"/>
      <c r="AC91" s="11"/>
      <c r="AD91" s="11"/>
      <c r="AE91" s="11"/>
      <c r="AF91" s="11"/>
      <c r="AG91" s="11"/>
      <c r="AK91" s="11"/>
      <c r="AL91" s="11"/>
      <c r="AM91" s="11"/>
      <c r="AN91" s="11"/>
      <c r="AO91" s="11"/>
      <c r="AP91" s="11"/>
      <c r="AQ91" s="11"/>
      <c r="AR91" s="11"/>
      <c r="AS91" s="11"/>
      <c r="AT91" s="18"/>
      <c r="AU91" s="11"/>
      <c r="AV91" s="11"/>
      <c r="AZ91" s="12"/>
      <c r="BA91" s="11"/>
    </row>
    <row r="92" spans="6:53" ht="15.75" customHeight="1">
      <c r="F92" s="44"/>
      <c r="H92" s="11"/>
      <c r="I92" s="11"/>
      <c r="J92" s="11"/>
      <c r="K92" s="11"/>
      <c r="L92" s="11"/>
      <c r="M92" s="11"/>
      <c r="N92" s="11"/>
      <c r="O92" s="11"/>
      <c r="P92" s="18"/>
      <c r="Q92" s="11"/>
      <c r="R92" s="11"/>
      <c r="S92" s="11"/>
      <c r="T92" s="11"/>
      <c r="U92" s="11"/>
      <c r="V92" s="11"/>
      <c r="W92" s="11"/>
      <c r="X92" s="11"/>
      <c r="Z92" s="11"/>
      <c r="AA92" s="11"/>
      <c r="AB92" s="11"/>
      <c r="AC92" s="11"/>
      <c r="AD92" s="11"/>
      <c r="AE92" s="11"/>
      <c r="AF92" s="11"/>
      <c r="AG92" s="11"/>
      <c r="AK92" s="11"/>
      <c r="AL92" s="11"/>
      <c r="AM92" s="11"/>
      <c r="AN92" s="11"/>
      <c r="AO92" s="11"/>
      <c r="AP92" s="11"/>
      <c r="AQ92" s="11"/>
      <c r="AR92" s="11"/>
      <c r="AS92" s="11"/>
      <c r="AT92" s="18"/>
      <c r="AU92" s="11"/>
      <c r="AV92" s="11"/>
      <c r="AZ92" s="12"/>
      <c r="BA92" s="11"/>
    </row>
    <row r="93" spans="6:53" ht="15.75" customHeight="1">
      <c r="F93" s="44"/>
      <c r="H93" s="11"/>
      <c r="I93" s="11"/>
      <c r="J93" s="11"/>
      <c r="K93" s="11"/>
      <c r="L93" s="11"/>
      <c r="M93" s="11"/>
      <c r="N93" s="11"/>
      <c r="O93" s="11"/>
      <c r="P93" s="18"/>
      <c r="Q93" s="11"/>
      <c r="R93" s="11"/>
      <c r="S93" s="11"/>
      <c r="T93" s="11"/>
      <c r="U93" s="11"/>
      <c r="V93" s="11"/>
      <c r="W93" s="11"/>
      <c r="X93" s="11"/>
      <c r="Z93" s="11"/>
      <c r="AA93" s="11"/>
      <c r="AB93" s="11"/>
      <c r="AC93" s="11"/>
      <c r="AD93" s="11"/>
      <c r="AE93" s="11"/>
      <c r="AF93" s="11"/>
      <c r="AG93" s="11"/>
      <c r="AK93" s="11"/>
      <c r="AL93" s="11"/>
      <c r="AM93" s="11"/>
      <c r="AN93" s="11"/>
      <c r="AO93" s="11"/>
      <c r="AP93" s="11"/>
      <c r="AQ93" s="11"/>
      <c r="AR93" s="11"/>
      <c r="AS93" s="11"/>
      <c r="AT93" s="18"/>
      <c r="AU93" s="11"/>
      <c r="AV93" s="11"/>
      <c r="AZ93" s="12"/>
      <c r="BA93" s="11"/>
    </row>
    <row r="94" spans="6:53" ht="15.75" customHeight="1">
      <c r="F94" s="44"/>
      <c r="H94" s="11"/>
      <c r="I94" s="11"/>
      <c r="J94" s="11"/>
      <c r="K94" s="11"/>
      <c r="L94" s="11"/>
      <c r="M94" s="11"/>
      <c r="N94" s="11"/>
      <c r="O94" s="11"/>
      <c r="P94" s="18"/>
      <c r="Q94" s="11"/>
      <c r="R94" s="11"/>
      <c r="S94" s="11"/>
      <c r="T94" s="11"/>
      <c r="U94" s="11"/>
      <c r="V94" s="11"/>
      <c r="W94" s="11"/>
      <c r="X94" s="11"/>
      <c r="Z94" s="11"/>
      <c r="AA94" s="11"/>
      <c r="AB94" s="11"/>
      <c r="AC94" s="11"/>
      <c r="AD94" s="11"/>
      <c r="AE94" s="11"/>
      <c r="AF94" s="11"/>
      <c r="AG94" s="11"/>
      <c r="AK94" s="11"/>
      <c r="AL94" s="11"/>
      <c r="AM94" s="11"/>
      <c r="AN94" s="11"/>
      <c r="AO94" s="11"/>
      <c r="AP94" s="11"/>
      <c r="AQ94" s="11"/>
      <c r="AR94" s="11"/>
      <c r="AS94" s="11"/>
      <c r="AT94" s="18"/>
      <c r="AU94" s="11"/>
      <c r="AV94" s="11"/>
      <c r="AZ94" s="12"/>
      <c r="BA94" s="11"/>
    </row>
    <row r="95" spans="6:53" ht="15.75" customHeight="1">
      <c r="F95" s="44"/>
      <c r="H95" s="11"/>
      <c r="I95" s="11"/>
      <c r="J95" s="11"/>
      <c r="K95" s="11"/>
      <c r="L95" s="11"/>
      <c r="M95" s="11"/>
      <c r="N95" s="11"/>
      <c r="O95" s="11"/>
      <c r="P95" s="18"/>
      <c r="Q95" s="11"/>
      <c r="R95" s="11"/>
      <c r="S95" s="11"/>
      <c r="T95" s="11"/>
      <c r="U95" s="11"/>
      <c r="V95" s="11"/>
      <c r="W95" s="11"/>
      <c r="X95" s="11"/>
      <c r="Z95" s="11"/>
      <c r="AA95" s="11"/>
      <c r="AB95" s="11"/>
      <c r="AC95" s="11"/>
      <c r="AD95" s="11"/>
      <c r="AE95" s="11"/>
      <c r="AF95" s="11"/>
      <c r="AG95" s="11"/>
      <c r="AK95" s="11"/>
      <c r="AL95" s="11"/>
      <c r="AM95" s="11"/>
      <c r="AN95" s="11"/>
      <c r="AO95" s="11"/>
      <c r="AP95" s="11"/>
      <c r="AQ95" s="11"/>
      <c r="AR95" s="11"/>
      <c r="AS95" s="11"/>
      <c r="AT95" s="18"/>
      <c r="AU95" s="11"/>
      <c r="AV95" s="11"/>
      <c r="AZ95" s="12"/>
      <c r="BA95" s="11"/>
    </row>
    <row r="96" spans="6:53" ht="15.75" customHeight="1">
      <c r="F96" s="44"/>
      <c r="H96" s="11"/>
      <c r="I96" s="11"/>
      <c r="J96" s="11"/>
      <c r="K96" s="11"/>
      <c r="L96" s="11"/>
      <c r="M96" s="11"/>
      <c r="N96" s="11"/>
      <c r="O96" s="11"/>
      <c r="P96" s="18"/>
      <c r="Q96" s="11"/>
      <c r="R96" s="11"/>
      <c r="S96" s="11"/>
      <c r="T96" s="11"/>
      <c r="U96" s="11"/>
      <c r="V96" s="11"/>
      <c r="W96" s="11"/>
      <c r="X96" s="11"/>
      <c r="Z96" s="11"/>
      <c r="AA96" s="11"/>
      <c r="AB96" s="11"/>
      <c r="AC96" s="11"/>
      <c r="AD96" s="11"/>
      <c r="AE96" s="11"/>
      <c r="AF96" s="11"/>
      <c r="AG96" s="11"/>
      <c r="AK96" s="11"/>
      <c r="AL96" s="11"/>
      <c r="AM96" s="11"/>
      <c r="AN96" s="11"/>
      <c r="AO96" s="11"/>
      <c r="AP96" s="11"/>
      <c r="AQ96" s="11"/>
      <c r="AR96" s="11"/>
      <c r="AS96" s="11"/>
      <c r="AT96" s="18"/>
      <c r="AU96" s="11"/>
      <c r="AV96" s="11"/>
      <c r="AZ96" s="12"/>
      <c r="BA96" s="11"/>
    </row>
    <row r="97" spans="6:53" ht="15.75" customHeight="1">
      <c r="F97" s="44"/>
      <c r="H97" s="11"/>
      <c r="I97" s="11"/>
      <c r="J97" s="11"/>
      <c r="K97" s="11"/>
      <c r="L97" s="11"/>
      <c r="M97" s="11"/>
      <c r="N97" s="11"/>
      <c r="O97" s="11"/>
      <c r="P97" s="18"/>
      <c r="Q97" s="11"/>
      <c r="R97" s="11"/>
      <c r="S97" s="11"/>
      <c r="T97" s="11"/>
      <c r="U97" s="11"/>
      <c r="V97" s="11"/>
      <c r="W97" s="11"/>
      <c r="X97" s="11"/>
      <c r="Z97" s="11"/>
      <c r="AA97" s="11"/>
      <c r="AB97" s="11"/>
      <c r="AC97" s="11"/>
      <c r="AD97" s="11"/>
      <c r="AE97" s="11"/>
      <c r="AF97" s="11"/>
      <c r="AG97" s="11"/>
      <c r="AK97" s="11"/>
      <c r="AL97" s="11"/>
      <c r="AM97" s="11"/>
      <c r="AN97" s="11"/>
      <c r="AO97" s="11"/>
      <c r="AP97" s="11"/>
      <c r="AQ97" s="11"/>
      <c r="AR97" s="11"/>
      <c r="AS97" s="11"/>
      <c r="AT97" s="18"/>
      <c r="AU97" s="11"/>
      <c r="AV97" s="11"/>
      <c r="AZ97" s="12"/>
      <c r="BA97" s="11"/>
    </row>
    <row r="98" spans="6:53" ht="15.75" customHeight="1">
      <c r="F98" s="44"/>
      <c r="H98" s="11"/>
      <c r="I98" s="11"/>
      <c r="J98" s="11"/>
      <c r="K98" s="11"/>
      <c r="L98" s="11"/>
      <c r="M98" s="11"/>
      <c r="N98" s="11"/>
      <c r="O98" s="11"/>
      <c r="P98" s="18"/>
      <c r="Q98" s="11"/>
      <c r="R98" s="11"/>
      <c r="S98" s="11"/>
      <c r="T98" s="11"/>
      <c r="U98" s="11"/>
      <c r="V98" s="11"/>
      <c r="W98" s="11"/>
      <c r="X98" s="11"/>
      <c r="Z98" s="11"/>
      <c r="AA98" s="11"/>
      <c r="AB98" s="11"/>
      <c r="AC98" s="11"/>
      <c r="AD98" s="11"/>
      <c r="AE98" s="11"/>
      <c r="AF98" s="11"/>
      <c r="AG98" s="11"/>
      <c r="AK98" s="11"/>
      <c r="AL98" s="11"/>
      <c r="AM98" s="11"/>
      <c r="AN98" s="11"/>
      <c r="AO98" s="11"/>
      <c r="AP98" s="11"/>
      <c r="AQ98" s="11"/>
      <c r="AR98" s="11"/>
      <c r="AS98" s="11"/>
      <c r="AT98" s="18"/>
      <c r="AU98" s="11"/>
      <c r="AV98" s="11"/>
      <c r="AZ98" s="12"/>
      <c r="BA98" s="11"/>
    </row>
    <row r="99" spans="6:53" ht="15.75" customHeight="1">
      <c r="F99" s="44"/>
      <c r="H99" s="11"/>
      <c r="I99" s="11"/>
      <c r="J99" s="11"/>
      <c r="K99" s="11"/>
      <c r="L99" s="11"/>
      <c r="M99" s="11"/>
      <c r="N99" s="11"/>
      <c r="O99" s="11"/>
      <c r="P99" s="18"/>
      <c r="Q99" s="11"/>
      <c r="R99" s="11"/>
      <c r="S99" s="11"/>
      <c r="T99" s="11"/>
      <c r="U99" s="11"/>
      <c r="V99" s="11"/>
      <c r="W99" s="11"/>
      <c r="X99" s="11"/>
      <c r="Z99" s="11"/>
      <c r="AA99" s="11"/>
      <c r="AB99" s="11"/>
      <c r="AC99" s="11"/>
      <c r="AD99" s="11"/>
      <c r="AE99" s="11"/>
      <c r="AF99" s="11"/>
      <c r="AG99" s="11"/>
      <c r="AK99" s="11"/>
      <c r="AL99" s="11"/>
      <c r="AM99" s="11"/>
      <c r="AN99" s="11"/>
      <c r="AO99" s="11"/>
      <c r="AP99" s="11"/>
      <c r="AQ99" s="11"/>
      <c r="AR99" s="11"/>
      <c r="AS99" s="11"/>
      <c r="AT99" s="18"/>
      <c r="AU99" s="11"/>
      <c r="AV99" s="11"/>
      <c r="AZ99" s="12"/>
      <c r="BA99" s="11"/>
    </row>
    <row r="100" spans="6:53" ht="15.75" customHeight="1">
      <c r="F100" s="44"/>
      <c r="H100" s="11"/>
      <c r="I100" s="11"/>
      <c r="J100" s="11"/>
      <c r="K100" s="11"/>
      <c r="L100" s="11"/>
      <c r="M100" s="11"/>
      <c r="N100" s="11"/>
      <c r="O100" s="11"/>
      <c r="P100" s="18"/>
      <c r="Q100" s="11"/>
      <c r="R100" s="11"/>
      <c r="S100" s="11"/>
      <c r="T100" s="11"/>
      <c r="U100" s="11"/>
      <c r="V100" s="11"/>
      <c r="W100" s="11"/>
      <c r="X100" s="11"/>
      <c r="Z100" s="11"/>
      <c r="AA100" s="11"/>
      <c r="AB100" s="11"/>
      <c r="AC100" s="11"/>
      <c r="AD100" s="11"/>
      <c r="AE100" s="11"/>
      <c r="AF100" s="11"/>
      <c r="AG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8"/>
      <c r="AU100" s="11"/>
      <c r="AV100" s="11"/>
      <c r="AZ100" s="12"/>
      <c r="BA100" s="11"/>
    </row>
    <row r="101" spans="6:53" ht="15.75" customHeight="1">
      <c r="F101" s="44"/>
      <c r="H101" s="11"/>
      <c r="I101" s="11"/>
      <c r="J101" s="11"/>
      <c r="K101" s="11"/>
      <c r="L101" s="11"/>
      <c r="M101" s="11"/>
      <c r="N101" s="11"/>
      <c r="O101" s="11"/>
      <c r="P101" s="18"/>
      <c r="Q101" s="11"/>
      <c r="R101" s="11"/>
      <c r="S101" s="11"/>
      <c r="T101" s="11"/>
      <c r="U101" s="11"/>
      <c r="V101" s="11"/>
      <c r="W101" s="11"/>
      <c r="X101" s="11"/>
      <c r="Z101" s="11"/>
      <c r="AA101" s="11"/>
      <c r="AB101" s="11"/>
      <c r="AC101" s="11"/>
      <c r="AD101" s="11"/>
      <c r="AE101" s="11"/>
      <c r="AF101" s="11"/>
      <c r="AG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8"/>
      <c r="AU101" s="11"/>
      <c r="AV101" s="11"/>
      <c r="AZ101" s="12"/>
      <c r="BA101" s="11"/>
    </row>
    <row r="102" spans="6:53" ht="15.75" customHeight="1">
      <c r="F102" s="44"/>
      <c r="H102" s="11"/>
      <c r="I102" s="11"/>
      <c r="J102" s="11"/>
      <c r="K102" s="11"/>
      <c r="L102" s="11"/>
      <c r="M102" s="11"/>
      <c r="N102" s="11"/>
      <c r="O102" s="11"/>
      <c r="P102" s="18"/>
      <c r="Q102" s="11"/>
      <c r="R102" s="11"/>
      <c r="S102" s="11"/>
      <c r="T102" s="11"/>
      <c r="U102" s="11"/>
      <c r="V102" s="11"/>
      <c r="W102" s="11"/>
      <c r="X102" s="11"/>
      <c r="Z102" s="11"/>
      <c r="AA102" s="11"/>
      <c r="AB102" s="11"/>
      <c r="AC102" s="11"/>
      <c r="AD102" s="11"/>
      <c r="AE102" s="11"/>
      <c r="AF102" s="11"/>
      <c r="AG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8"/>
      <c r="AU102" s="11"/>
      <c r="AV102" s="11"/>
      <c r="AZ102" s="12"/>
      <c r="BA102" s="11"/>
    </row>
    <row r="103" spans="6:53" ht="15.75" customHeight="1">
      <c r="F103" s="44"/>
      <c r="H103" s="11"/>
      <c r="I103" s="11"/>
      <c r="J103" s="11"/>
      <c r="K103" s="11"/>
      <c r="L103" s="11"/>
      <c r="M103" s="11"/>
      <c r="N103" s="11"/>
      <c r="O103" s="11"/>
      <c r="P103" s="18"/>
      <c r="Q103" s="11"/>
      <c r="R103" s="11"/>
      <c r="S103" s="11"/>
      <c r="T103" s="11"/>
      <c r="U103" s="11"/>
      <c r="V103" s="11"/>
      <c r="W103" s="11"/>
      <c r="X103" s="11"/>
      <c r="Z103" s="11"/>
      <c r="AA103" s="11"/>
      <c r="AB103" s="11"/>
      <c r="AC103" s="11"/>
      <c r="AD103" s="11"/>
      <c r="AE103" s="11"/>
      <c r="AF103" s="11"/>
      <c r="AG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8"/>
      <c r="AU103" s="11"/>
      <c r="AV103" s="11"/>
      <c r="AZ103" s="12"/>
      <c r="BA103" s="11"/>
    </row>
    <row r="104" spans="6:53" ht="15.75" customHeight="1">
      <c r="F104" s="44"/>
      <c r="H104" s="11"/>
      <c r="I104" s="11"/>
      <c r="J104" s="11"/>
      <c r="K104" s="11"/>
      <c r="L104" s="11"/>
      <c r="M104" s="11"/>
      <c r="N104" s="11"/>
      <c r="O104" s="11"/>
      <c r="P104" s="18"/>
      <c r="Q104" s="11"/>
      <c r="R104" s="11"/>
      <c r="S104" s="11"/>
      <c r="T104" s="11"/>
      <c r="U104" s="11"/>
      <c r="V104" s="11"/>
      <c r="W104" s="11"/>
      <c r="X104" s="11"/>
      <c r="Z104" s="11"/>
      <c r="AA104" s="11"/>
      <c r="AB104" s="11"/>
      <c r="AC104" s="11"/>
      <c r="AD104" s="11"/>
      <c r="AE104" s="11"/>
      <c r="AF104" s="11"/>
      <c r="AG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8"/>
      <c r="AU104" s="11"/>
      <c r="AV104" s="11"/>
      <c r="AZ104" s="12"/>
      <c r="BA104" s="11"/>
    </row>
    <row r="105" spans="6:53" ht="15.75" customHeight="1">
      <c r="F105" s="44"/>
      <c r="H105" s="11"/>
      <c r="I105" s="11"/>
      <c r="J105" s="11"/>
      <c r="K105" s="11"/>
      <c r="L105" s="11"/>
      <c r="M105" s="11"/>
      <c r="N105" s="11"/>
      <c r="O105" s="11"/>
      <c r="P105" s="18"/>
      <c r="Q105" s="11"/>
      <c r="R105" s="11"/>
      <c r="S105" s="11"/>
      <c r="T105" s="11"/>
      <c r="U105" s="11"/>
      <c r="V105" s="11"/>
      <c r="W105" s="11"/>
      <c r="X105" s="11"/>
      <c r="Z105" s="11"/>
      <c r="AA105" s="11"/>
      <c r="AB105" s="11"/>
      <c r="AC105" s="11"/>
      <c r="AD105" s="11"/>
      <c r="AE105" s="11"/>
      <c r="AF105" s="11"/>
      <c r="AG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8"/>
      <c r="AU105" s="11"/>
      <c r="AV105" s="11"/>
      <c r="AZ105" s="12"/>
      <c r="BA105" s="11"/>
    </row>
    <row r="106" spans="6:53" ht="15.75" customHeight="1">
      <c r="F106" s="44"/>
      <c r="H106" s="11"/>
      <c r="I106" s="11"/>
      <c r="J106" s="11"/>
      <c r="K106" s="11"/>
      <c r="L106" s="11"/>
      <c r="M106" s="11"/>
      <c r="N106" s="11"/>
      <c r="O106" s="11"/>
      <c r="P106" s="18"/>
      <c r="Q106" s="11"/>
      <c r="R106" s="11"/>
      <c r="S106" s="11"/>
      <c r="T106" s="11"/>
      <c r="U106" s="11"/>
      <c r="V106" s="11"/>
      <c r="W106" s="11"/>
      <c r="X106" s="11"/>
      <c r="Z106" s="11"/>
      <c r="AA106" s="11"/>
      <c r="AB106" s="11"/>
      <c r="AC106" s="11"/>
      <c r="AD106" s="11"/>
      <c r="AE106" s="11"/>
      <c r="AF106" s="11"/>
      <c r="AG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8"/>
      <c r="AU106" s="11"/>
      <c r="AV106" s="11"/>
      <c r="AZ106" s="12"/>
      <c r="BA106" s="11"/>
    </row>
    <row r="107" spans="6:53" ht="15.75" customHeight="1">
      <c r="F107" s="44"/>
      <c r="H107" s="11"/>
      <c r="I107" s="11"/>
      <c r="J107" s="11"/>
      <c r="K107" s="11"/>
      <c r="L107" s="11"/>
      <c r="M107" s="11"/>
      <c r="N107" s="11"/>
      <c r="O107" s="11"/>
      <c r="P107" s="18"/>
      <c r="Q107" s="11"/>
      <c r="R107" s="11"/>
      <c r="S107" s="11"/>
      <c r="T107" s="11"/>
      <c r="U107" s="11"/>
      <c r="V107" s="11"/>
      <c r="W107" s="11"/>
      <c r="X107" s="11"/>
      <c r="Z107" s="11"/>
      <c r="AA107" s="11"/>
      <c r="AB107" s="11"/>
      <c r="AC107" s="11"/>
      <c r="AD107" s="11"/>
      <c r="AE107" s="11"/>
      <c r="AF107" s="11"/>
      <c r="AG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8"/>
      <c r="AU107" s="11"/>
      <c r="AV107" s="11"/>
      <c r="AZ107" s="12"/>
      <c r="BA107" s="11"/>
    </row>
    <row r="108" spans="6:53" ht="15.75" customHeight="1">
      <c r="F108" s="44"/>
      <c r="H108" s="11"/>
      <c r="I108" s="11"/>
      <c r="J108" s="11"/>
      <c r="K108" s="11"/>
      <c r="L108" s="11"/>
      <c r="M108" s="11"/>
      <c r="N108" s="11"/>
      <c r="O108" s="11"/>
      <c r="P108" s="18"/>
      <c r="Q108" s="11"/>
      <c r="R108" s="11"/>
      <c r="S108" s="11"/>
      <c r="T108" s="11"/>
      <c r="U108" s="11"/>
      <c r="V108" s="11"/>
      <c r="W108" s="11"/>
      <c r="X108" s="11"/>
      <c r="Z108" s="11"/>
      <c r="AA108" s="11"/>
      <c r="AB108" s="11"/>
      <c r="AC108" s="11"/>
      <c r="AD108" s="11"/>
      <c r="AE108" s="11"/>
      <c r="AF108" s="11"/>
      <c r="AG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8"/>
      <c r="AU108" s="11"/>
      <c r="AV108" s="11"/>
      <c r="AZ108" s="12"/>
      <c r="BA108" s="11"/>
    </row>
    <row r="109" spans="6:53" ht="15.75" customHeight="1">
      <c r="F109" s="44"/>
      <c r="H109" s="11"/>
      <c r="I109" s="11"/>
      <c r="J109" s="11"/>
      <c r="K109" s="11"/>
      <c r="L109" s="11"/>
      <c r="M109" s="11"/>
      <c r="N109" s="11"/>
      <c r="O109" s="11"/>
      <c r="P109" s="18"/>
      <c r="Q109" s="11"/>
      <c r="R109" s="11"/>
      <c r="S109" s="11"/>
      <c r="T109" s="11"/>
      <c r="U109" s="11"/>
      <c r="V109" s="11"/>
      <c r="W109" s="11"/>
      <c r="X109" s="11"/>
      <c r="Z109" s="11"/>
      <c r="AA109" s="11"/>
      <c r="AB109" s="11"/>
      <c r="AC109" s="11"/>
      <c r="AD109" s="11"/>
      <c r="AE109" s="11"/>
      <c r="AF109" s="11"/>
      <c r="AG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8"/>
      <c r="AU109" s="11"/>
      <c r="AV109" s="11"/>
      <c r="AZ109" s="12"/>
      <c r="BA109" s="11"/>
    </row>
    <row r="110" spans="6:53" ht="15.75" customHeight="1">
      <c r="F110" s="44"/>
      <c r="H110" s="11"/>
      <c r="I110" s="11"/>
      <c r="J110" s="11"/>
      <c r="K110" s="11"/>
      <c r="L110" s="11"/>
      <c r="M110" s="11"/>
      <c r="N110" s="11"/>
      <c r="O110" s="11"/>
      <c r="P110" s="18"/>
      <c r="Q110" s="11"/>
      <c r="R110" s="11"/>
      <c r="S110" s="11"/>
      <c r="T110" s="11"/>
      <c r="U110" s="11"/>
      <c r="V110" s="11"/>
      <c r="W110" s="11"/>
      <c r="X110" s="11"/>
      <c r="Z110" s="11"/>
      <c r="AA110" s="11"/>
      <c r="AB110" s="11"/>
      <c r="AC110" s="11"/>
      <c r="AD110" s="11"/>
      <c r="AE110" s="11"/>
      <c r="AF110" s="11"/>
      <c r="AG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8"/>
      <c r="AU110" s="11"/>
      <c r="AV110" s="11"/>
      <c r="AZ110" s="12"/>
      <c r="BA110" s="11"/>
    </row>
    <row r="111" spans="6:53" ht="15.75" customHeight="1">
      <c r="F111" s="44"/>
      <c r="H111" s="11"/>
      <c r="I111" s="11"/>
      <c r="J111" s="11"/>
      <c r="K111" s="11"/>
      <c r="L111" s="11"/>
      <c r="M111" s="11"/>
      <c r="N111" s="11"/>
      <c r="O111" s="11"/>
      <c r="P111" s="18"/>
      <c r="Q111" s="11"/>
      <c r="R111" s="11"/>
      <c r="S111" s="11"/>
      <c r="T111" s="11"/>
      <c r="U111" s="11"/>
      <c r="V111" s="11"/>
      <c r="W111" s="11"/>
      <c r="X111" s="11"/>
      <c r="Z111" s="11"/>
      <c r="AA111" s="11"/>
      <c r="AB111" s="11"/>
      <c r="AC111" s="11"/>
      <c r="AD111" s="11"/>
      <c r="AE111" s="11"/>
      <c r="AF111" s="11"/>
      <c r="AG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8"/>
      <c r="AU111" s="11"/>
      <c r="AV111" s="11"/>
      <c r="AZ111" s="12"/>
      <c r="BA111" s="11"/>
    </row>
    <row r="112" spans="6:53" ht="15.75" customHeight="1">
      <c r="F112" s="44"/>
      <c r="H112" s="11"/>
      <c r="I112" s="11"/>
      <c r="J112" s="11"/>
      <c r="K112" s="11"/>
      <c r="L112" s="11"/>
      <c r="M112" s="11"/>
      <c r="N112" s="11"/>
      <c r="O112" s="11"/>
      <c r="P112" s="18"/>
      <c r="Q112" s="11"/>
      <c r="R112" s="11"/>
      <c r="S112" s="11"/>
      <c r="T112" s="11"/>
      <c r="U112" s="11"/>
      <c r="V112" s="11"/>
      <c r="W112" s="11"/>
      <c r="X112" s="11"/>
      <c r="Z112" s="11"/>
      <c r="AA112" s="11"/>
      <c r="AB112" s="11"/>
      <c r="AC112" s="11"/>
      <c r="AD112" s="11"/>
      <c r="AE112" s="11"/>
      <c r="AF112" s="11"/>
      <c r="AG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8"/>
      <c r="AU112" s="11"/>
      <c r="AV112" s="11"/>
      <c r="AZ112" s="12"/>
      <c r="BA112" s="11"/>
    </row>
    <row r="113" spans="6:53" ht="15.75" customHeight="1">
      <c r="F113" s="44"/>
      <c r="H113" s="11"/>
      <c r="I113" s="11"/>
      <c r="J113" s="11"/>
      <c r="K113" s="11"/>
      <c r="L113" s="11"/>
      <c r="M113" s="11"/>
      <c r="N113" s="11"/>
      <c r="O113" s="11"/>
      <c r="P113" s="18"/>
      <c r="Q113" s="11"/>
      <c r="R113" s="11"/>
      <c r="S113" s="11"/>
      <c r="T113" s="11"/>
      <c r="U113" s="11"/>
      <c r="V113" s="11"/>
      <c r="W113" s="11"/>
      <c r="X113" s="11"/>
      <c r="Z113" s="11"/>
      <c r="AA113" s="11"/>
      <c r="AB113" s="11"/>
      <c r="AC113" s="11"/>
      <c r="AD113" s="11"/>
      <c r="AE113" s="11"/>
      <c r="AF113" s="11"/>
      <c r="AG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8"/>
      <c r="AU113" s="11"/>
      <c r="AV113" s="11"/>
      <c r="AZ113" s="12"/>
      <c r="BA113" s="11"/>
    </row>
    <row r="114" spans="6:53" ht="15.75" customHeight="1">
      <c r="F114" s="44"/>
      <c r="H114" s="11"/>
      <c r="I114" s="11"/>
      <c r="J114" s="11"/>
      <c r="K114" s="11"/>
      <c r="L114" s="11"/>
      <c r="M114" s="11"/>
      <c r="N114" s="11"/>
      <c r="O114" s="11"/>
      <c r="P114" s="18"/>
      <c r="Q114" s="11"/>
      <c r="R114" s="11"/>
      <c r="S114" s="11"/>
      <c r="T114" s="11"/>
      <c r="U114" s="11"/>
      <c r="V114" s="11"/>
      <c r="W114" s="11"/>
      <c r="X114" s="11"/>
      <c r="Z114" s="11"/>
      <c r="AA114" s="11"/>
      <c r="AB114" s="11"/>
      <c r="AC114" s="11"/>
      <c r="AD114" s="11"/>
      <c r="AE114" s="11"/>
      <c r="AF114" s="11"/>
      <c r="AG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8"/>
      <c r="AU114" s="11"/>
      <c r="AV114" s="11"/>
      <c r="AZ114" s="12"/>
      <c r="BA114" s="11"/>
    </row>
    <row r="115" spans="6:53" ht="15.75" customHeight="1">
      <c r="F115" s="44"/>
      <c r="H115" s="11"/>
      <c r="I115" s="11"/>
      <c r="J115" s="11"/>
      <c r="K115" s="11"/>
      <c r="L115" s="11"/>
      <c r="M115" s="11"/>
      <c r="N115" s="11"/>
      <c r="O115" s="11"/>
      <c r="P115" s="18"/>
      <c r="Q115" s="11"/>
      <c r="R115" s="11"/>
      <c r="S115" s="11"/>
      <c r="T115" s="11"/>
      <c r="U115" s="11"/>
      <c r="V115" s="11"/>
      <c r="W115" s="11"/>
      <c r="X115" s="11"/>
      <c r="Z115" s="11"/>
      <c r="AA115" s="11"/>
      <c r="AB115" s="11"/>
      <c r="AC115" s="11"/>
      <c r="AD115" s="11"/>
      <c r="AE115" s="11"/>
      <c r="AF115" s="11"/>
      <c r="AG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8"/>
      <c r="AU115" s="11"/>
      <c r="AV115" s="11"/>
      <c r="AZ115" s="12"/>
      <c r="BA115" s="11"/>
    </row>
    <row r="116" spans="6:53" ht="15.75" customHeight="1">
      <c r="F116" s="44"/>
      <c r="H116" s="11"/>
      <c r="I116" s="11"/>
      <c r="J116" s="11"/>
      <c r="K116" s="11"/>
      <c r="L116" s="11"/>
      <c r="M116" s="11"/>
      <c r="N116" s="11"/>
      <c r="O116" s="11"/>
      <c r="P116" s="18"/>
      <c r="Q116" s="11"/>
      <c r="R116" s="11"/>
      <c r="S116" s="11"/>
      <c r="T116" s="11"/>
      <c r="U116" s="11"/>
      <c r="V116" s="11"/>
      <c r="W116" s="11"/>
      <c r="X116" s="11"/>
      <c r="Z116" s="11"/>
      <c r="AA116" s="11"/>
      <c r="AB116" s="11"/>
      <c r="AC116" s="11"/>
      <c r="AD116" s="11"/>
      <c r="AE116" s="11"/>
      <c r="AF116" s="11"/>
      <c r="AG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8"/>
      <c r="AU116" s="11"/>
      <c r="AV116" s="11"/>
      <c r="AZ116" s="12"/>
      <c r="BA116" s="11"/>
    </row>
    <row r="117" spans="6:53" ht="15.75" customHeight="1">
      <c r="F117" s="44"/>
      <c r="H117" s="11"/>
      <c r="I117" s="11"/>
      <c r="J117" s="11"/>
      <c r="K117" s="11"/>
      <c r="L117" s="11"/>
      <c r="M117" s="11"/>
      <c r="N117" s="11"/>
      <c r="O117" s="11"/>
      <c r="P117" s="18"/>
      <c r="Q117" s="11"/>
      <c r="R117" s="11"/>
      <c r="S117" s="11"/>
      <c r="T117" s="11"/>
      <c r="U117" s="11"/>
      <c r="V117" s="11"/>
      <c r="W117" s="11"/>
      <c r="X117" s="11"/>
      <c r="Z117" s="11"/>
      <c r="AA117" s="11"/>
      <c r="AB117" s="11"/>
      <c r="AC117" s="11"/>
      <c r="AD117" s="11"/>
      <c r="AE117" s="11"/>
      <c r="AF117" s="11"/>
      <c r="AG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8"/>
      <c r="AU117" s="11"/>
      <c r="AV117" s="11"/>
      <c r="AZ117" s="12"/>
      <c r="BA117" s="11"/>
    </row>
    <row r="118" spans="6:53" ht="15.75" customHeight="1">
      <c r="F118" s="44"/>
      <c r="H118" s="11"/>
      <c r="I118" s="11"/>
      <c r="J118" s="11"/>
      <c r="K118" s="11"/>
      <c r="L118" s="11"/>
      <c r="M118" s="11"/>
      <c r="N118" s="11"/>
      <c r="O118" s="11"/>
      <c r="P118" s="18"/>
      <c r="Q118" s="11"/>
      <c r="R118" s="11"/>
      <c r="S118" s="11"/>
      <c r="T118" s="11"/>
      <c r="U118" s="11"/>
      <c r="V118" s="11"/>
      <c r="W118" s="11"/>
      <c r="X118" s="11"/>
      <c r="Z118" s="11"/>
      <c r="AA118" s="11"/>
      <c r="AB118" s="11"/>
      <c r="AC118" s="11"/>
      <c r="AD118" s="11"/>
      <c r="AE118" s="11"/>
      <c r="AF118" s="11"/>
      <c r="AG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8"/>
      <c r="AU118" s="11"/>
      <c r="AV118" s="11"/>
      <c r="AZ118" s="12"/>
      <c r="BA118" s="11"/>
    </row>
    <row r="119" spans="6:53" ht="15.75" customHeight="1">
      <c r="F119" s="44"/>
      <c r="H119" s="11"/>
      <c r="I119" s="11"/>
      <c r="J119" s="11"/>
      <c r="K119" s="11"/>
      <c r="L119" s="11"/>
      <c r="M119" s="11"/>
      <c r="N119" s="11"/>
      <c r="O119" s="11"/>
      <c r="P119" s="18"/>
      <c r="Q119" s="11"/>
      <c r="R119" s="11"/>
      <c r="S119" s="11"/>
      <c r="T119" s="11"/>
      <c r="U119" s="11"/>
      <c r="V119" s="11"/>
      <c r="W119" s="11"/>
      <c r="X119" s="11"/>
      <c r="Z119" s="11"/>
      <c r="AA119" s="11"/>
      <c r="AB119" s="11"/>
      <c r="AC119" s="11"/>
      <c r="AD119" s="11"/>
      <c r="AE119" s="11"/>
      <c r="AF119" s="11"/>
      <c r="AG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8"/>
      <c r="AU119" s="11"/>
      <c r="AV119" s="11"/>
      <c r="AZ119" s="12"/>
      <c r="BA119" s="11"/>
    </row>
    <row r="120" spans="6:53" ht="15.75" customHeight="1">
      <c r="F120" s="44"/>
      <c r="H120" s="11"/>
      <c r="I120" s="11"/>
      <c r="J120" s="11"/>
      <c r="K120" s="11"/>
      <c r="L120" s="11"/>
      <c r="M120" s="11"/>
      <c r="N120" s="11"/>
      <c r="O120" s="11"/>
      <c r="P120" s="18"/>
      <c r="Q120" s="11"/>
      <c r="R120" s="11"/>
      <c r="S120" s="11"/>
      <c r="T120" s="11"/>
      <c r="U120" s="11"/>
      <c r="V120" s="11"/>
      <c r="W120" s="11"/>
      <c r="X120" s="11"/>
      <c r="Z120" s="11"/>
      <c r="AA120" s="11"/>
      <c r="AB120" s="11"/>
      <c r="AC120" s="11"/>
      <c r="AD120" s="11"/>
      <c r="AE120" s="11"/>
      <c r="AF120" s="11"/>
      <c r="AG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8"/>
      <c r="AU120" s="11"/>
      <c r="AV120" s="11"/>
      <c r="AZ120" s="12"/>
      <c r="BA120" s="11"/>
    </row>
    <row r="121" spans="6:53" ht="15.75" customHeight="1">
      <c r="F121" s="44"/>
      <c r="H121" s="11"/>
      <c r="I121" s="11"/>
      <c r="J121" s="11"/>
      <c r="K121" s="11"/>
      <c r="L121" s="11"/>
      <c r="M121" s="11"/>
      <c r="N121" s="11"/>
      <c r="O121" s="11"/>
      <c r="P121" s="18"/>
      <c r="Q121" s="11"/>
      <c r="R121" s="11"/>
      <c r="S121" s="11"/>
      <c r="T121" s="11"/>
      <c r="U121" s="11"/>
      <c r="V121" s="11"/>
      <c r="W121" s="11"/>
      <c r="X121" s="11"/>
      <c r="Z121" s="11"/>
      <c r="AA121" s="11"/>
      <c r="AB121" s="11"/>
      <c r="AC121" s="11"/>
      <c r="AD121" s="11"/>
      <c r="AE121" s="11"/>
      <c r="AF121" s="11"/>
      <c r="AG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8"/>
      <c r="AU121" s="11"/>
      <c r="AV121" s="11"/>
      <c r="AZ121" s="12"/>
      <c r="BA121" s="11"/>
    </row>
    <row r="122" spans="6:53" ht="15.75" customHeight="1">
      <c r="F122" s="44"/>
      <c r="H122" s="11"/>
      <c r="I122" s="11"/>
      <c r="J122" s="11"/>
      <c r="K122" s="11"/>
      <c r="L122" s="11"/>
      <c r="M122" s="11"/>
      <c r="N122" s="11"/>
      <c r="O122" s="11"/>
      <c r="P122" s="18"/>
      <c r="Q122" s="11"/>
      <c r="R122" s="11"/>
      <c r="S122" s="11"/>
      <c r="T122" s="11"/>
      <c r="U122" s="11"/>
      <c r="V122" s="11"/>
      <c r="W122" s="11"/>
      <c r="X122" s="11"/>
      <c r="Z122" s="11"/>
      <c r="AA122" s="11"/>
      <c r="AB122" s="11"/>
      <c r="AC122" s="11"/>
      <c r="AD122" s="11"/>
      <c r="AE122" s="11"/>
      <c r="AF122" s="11"/>
      <c r="AG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8"/>
      <c r="AU122" s="11"/>
      <c r="AV122" s="11"/>
      <c r="AZ122" s="12"/>
      <c r="BA122" s="11"/>
    </row>
    <row r="123" spans="6:53" ht="15.75" customHeight="1">
      <c r="F123" s="44"/>
      <c r="H123" s="11"/>
      <c r="I123" s="11"/>
      <c r="J123" s="11"/>
      <c r="K123" s="11"/>
      <c r="L123" s="11"/>
      <c r="M123" s="11"/>
      <c r="N123" s="11"/>
      <c r="O123" s="11"/>
      <c r="P123" s="18"/>
      <c r="Q123" s="11"/>
      <c r="R123" s="11"/>
      <c r="S123" s="11"/>
      <c r="T123" s="11"/>
      <c r="U123" s="11"/>
      <c r="V123" s="11"/>
      <c r="W123" s="11"/>
      <c r="X123" s="11"/>
      <c r="Z123" s="11"/>
      <c r="AA123" s="11"/>
      <c r="AB123" s="11"/>
      <c r="AC123" s="11"/>
      <c r="AD123" s="11"/>
      <c r="AE123" s="11"/>
      <c r="AF123" s="11"/>
      <c r="AG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8"/>
      <c r="AU123" s="11"/>
      <c r="AV123" s="11"/>
      <c r="AZ123" s="12"/>
      <c r="BA123" s="11"/>
    </row>
    <row r="124" spans="6:53" ht="15.75" customHeight="1">
      <c r="F124" s="44"/>
      <c r="H124" s="11"/>
      <c r="I124" s="11"/>
      <c r="J124" s="11"/>
      <c r="K124" s="11"/>
      <c r="L124" s="11"/>
      <c r="M124" s="11"/>
      <c r="N124" s="11"/>
      <c r="O124" s="11"/>
      <c r="P124" s="18"/>
      <c r="Q124" s="11"/>
      <c r="R124" s="11"/>
      <c r="S124" s="11"/>
      <c r="T124" s="11"/>
      <c r="U124" s="11"/>
      <c r="V124" s="11"/>
      <c r="W124" s="11"/>
      <c r="X124" s="11"/>
      <c r="Z124" s="11"/>
      <c r="AA124" s="11"/>
      <c r="AB124" s="11"/>
      <c r="AC124" s="11"/>
      <c r="AD124" s="11"/>
      <c r="AE124" s="11"/>
      <c r="AF124" s="11"/>
      <c r="AG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8"/>
      <c r="AU124" s="11"/>
      <c r="AV124" s="11"/>
      <c r="AZ124" s="12"/>
      <c r="BA124" s="11"/>
    </row>
    <row r="125" spans="6:53" ht="15.75" customHeight="1">
      <c r="F125" s="44"/>
      <c r="H125" s="11"/>
      <c r="I125" s="11"/>
      <c r="J125" s="11"/>
      <c r="K125" s="11"/>
      <c r="L125" s="11"/>
      <c r="M125" s="11"/>
      <c r="N125" s="11"/>
      <c r="O125" s="11"/>
      <c r="P125" s="18"/>
      <c r="Q125" s="11"/>
      <c r="R125" s="11"/>
      <c r="S125" s="11"/>
      <c r="T125" s="11"/>
      <c r="U125" s="11"/>
      <c r="V125" s="11"/>
      <c r="W125" s="11"/>
      <c r="X125" s="11"/>
      <c r="Z125" s="11"/>
      <c r="AA125" s="11"/>
      <c r="AB125" s="11"/>
      <c r="AC125" s="11"/>
      <c r="AD125" s="11"/>
      <c r="AE125" s="11"/>
      <c r="AF125" s="11"/>
      <c r="AG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8"/>
      <c r="AU125" s="11"/>
      <c r="AV125" s="11"/>
      <c r="AZ125" s="12"/>
      <c r="BA125" s="11"/>
    </row>
    <row r="126" spans="6:53" ht="15.75" customHeight="1">
      <c r="F126" s="44"/>
      <c r="H126" s="11"/>
      <c r="I126" s="11"/>
      <c r="J126" s="11"/>
      <c r="K126" s="11"/>
      <c r="L126" s="11"/>
      <c r="M126" s="11"/>
      <c r="N126" s="11"/>
      <c r="O126" s="11"/>
      <c r="P126" s="18"/>
      <c r="Q126" s="11"/>
      <c r="R126" s="11"/>
      <c r="S126" s="11"/>
      <c r="T126" s="11"/>
      <c r="U126" s="11"/>
      <c r="V126" s="11"/>
      <c r="W126" s="11"/>
      <c r="X126" s="11"/>
      <c r="Z126" s="11"/>
      <c r="AA126" s="11"/>
      <c r="AB126" s="11"/>
      <c r="AC126" s="11"/>
      <c r="AD126" s="11"/>
      <c r="AE126" s="11"/>
      <c r="AF126" s="11"/>
      <c r="AG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8"/>
      <c r="AU126" s="11"/>
      <c r="AV126" s="11"/>
      <c r="AZ126" s="12"/>
      <c r="BA126" s="11"/>
    </row>
    <row r="127" spans="6:53" ht="15.75" customHeight="1">
      <c r="F127" s="44"/>
      <c r="H127" s="11"/>
      <c r="I127" s="11"/>
      <c r="J127" s="11"/>
      <c r="K127" s="11"/>
      <c r="L127" s="11"/>
      <c r="M127" s="11"/>
      <c r="N127" s="11"/>
      <c r="O127" s="11"/>
      <c r="P127" s="18"/>
      <c r="Q127" s="11"/>
      <c r="R127" s="11"/>
      <c r="S127" s="11"/>
      <c r="T127" s="11"/>
      <c r="U127" s="11"/>
      <c r="V127" s="11"/>
      <c r="W127" s="11"/>
      <c r="X127" s="11"/>
      <c r="Z127" s="11"/>
      <c r="AA127" s="11"/>
      <c r="AB127" s="11"/>
      <c r="AC127" s="11"/>
      <c r="AD127" s="11"/>
      <c r="AE127" s="11"/>
      <c r="AF127" s="11"/>
      <c r="AG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8"/>
      <c r="AU127" s="11"/>
      <c r="AV127" s="11"/>
      <c r="AZ127" s="12"/>
      <c r="BA127" s="11"/>
    </row>
    <row r="128" spans="6:53" ht="15.75" customHeight="1">
      <c r="F128" s="44"/>
      <c r="H128" s="11"/>
      <c r="I128" s="11"/>
      <c r="J128" s="11"/>
      <c r="K128" s="11"/>
      <c r="L128" s="11"/>
      <c r="M128" s="11"/>
      <c r="N128" s="11"/>
      <c r="O128" s="11"/>
      <c r="P128" s="18"/>
      <c r="Q128" s="11"/>
      <c r="R128" s="11"/>
      <c r="S128" s="11"/>
      <c r="T128" s="11"/>
      <c r="U128" s="11"/>
      <c r="V128" s="11"/>
      <c r="W128" s="11"/>
      <c r="X128" s="11"/>
      <c r="Z128" s="11"/>
      <c r="AA128" s="11"/>
      <c r="AB128" s="11"/>
      <c r="AC128" s="11"/>
      <c r="AD128" s="11"/>
      <c r="AE128" s="11"/>
      <c r="AF128" s="11"/>
      <c r="AG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8"/>
      <c r="AU128" s="11"/>
      <c r="AV128" s="11"/>
      <c r="AZ128" s="12"/>
      <c r="BA128" s="11"/>
    </row>
    <row r="129" spans="6:53" ht="15.75" customHeight="1">
      <c r="F129" s="44"/>
      <c r="H129" s="11"/>
      <c r="I129" s="11"/>
      <c r="J129" s="11"/>
      <c r="K129" s="11"/>
      <c r="L129" s="11"/>
      <c r="M129" s="11"/>
      <c r="N129" s="11"/>
      <c r="O129" s="11"/>
      <c r="P129" s="18"/>
      <c r="Q129" s="11"/>
      <c r="R129" s="11"/>
      <c r="S129" s="11"/>
      <c r="T129" s="11"/>
      <c r="U129" s="11"/>
      <c r="V129" s="11"/>
      <c r="W129" s="11"/>
      <c r="X129" s="11"/>
      <c r="Z129" s="11"/>
      <c r="AA129" s="11"/>
      <c r="AB129" s="11"/>
      <c r="AC129" s="11"/>
      <c r="AD129" s="11"/>
      <c r="AE129" s="11"/>
      <c r="AF129" s="11"/>
      <c r="AG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8"/>
      <c r="AU129" s="11"/>
      <c r="AV129" s="11"/>
      <c r="AZ129" s="12"/>
      <c r="BA129" s="11"/>
    </row>
    <row r="130" spans="6:53" ht="15.75" customHeight="1">
      <c r="F130" s="44"/>
      <c r="H130" s="11"/>
      <c r="I130" s="11"/>
      <c r="J130" s="11"/>
      <c r="K130" s="11"/>
      <c r="L130" s="11"/>
      <c r="M130" s="11"/>
      <c r="N130" s="11"/>
      <c r="O130" s="11"/>
      <c r="P130" s="18"/>
      <c r="Q130" s="11"/>
      <c r="R130" s="11"/>
      <c r="S130" s="11"/>
      <c r="T130" s="11"/>
      <c r="U130" s="11"/>
      <c r="V130" s="11"/>
      <c r="W130" s="11"/>
      <c r="X130" s="11"/>
      <c r="Z130" s="11"/>
      <c r="AA130" s="11"/>
      <c r="AB130" s="11"/>
      <c r="AC130" s="11"/>
      <c r="AD130" s="11"/>
      <c r="AE130" s="11"/>
      <c r="AF130" s="11"/>
      <c r="AG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8"/>
      <c r="AU130" s="11"/>
      <c r="AV130" s="11"/>
      <c r="AZ130" s="12"/>
      <c r="BA130" s="11"/>
    </row>
    <row r="131" spans="6:53" ht="15.75" customHeight="1">
      <c r="F131" s="44"/>
      <c r="H131" s="11"/>
      <c r="I131" s="11"/>
      <c r="J131" s="11"/>
      <c r="K131" s="11"/>
      <c r="L131" s="11"/>
      <c r="M131" s="11"/>
      <c r="N131" s="11"/>
      <c r="O131" s="11"/>
      <c r="P131" s="18"/>
      <c r="Q131" s="11"/>
      <c r="R131" s="11"/>
      <c r="S131" s="11"/>
      <c r="T131" s="11"/>
      <c r="U131" s="11"/>
      <c r="V131" s="11"/>
      <c r="W131" s="11"/>
      <c r="X131" s="11"/>
      <c r="Z131" s="11"/>
      <c r="AA131" s="11"/>
      <c r="AB131" s="11"/>
      <c r="AC131" s="11"/>
      <c r="AD131" s="11"/>
      <c r="AE131" s="11"/>
      <c r="AF131" s="11"/>
      <c r="AG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8"/>
      <c r="AU131" s="11"/>
      <c r="AV131" s="11"/>
      <c r="AZ131" s="12"/>
      <c r="BA131" s="11"/>
    </row>
    <row r="132" spans="6:53" ht="15.75" customHeight="1">
      <c r="F132" s="44"/>
      <c r="H132" s="11"/>
      <c r="I132" s="11"/>
      <c r="J132" s="11"/>
      <c r="K132" s="11"/>
      <c r="L132" s="11"/>
      <c r="M132" s="11"/>
      <c r="N132" s="11"/>
      <c r="O132" s="11"/>
      <c r="P132" s="18"/>
      <c r="Q132" s="11"/>
      <c r="R132" s="11"/>
      <c r="S132" s="11"/>
      <c r="T132" s="11"/>
      <c r="U132" s="11"/>
      <c r="V132" s="11"/>
      <c r="W132" s="11"/>
      <c r="X132" s="11"/>
      <c r="Z132" s="11"/>
      <c r="AA132" s="11"/>
      <c r="AB132" s="11"/>
      <c r="AC132" s="11"/>
      <c r="AD132" s="11"/>
      <c r="AE132" s="11"/>
      <c r="AF132" s="11"/>
      <c r="AG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8"/>
      <c r="AU132" s="11"/>
      <c r="AV132" s="11"/>
      <c r="AZ132" s="12"/>
      <c r="BA132" s="11"/>
    </row>
    <row r="133" spans="6:53" ht="15.75" customHeight="1">
      <c r="F133" s="44"/>
      <c r="H133" s="11"/>
      <c r="I133" s="11"/>
      <c r="J133" s="11"/>
      <c r="K133" s="11"/>
      <c r="L133" s="11"/>
      <c r="M133" s="11"/>
      <c r="N133" s="11"/>
      <c r="O133" s="11"/>
      <c r="P133" s="18"/>
      <c r="Q133" s="11"/>
      <c r="R133" s="11"/>
      <c r="S133" s="11"/>
      <c r="T133" s="11"/>
      <c r="U133" s="11"/>
      <c r="V133" s="11"/>
      <c r="W133" s="11"/>
      <c r="X133" s="11"/>
      <c r="Z133" s="11"/>
      <c r="AA133" s="11"/>
      <c r="AB133" s="11"/>
      <c r="AC133" s="11"/>
      <c r="AD133" s="11"/>
      <c r="AE133" s="11"/>
      <c r="AF133" s="11"/>
      <c r="AG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8"/>
      <c r="AU133" s="11"/>
      <c r="AV133" s="11"/>
      <c r="AZ133" s="12"/>
      <c r="BA133" s="11"/>
    </row>
    <row r="134" spans="6:53" ht="15.75" customHeight="1">
      <c r="F134" s="44"/>
      <c r="H134" s="11"/>
      <c r="I134" s="11"/>
      <c r="J134" s="11"/>
      <c r="K134" s="11"/>
      <c r="L134" s="11"/>
      <c r="M134" s="11"/>
      <c r="N134" s="11"/>
      <c r="O134" s="11"/>
      <c r="P134" s="18"/>
      <c r="Q134" s="11"/>
      <c r="R134" s="11"/>
      <c r="S134" s="11"/>
      <c r="T134" s="11"/>
      <c r="U134" s="11"/>
      <c r="V134" s="11"/>
      <c r="W134" s="11"/>
      <c r="X134" s="11"/>
      <c r="Z134" s="11"/>
      <c r="AA134" s="11"/>
      <c r="AB134" s="11"/>
      <c r="AC134" s="11"/>
      <c r="AD134" s="11"/>
      <c r="AE134" s="11"/>
      <c r="AF134" s="11"/>
      <c r="AG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8"/>
      <c r="AU134" s="11"/>
      <c r="AV134" s="11"/>
      <c r="AZ134" s="12"/>
      <c r="BA134" s="11"/>
    </row>
    <row r="135" spans="6:53" ht="15.75" customHeight="1">
      <c r="F135" s="44"/>
      <c r="H135" s="11"/>
      <c r="I135" s="11"/>
      <c r="J135" s="11"/>
      <c r="K135" s="11"/>
      <c r="L135" s="11"/>
      <c r="M135" s="11"/>
      <c r="N135" s="11"/>
      <c r="O135" s="11"/>
      <c r="P135" s="18"/>
      <c r="Q135" s="11"/>
      <c r="R135" s="11"/>
      <c r="S135" s="11"/>
      <c r="T135" s="11"/>
      <c r="U135" s="11"/>
      <c r="V135" s="11"/>
      <c r="W135" s="11"/>
      <c r="X135" s="11"/>
      <c r="Z135" s="11"/>
      <c r="AA135" s="11"/>
      <c r="AB135" s="11"/>
      <c r="AC135" s="11"/>
      <c r="AD135" s="11"/>
      <c r="AE135" s="11"/>
      <c r="AF135" s="11"/>
      <c r="AG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8"/>
      <c r="AU135" s="11"/>
      <c r="AV135" s="11"/>
      <c r="AZ135" s="12"/>
      <c r="BA135" s="11"/>
    </row>
    <row r="136" spans="6:53" ht="15.75" customHeight="1">
      <c r="F136" s="44"/>
      <c r="H136" s="11"/>
      <c r="I136" s="11"/>
      <c r="J136" s="11"/>
      <c r="K136" s="11"/>
      <c r="L136" s="11"/>
      <c r="M136" s="11"/>
      <c r="N136" s="11"/>
      <c r="O136" s="11"/>
      <c r="P136" s="18"/>
      <c r="Q136" s="11"/>
      <c r="R136" s="11"/>
      <c r="S136" s="11"/>
      <c r="T136" s="11"/>
      <c r="U136" s="11"/>
      <c r="V136" s="11"/>
      <c r="W136" s="11"/>
      <c r="X136" s="11"/>
      <c r="Z136" s="11"/>
      <c r="AA136" s="11"/>
      <c r="AB136" s="11"/>
      <c r="AC136" s="11"/>
      <c r="AD136" s="11"/>
      <c r="AE136" s="11"/>
      <c r="AF136" s="11"/>
      <c r="AG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8"/>
      <c r="AU136" s="11"/>
      <c r="AV136" s="11"/>
      <c r="AZ136" s="12"/>
      <c r="BA136" s="11"/>
    </row>
    <row r="137" spans="6:53" ht="15.75" customHeight="1">
      <c r="F137" s="44"/>
      <c r="H137" s="11"/>
      <c r="I137" s="11"/>
      <c r="J137" s="11"/>
      <c r="K137" s="11"/>
      <c r="L137" s="11"/>
      <c r="M137" s="11"/>
      <c r="N137" s="11"/>
      <c r="O137" s="11"/>
      <c r="P137" s="18"/>
      <c r="Q137" s="11"/>
      <c r="R137" s="11"/>
      <c r="S137" s="11"/>
      <c r="T137" s="11"/>
      <c r="U137" s="11"/>
      <c r="V137" s="11"/>
      <c r="W137" s="11"/>
      <c r="X137" s="11"/>
      <c r="Z137" s="11"/>
      <c r="AA137" s="11"/>
      <c r="AB137" s="11"/>
      <c r="AC137" s="11"/>
      <c r="AD137" s="11"/>
      <c r="AE137" s="11"/>
      <c r="AF137" s="11"/>
      <c r="AG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8"/>
      <c r="AU137" s="11"/>
      <c r="AV137" s="11"/>
      <c r="AZ137" s="12"/>
      <c r="BA137" s="11"/>
    </row>
    <row r="138" spans="6:53" ht="15.75" customHeight="1">
      <c r="F138" s="44"/>
      <c r="H138" s="11"/>
      <c r="I138" s="11"/>
      <c r="J138" s="11"/>
      <c r="K138" s="11"/>
      <c r="L138" s="11"/>
      <c r="M138" s="11"/>
      <c r="N138" s="11"/>
      <c r="O138" s="11"/>
      <c r="P138" s="18"/>
      <c r="Q138" s="11"/>
      <c r="R138" s="11"/>
      <c r="S138" s="11"/>
      <c r="T138" s="11"/>
      <c r="U138" s="11"/>
      <c r="V138" s="11"/>
      <c r="W138" s="11"/>
      <c r="X138" s="11"/>
      <c r="Z138" s="11"/>
      <c r="AA138" s="11"/>
      <c r="AB138" s="11"/>
      <c r="AC138" s="11"/>
      <c r="AD138" s="11"/>
      <c r="AE138" s="11"/>
      <c r="AF138" s="11"/>
      <c r="AG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8"/>
      <c r="AU138" s="11"/>
      <c r="AV138" s="11"/>
      <c r="AZ138" s="12"/>
      <c r="BA138" s="11"/>
    </row>
    <row r="139" spans="6:53" ht="15.75" customHeight="1">
      <c r="F139" s="44"/>
      <c r="H139" s="11"/>
      <c r="I139" s="11"/>
      <c r="J139" s="11"/>
      <c r="K139" s="11"/>
      <c r="L139" s="11"/>
      <c r="M139" s="11"/>
      <c r="N139" s="11"/>
      <c r="O139" s="11"/>
      <c r="P139" s="18"/>
      <c r="Q139" s="11"/>
      <c r="R139" s="11"/>
      <c r="S139" s="11"/>
      <c r="T139" s="11"/>
      <c r="U139" s="11"/>
      <c r="V139" s="11"/>
      <c r="W139" s="11"/>
      <c r="X139" s="11"/>
      <c r="Z139" s="11"/>
      <c r="AA139" s="11"/>
      <c r="AB139" s="11"/>
      <c r="AC139" s="11"/>
      <c r="AD139" s="11"/>
      <c r="AE139" s="11"/>
      <c r="AF139" s="11"/>
      <c r="AG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8"/>
      <c r="AU139" s="11"/>
      <c r="AV139" s="11"/>
      <c r="AZ139" s="12"/>
      <c r="BA139" s="11"/>
    </row>
    <row r="140" spans="6:53" ht="15.75" customHeight="1">
      <c r="F140" s="44"/>
      <c r="H140" s="11"/>
      <c r="I140" s="11"/>
      <c r="J140" s="11"/>
      <c r="K140" s="11"/>
      <c r="L140" s="11"/>
      <c r="M140" s="11"/>
      <c r="N140" s="11"/>
      <c r="O140" s="11"/>
      <c r="P140" s="18"/>
      <c r="Q140" s="11"/>
      <c r="R140" s="11"/>
      <c r="S140" s="11"/>
      <c r="T140" s="11"/>
      <c r="U140" s="11"/>
      <c r="V140" s="11"/>
      <c r="W140" s="11"/>
      <c r="X140" s="11"/>
      <c r="Z140" s="11"/>
      <c r="AA140" s="11"/>
      <c r="AB140" s="11"/>
      <c r="AC140" s="11"/>
      <c r="AD140" s="11"/>
      <c r="AE140" s="11"/>
      <c r="AF140" s="11"/>
      <c r="AG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8"/>
      <c r="AU140" s="11"/>
      <c r="AV140" s="11"/>
      <c r="AZ140" s="12"/>
      <c r="BA140" s="11"/>
    </row>
    <row r="141" spans="6:53" ht="15.75" customHeight="1">
      <c r="F141" s="44"/>
      <c r="H141" s="11"/>
      <c r="I141" s="11"/>
      <c r="J141" s="11"/>
      <c r="K141" s="11"/>
      <c r="L141" s="11"/>
      <c r="M141" s="11"/>
      <c r="N141" s="11"/>
      <c r="O141" s="11"/>
      <c r="P141" s="18"/>
      <c r="Q141" s="11"/>
      <c r="R141" s="11"/>
      <c r="S141" s="11"/>
      <c r="T141" s="11"/>
      <c r="U141" s="11"/>
      <c r="V141" s="11"/>
      <c r="W141" s="11"/>
      <c r="X141" s="11"/>
      <c r="Z141" s="11"/>
      <c r="AA141" s="11"/>
      <c r="AB141" s="11"/>
      <c r="AC141" s="11"/>
      <c r="AD141" s="11"/>
      <c r="AE141" s="11"/>
      <c r="AF141" s="11"/>
      <c r="AG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8"/>
      <c r="AU141" s="11"/>
      <c r="AV141" s="11"/>
      <c r="AZ141" s="12"/>
      <c r="BA141" s="11"/>
    </row>
    <row r="142" spans="6:53" ht="15.75" customHeight="1">
      <c r="F142" s="44"/>
      <c r="H142" s="11"/>
      <c r="I142" s="11"/>
      <c r="J142" s="11"/>
      <c r="K142" s="11"/>
      <c r="L142" s="11"/>
      <c r="M142" s="11"/>
      <c r="N142" s="11"/>
      <c r="O142" s="11"/>
      <c r="P142" s="18"/>
      <c r="Q142" s="11"/>
      <c r="R142" s="11"/>
      <c r="S142" s="11"/>
      <c r="T142" s="11"/>
      <c r="U142" s="11"/>
      <c r="V142" s="11"/>
      <c r="W142" s="11"/>
      <c r="X142" s="11"/>
      <c r="Z142" s="11"/>
      <c r="AA142" s="11"/>
      <c r="AB142" s="11"/>
      <c r="AC142" s="11"/>
      <c r="AD142" s="11"/>
      <c r="AE142" s="11"/>
      <c r="AF142" s="11"/>
      <c r="AG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8"/>
      <c r="AU142" s="11"/>
      <c r="AV142" s="11"/>
      <c r="AZ142" s="12"/>
      <c r="BA142" s="11"/>
    </row>
    <row r="143" spans="6:53" ht="15.75" customHeight="1">
      <c r="F143" s="44"/>
      <c r="H143" s="11"/>
      <c r="I143" s="11"/>
      <c r="J143" s="11"/>
      <c r="K143" s="11"/>
      <c r="L143" s="11"/>
      <c r="M143" s="11"/>
      <c r="N143" s="11"/>
      <c r="O143" s="11"/>
      <c r="P143" s="18"/>
      <c r="Q143" s="11"/>
      <c r="R143" s="11"/>
      <c r="S143" s="11"/>
      <c r="T143" s="11"/>
      <c r="U143" s="11"/>
      <c r="V143" s="11"/>
      <c r="W143" s="11"/>
      <c r="X143" s="11"/>
      <c r="Z143" s="11"/>
      <c r="AA143" s="11"/>
      <c r="AB143" s="11"/>
      <c r="AC143" s="11"/>
      <c r="AD143" s="11"/>
      <c r="AE143" s="11"/>
      <c r="AF143" s="11"/>
      <c r="AG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8"/>
      <c r="AU143" s="11"/>
      <c r="AV143" s="11"/>
      <c r="AZ143" s="12"/>
      <c r="BA143" s="11"/>
    </row>
    <row r="144" spans="6:53" ht="15.75" customHeight="1">
      <c r="F144" s="44"/>
      <c r="H144" s="11"/>
      <c r="I144" s="11"/>
      <c r="J144" s="11"/>
      <c r="K144" s="11"/>
      <c r="L144" s="11"/>
      <c r="M144" s="11"/>
      <c r="N144" s="11"/>
      <c r="O144" s="11"/>
      <c r="P144" s="18"/>
      <c r="Q144" s="11"/>
      <c r="R144" s="11"/>
      <c r="S144" s="11"/>
      <c r="T144" s="11"/>
      <c r="U144" s="11"/>
      <c r="V144" s="11"/>
      <c r="W144" s="11"/>
      <c r="X144" s="11"/>
      <c r="Z144" s="11"/>
      <c r="AA144" s="11"/>
      <c r="AB144" s="11"/>
      <c r="AC144" s="11"/>
      <c r="AD144" s="11"/>
      <c r="AE144" s="11"/>
      <c r="AF144" s="11"/>
      <c r="AG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8"/>
      <c r="AU144" s="11"/>
      <c r="AV144" s="11"/>
      <c r="AZ144" s="12"/>
      <c r="BA144" s="11"/>
    </row>
    <row r="145" spans="6:53" ht="15.75" customHeight="1">
      <c r="F145" s="44"/>
      <c r="H145" s="11"/>
      <c r="I145" s="11"/>
      <c r="J145" s="11"/>
      <c r="K145" s="11"/>
      <c r="L145" s="11"/>
      <c r="M145" s="11"/>
      <c r="N145" s="11"/>
      <c r="O145" s="11"/>
      <c r="P145" s="18"/>
      <c r="Q145" s="11"/>
      <c r="R145" s="11"/>
      <c r="S145" s="11"/>
      <c r="T145" s="11"/>
      <c r="U145" s="11"/>
      <c r="V145" s="11"/>
      <c r="W145" s="11"/>
      <c r="X145" s="11"/>
      <c r="Z145" s="11"/>
      <c r="AA145" s="11"/>
      <c r="AB145" s="11"/>
      <c r="AC145" s="11"/>
      <c r="AD145" s="11"/>
      <c r="AE145" s="11"/>
      <c r="AF145" s="11"/>
      <c r="AG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8"/>
      <c r="AU145" s="11"/>
      <c r="AV145" s="11"/>
      <c r="AZ145" s="12"/>
      <c r="BA145" s="11"/>
    </row>
    <row r="146" spans="6:53" ht="15.75" customHeight="1">
      <c r="F146" s="44"/>
      <c r="H146" s="11"/>
      <c r="I146" s="11"/>
      <c r="J146" s="11"/>
      <c r="K146" s="11"/>
      <c r="L146" s="11"/>
      <c r="M146" s="11"/>
      <c r="N146" s="11"/>
      <c r="O146" s="11"/>
      <c r="P146" s="18"/>
      <c r="Q146" s="11"/>
      <c r="R146" s="11"/>
      <c r="S146" s="11"/>
      <c r="T146" s="11"/>
      <c r="U146" s="11"/>
      <c r="V146" s="11"/>
      <c r="W146" s="11"/>
      <c r="X146" s="11"/>
      <c r="Z146" s="11"/>
      <c r="AA146" s="11"/>
      <c r="AB146" s="11"/>
      <c r="AC146" s="11"/>
      <c r="AD146" s="11"/>
      <c r="AE146" s="11"/>
      <c r="AF146" s="11"/>
      <c r="AG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8"/>
      <c r="AU146" s="11"/>
      <c r="AV146" s="11"/>
      <c r="AZ146" s="12"/>
      <c r="BA146" s="11"/>
    </row>
    <row r="147" spans="6:53" ht="15.75" customHeight="1">
      <c r="F147" s="44"/>
      <c r="H147" s="11"/>
      <c r="I147" s="11"/>
      <c r="J147" s="11"/>
      <c r="K147" s="11"/>
      <c r="L147" s="11"/>
      <c r="M147" s="11"/>
      <c r="N147" s="11"/>
      <c r="O147" s="11"/>
      <c r="P147" s="18"/>
      <c r="Q147" s="11"/>
      <c r="R147" s="11"/>
      <c r="S147" s="11"/>
      <c r="T147" s="11"/>
      <c r="U147" s="11"/>
      <c r="V147" s="11"/>
      <c r="W147" s="11"/>
      <c r="X147" s="11"/>
      <c r="Z147" s="11"/>
      <c r="AA147" s="11"/>
      <c r="AB147" s="11"/>
      <c r="AC147" s="11"/>
      <c r="AD147" s="11"/>
      <c r="AE147" s="11"/>
      <c r="AF147" s="11"/>
      <c r="AG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8"/>
      <c r="AU147" s="11"/>
      <c r="AV147" s="11"/>
      <c r="AZ147" s="12"/>
      <c r="BA147" s="11"/>
    </row>
    <row r="148" spans="6:53" ht="15.75" customHeight="1">
      <c r="F148" s="44"/>
      <c r="H148" s="11"/>
      <c r="I148" s="11"/>
      <c r="J148" s="11"/>
      <c r="K148" s="11"/>
      <c r="L148" s="11"/>
      <c r="M148" s="11"/>
      <c r="N148" s="11"/>
      <c r="O148" s="11"/>
      <c r="P148" s="18"/>
      <c r="Q148" s="11"/>
      <c r="R148" s="11"/>
      <c r="S148" s="11"/>
      <c r="T148" s="11"/>
      <c r="U148" s="11"/>
      <c r="V148" s="11"/>
      <c r="W148" s="11"/>
      <c r="X148" s="11"/>
      <c r="Z148" s="11"/>
      <c r="AA148" s="11"/>
      <c r="AB148" s="11"/>
      <c r="AC148" s="11"/>
      <c r="AD148" s="11"/>
      <c r="AE148" s="11"/>
      <c r="AF148" s="11"/>
      <c r="AG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8"/>
      <c r="AU148" s="11"/>
      <c r="AV148" s="11"/>
      <c r="AZ148" s="12"/>
      <c r="BA148" s="11"/>
    </row>
    <row r="149" spans="6:53" ht="15.75" customHeight="1">
      <c r="F149" s="44"/>
      <c r="H149" s="11"/>
      <c r="I149" s="11"/>
      <c r="J149" s="11"/>
      <c r="K149" s="11"/>
      <c r="L149" s="11"/>
      <c r="M149" s="11"/>
      <c r="N149" s="11"/>
      <c r="O149" s="11"/>
      <c r="P149" s="18"/>
      <c r="Q149" s="11"/>
      <c r="R149" s="11"/>
      <c r="S149" s="11"/>
      <c r="T149" s="11"/>
      <c r="U149" s="11"/>
      <c r="V149" s="11"/>
      <c r="W149" s="11"/>
      <c r="X149" s="11"/>
      <c r="Z149" s="11"/>
      <c r="AA149" s="11"/>
      <c r="AB149" s="11"/>
      <c r="AC149" s="11"/>
      <c r="AD149" s="11"/>
      <c r="AE149" s="11"/>
      <c r="AF149" s="11"/>
      <c r="AG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8"/>
      <c r="AU149" s="11"/>
      <c r="AV149" s="11"/>
      <c r="AZ149" s="12"/>
      <c r="BA149" s="11"/>
    </row>
    <row r="150" spans="6:53" ht="15.75" customHeight="1">
      <c r="F150" s="44"/>
      <c r="H150" s="11"/>
      <c r="I150" s="11"/>
      <c r="J150" s="11"/>
      <c r="K150" s="11"/>
      <c r="L150" s="11"/>
      <c r="M150" s="11"/>
      <c r="N150" s="11"/>
      <c r="O150" s="11"/>
      <c r="P150" s="18"/>
      <c r="Q150" s="11"/>
      <c r="R150" s="11"/>
      <c r="S150" s="11"/>
      <c r="T150" s="11"/>
      <c r="U150" s="11"/>
      <c r="V150" s="11"/>
      <c r="W150" s="11"/>
      <c r="X150" s="11"/>
      <c r="Z150" s="11"/>
      <c r="AA150" s="11"/>
      <c r="AB150" s="11"/>
      <c r="AC150" s="11"/>
      <c r="AD150" s="11"/>
      <c r="AE150" s="11"/>
      <c r="AF150" s="11"/>
      <c r="AG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8"/>
      <c r="AU150" s="11"/>
      <c r="AV150" s="11"/>
      <c r="AZ150" s="12"/>
      <c r="BA150" s="11"/>
    </row>
    <row r="151" spans="6:53" ht="15.75" customHeight="1">
      <c r="F151" s="44"/>
      <c r="H151" s="11"/>
      <c r="I151" s="11"/>
      <c r="J151" s="11"/>
      <c r="K151" s="11"/>
      <c r="L151" s="11"/>
      <c r="M151" s="11"/>
      <c r="N151" s="11"/>
      <c r="O151" s="11"/>
      <c r="P151" s="18"/>
      <c r="Q151" s="11"/>
      <c r="R151" s="11"/>
      <c r="S151" s="11"/>
      <c r="T151" s="11"/>
      <c r="U151" s="11"/>
      <c r="V151" s="11"/>
      <c r="W151" s="11"/>
      <c r="X151" s="11"/>
      <c r="Z151" s="11"/>
      <c r="AA151" s="11"/>
      <c r="AB151" s="11"/>
      <c r="AC151" s="11"/>
      <c r="AD151" s="11"/>
      <c r="AE151" s="11"/>
      <c r="AF151" s="11"/>
      <c r="AG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8"/>
      <c r="AU151" s="11"/>
      <c r="AV151" s="11"/>
      <c r="AZ151" s="12"/>
      <c r="BA151" s="11"/>
    </row>
    <row r="152" spans="6:53" ht="15.75" customHeight="1">
      <c r="F152" s="44"/>
      <c r="H152" s="11"/>
      <c r="I152" s="11"/>
      <c r="J152" s="11"/>
      <c r="K152" s="11"/>
      <c r="L152" s="11"/>
      <c r="M152" s="11"/>
      <c r="N152" s="11"/>
      <c r="O152" s="11"/>
      <c r="P152" s="18"/>
      <c r="Q152" s="11"/>
      <c r="R152" s="11"/>
      <c r="S152" s="11"/>
      <c r="T152" s="11"/>
      <c r="U152" s="11"/>
      <c r="V152" s="11"/>
      <c r="W152" s="11"/>
      <c r="X152" s="11"/>
      <c r="Z152" s="11"/>
      <c r="AA152" s="11"/>
      <c r="AB152" s="11"/>
      <c r="AC152" s="11"/>
      <c r="AD152" s="11"/>
      <c r="AE152" s="11"/>
      <c r="AF152" s="11"/>
      <c r="AG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8"/>
      <c r="AU152" s="11"/>
      <c r="AV152" s="11"/>
      <c r="AZ152" s="12"/>
      <c r="BA152" s="11"/>
    </row>
    <row r="153" spans="6:53" ht="15.75" customHeight="1">
      <c r="F153" s="44"/>
      <c r="H153" s="11"/>
      <c r="I153" s="11"/>
      <c r="J153" s="11"/>
      <c r="K153" s="11"/>
      <c r="L153" s="11"/>
      <c r="M153" s="11"/>
      <c r="N153" s="11"/>
      <c r="O153" s="11"/>
      <c r="P153" s="18"/>
      <c r="Q153" s="11"/>
      <c r="R153" s="11"/>
      <c r="S153" s="11"/>
      <c r="T153" s="11"/>
      <c r="U153" s="11"/>
      <c r="V153" s="11"/>
      <c r="W153" s="11"/>
      <c r="X153" s="11"/>
      <c r="Z153" s="11"/>
      <c r="AA153" s="11"/>
      <c r="AB153" s="11"/>
      <c r="AC153" s="11"/>
      <c r="AD153" s="11"/>
      <c r="AE153" s="11"/>
      <c r="AF153" s="11"/>
      <c r="AG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8"/>
      <c r="AU153" s="11"/>
      <c r="AV153" s="11"/>
      <c r="AZ153" s="12"/>
      <c r="BA153" s="11"/>
    </row>
    <row r="154" spans="6:53" ht="15.75" customHeight="1">
      <c r="F154" s="44"/>
      <c r="H154" s="11"/>
      <c r="I154" s="11"/>
      <c r="J154" s="11"/>
      <c r="K154" s="11"/>
      <c r="L154" s="11"/>
      <c r="M154" s="11"/>
      <c r="N154" s="11"/>
      <c r="O154" s="11"/>
      <c r="P154" s="18"/>
      <c r="Q154" s="11"/>
      <c r="R154" s="11"/>
      <c r="S154" s="11"/>
      <c r="T154" s="11"/>
      <c r="U154" s="11"/>
      <c r="V154" s="11"/>
      <c r="W154" s="11"/>
      <c r="X154" s="11"/>
      <c r="Z154" s="11"/>
      <c r="AA154" s="11"/>
      <c r="AB154" s="11"/>
      <c r="AC154" s="11"/>
      <c r="AD154" s="11"/>
      <c r="AE154" s="11"/>
      <c r="AF154" s="11"/>
      <c r="AG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8"/>
      <c r="AU154" s="11"/>
      <c r="AV154" s="11"/>
      <c r="AZ154" s="12"/>
      <c r="BA154" s="11"/>
    </row>
    <row r="155" spans="6:53" ht="15.75" customHeight="1">
      <c r="F155" s="44"/>
      <c r="H155" s="11"/>
      <c r="I155" s="11"/>
      <c r="J155" s="11"/>
      <c r="K155" s="11"/>
      <c r="L155" s="11"/>
      <c r="M155" s="11"/>
      <c r="N155" s="11"/>
      <c r="O155" s="11"/>
      <c r="P155" s="18"/>
      <c r="Q155" s="11"/>
      <c r="R155" s="11"/>
      <c r="S155" s="11"/>
      <c r="T155" s="11"/>
      <c r="U155" s="11"/>
      <c r="V155" s="11"/>
      <c r="W155" s="11"/>
      <c r="X155" s="11"/>
      <c r="Z155" s="11"/>
      <c r="AA155" s="11"/>
      <c r="AB155" s="11"/>
      <c r="AC155" s="11"/>
      <c r="AD155" s="11"/>
      <c r="AE155" s="11"/>
      <c r="AF155" s="11"/>
      <c r="AG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8"/>
      <c r="AU155" s="11"/>
      <c r="AV155" s="11"/>
      <c r="AZ155" s="12"/>
      <c r="BA155" s="11"/>
    </row>
    <row r="156" spans="6:53" ht="15.75" customHeight="1">
      <c r="F156" s="44"/>
      <c r="H156" s="11"/>
      <c r="I156" s="11"/>
      <c r="J156" s="11"/>
      <c r="K156" s="11"/>
      <c r="L156" s="11"/>
      <c r="M156" s="11"/>
      <c r="N156" s="11"/>
      <c r="O156" s="11"/>
      <c r="P156" s="18"/>
      <c r="Q156" s="11"/>
      <c r="R156" s="11"/>
      <c r="S156" s="11"/>
      <c r="T156" s="11"/>
      <c r="U156" s="11"/>
      <c r="V156" s="11"/>
      <c r="W156" s="11"/>
      <c r="X156" s="11"/>
      <c r="Z156" s="11"/>
      <c r="AA156" s="11"/>
      <c r="AB156" s="11"/>
      <c r="AC156" s="11"/>
      <c r="AD156" s="11"/>
      <c r="AE156" s="11"/>
      <c r="AF156" s="11"/>
      <c r="AG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8"/>
      <c r="AU156" s="11"/>
      <c r="AV156" s="11"/>
      <c r="AZ156" s="12"/>
      <c r="BA156" s="11"/>
    </row>
    <row r="157" spans="6:53" ht="15.75" customHeight="1">
      <c r="F157" s="44"/>
      <c r="H157" s="11"/>
      <c r="I157" s="11"/>
      <c r="J157" s="11"/>
      <c r="K157" s="11"/>
      <c r="L157" s="11"/>
      <c r="M157" s="11"/>
      <c r="N157" s="11"/>
      <c r="O157" s="11"/>
      <c r="P157" s="18"/>
      <c r="Q157" s="11"/>
      <c r="R157" s="11"/>
      <c r="S157" s="11"/>
      <c r="T157" s="11"/>
      <c r="U157" s="11"/>
      <c r="V157" s="11"/>
      <c r="W157" s="11"/>
      <c r="X157" s="11"/>
      <c r="Z157" s="11"/>
      <c r="AA157" s="11"/>
      <c r="AB157" s="11"/>
      <c r="AC157" s="11"/>
      <c r="AD157" s="11"/>
      <c r="AE157" s="11"/>
      <c r="AF157" s="11"/>
      <c r="AG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8"/>
      <c r="AU157" s="11"/>
      <c r="AV157" s="11"/>
      <c r="AZ157" s="12"/>
      <c r="BA157" s="11"/>
    </row>
    <row r="158" spans="6:53" ht="15.75" customHeight="1">
      <c r="F158" s="44"/>
      <c r="H158" s="11"/>
      <c r="I158" s="11"/>
      <c r="J158" s="11"/>
      <c r="K158" s="11"/>
      <c r="L158" s="11"/>
      <c r="M158" s="11"/>
      <c r="N158" s="11"/>
      <c r="O158" s="11"/>
      <c r="P158" s="18"/>
      <c r="Q158" s="11"/>
      <c r="R158" s="11"/>
      <c r="S158" s="11"/>
      <c r="T158" s="11"/>
      <c r="U158" s="11"/>
      <c r="V158" s="11"/>
      <c r="W158" s="11"/>
      <c r="X158" s="11"/>
      <c r="Z158" s="11"/>
      <c r="AA158" s="11"/>
      <c r="AB158" s="11"/>
      <c r="AC158" s="11"/>
      <c r="AD158" s="11"/>
      <c r="AE158" s="11"/>
      <c r="AF158" s="11"/>
      <c r="AG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8"/>
      <c r="AU158" s="11"/>
      <c r="AV158" s="11"/>
      <c r="AZ158" s="12"/>
      <c r="BA158" s="11"/>
    </row>
    <row r="159" spans="6:53" ht="15.75" customHeight="1">
      <c r="F159" s="44"/>
      <c r="H159" s="11"/>
      <c r="I159" s="11"/>
      <c r="J159" s="11"/>
      <c r="K159" s="11"/>
      <c r="L159" s="11"/>
      <c r="M159" s="11"/>
      <c r="N159" s="11"/>
      <c r="O159" s="11"/>
      <c r="P159" s="18"/>
      <c r="Q159" s="11"/>
      <c r="R159" s="11"/>
      <c r="S159" s="11"/>
      <c r="T159" s="11"/>
      <c r="U159" s="11"/>
      <c r="V159" s="11"/>
      <c r="W159" s="11"/>
      <c r="X159" s="11"/>
      <c r="Z159" s="11"/>
      <c r="AA159" s="11"/>
      <c r="AB159" s="11"/>
      <c r="AC159" s="11"/>
      <c r="AD159" s="11"/>
      <c r="AE159" s="11"/>
      <c r="AF159" s="11"/>
      <c r="AG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8"/>
      <c r="AU159" s="11"/>
      <c r="AV159" s="11"/>
      <c r="AZ159" s="12"/>
      <c r="BA159" s="11"/>
    </row>
    <row r="160" spans="6:53" ht="15.75" customHeight="1">
      <c r="F160" s="44"/>
      <c r="H160" s="11"/>
      <c r="I160" s="11"/>
      <c r="J160" s="11"/>
      <c r="K160" s="11"/>
      <c r="L160" s="11"/>
      <c r="M160" s="11"/>
      <c r="N160" s="11"/>
      <c r="O160" s="11"/>
      <c r="P160" s="18"/>
      <c r="Q160" s="11"/>
      <c r="R160" s="11"/>
      <c r="S160" s="11"/>
      <c r="T160" s="11"/>
      <c r="U160" s="11"/>
      <c r="V160" s="11"/>
      <c r="W160" s="11"/>
      <c r="X160" s="11"/>
      <c r="Z160" s="11"/>
      <c r="AA160" s="11"/>
      <c r="AB160" s="11"/>
      <c r="AC160" s="11"/>
      <c r="AD160" s="11"/>
      <c r="AE160" s="11"/>
      <c r="AF160" s="11"/>
      <c r="AG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8"/>
      <c r="AU160" s="11"/>
      <c r="AV160" s="11"/>
      <c r="AZ160" s="12"/>
      <c r="BA160" s="11"/>
    </row>
    <row r="161" spans="6:53" ht="15.75" customHeight="1">
      <c r="F161" s="44"/>
      <c r="H161" s="11"/>
      <c r="I161" s="11"/>
      <c r="J161" s="11"/>
      <c r="K161" s="11"/>
      <c r="L161" s="11"/>
      <c r="M161" s="11"/>
      <c r="N161" s="11"/>
      <c r="O161" s="11"/>
      <c r="P161" s="18"/>
      <c r="Q161" s="11"/>
      <c r="R161" s="11"/>
      <c r="S161" s="11"/>
      <c r="T161" s="11"/>
      <c r="U161" s="11"/>
      <c r="V161" s="11"/>
      <c r="W161" s="11"/>
      <c r="X161" s="11"/>
      <c r="Z161" s="11"/>
      <c r="AA161" s="11"/>
      <c r="AB161" s="11"/>
      <c r="AC161" s="11"/>
      <c r="AD161" s="11"/>
      <c r="AE161" s="11"/>
      <c r="AF161" s="11"/>
      <c r="AG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8"/>
      <c r="AU161" s="11"/>
      <c r="AV161" s="11"/>
      <c r="AZ161" s="12"/>
      <c r="BA161" s="11"/>
    </row>
    <row r="162" spans="6:53" ht="15.75" customHeight="1">
      <c r="F162" s="44"/>
      <c r="H162" s="11"/>
      <c r="I162" s="11"/>
      <c r="J162" s="11"/>
      <c r="K162" s="11"/>
      <c r="L162" s="11"/>
      <c r="M162" s="11"/>
      <c r="N162" s="11"/>
      <c r="O162" s="11"/>
      <c r="P162" s="18"/>
      <c r="Q162" s="11"/>
      <c r="R162" s="11"/>
      <c r="S162" s="11"/>
      <c r="T162" s="11"/>
      <c r="U162" s="11"/>
      <c r="V162" s="11"/>
      <c r="W162" s="11"/>
      <c r="X162" s="11"/>
      <c r="Z162" s="11"/>
      <c r="AA162" s="11"/>
      <c r="AB162" s="11"/>
      <c r="AC162" s="11"/>
      <c r="AD162" s="11"/>
      <c r="AE162" s="11"/>
      <c r="AF162" s="11"/>
      <c r="AG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8"/>
      <c r="AU162" s="11"/>
      <c r="AV162" s="11"/>
      <c r="AZ162" s="12"/>
      <c r="BA162" s="11"/>
    </row>
    <row r="163" spans="6:53" ht="15.75" customHeight="1">
      <c r="F163" s="44"/>
      <c r="H163" s="11"/>
      <c r="I163" s="11"/>
      <c r="J163" s="11"/>
      <c r="K163" s="11"/>
      <c r="L163" s="11"/>
      <c r="M163" s="11"/>
      <c r="N163" s="11"/>
      <c r="O163" s="11"/>
      <c r="P163" s="18"/>
      <c r="Q163" s="11"/>
      <c r="R163" s="11"/>
      <c r="S163" s="11"/>
      <c r="T163" s="11"/>
      <c r="U163" s="11"/>
      <c r="V163" s="11"/>
      <c r="W163" s="11"/>
      <c r="X163" s="11"/>
      <c r="Z163" s="11"/>
      <c r="AA163" s="11"/>
      <c r="AB163" s="11"/>
      <c r="AC163" s="11"/>
      <c r="AD163" s="11"/>
      <c r="AE163" s="11"/>
      <c r="AF163" s="11"/>
      <c r="AG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8"/>
      <c r="AU163" s="11"/>
      <c r="AV163" s="11"/>
      <c r="AZ163" s="12"/>
      <c r="BA163" s="11"/>
    </row>
    <row r="164" spans="6:53" ht="15.75" customHeight="1">
      <c r="F164" s="44"/>
      <c r="H164" s="11"/>
      <c r="I164" s="11"/>
      <c r="J164" s="11"/>
      <c r="K164" s="11"/>
      <c r="L164" s="11"/>
      <c r="M164" s="11"/>
      <c r="N164" s="11"/>
      <c r="O164" s="11"/>
      <c r="P164" s="18"/>
      <c r="Q164" s="11"/>
      <c r="R164" s="11"/>
      <c r="S164" s="11"/>
      <c r="T164" s="11"/>
      <c r="U164" s="11"/>
      <c r="V164" s="11"/>
      <c r="W164" s="11"/>
      <c r="X164" s="11"/>
      <c r="Z164" s="11"/>
      <c r="AA164" s="11"/>
      <c r="AB164" s="11"/>
      <c r="AC164" s="11"/>
      <c r="AD164" s="11"/>
      <c r="AE164" s="11"/>
      <c r="AF164" s="11"/>
      <c r="AG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8"/>
      <c r="AU164" s="11"/>
      <c r="AV164" s="11"/>
      <c r="AZ164" s="12"/>
      <c r="BA164" s="11"/>
    </row>
    <row r="165" spans="6:53" ht="15.75" customHeight="1">
      <c r="F165" s="44"/>
      <c r="H165" s="11"/>
      <c r="I165" s="11"/>
      <c r="J165" s="11"/>
      <c r="K165" s="11"/>
      <c r="L165" s="11"/>
      <c r="M165" s="11"/>
      <c r="N165" s="11"/>
      <c r="O165" s="11"/>
      <c r="P165" s="18"/>
      <c r="Q165" s="11"/>
      <c r="R165" s="11"/>
      <c r="S165" s="11"/>
      <c r="T165" s="11"/>
      <c r="U165" s="11"/>
      <c r="V165" s="11"/>
      <c r="W165" s="11"/>
      <c r="X165" s="11"/>
      <c r="Z165" s="11"/>
      <c r="AA165" s="11"/>
      <c r="AB165" s="11"/>
      <c r="AC165" s="11"/>
      <c r="AD165" s="11"/>
      <c r="AE165" s="11"/>
      <c r="AF165" s="11"/>
      <c r="AG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8"/>
      <c r="AU165" s="11"/>
      <c r="AV165" s="11"/>
      <c r="AZ165" s="12"/>
      <c r="BA165" s="11"/>
    </row>
    <row r="166" spans="6:53" ht="15.75" customHeight="1">
      <c r="F166" s="44"/>
      <c r="H166" s="11"/>
      <c r="I166" s="11"/>
      <c r="J166" s="11"/>
      <c r="K166" s="11"/>
      <c r="L166" s="11"/>
      <c r="M166" s="11"/>
      <c r="N166" s="11"/>
      <c r="O166" s="11"/>
      <c r="P166" s="18"/>
      <c r="Q166" s="11"/>
      <c r="R166" s="11"/>
      <c r="S166" s="11"/>
      <c r="T166" s="11"/>
      <c r="U166" s="11"/>
      <c r="V166" s="11"/>
      <c r="W166" s="11"/>
      <c r="X166" s="11"/>
      <c r="Z166" s="11"/>
      <c r="AA166" s="11"/>
      <c r="AB166" s="11"/>
      <c r="AC166" s="11"/>
      <c r="AD166" s="11"/>
      <c r="AE166" s="11"/>
      <c r="AF166" s="11"/>
      <c r="AG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8"/>
      <c r="AU166" s="11"/>
      <c r="AV166" s="11"/>
      <c r="AZ166" s="12"/>
      <c r="BA166" s="11"/>
    </row>
    <row r="167" spans="6:53" ht="15.75" customHeight="1">
      <c r="F167" s="44"/>
      <c r="H167" s="11"/>
      <c r="I167" s="11"/>
      <c r="J167" s="11"/>
      <c r="K167" s="11"/>
      <c r="L167" s="11"/>
      <c r="M167" s="11"/>
      <c r="N167" s="11"/>
      <c r="O167" s="11"/>
      <c r="P167" s="18"/>
      <c r="Q167" s="11"/>
      <c r="R167" s="11"/>
      <c r="S167" s="11"/>
      <c r="T167" s="11"/>
      <c r="U167" s="11"/>
      <c r="V167" s="11"/>
      <c r="W167" s="11"/>
      <c r="X167" s="11"/>
      <c r="Z167" s="11"/>
      <c r="AA167" s="11"/>
      <c r="AB167" s="11"/>
      <c r="AC167" s="11"/>
      <c r="AD167" s="11"/>
      <c r="AE167" s="11"/>
      <c r="AF167" s="11"/>
      <c r="AG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8"/>
      <c r="AU167" s="11"/>
      <c r="AV167" s="11"/>
      <c r="AZ167" s="12"/>
      <c r="BA167" s="11"/>
    </row>
    <row r="168" spans="6:53" ht="15.75" customHeight="1">
      <c r="F168" s="44"/>
      <c r="H168" s="11"/>
      <c r="I168" s="11"/>
      <c r="J168" s="11"/>
      <c r="K168" s="11"/>
      <c r="L168" s="11"/>
      <c r="M168" s="11"/>
      <c r="N168" s="11"/>
      <c r="O168" s="11"/>
      <c r="P168" s="18"/>
      <c r="Q168" s="11"/>
      <c r="R168" s="11"/>
      <c r="S168" s="11"/>
      <c r="T168" s="11"/>
      <c r="U168" s="11"/>
      <c r="V168" s="11"/>
      <c r="W168" s="11"/>
      <c r="X168" s="11"/>
      <c r="Z168" s="11"/>
      <c r="AA168" s="11"/>
      <c r="AB168" s="11"/>
      <c r="AC168" s="11"/>
      <c r="AD168" s="11"/>
      <c r="AE168" s="11"/>
      <c r="AF168" s="11"/>
      <c r="AG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8"/>
      <c r="AU168" s="11"/>
      <c r="AV168" s="11"/>
      <c r="AZ168" s="12"/>
      <c r="BA168" s="11"/>
    </row>
    <row r="169" spans="6:53" ht="15.75" customHeight="1">
      <c r="F169" s="44"/>
      <c r="H169" s="11"/>
      <c r="I169" s="11"/>
      <c r="J169" s="11"/>
      <c r="K169" s="11"/>
      <c r="L169" s="11"/>
      <c r="M169" s="11"/>
      <c r="N169" s="11"/>
      <c r="O169" s="11"/>
      <c r="P169" s="18"/>
      <c r="Q169" s="11"/>
      <c r="R169" s="11"/>
      <c r="S169" s="11"/>
      <c r="T169" s="11"/>
      <c r="U169" s="11"/>
      <c r="V169" s="11"/>
      <c r="W169" s="11"/>
      <c r="X169" s="11"/>
      <c r="Z169" s="11"/>
      <c r="AA169" s="11"/>
      <c r="AB169" s="11"/>
      <c r="AC169" s="11"/>
      <c r="AD169" s="11"/>
      <c r="AE169" s="11"/>
      <c r="AF169" s="11"/>
      <c r="AG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8"/>
      <c r="AU169" s="11"/>
      <c r="AV169" s="11"/>
      <c r="AZ169" s="12"/>
      <c r="BA169" s="11"/>
    </row>
    <row r="170" spans="6:53" ht="15.75" customHeight="1">
      <c r="F170" s="44"/>
      <c r="H170" s="11"/>
      <c r="I170" s="11"/>
      <c r="J170" s="11"/>
      <c r="K170" s="11"/>
      <c r="L170" s="11"/>
      <c r="M170" s="11"/>
      <c r="N170" s="11"/>
      <c r="O170" s="11"/>
      <c r="P170" s="18"/>
      <c r="Q170" s="11"/>
      <c r="R170" s="11"/>
      <c r="S170" s="11"/>
      <c r="T170" s="11"/>
      <c r="U170" s="11"/>
      <c r="V170" s="11"/>
      <c r="W170" s="11"/>
      <c r="X170" s="11"/>
      <c r="Z170" s="11"/>
      <c r="AA170" s="11"/>
      <c r="AB170" s="11"/>
      <c r="AC170" s="11"/>
      <c r="AD170" s="11"/>
      <c r="AE170" s="11"/>
      <c r="AF170" s="11"/>
      <c r="AG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8"/>
      <c r="AU170" s="11"/>
      <c r="AV170" s="11"/>
      <c r="AZ170" s="12"/>
      <c r="BA170" s="11"/>
    </row>
    <row r="171" spans="6:53" ht="15.75" customHeight="1">
      <c r="F171" s="44"/>
      <c r="H171" s="11"/>
      <c r="I171" s="11"/>
      <c r="J171" s="11"/>
      <c r="K171" s="11"/>
      <c r="L171" s="11"/>
      <c r="M171" s="11"/>
      <c r="N171" s="11"/>
      <c r="O171" s="11"/>
      <c r="P171" s="18"/>
      <c r="Q171" s="11"/>
      <c r="R171" s="11"/>
      <c r="S171" s="11"/>
      <c r="T171" s="11"/>
      <c r="U171" s="11"/>
      <c r="V171" s="11"/>
      <c r="W171" s="11"/>
      <c r="X171" s="11"/>
      <c r="Z171" s="11"/>
      <c r="AA171" s="11"/>
      <c r="AB171" s="11"/>
      <c r="AC171" s="11"/>
      <c r="AD171" s="11"/>
      <c r="AE171" s="11"/>
      <c r="AF171" s="11"/>
      <c r="AG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8"/>
      <c r="AU171" s="11"/>
      <c r="AV171" s="11"/>
      <c r="AZ171" s="12"/>
      <c r="BA171" s="11"/>
    </row>
    <row r="172" spans="6:53" ht="15.75" customHeight="1">
      <c r="F172" s="44"/>
      <c r="H172" s="11"/>
      <c r="I172" s="11"/>
      <c r="J172" s="11"/>
      <c r="K172" s="11"/>
      <c r="L172" s="11"/>
      <c r="M172" s="11"/>
      <c r="N172" s="11"/>
      <c r="O172" s="11"/>
      <c r="P172" s="18"/>
      <c r="Q172" s="11"/>
      <c r="R172" s="11"/>
      <c r="S172" s="11"/>
      <c r="T172" s="11"/>
      <c r="U172" s="11"/>
      <c r="V172" s="11"/>
      <c r="W172" s="11"/>
      <c r="X172" s="11"/>
      <c r="Z172" s="11"/>
      <c r="AA172" s="11"/>
      <c r="AB172" s="11"/>
      <c r="AC172" s="11"/>
      <c r="AD172" s="11"/>
      <c r="AE172" s="11"/>
      <c r="AF172" s="11"/>
      <c r="AG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8"/>
      <c r="AU172" s="11"/>
      <c r="AV172" s="11"/>
      <c r="AZ172" s="12"/>
      <c r="BA172" s="11"/>
    </row>
    <row r="173" spans="6:53" ht="15.75" customHeight="1">
      <c r="F173" s="44"/>
      <c r="H173" s="11"/>
      <c r="I173" s="11"/>
      <c r="J173" s="11"/>
      <c r="K173" s="11"/>
      <c r="L173" s="11"/>
      <c r="M173" s="11"/>
      <c r="N173" s="11"/>
      <c r="O173" s="11"/>
      <c r="P173" s="18"/>
      <c r="Q173" s="11"/>
      <c r="R173" s="11"/>
      <c r="S173" s="11"/>
      <c r="T173" s="11"/>
      <c r="U173" s="11"/>
      <c r="V173" s="11"/>
      <c r="W173" s="11"/>
      <c r="X173" s="11"/>
      <c r="Z173" s="11"/>
      <c r="AA173" s="11"/>
      <c r="AB173" s="11"/>
      <c r="AC173" s="11"/>
      <c r="AD173" s="11"/>
      <c r="AE173" s="11"/>
      <c r="AF173" s="11"/>
      <c r="AG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8"/>
      <c r="AU173" s="11"/>
      <c r="AV173" s="11"/>
      <c r="AZ173" s="12"/>
      <c r="BA173" s="11"/>
    </row>
    <row r="174" spans="6:53" ht="15.75" customHeight="1">
      <c r="F174" s="44"/>
      <c r="H174" s="11"/>
      <c r="I174" s="11"/>
      <c r="J174" s="11"/>
      <c r="K174" s="11"/>
      <c r="L174" s="11"/>
      <c r="M174" s="11"/>
      <c r="N174" s="11"/>
      <c r="O174" s="11"/>
      <c r="P174" s="18"/>
      <c r="Q174" s="11"/>
      <c r="R174" s="11"/>
      <c r="S174" s="11"/>
      <c r="T174" s="11"/>
      <c r="U174" s="11"/>
      <c r="V174" s="11"/>
      <c r="W174" s="11"/>
      <c r="X174" s="11"/>
      <c r="Z174" s="11"/>
      <c r="AA174" s="11"/>
      <c r="AB174" s="11"/>
      <c r="AC174" s="11"/>
      <c r="AD174" s="11"/>
      <c r="AE174" s="11"/>
      <c r="AF174" s="11"/>
      <c r="AG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8"/>
      <c r="AU174" s="11"/>
      <c r="AV174" s="11"/>
      <c r="AZ174" s="12"/>
      <c r="BA174" s="11"/>
    </row>
    <row r="175" spans="6:53" ht="15.75" customHeight="1">
      <c r="F175" s="44"/>
      <c r="H175" s="11"/>
      <c r="I175" s="11"/>
      <c r="J175" s="11"/>
      <c r="K175" s="11"/>
      <c r="L175" s="11"/>
      <c r="M175" s="11"/>
      <c r="N175" s="11"/>
      <c r="O175" s="11"/>
      <c r="P175" s="18"/>
      <c r="Q175" s="11"/>
      <c r="R175" s="11"/>
      <c r="S175" s="11"/>
      <c r="T175" s="11"/>
      <c r="U175" s="11"/>
      <c r="V175" s="11"/>
      <c r="W175" s="11"/>
      <c r="X175" s="11"/>
      <c r="Z175" s="11"/>
      <c r="AA175" s="11"/>
      <c r="AB175" s="11"/>
      <c r="AC175" s="11"/>
      <c r="AD175" s="11"/>
      <c r="AE175" s="11"/>
      <c r="AF175" s="11"/>
      <c r="AG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8"/>
      <c r="AU175" s="11"/>
      <c r="AV175" s="11"/>
      <c r="AZ175" s="12"/>
      <c r="BA175" s="11"/>
    </row>
    <row r="176" spans="6:53" ht="15.75" customHeight="1">
      <c r="F176" s="44"/>
      <c r="H176" s="11"/>
      <c r="I176" s="11"/>
      <c r="J176" s="11"/>
      <c r="K176" s="11"/>
      <c r="L176" s="11"/>
      <c r="M176" s="11"/>
      <c r="N176" s="11"/>
      <c r="O176" s="11"/>
      <c r="P176" s="18"/>
      <c r="Q176" s="11"/>
      <c r="R176" s="11"/>
      <c r="S176" s="11"/>
      <c r="T176" s="11"/>
      <c r="U176" s="11"/>
      <c r="V176" s="11"/>
      <c r="W176" s="11"/>
      <c r="X176" s="11"/>
      <c r="Z176" s="11"/>
      <c r="AA176" s="11"/>
      <c r="AB176" s="11"/>
      <c r="AC176" s="11"/>
      <c r="AD176" s="11"/>
      <c r="AE176" s="11"/>
      <c r="AF176" s="11"/>
      <c r="AG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8"/>
      <c r="AU176" s="11"/>
      <c r="AV176" s="11"/>
      <c r="AZ176" s="12"/>
      <c r="BA176" s="11"/>
    </row>
    <row r="177" spans="6:53" ht="15.75" customHeight="1">
      <c r="F177" s="44"/>
      <c r="H177" s="11"/>
      <c r="I177" s="11"/>
      <c r="J177" s="11"/>
      <c r="K177" s="11"/>
      <c r="L177" s="11"/>
      <c r="M177" s="11"/>
      <c r="N177" s="11"/>
      <c r="O177" s="11"/>
      <c r="P177" s="18"/>
      <c r="Q177" s="11"/>
      <c r="R177" s="11"/>
      <c r="S177" s="11"/>
      <c r="T177" s="11"/>
      <c r="U177" s="11"/>
      <c r="V177" s="11"/>
      <c r="W177" s="11"/>
      <c r="X177" s="11"/>
      <c r="Z177" s="11"/>
      <c r="AA177" s="11"/>
      <c r="AB177" s="11"/>
      <c r="AC177" s="11"/>
      <c r="AD177" s="11"/>
      <c r="AE177" s="11"/>
      <c r="AF177" s="11"/>
      <c r="AG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8"/>
      <c r="AU177" s="11"/>
      <c r="AV177" s="11"/>
      <c r="AZ177" s="12"/>
      <c r="BA177" s="11"/>
    </row>
    <row r="178" spans="6:53" ht="15.75" customHeight="1">
      <c r="F178" s="44"/>
      <c r="H178" s="11"/>
      <c r="I178" s="11"/>
      <c r="J178" s="11"/>
      <c r="K178" s="11"/>
      <c r="L178" s="11"/>
      <c r="M178" s="11"/>
      <c r="N178" s="11"/>
      <c r="O178" s="11"/>
      <c r="P178" s="18"/>
      <c r="Q178" s="11"/>
      <c r="R178" s="11"/>
      <c r="S178" s="11"/>
      <c r="T178" s="11"/>
      <c r="U178" s="11"/>
      <c r="V178" s="11"/>
      <c r="W178" s="11"/>
      <c r="X178" s="11"/>
      <c r="Z178" s="11"/>
      <c r="AA178" s="11"/>
      <c r="AB178" s="11"/>
      <c r="AC178" s="11"/>
      <c r="AD178" s="11"/>
      <c r="AE178" s="11"/>
      <c r="AF178" s="11"/>
      <c r="AG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8"/>
      <c r="AU178" s="11"/>
      <c r="AV178" s="11"/>
      <c r="AZ178" s="12"/>
      <c r="BA178" s="11"/>
    </row>
    <row r="179" spans="6:53" ht="15.75" customHeight="1">
      <c r="F179" s="44"/>
      <c r="H179" s="11"/>
      <c r="I179" s="11"/>
      <c r="J179" s="11"/>
      <c r="K179" s="11"/>
      <c r="L179" s="11"/>
      <c r="M179" s="11"/>
      <c r="N179" s="11"/>
      <c r="O179" s="11"/>
      <c r="P179" s="18"/>
      <c r="Q179" s="11"/>
      <c r="R179" s="11"/>
      <c r="S179" s="11"/>
      <c r="T179" s="11"/>
      <c r="U179" s="11"/>
      <c r="V179" s="11"/>
      <c r="W179" s="11"/>
      <c r="X179" s="11"/>
      <c r="Z179" s="11"/>
      <c r="AA179" s="11"/>
      <c r="AB179" s="11"/>
      <c r="AC179" s="11"/>
      <c r="AD179" s="11"/>
      <c r="AE179" s="11"/>
      <c r="AF179" s="11"/>
      <c r="AG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8"/>
      <c r="AU179" s="11"/>
      <c r="AV179" s="11"/>
      <c r="AZ179" s="12"/>
      <c r="BA179" s="11"/>
    </row>
    <row r="180" spans="6:53" ht="15.75" customHeight="1">
      <c r="F180" s="44"/>
      <c r="H180" s="11"/>
      <c r="I180" s="11"/>
      <c r="J180" s="11"/>
      <c r="K180" s="11"/>
      <c r="L180" s="11"/>
      <c r="M180" s="11"/>
      <c r="N180" s="11"/>
      <c r="O180" s="11"/>
      <c r="P180" s="18"/>
      <c r="Q180" s="11"/>
      <c r="R180" s="11"/>
      <c r="S180" s="11"/>
      <c r="T180" s="11"/>
      <c r="U180" s="11"/>
      <c r="V180" s="11"/>
      <c r="W180" s="11"/>
      <c r="X180" s="11"/>
      <c r="Z180" s="11"/>
      <c r="AA180" s="11"/>
      <c r="AB180" s="11"/>
      <c r="AC180" s="11"/>
      <c r="AD180" s="11"/>
      <c r="AE180" s="11"/>
      <c r="AF180" s="11"/>
      <c r="AG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8"/>
      <c r="AU180" s="11"/>
      <c r="AV180" s="11"/>
      <c r="AZ180" s="12"/>
      <c r="BA180" s="11"/>
    </row>
    <row r="181" spans="6:53" ht="15.75" customHeight="1">
      <c r="F181" s="44"/>
      <c r="H181" s="11"/>
      <c r="I181" s="11"/>
      <c r="J181" s="11"/>
      <c r="K181" s="11"/>
      <c r="L181" s="11"/>
      <c r="M181" s="11"/>
      <c r="N181" s="11"/>
      <c r="O181" s="11"/>
      <c r="P181" s="18"/>
      <c r="Q181" s="11"/>
      <c r="R181" s="11"/>
      <c r="S181" s="11"/>
      <c r="T181" s="11"/>
      <c r="U181" s="11"/>
      <c r="V181" s="11"/>
      <c r="W181" s="11"/>
      <c r="X181" s="11"/>
      <c r="Z181" s="11"/>
      <c r="AA181" s="11"/>
      <c r="AB181" s="11"/>
      <c r="AC181" s="11"/>
      <c r="AD181" s="11"/>
      <c r="AE181" s="11"/>
      <c r="AF181" s="11"/>
      <c r="AG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8"/>
      <c r="AU181" s="11"/>
      <c r="AV181" s="11"/>
      <c r="AZ181" s="12"/>
      <c r="BA181" s="11"/>
    </row>
    <row r="182" spans="6:53" ht="15.75" customHeight="1">
      <c r="F182" s="44"/>
      <c r="H182" s="11"/>
      <c r="I182" s="11"/>
      <c r="J182" s="11"/>
      <c r="K182" s="11"/>
      <c r="L182" s="11"/>
      <c r="M182" s="11"/>
      <c r="N182" s="11"/>
      <c r="O182" s="11"/>
      <c r="P182" s="18"/>
      <c r="Q182" s="11"/>
      <c r="R182" s="11"/>
      <c r="S182" s="11"/>
      <c r="T182" s="11"/>
      <c r="U182" s="11"/>
      <c r="V182" s="11"/>
      <c r="W182" s="11"/>
      <c r="X182" s="11"/>
      <c r="Z182" s="11"/>
      <c r="AA182" s="11"/>
      <c r="AB182" s="11"/>
      <c r="AC182" s="11"/>
      <c r="AD182" s="11"/>
      <c r="AE182" s="11"/>
      <c r="AF182" s="11"/>
      <c r="AG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8"/>
      <c r="AU182" s="11"/>
      <c r="AV182" s="11"/>
      <c r="AZ182" s="12"/>
      <c r="BA182" s="11"/>
    </row>
    <row r="183" spans="6:53" ht="15.75" customHeight="1">
      <c r="F183" s="44"/>
      <c r="H183" s="11"/>
      <c r="I183" s="11"/>
      <c r="J183" s="11"/>
      <c r="K183" s="11"/>
      <c r="L183" s="11"/>
      <c r="M183" s="11"/>
      <c r="N183" s="11"/>
      <c r="O183" s="11"/>
      <c r="P183" s="18"/>
      <c r="Q183" s="11"/>
      <c r="R183" s="11"/>
      <c r="S183" s="11"/>
      <c r="T183" s="11"/>
      <c r="U183" s="11"/>
      <c r="V183" s="11"/>
      <c r="W183" s="11"/>
      <c r="X183" s="11"/>
      <c r="Z183" s="11"/>
      <c r="AA183" s="11"/>
      <c r="AB183" s="11"/>
      <c r="AC183" s="11"/>
      <c r="AD183" s="11"/>
      <c r="AE183" s="11"/>
      <c r="AF183" s="11"/>
      <c r="AG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8"/>
      <c r="AU183" s="11"/>
      <c r="AV183" s="11"/>
      <c r="AZ183" s="12"/>
      <c r="BA183" s="11"/>
    </row>
    <row r="184" spans="6:53" ht="15.75" customHeight="1">
      <c r="F184" s="44"/>
      <c r="H184" s="11"/>
      <c r="I184" s="11"/>
      <c r="J184" s="11"/>
      <c r="K184" s="11"/>
      <c r="L184" s="11"/>
      <c r="M184" s="11"/>
      <c r="N184" s="11"/>
      <c r="O184" s="11"/>
      <c r="P184" s="18"/>
      <c r="Q184" s="11"/>
      <c r="R184" s="11"/>
      <c r="S184" s="11"/>
      <c r="T184" s="11"/>
      <c r="U184" s="11"/>
      <c r="V184" s="11"/>
      <c r="W184" s="11"/>
      <c r="X184" s="11"/>
      <c r="Z184" s="11"/>
      <c r="AA184" s="11"/>
      <c r="AB184" s="11"/>
      <c r="AC184" s="11"/>
      <c r="AD184" s="11"/>
      <c r="AE184" s="11"/>
      <c r="AF184" s="11"/>
      <c r="AG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8"/>
      <c r="AU184" s="11"/>
      <c r="AV184" s="11"/>
      <c r="AZ184" s="12"/>
      <c r="BA184" s="11"/>
    </row>
    <row r="185" spans="6:53" ht="15.75" customHeight="1">
      <c r="F185" s="44"/>
      <c r="H185" s="11"/>
      <c r="I185" s="11"/>
      <c r="J185" s="11"/>
      <c r="K185" s="11"/>
      <c r="L185" s="11"/>
      <c r="M185" s="11"/>
      <c r="N185" s="11"/>
      <c r="O185" s="11"/>
      <c r="P185" s="18"/>
      <c r="Q185" s="11"/>
      <c r="R185" s="11"/>
      <c r="S185" s="11"/>
      <c r="T185" s="11"/>
      <c r="U185" s="11"/>
      <c r="V185" s="11"/>
      <c r="W185" s="11"/>
      <c r="X185" s="11"/>
      <c r="Z185" s="11"/>
      <c r="AA185" s="11"/>
      <c r="AB185" s="11"/>
      <c r="AC185" s="11"/>
      <c r="AD185" s="11"/>
      <c r="AE185" s="11"/>
      <c r="AF185" s="11"/>
      <c r="AG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8"/>
      <c r="AU185" s="11"/>
      <c r="AV185" s="11"/>
      <c r="AZ185" s="12"/>
      <c r="BA185" s="11"/>
    </row>
    <row r="186" spans="6:53" ht="15.75" customHeight="1">
      <c r="F186" s="44"/>
      <c r="H186" s="11"/>
      <c r="I186" s="11"/>
      <c r="J186" s="11"/>
      <c r="K186" s="11"/>
      <c r="L186" s="11"/>
      <c r="M186" s="11"/>
      <c r="N186" s="11"/>
      <c r="O186" s="11"/>
      <c r="P186" s="18"/>
      <c r="Q186" s="11"/>
      <c r="R186" s="11"/>
      <c r="S186" s="11"/>
      <c r="T186" s="11"/>
      <c r="U186" s="11"/>
      <c r="V186" s="11"/>
      <c r="W186" s="11"/>
      <c r="X186" s="11"/>
      <c r="Z186" s="11"/>
      <c r="AA186" s="11"/>
      <c r="AB186" s="11"/>
      <c r="AC186" s="11"/>
      <c r="AD186" s="11"/>
      <c r="AE186" s="11"/>
      <c r="AF186" s="11"/>
      <c r="AG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8"/>
      <c r="AU186" s="11"/>
      <c r="AV186" s="11"/>
      <c r="AZ186" s="12"/>
      <c r="BA186" s="11"/>
    </row>
    <row r="187" spans="6:53" ht="15.75" customHeight="1">
      <c r="F187" s="44"/>
      <c r="H187" s="11"/>
      <c r="I187" s="11"/>
      <c r="J187" s="11"/>
      <c r="K187" s="11"/>
      <c r="L187" s="11"/>
      <c r="M187" s="11"/>
      <c r="N187" s="11"/>
      <c r="O187" s="11"/>
      <c r="P187" s="18"/>
      <c r="Q187" s="11"/>
      <c r="R187" s="11"/>
      <c r="S187" s="11"/>
      <c r="T187" s="11"/>
      <c r="U187" s="11"/>
      <c r="V187" s="11"/>
      <c r="W187" s="11"/>
      <c r="X187" s="11"/>
      <c r="Z187" s="11"/>
      <c r="AA187" s="11"/>
      <c r="AB187" s="11"/>
      <c r="AC187" s="11"/>
      <c r="AD187" s="11"/>
      <c r="AE187" s="11"/>
      <c r="AF187" s="11"/>
      <c r="AG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8"/>
      <c r="AU187" s="11"/>
      <c r="AV187" s="11"/>
      <c r="AZ187" s="12"/>
      <c r="BA187" s="11"/>
    </row>
    <row r="188" spans="6:53" ht="15.75" customHeight="1">
      <c r="F188" s="44"/>
      <c r="H188" s="11"/>
      <c r="I188" s="11"/>
      <c r="J188" s="11"/>
      <c r="K188" s="11"/>
      <c r="L188" s="11"/>
      <c r="M188" s="11"/>
      <c r="N188" s="11"/>
      <c r="O188" s="11"/>
      <c r="P188" s="18"/>
      <c r="Q188" s="11"/>
      <c r="R188" s="11"/>
      <c r="S188" s="11"/>
      <c r="T188" s="11"/>
      <c r="U188" s="11"/>
      <c r="V188" s="11"/>
      <c r="W188" s="11"/>
      <c r="X188" s="11"/>
      <c r="Z188" s="11"/>
      <c r="AA188" s="11"/>
      <c r="AB188" s="11"/>
      <c r="AC188" s="11"/>
      <c r="AD188" s="11"/>
      <c r="AE188" s="11"/>
      <c r="AF188" s="11"/>
      <c r="AG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8"/>
      <c r="AU188" s="11"/>
      <c r="AV188" s="11"/>
      <c r="AZ188" s="12"/>
      <c r="BA188" s="11"/>
    </row>
    <row r="189" spans="6:53" ht="15.75" customHeight="1">
      <c r="F189" s="44"/>
      <c r="H189" s="11"/>
      <c r="I189" s="11"/>
      <c r="J189" s="11"/>
      <c r="K189" s="11"/>
      <c r="L189" s="11"/>
      <c r="M189" s="11"/>
      <c r="N189" s="11"/>
      <c r="O189" s="11"/>
      <c r="P189" s="18"/>
      <c r="Q189" s="11"/>
      <c r="R189" s="11"/>
      <c r="S189" s="11"/>
      <c r="T189" s="11"/>
      <c r="U189" s="11"/>
      <c r="V189" s="11"/>
      <c r="W189" s="11"/>
      <c r="X189" s="11"/>
      <c r="Z189" s="11"/>
      <c r="AA189" s="11"/>
      <c r="AB189" s="11"/>
      <c r="AC189" s="11"/>
      <c r="AD189" s="11"/>
      <c r="AE189" s="11"/>
      <c r="AF189" s="11"/>
      <c r="AG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8"/>
      <c r="AU189" s="11"/>
      <c r="AV189" s="11"/>
      <c r="AZ189" s="12"/>
      <c r="BA189" s="11"/>
    </row>
    <row r="190" spans="6:53" ht="15.75" customHeight="1">
      <c r="F190" s="44"/>
      <c r="H190" s="11"/>
      <c r="I190" s="11"/>
      <c r="J190" s="11"/>
      <c r="K190" s="11"/>
      <c r="L190" s="11"/>
      <c r="M190" s="11"/>
      <c r="N190" s="11"/>
      <c r="O190" s="11"/>
      <c r="P190" s="18"/>
      <c r="Q190" s="11"/>
      <c r="R190" s="11"/>
      <c r="S190" s="11"/>
      <c r="T190" s="11"/>
      <c r="U190" s="11"/>
      <c r="V190" s="11"/>
      <c r="W190" s="11"/>
      <c r="X190" s="11"/>
      <c r="Z190" s="11"/>
      <c r="AA190" s="11"/>
      <c r="AB190" s="11"/>
      <c r="AC190" s="11"/>
      <c r="AD190" s="11"/>
      <c r="AE190" s="11"/>
      <c r="AF190" s="11"/>
      <c r="AG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8"/>
      <c r="AU190" s="11"/>
      <c r="AV190" s="11"/>
      <c r="AZ190" s="12"/>
      <c r="BA190" s="11"/>
    </row>
    <row r="191" spans="6:53" ht="15.75" customHeight="1">
      <c r="F191" s="44"/>
      <c r="H191" s="11"/>
      <c r="I191" s="11"/>
      <c r="J191" s="11"/>
      <c r="K191" s="11"/>
      <c r="L191" s="11"/>
      <c r="M191" s="11"/>
      <c r="N191" s="11"/>
      <c r="O191" s="11"/>
      <c r="P191" s="18"/>
      <c r="Q191" s="11"/>
      <c r="R191" s="11"/>
      <c r="S191" s="11"/>
      <c r="T191" s="11"/>
      <c r="U191" s="11"/>
      <c r="V191" s="11"/>
      <c r="W191" s="11"/>
      <c r="X191" s="11"/>
      <c r="Z191" s="11"/>
      <c r="AA191" s="11"/>
      <c r="AB191" s="11"/>
      <c r="AC191" s="11"/>
      <c r="AD191" s="11"/>
      <c r="AE191" s="11"/>
      <c r="AF191" s="11"/>
      <c r="AG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8"/>
      <c r="AU191" s="11"/>
      <c r="AV191" s="11"/>
      <c r="AZ191" s="12"/>
      <c r="BA191" s="11"/>
    </row>
    <row r="192" spans="6:53" ht="15.75" customHeight="1">
      <c r="F192" s="44"/>
      <c r="H192" s="11"/>
      <c r="I192" s="11"/>
      <c r="J192" s="11"/>
      <c r="K192" s="11"/>
      <c r="L192" s="11"/>
      <c r="M192" s="11"/>
      <c r="N192" s="11"/>
      <c r="O192" s="11"/>
      <c r="P192" s="18"/>
      <c r="Q192" s="11"/>
      <c r="R192" s="11"/>
      <c r="S192" s="11"/>
      <c r="T192" s="11"/>
      <c r="U192" s="11"/>
      <c r="V192" s="11"/>
      <c r="W192" s="11"/>
      <c r="X192" s="11"/>
      <c r="Z192" s="11"/>
      <c r="AA192" s="11"/>
      <c r="AB192" s="11"/>
      <c r="AC192" s="11"/>
      <c r="AD192" s="11"/>
      <c r="AE192" s="11"/>
      <c r="AF192" s="11"/>
      <c r="AG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8"/>
      <c r="AU192" s="11"/>
      <c r="AV192" s="11"/>
      <c r="AZ192" s="12"/>
      <c r="BA192" s="11"/>
    </row>
    <row r="193" spans="6:53" ht="15.75" customHeight="1">
      <c r="F193" s="44"/>
      <c r="H193" s="11"/>
      <c r="I193" s="11"/>
      <c r="J193" s="11"/>
      <c r="K193" s="11"/>
      <c r="L193" s="11"/>
      <c r="M193" s="11"/>
      <c r="N193" s="11"/>
      <c r="O193" s="11"/>
      <c r="P193" s="18"/>
      <c r="Q193" s="11"/>
      <c r="R193" s="11"/>
      <c r="S193" s="11"/>
      <c r="T193" s="11"/>
      <c r="U193" s="11"/>
      <c r="V193" s="11"/>
      <c r="W193" s="11"/>
      <c r="X193" s="11"/>
      <c r="Z193" s="11"/>
      <c r="AA193" s="11"/>
      <c r="AB193" s="11"/>
      <c r="AC193" s="11"/>
      <c r="AD193" s="11"/>
      <c r="AE193" s="11"/>
      <c r="AF193" s="11"/>
      <c r="AG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8"/>
      <c r="AU193" s="11"/>
      <c r="AV193" s="11"/>
      <c r="AZ193" s="12"/>
      <c r="BA193" s="11"/>
    </row>
    <row r="194" spans="6:53" ht="15.75" customHeight="1">
      <c r="F194" s="44"/>
      <c r="H194" s="11"/>
      <c r="I194" s="11"/>
      <c r="J194" s="11"/>
      <c r="K194" s="11"/>
      <c r="L194" s="11"/>
      <c r="M194" s="11"/>
      <c r="N194" s="11"/>
      <c r="O194" s="11"/>
      <c r="P194" s="18"/>
      <c r="Q194" s="11"/>
      <c r="R194" s="11"/>
      <c r="S194" s="11"/>
      <c r="T194" s="11"/>
      <c r="U194" s="11"/>
      <c r="V194" s="11"/>
      <c r="W194" s="11"/>
      <c r="X194" s="11"/>
      <c r="Z194" s="11"/>
      <c r="AA194" s="11"/>
      <c r="AB194" s="11"/>
      <c r="AC194" s="11"/>
      <c r="AD194" s="11"/>
      <c r="AE194" s="11"/>
      <c r="AF194" s="11"/>
      <c r="AG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8"/>
      <c r="AU194" s="11"/>
      <c r="AV194" s="11"/>
      <c r="AZ194" s="12"/>
      <c r="BA194" s="11"/>
    </row>
    <row r="195" spans="6:53" ht="15.75" customHeight="1">
      <c r="F195" s="44"/>
      <c r="H195" s="11"/>
      <c r="I195" s="11"/>
      <c r="J195" s="11"/>
      <c r="K195" s="11"/>
      <c r="L195" s="11"/>
      <c r="M195" s="11"/>
      <c r="N195" s="11"/>
      <c r="O195" s="11"/>
      <c r="P195" s="18"/>
      <c r="Q195" s="11"/>
      <c r="R195" s="11"/>
      <c r="S195" s="11"/>
      <c r="T195" s="11"/>
      <c r="U195" s="11"/>
      <c r="V195" s="11"/>
      <c r="W195" s="11"/>
      <c r="X195" s="11"/>
      <c r="Z195" s="11"/>
      <c r="AA195" s="11"/>
      <c r="AB195" s="11"/>
      <c r="AC195" s="11"/>
      <c r="AD195" s="11"/>
      <c r="AE195" s="11"/>
      <c r="AF195" s="11"/>
      <c r="AG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8"/>
      <c r="AU195" s="11"/>
      <c r="AV195" s="11"/>
      <c r="AZ195" s="12"/>
      <c r="BA195" s="11"/>
    </row>
    <row r="196" spans="6:53" ht="15.75" customHeight="1">
      <c r="F196" s="44"/>
      <c r="H196" s="11"/>
      <c r="I196" s="11"/>
      <c r="J196" s="11"/>
      <c r="K196" s="11"/>
      <c r="L196" s="11"/>
      <c r="M196" s="11"/>
      <c r="N196" s="11"/>
      <c r="O196" s="11"/>
      <c r="P196" s="18"/>
      <c r="Q196" s="11"/>
      <c r="R196" s="11"/>
      <c r="S196" s="11"/>
      <c r="T196" s="11"/>
      <c r="U196" s="11"/>
      <c r="V196" s="11"/>
      <c r="W196" s="11"/>
      <c r="X196" s="11"/>
      <c r="Z196" s="11"/>
      <c r="AA196" s="11"/>
      <c r="AB196" s="11"/>
      <c r="AC196" s="11"/>
      <c r="AD196" s="11"/>
      <c r="AE196" s="11"/>
      <c r="AF196" s="11"/>
      <c r="AG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8"/>
      <c r="AU196" s="11"/>
      <c r="AV196" s="11"/>
      <c r="AZ196" s="12"/>
      <c r="BA196" s="11"/>
    </row>
    <row r="197" spans="6:53" ht="15.75" customHeight="1">
      <c r="F197" s="44"/>
      <c r="H197" s="11"/>
      <c r="I197" s="11"/>
      <c r="J197" s="11"/>
      <c r="K197" s="11"/>
      <c r="L197" s="11"/>
      <c r="M197" s="11"/>
      <c r="N197" s="11"/>
      <c r="O197" s="11"/>
      <c r="P197" s="18"/>
      <c r="Q197" s="11"/>
      <c r="R197" s="11"/>
      <c r="S197" s="11"/>
      <c r="T197" s="11"/>
      <c r="U197" s="11"/>
      <c r="V197" s="11"/>
      <c r="W197" s="11"/>
      <c r="X197" s="11"/>
      <c r="Z197" s="11"/>
      <c r="AA197" s="11"/>
      <c r="AB197" s="11"/>
      <c r="AC197" s="11"/>
      <c r="AD197" s="11"/>
      <c r="AE197" s="11"/>
      <c r="AF197" s="11"/>
      <c r="AG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8"/>
      <c r="AU197" s="11"/>
      <c r="AV197" s="11"/>
      <c r="AZ197" s="12"/>
      <c r="BA197" s="11"/>
    </row>
    <row r="198" spans="6:53" ht="15.75" customHeight="1">
      <c r="F198" s="44"/>
      <c r="H198" s="11"/>
      <c r="I198" s="11"/>
      <c r="J198" s="11"/>
      <c r="K198" s="11"/>
      <c r="L198" s="11"/>
      <c r="M198" s="11"/>
      <c r="N198" s="11"/>
      <c r="O198" s="11"/>
      <c r="P198" s="18"/>
      <c r="Q198" s="11"/>
      <c r="R198" s="11"/>
      <c r="S198" s="11"/>
      <c r="T198" s="11"/>
      <c r="U198" s="11"/>
      <c r="V198" s="11"/>
      <c r="W198" s="11"/>
      <c r="X198" s="11"/>
      <c r="Z198" s="11"/>
      <c r="AA198" s="11"/>
      <c r="AB198" s="11"/>
      <c r="AC198" s="11"/>
      <c r="AD198" s="11"/>
      <c r="AE198" s="11"/>
      <c r="AF198" s="11"/>
      <c r="AG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8"/>
      <c r="AU198" s="11"/>
      <c r="AV198" s="11"/>
      <c r="AZ198" s="12"/>
      <c r="BA198" s="11"/>
    </row>
    <row r="199" spans="6:53" ht="15.75" customHeight="1">
      <c r="F199" s="44"/>
      <c r="H199" s="11"/>
      <c r="I199" s="11"/>
      <c r="J199" s="11"/>
      <c r="K199" s="11"/>
      <c r="L199" s="11"/>
      <c r="M199" s="11"/>
      <c r="N199" s="11"/>
      <c r="O199" s="11"/>
      <c r="P199" s="18"/>
      <c r="Q199" s="11"/>
      <c r="R199" s="11"/>
      <c r="S199" s="11"/>
      <c r="T199" s="11"/>
      <c r="U199" s="11"/>
      <c r="V199" s="11"/>
      <c r="W199" s="11"/>
      <c r="X199" s="11"/>
      <c r="Z199" s="11"/>
      <c r="AA199" s="11"/>
      <c r="AB199" s="11"/>
      <c r="AC199" s="11"/>
      <c r="AD199" s="11"/>
      <c r="AE199" s="11"/>
      <c r="AF199" s="11"/>
      <c r="AG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8"/>
      <c r="AU199" s="11"/>
      <c r="AV199" s="11"/>
      <c r="AZ199" s="12"/>
      <c r="BA199" s="11"/>
    </row>
    <row r="200" spans="6:53" ht="15.75" customHeight="1">
      <c r="F200" s="44"/>
      <c r="H200" s="11"/>
      <c r="I200" s="11"/>
      <c r="J200" s="11"/>
      <c r="K200" s="11"/>
      <c r="L200" s="11"/>
      <c r="M200" s="11"/>
      <c r="N200" s="11"/>
      <c r="O200" s="11"/>
      <c r="P200" s="18"/>
      <c r="Q200" s="11"/>
      <c r="R200" s="11"/>
      <c r="S200" s="11"/>
      <c r="T200" s="11"/>
      <c r="U200" s="11"/>
      <c r="V200" s="11"/>
      <c r="W200" s="11"/>
      <c r="X200" s="11"/>
      <c r="Z200" s="11"/>
      <c r="AA200" s="11"/>
      <c r="AB200" s="11"/>
      <c r="AC200" s="11"/>
      <c r="AD200" s="11"/>
      <c r="AE200" s="11"/>
      <c r="AF200" s="11"/>
      <c r="AG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8"/>
      <c r="AU200" s="11"/>
      <c r="AV200" s="11"/>
      <c r="AZ200" s="12"/>
      <c r="BA200" s="11"/>
    </row>
    <row r="201" spans="6:53" ht="15.75" customHeight="1">
      <c r="F201" s="44"/>
      <c r="H201" s="11"/>
      <c r="I201" s="11"/>
      <c r="J201" s="11"/>
      <c r="K201" s="11"/>
      <c r="L201" s="11"/>
      <c r="M201" s="11"/>
      <c r="N201" s="11"/>
      <c r="O201" s="11"/>
      <c r="P201" s="18"/>
      <c r="Q201" s="11"/>
      <c r="R201" s="11"/>
      <c r="S201" s="11"/>
      <c r="T201" s="11"/>
      <c r="U201" s="11"/>
      <c r="V201" s="11"/>
      <c r="W201" s="11"/>
      <c r="X201" s="11"/>
      <c r="Z201" s="11"/>
      <c r="AA201" s="11"/>
      <c r="AB201" s="11"/>
      <c r="AC201" s="11"/>
      <c r="AD201" s="11"/>
      <c r="AE201" s="11"/>
      <c r="AF201" s="11"/>
      <c r="AG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8"/>
      <c r="AU201" s="11"/>
      <c r="AV201" s="11"/>
      <c r="AZ201" s="12"/>
      <c r="BA201" s="11"/>
    </row>
    <row r="202" spans="6:53" ht="15.75" customHeight="1">
      <c r="F202" s="44"/>
      <c r="H202" s="11"/>
      <c r="I202" s="11"/>
      <c r="J202" s="11"/>
      <c r="K202" s="11"/>
      <c r="L202" s="11"/>
      <c r="M202" s="11"/>
      <c r="N202" s="11"/>
      <c r="O202" s="11"/>
      <c r="P202" s="18"/>
      <c r="Q202" s="11"/>
      <c r="R202" s="11"/>
      <c r="S202" s="11"/>
      <c r="T202" s="11"/>
      <c r="U202" s="11"/>
      <c r="V202" s="11"/>
      <c r="W202" s="11"/>
      <c r="X202" s="11"/>
      <c r="Z202" s="11"/>
      <c r="AA202" s="11"/>
      <c r="AB202" s="11"/>
      <c r="AC202" s="11"/>
      <c r="AD202" s="11"/>
      <c r="AE202" s="11"/>
      <c r="AF202" s="11"/>
      <c r="AG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8"/>
      <c r="AU202" s="11"/>
      <c r="AV202" s="11"/>
      <c r="AZ202" s="12"/>
      <c r="BA202" s="11"/>
    </row>
    <row r="203" spans="6:53" ht="15.75" customHeight="1">
      <c r="F203" s="44"/>
      <c r="H203" s="11"/>
      <c r="I203" s="11"/>
      <c r="J203" s="11"/>
      <c r="K203" s="11"/>
      <c r="L203" s="11"/>
      <c r="M203" s="11"/>
      <c r="N203" s="11"/>
      <c r="O203" s="11"/>
      <c r="P203" s="18"/>
      <c r="Q203" s="11"/>
      <c r="R203" s="11"/>
      <c r="S203" s="11"/>
      <c r="T203" s="11"/>
      <c r="U203" s="11"/>
      <c r="V203" s="11"/>
      <c r="W203" s="11"/>
      <c r="X203" s="11"/>
      <c r="Z203" s="11"/>
      <c r="AA203" s="11"/>
      <c r="AB203" s="11"/>
      <c r="AC203" s="11"/>
      <c r="AD203" s="11"/>
      <c r="AE203" s="11"/>
      <c r="AF203" s="11"/>
      <c r="AG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8"/>
      <c r="AU203" s="11"/>
      <c r="AV203" s="11"/>
      <c r="AZ203" s="12"/>
      <c r="BA203" s="11"/>
    </row>
    <row r="204" spans="6:53" ht="15.75" customHeight="1">
      <c r="F204" s="44"/>
      <c r="H204" s="11"/>
      <c r="I204" s="11"/>
      <c r="J204" s="11"/>
      <c r="K204" s="11"/>
      <c r="L204" s="11"/>
      <c r="M204" s="11"/>
      <c r="N204" s="11"/>
      <c r="O204" s="11"/>
      <c r="P204" s="18"/>
      <c r="Q204" s="11"/>
      <c r="R204" s="11"/>
      <c r="S204" s="11"/>
      <c r="T204" s="11"/>
      <c r="U204" s="11"/>
      <c r="V204" s="11"/>
      <c r="W204" s="11"/>
      <c r="X204" s="11"/>
      <c r="Z204" s="11"/>
      <c r="AA204" s="11"/>
      <c r="AB204" s="11"/>
      <c r="AC204" s="11"/>
      <c r="AD204" s="11"/>
      <c r="AE204" s="11"/>
      <c r="AF204" s="11"/>
      <c r="AG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8"/>
      <c r="AU204" s="11"/>
      <c r="AV204" s="11"/>
      <c r="AZ204" s="12"/>
      <c r="BA204" s="11"/>
    </row>
    <row r="205" spans="6:53" ht="15.75" customHeight="1">
      <c r="F205" s="44"/>
      <c r="H205" s="11"/>
      <c r="I205" s="11"/>
      <c r="J205" s="11"/>
      <c r="K205" s="11"/>
      <c r="L205" s="11"/>
      <c r="M205" s="11"/>
      <c r="N205" s="11"/>
      <c r="O205" s="11"/>
      <c r="P205" s="18"/>
      <c r="Q205" s="11"/>
      <c r="R205" s="11"/>
      <c r="S205" s="11"/>
      <c r="T205" s="11"/>
      <c r="U205" s="11"/>
      <c r="V205" s="11"/>
      <c r="W205" s="11"/>
      <c r="X205" s="11"/>
      <c r="Z205" s="11"/>
      <c r="AA205" s="11"/>
      <c r="AB205" s="11"/>
      <c r="AC205" s="11"/>
      <c r="AD205" s="11"/>
      <c r="AE205" s="11"/>
      <c r="AF205" s="11"/>
      <c r="AG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8"/>
      <c r="AU205" s="11"/>
      <c r="AV205" s="11"/>
      <c r="AZ205" s="12"/>
      <c r="BA205" s="11"/>
    </row>
    <row r="206" spans="6:53" ht="15.75" customHeight="1">
      <c r="F206" s="44"/>
      <c r="H206" s="11"/>
      <c r="I206" s="11"/>
      <c r="J206" s="11"/>
      <c r="K206" s="11"/>
      <c r="L206" s="11"/>
      <c r="M206" s="11"/>
      <c r="N206" s="11"/>
      <c r="O206" s="11"/>
      <c r="P206" s="18"/>
      <c r="Q206" s="11"/>
      <c r="R206" s="11"/>
      <c r="S206" s="11"/>
      <c r="T206" s="11"/>
      <c r="U206" s="11"/>
      <c r="V206" s="11"/>
      <c r="W206" s="11"/>
      <c r="X206" s="11"/>
      <c r="Z206" s="11"/>
      <c r="AA206" s="11"/>
      <c r="AB206" s="11"/>
      <c r="AC206" s="11"/>
      <c r="AD206" s="11"/>
      <c r="AE206" s="11"/>
      <c r="AF206" s="11"/>
      <c r="AG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8"/>
      <c r="AU206" s="11"/>
      <c r="AV206" s="11"/>
      <c r="AZ206" s="12"/>
      <c r="BA206" s="11"/>
    </row>
    <row r="207" spans="6:53" ht="15.75" customHeight="1">
      <c r="F207" s="44"/>
      <c r="H207" s="11"/>
      <c r="I207" s="11"/>
      <c r="J207" s="11"/>
      <c r="K207" s="11"/>
      <c r="L207" s="11"/>
      <c r="M207" s="11"/>
      <c r="N207" s="11"/>
      <c r="O207" s="11"/>
      <c r="P207" s="18"/>
      <c r="Q207" s="11"/>
      <c r="R207" s="11"/>
      <c r="S207" s="11"/>
      <c r="T207" s="11"/>
      <c r="U207" s="11"/>
      <c r="V207" s="11"/>
      <c r="W207" s="11"/>
      <c r="X207" s="11"/>
      <c r="Z207" s="11"/>
      <c r="AA207" s="11"/>
      <c r="AB207" s="11"/>
      <c r="AC207" s="11"/>
      <c r="AD207" s="11"/>
      <c r="AE207" s="11"/>
      <c r="AF207" s="11"/>
      <c r="AG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8"/>
      <c r="AU207" s="11"/>
      <c r="AV207" s="11"/>
      <c r="AZ207" s="12"/>
      <c r="BA207" s="11"/>
    </row>
    <row r="208" spans="6:53" ht="15.75" customHeight="1">
      <c r="F208" s="44"/>
      <c r="H208" s="11"/>
      <c r="I208" s="11"/>
      <c r="J208" s="11"/>
      <c r="K208" s="11"/>
      <c r="L208" s="11"/>
      <c r="M208" s="11"/>
      <c r="N208" s="11"/>
      <c r="O208" s="11"/>
      <c r="P208" s="18"/>
      <c r="Q208" s="11"/>
      <c r="R208" s="11"/>
      <c r="S208" s="11"/>
      <c r="T208" s="11"/>
      <c r="U208" s="11"/>
      <c r="V208" s="11"/>
      <c r="W208" s="11"/>
      <c r="X208" s="11"/>
      <c r="Z208" s="11"/>
      <c r="AA208" s="11"/>
      <c r="AB208" s="11"/>
      <c r="AC208" s="11"/>
      <c r="AD208" s="11"/>
      <c r="AE208" s="11"/>
      <c r="AF208" s="11"/>
      <c r="AG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8"/>
      <c r="AU208" s="11"/>
      <c r="AV208" s="11"/>
      <c r="AZ208" s="12"/>
      <c r="BA208" s="11"/>
    </row>
    <row r="209" spans="6:53" ht="15.75" customHeight="1">
      <c r="F209" s="44"/>
      <c r="H209" s="11"/>
      <c r="I209" s="11"/>
      <c r="J209" s="11"/>
      <c r="K209" s="11"/>
      <c r="L209" s="11"/>
      <c r="M209" s="11"/>
      <c r="N209" s="11"/>
      <c r="O209" s="11"/>
      <c r="P209" s="18"/>
      <c r="Q209" s="11"/>
      <c r="R209" s="11"/>
      <c r="S209" s="11"/>
      <c r="T209" s="11"/>
      <c r="U209" s="11"/>
      <c r="V209" s="11"/>
      <c r="W209" s="11"/>
      <c r="X209" s="11"/>
      <c r="Z209" s="11"/>
      <c r="AA209" s="11"/>
      <c r="AB209" s="11"/>
      <c r="AC209" s="11"/>
      <c r="AD209" s="11"/>
      <c r="AE209" s="11"/>
      <c r="AF209" s="11"/>
      <c r="AG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8"/>
      <c r="AU209" s="11"/>
      <c r="AV209" s="11"/>
      <c r="AZ209" s="12"/>
      <c r="BA209" s="11"/>
    </row>
    <row r="210" spans="6:53" ht="15.75" customHeight="1">
      <c r="F210" s="44"/>
      <c r="H210" s="11"/>
      <c r="I210" s="11"/>
      <c r="J210" s="11"/>
      <c r="K210" s="11"/>
      <c r="L210" s="11"/>
      <c r="M210" s="11"/>
      <c r="N210" s="11"/>
      <c r="O210" s="11"/>
      <c r="P210" s="18"/>
      <c r="Q210" s="11"/>
      <c r="R210" s="11"/>
      <c r="S210" s="11"/>
      <c r="T210" s="11"/>
      <c r="U210" s="11"/>
      <c r="V210" s="11"/>
      <c r="W210" s="11"/>
      <c r="X210" s="11"/>
      <c r="Z210" s="11"/>
      <c r="AA210" s="11"/>
      <c r="AB210" s="11"/>
      <c r="AC210" s="11"/>
      <c r="AD210" s="11"/>
      <c r="AE210" s="11"/>
      <c r="AF210" s="11"/>
      <c r="AG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8"/>
      <c r="AU210" s="11"/>
      <c r="AV210" s="11"/>
      <c r="AZ210" s="12"/>
      <c r="BA210" s="11"/>
    </row>
    <row r="211" spans="6:53" ht="15.75" customHeight="1">
      <c r="F211" s="44"/>
      <c r="H211" s="11"/>
      <c r="I211" s="11"/>
      <c r="J211" s="11"/>
      <c r="K211" s="11"/>
      <c r="L211" s="11"/>
      <c r="M211" s="11"/>
      <c r="N211" s="11"/>
      <c r="O211" s="11"/>
      <c r="P211" s="18"/>
      <c r="Q211" s="11"/>
      <c r="R211" s="11"/>
      <c r="S211" s="11"/>
      <c r="T211" s="11"/>
      <c r="U211" s="11"/>
      <c r="V211" s="11"/>
      <c r="W211" s="11"/>
      <c r="X211" s="11"/>
      <c r="Z211" s="11"/>
      <c r="AA211" s="11"/>
      <c r="AB211" s="11"/>
      <c r="AC211" s="11"/>
      <c r="AD211" s="11"/>
      <c r="AE211" s="11"/>
      <c r="AF211" s="11"/>
      <c r="AG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8"/>
      <c r="AU211" s="11"/>
      <c r="AV211" s="11"/>
      <c r="AZ211" s="12"/>
      <c r="BA211" s="11"/>
    </row>
    <row r="212" spans="6:53" ht="15.75" customHeight="1">
      <c r="F212" s="44"/>
      <c r="H212" s="11"/>
      <c r="I212" s="11"/>
      <c r="J212" s="11"/>
      <c r="K212" s="11"/>
      <c r="L212" s="11"/>
      <c r="M212" s="11"/>
      <c r="N212" s="11"/>
      <c r="O212" s="11"/>
      <c r="P212" s="18"/>
      <c r="Q212" s="11"/>
      <c r="R212" s="11"/>
      <c r="S212" s="11"/>
      <c r="T212" s="11"/>
      <c r="U212" s="11"/>
      <c r="V212" s="11"/>
      <c r="W212" s="11"/>
      <c r="X212" s="11"/>
      <c r="Z212" s="11"/>
      <c r="AA212" s="11"/>
      <c r="AB212" s="11"/>
      <c r="AC212" s="11"/>
      <c r="AD212" s="11"/>
      <c r="AE212" s="11"/>
      <c r="AF212" s="11"/>
      <c r="AG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8"/>
      <c r="AU212" s="11"/>
      <c r="AV212" s="11"/>
      <c r="AZ212" s="12"/>
      <c r="BA212" s="11"/>
    </row>
    <row r="213" spans="6:53" ht="15.75" customHeight="1">
      <c r="F213" s="44"/>
      <c r="H213" s="11"/>
      <c r="I213" s="11"/>
      <c r="J213" s="11"/>
      <c r="K213" s="11"/>
      <c r="L213" s="11"/>
      <c r="M213" s="11"/>
      <c r="N213" s="11"/>
      <c r="O213" s="11"/>
      <c r="P213" s="18"/>
      <c r="Q213" s="11"/>
      <c r="R213" s="11"/>
      <c r="S213" s="11"/>
      <c r="T213" s="11"/>
      <c r="U213" s="11"/>
      <c r="V213" s="11"/>
      <c r="W213" s="11"/>
      <c r="X213" s="11"/>
      <c r="Z213" s="11"/>
      <c r="AA213" s="11"/>
      <c r="AB213" s="11"/>
      <c r="AC213" s="11"/>
      <c r="AD213" s="11"/>
      <c r="AE213" s="11"/>
      <c r="AF213" s="11"/>
      <c r="AG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8"/>
      <c r="AU213" s="11"/>
      <c r="AV213" s="11"/>
      <c r="AZ213" s="12"/>
      <c r="BA213" s="11"/>
    </row>
    <row r="214" spans="6:53" ht="15.75" customHeight="1">
      <c r="F214" s="44"/>
      <c r="H214" s="11"/>
      <c r="I214" s="11"/>
      <c r="J214" s="11"/>
      <c r="K214" s="11"/>
      <c r="L214" s="11"/>
      <c r="M214" s="11"/>
      <c r="N214" s="11"/>
      <c r="O214" s="11"/>
      <c r="P214" s="18"/>
      <c r="Q214" s="11"/>
      <c r="R214" s="11"/>
      <c r="S214" s="11"/>
      <c r="T214" s="11"/>
      <c r="U214" s="11"/>
      <c r="V214" s="11"/>
      <c r="W214" s="11"/>
      <c r="X214" s="11"/>
      <c r="Z214" s="11"/>
      <c r="AA214" s="11"/>
      <c r="AB214" s="11"/>
      <c r="AC214" s="11"/>
      <c r="AD214" s="11"/>
      <c r="AE214" s="11"/>
      <c r="AF214" s="11"/>
      <c r="AG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8"/>
      <c r="AU214" s="11"/>
      <c r="AV214" s="11"/>
      <c r="AZ214" s="12"/>
      <c r="BA214" s="11"/>
    </row>
    <row r="215" spans="6:53" ht="15.75" customHeight="1">
      <c r="F215" s="44"/>
      <c r="H215" s="11"/>
      <c r="I215" s="11"/>
      <c r="J215" s="11"/>
      <c r="K215" s="11"/>
      <c r="L215" s="11"/>
      <c r="M215" s="11"/>
      <c r="N215" s="11"/>
      <c r="O215" s="11"/>
      <c r="P215" s="18"/>
      <c r="Q215" s="11"/>
      <c r="R215" s="11"/>
      <c r="S215" s="11"/>
      <c r="T215" s="11"/>
      <c r="U215" s="11"/>
      <c r="V215" s="11"/>
      <c r="W215" s="11"/>
      <c r="X215" s="11"/>
      <c r="Z215" s="11"/>
      <c r="AA215" s="11"/>
      <c r="AB215" s="11"/>
      <c r="AC215" s="11"/>
      <c r="AD215" s="11"/>
      <c r="AE215" s="11"/>
      <c r="AF215" s="11"/>
      <c r="AG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8"/>
      <c r="AU215" s="11"/>
      <c r="AV215" s="11"/>
      <c r="AZ215" s="12"/>
      <c r="BA215" s="11"/>
    </row>
    <row r="216" spans="6:53" ht="15.75" customHeight="1">
      <c r="F216" s="44"/>
      <c r="H216" s="11"/>
      <c r="I216" s="11"/>
      <c r="J216" s="11"/>
      <c r="K216" s="11"/>
      <c r="L216" s="11"/>
      <c r="M216" s="11"/>
      <c r="N216" s="11"/>
      <c r="O216" s="11"/>
      <c r="P216" s="18"/>
      <c r="Q216" s="11"/>
      <c r="R216" s="11"/>
      <c r="S216" s="11"/>
      <c r="T216" s="11"/>
      <c r="U216" s="11"/>
      <c r="V216" s="11"/>
      <c r="W216" s="11"/>
      <c r="X216" s="11"/>
      <c r="Z216" s="11"/>
      <c r="AA216" s="11"/>
      <c r="AB216" s="11"/>
      <c r="AC216" s="11"/>
      <c r="AD216" s="11"/>
      <c r="AE216" s="11"/>
      <c r="AF216" s="11"/>
      <c r="AG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8"/>
      <c r="AU216" s="11"/>
      <c r="AV216" s="11"/>
      <c r="AZ216" s="12"/>
      <c r="BA216" s="11"/>
    </row>
    <row r="217" spans="6:53" ht="15.75" customHeight="1">
      <c r="F217" s="44"/>
      <c r="H217" s="11"/>
      <c r="I217" s="11"/>
      <c r="J217" s="11"/>
      <c r="K217" s="11"/>
      <c r="L217" s="11"/>
      <c r="M217" s="11"/>
      <c r="N217" s="11"/>
      <c r="O217" s="11"/>
      <c r="P217" s="18"/>
      <c r="Q217" s="11"/>
      <c r="R217" s="11"/>
      <c r="S217" s="11"/>
      <c r="T217" s="11"/>
      <c r="U217" s="11"/>
      <c r="V217" s="11"/>
      <c r="W217" s="11"/>
      <c r="X217" s="11"/>
      <c r="Z217" s="11"/>
      <c r="AA217" s="11"/>
      <c r="AB217" s="11"/>
      <c r="AC217" s="11"/>
      <c r="AD217" s="11"/>
      <c r="AE217" s="11"/>
      <c r="AF217" s="11"/>
      <c r="AG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8"/>
      <c r="AU217" s="11"/>
      <c r="AV217" s="11"/>
      <c r="AZ217" s="12"/>
      <c r="BA217" s="11"/>
    </row>
    <row r="218" spans="6:53" ht="15.75" customHeight="1">
      <c r="F218" s="44"/>
      <c r="H218" s="11"/>
      <c r="I218" s="11"/>
      <c r="J218" s="11"/>
      <c r="K218" s="11"/>
      <c r="L218" s="11"/>
      <c r="M218" s="11"/>
      <c r="N218" s="11"/>
      <c r="O218" s="11"/>
      <c r="P218" s="18"/>
      <c r="Q218" s="11"/>
      <c r="R218" s="11"/>
      <c r="S218" s="11"/>
      <c r="T218" s="11"/>
      <c r="U218" s="11"/>
      <c r="V218" s="11"/>
      <c r="W218" s="11"/>
      <c r="X218" s="11"/>
      <c r="Z218" s="11"/>
      <c r="AA218" s="11"/>
      <c r="AB218" s="11"/>
      <c r="AC218" s="11"/>
      <c r="AD218" s="11"/>
      <c r="AE218" s="11"/>
      <c r="AF218" s="11"/>
      <c r="AG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8"/>
      <c r="AU218" s="11"/>
      <c r="AV218" s="11"/>
      <c r="AZ218" s="12"/>
      <c r="BA218" s="11"/>
    </row>
    <row r="219" spans="6:53" ht="15.75" customHeight="1">
      <c r="F219" s="44"/>
      <c r="H219" s="11"/>
      <c r="I219" s="11"/>
      <c r="J219" s="11"/>
      <c r="K219" s="11"/>
      <c r="L219" s="11"/>
      <c r="M219" s="11"/>
      <c r="N219" s="11"/>
      <c r="O219" s="11"/>
      <c r="P219" s="18"/>
      <c r="Q219" s="11"/>
      <c r="R219" s="11"/>
      <c r="S219" s="11"/>
      <c r="T219" s="11"/>
      <c r="U219" s="11"/>
      <c r="V219" s="11"/>
      <c r="W219" s="11"/>
      <c r="X219" s="11"/>
      <c r="Z219" s="11"/>
      <c r="AA219" s="11"/>
      <c r="AB219" s="11"/>
      <c r="AC219" s="11"/>
      <c r="AD219" s="11"/>
      <c r="AE219" s="11"/>
      <c r="AF219" s="11"/>
      <c r="AG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8"/>
      <c r="AU219" s="11"/>
      <c r="AV219" s="11"/>
      <c r="AZ219" s="12"/>
      <c r="BA219" s="11"/>
    </row>
    <row r="220" spans="6:53" ht="15.75" customHeight="1">
      <c r="F220" s="44"/>
      <c r="H220" s="11"/>
      <c r="I220" s="11"/>
      <c r="J220" s="11"/>
      <c r="K220" s="11"/>
      <c r="L220" s="11"/>
      <c r="M220" s="11"/>
      <c r="N220" s="11"/>
      <c r="O220" s="11"/>
      <c r="P220" s="18"/>
      <c r="Q220" s="11"/>
      <c r="R220" s="11"/>
      <c r="S220" s="11"/>
      <c r="T220" s="11"/>
      <c r="U220" s="11"/>
      <c r="V220" s="11"/>
      <c r="W220" s="11"/>
      <c r="X220" s="11"/>
      <c r="Z220" s="11"/>
      <c r="AA220" s="11"/>
      <c r="AB220" s="11"/>
      <c r="AC220" s="11"/>
      <c r="AD220" s="11"/>
      <c r="AE220" s="11"/>
      <c r="AF220" s="11"/>
      <c r="AG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8"/>
      <c r="AU220" s="11"/>
      <c r="AV220" s="11"/>
      <c r="AZ220" s="12"/>
      <c r="BA220" s="11"/>
    </row>
    <row r="221" spans="6:53" ht="15.75" customHeight="1">
      <c r="F221" s="44"/>
      <c r="H221" s="11"/>
      <c r="I221" s="11"/>
      <c r="J221" s="11"/>
      <c r="K221" s="11"/>
      <c r="L221" s="11"/>
      <c r="M221" s="11"/>
      <c r="N221" s="11"/>
      <c r="O221" s="11"/>
      <c r="P221" s="18"/>
      <c r="Q221" s="11"/>
      <c r="R221" s="11"/>
      <c r="S221" s="11"/>
      <c r="T221" s="11"/>
      <c r="U221" s="11"/>
      <c r="V221" s="11"/>
      <c r="W221" s="11"/>
      <c r="X221" s="11"/>
      <c r="Z221" s="11"/>
      <c r="AA221" s="11"/>
      <c r="AB221" s="11"/>
      <c r="AC221" s="11"/>
      <c r="AD221" s="11"/>
      <c r="AE221" s="11"/>
      <c r="AF221" s="11"/>
      <c r="AG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8"/>
      <c r="AU221" s="11"/>
      <c r="AV221" s="11"/>
      <c r="AZ221" s="12"/>
      <c r="BA221" s="11"/>
    </row>
    <row r="222" spans="6:53" ht="15.75" customHeight="1">
      <c r="F222" s="44"/>
      <c r="H222" s="11"/>
      <c r="I222" s="11"/>
      <c r="J222" s="11"/>
      <c r="K222" s="11"/>
      <c r="L222" s="11"/>
      <c r="M222" s="11"/>
      <c r="N222" s="11"/>
      <c r="O222" s="11"/>
      <c r="P222" s="18"/>
      <c r="Q222" s="11"/>
      <c r="R222" s="11"/>
      <c r="S222" s="11"/>
      <c r="T222" s="11"/>
      <c r="U222" s="11"/>
      <c r="V222" s="11"/>
      <c r="W222" s="11"/>
      <c r="X222" s="11"/>
      <c r="Z222" s="11"/>
      <c r="AA222" s="11"/>
      <c r="AB222" s="11"/>
      <c r="AC222" s="11"/>
      <c r="AD222" s="11"/>
      <c r="AE222" s="11"/>
      <c r="AF222" s="11"/>
      <c r="AG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8"/>
      <c r="AU222" s="11"/>
      <c r="AV222" s="11"/>
      <c r="AZ222" s="12"/>
      <c r="BA222" s="11"/>
    </row>
    <row r="223" spans="6:53" ht="15.75" customHeight="1">
      <c r="F223" s="44"/>
      <c r="H223" s="11"/>
      <c r="I223" s="11"/>
      <c r="J223" s="11"/>
      <c r="K223" s="11"/>
      <c r="L223" s="11"/>
      <c r="M223" s="11"/>
      <c r="N223" s="11"/>
      <c r="O223" s="11"/>
      <c r="P223" s="18"/>
      <c r="Q223" s="11"/>
      <c r="R223" s="11"/>
      <c r="S223" s="11"/>
      <c r="T223" s="11"/>
      <c r="U223" s="11"/>
      <c r="V223" s="11"/>
      <c r="W223" s="11"/>
      <c r="X223" s="11"/>
      <c r="Z223" s="11"/>
      <c r="AA223" s="11"/>
      <c r="AB223" s="11"/>
      <c r="AC223" s="11"/>
      <c r="AD223" s="11"/>
      <c r="AE223" s="11"/>
      <c r="AF223" s="11"/>
      <c r="AG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8"/>
      <c r="AU223" s="11"/>
      <c r="AV223" s="11"/>
      <c r="AZ223" s="12"/>
      <c r="BA223" s="11"/>
    </row>
    <row r="224" spans="6:53" ht="15.75" customHeight="1">
      <c r="F224" s="44"/>
      <c r="H224" s="11"/>
      <c r="I224" s="11"/>
      <c r="J224" s="11"/>
      <c r="K224" s="11"/>
      <c r="L224" s="11"/>
      <c r="M224" s="11"/>
      <c r="N224" s="11"/>
      <c r="O224" s="11"/>
      <c r="P224" s="18"/>
      <c r="Q224" s="11"/>
      <c r="R224" s="11"/>
      <c r="S224" s="11"/>
      <c r="T224" s="11"/>
      <c r="U224" s="11"/>
      <c r="V224" s="11"/>
      <c r="W224" s="11"/>
      <c r="X224" s="11"/>
      <c r="Z224" s="11"/>
      <c r="AA224" s="11"/>
      <c r="AB224" s="11"/>
      <c r="AC224" s="11"/>
      <c r="AD224" s="11"/>
      <c r="AE224" s="11"/>
      <c r="AF224" s="11"/>
      <c r="AG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8"/>
      <c r="AU224" s="11"/>
      <c r="AV224" s="11"/>
      <c r="AZ224" s="12"/>
      <c r="BA224" s="11"/>
    </row>
    <row r="225" spans="6:53" ht="15.75" customHeight="1">
      <c r="F225" s="44"/>
      <c r="H225" s="11"/>
      <c r="I225" s="11"/>
      <c r="J225" s="11"/>
      <c r="K225" s="11"/>
      <c r="L225" s="11"/>
      <c r="M225" s="11"/>
      <c r="N225" s="11"/>
      <c r="O225" s="11"/>
      <c r="P225" s="18"/>
      <c r="Q225" s="11"/>
      <c r="R225" s="11"/>
      <c r="S225" s="11"/>
      <c r="T225" s="11"/>
      <c r="U225" s="11"/>
      <c r="V225" s="11"/>
      <c r="W225" s="11"/>
      <c r="X225" s="11"/>
      <c r="Z225" s="11"/>
      <c r="AA225" s="11"/>
      <c r="AB225" s="11"/>
      <c r="AC225" s="11"/>
      <c r="AD225" s="11"/>
      <c r="AE225" s="11"/>
      <c r="AF225" s="11"/>
      <c r="AG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8"/>
      <c r="AU225" s="11"/>
      <c r="AV225" s="11"/>
      <c r="AZ225" s="12"/>
      <c r="BA225" s="11"/>
    </row>
    <row r="226" spans="6:53" ht="15.75" customHeight="1">
      <c r="F226" s="44"/>
      <c r="H226" s="11"/>
      <c r="I226" s="11"/>
      <c r="J226" s="11"/>
      <c r="K226" s="11"/>
      <c r="L226" s="11"/>
      <c r="M226" s="11"/>
      <c r="N226" s="11"/>
      <c r="O226" s="11"/>
      <c r="P226" s="18"/>
      <c r="Q226" s="11"/>
      <c r="R226" s="11"/>
      <c r="S226" s="11"/>
      <c r="T226" s="11"/>
      <c r="U226" s="11"/>
      <c r="V226" s="11"/>
      <c r="W226" s="11"/>
      <c r="X226" s="11"/>
      <c r="Z226" s="11"/>
      <c r="AA226" s="11"/>
      <c r="AB226" s="11"/>
      <c r="AC226" s="11"/>
      <c r="AD226" s="11"/>
      <c r="AE226" s="11"/>
      <c r="AF226" s="11"/>
      <c r="AG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8"/>
      <c r="AU226" s="11"/>
      <c r="AV226" s="11"/>
      <c r="AZ226" s="12"/>
      <c r="BA226" s="11"/>
    </row>
    <row r="227" spans="6:53" ht="15.75" customHeight="1">
      <c r="F227" s="44"/>
      <c r="H227" s="11"/>
      <c r="I227" s="11"/>
      <c r="J227" s="11"/>
      <c r="K227" s="11"/>
      <c r="L227" s="11"/>
      <c r="M227" s="11"/>
      <c r="N227" s="11"/>
      <c r="O227" s="11"/>
      <c r="P227" s="18"/>
      <c r="Q227" s="11"/>
      <c r="R227" s="11"/>
      <c r="S227" s="11"/>
      <c r="T227" s="11"/>
      <c r="U227" s="11"/>
      <c r="V227" s="11"/>
      <c r="W227" s="11"/>
      <c r="X227" s="11"/>
      <c r="Z227" s="11"/>
      <c r="AA227" s="11"/>
      <c r="AB227" s="11"/>
      <c r="AC227" s="11"/>
      <c r="AD227" s="11"/>
      <c r="AE227" s="11"/>
      <c r="AF227" s="11"/>
      <c r="AG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8"/>
      <c r="AU227" s="11"/>
      <c r="AV227" s="11"/>
      <c r="AZ227" s="12"/>
      <c r="BA227" s="11"/>
    </row>
    <row r="228" spans="6:53" ht="15.75" customHeight="1">
      <c r="F228" s="44"/>
      <c r="H228" s="11"/>
      <c r="I228" s="11"/>
      <c r="J228" s="11"/>
      <c r="K228" s="11"/>
      <c r="L228" s="11"/>
      <c r="M228" s="11"/>
      <c r="N228" s="11"/>
      <c r="O228" s="11"/>
      <c r="P228" s="18"/>
      <c r="Q228" s="11"/>
      <c r="R228" s="11"/>
      <c r="S228" s="11"/>
      <c r="T228" s="11"/>
      <c r="U228" s="11"/>
      <c r="V228" s="11"/>
      <c r="W228" s="11"/>
      <c r="X228" s="11"/>
      <c r="Z228" s="11"/>
      <c r="AA228" s="11"/>
      <c r="AB228" s="11"/>
      <c r="AC228" s="11"/>
      <c r="AD228" s="11"/>
      <c r="AE228" s="11"/>
      <c r="AF228" s="11"/>
      <c r="AG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8"/>
      <c r="AU228" s="11"/>
      <c r="AV228" s="11"/>
      <c r="AZ228" s="12"/>
      <c r="BA228" s="11"/>
    </row>
    <row r="229" spans="6:53" ht="15.75" customHeight="1">
      <c r="F229" s="44"/>
      <c r="H229" s="11"/>
      <c r="I229" s="11"/>
      <c r="J229" s="11"/>
      <c r="K229" s="11"/>
      <c r="L229" s="11"/>
      <c r="M229" s="11"/>
      <c r="N229" s="11"/>
      <c r="O229" s="11"/>
      <c r="P229" s="18"/>
      <c r="Q229" s="11"/>
      <c r="R229" s="11"/>
      <c r="S229" s="11"/>
      <c r="T229" s="11"/>
      <c r="U229" s="11"/>
      <c r="V229" s="11"/>
      <c r="W229" s="11"/>
      <c r="X229" s="11"/>
      <c r="Z229" s="11"/>
      <c r="AA229" s="11"/>
      <c r="AB229" s="11"/>
      <c r="AC229" s="11"/>
      <c r="AD229" s="11"/>
      <c r="AE229" s="11"/>
      <c r="AF229" s="11"/>
      <c r="AG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8"/>
      <c r="AU229" s="11"/>
      <c r="AV229" s="11"/>
      <c r="AZ229" s="12"/>
      <c r="BA229" s="11"/>
    </row>
    <row r="230" spans="6:53" ht="15.75" customHeight="1">
      <c r="F230" s="44"/>
      <c r="H230" s="11"/>
      <c r="I230" s="11"/>
      <c r="J230" s="11"/>
      <c r="K230" s="11"/>
      <c r="L230" s="11"/>
      <c r="M230" s="11"/>
      <c r="N230" s="11"/>
      <c r="O230" s="11"/>
      <c r="P230" s="18"/>
      <c r="Q230" s="11"/>
      <c r="R230" s="11"/>
      <c r="S230" s="11"/>
      <c r="T230" s="11"/>
      <c r="U230" s="11"/>
      <c r="V230" s="11"/>
      <c r="W230" s="11"/>
      <c r="X230" s="11"/>
      <c r="Z230" s="11"/>
      <c r="AA230" s="11"/>
      <c r="AB230" s="11"/>
      <c r="AC230" s="11"/>
      <c r="AD230" s="11"/>
      <c r="AE230" s="11"/>
      <c r="AF230" s="11"/>
      <c r="AG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8"/>
      <c r="AU230" s="11"/>
      <c r="AV230" s="11"/>
      <c r="AZ230" s="12"/>
      <c r="BA230" s="11"/>
    </row>
    <row r="231" spans="6:53" ht="15.75" customHeight="1">
      <c r="F231" s="44"/>
      <c r="H231" s="11"/>
      <c r="I231" s="11"/>
      <c r="J231" s="11"/>
      <c r="K231" s="11"/>
      <c r="L231" s="11"/>
      <c r="M231" s="11"/>
      <c r="N231" s="11"/>
      <c r="O231" s="11"/>
      <c r="P231" s="18"/>
      <c r="Q231" s="11"/>
      <c r="R231" s="11"/>
      <c r="S231" s="11"/>
      <c r="T231" s="11"/>
      <c r="U231" s="11"/>
      <c r="V231" s="11"/>
      <c r="W231" s="11"/>
      <c r="X231" s="11"/>
      <c r="Z231" s="11"/>
      <c r="AA231" s="11"/>
      <c r="AB231" s="11"/>
      <c r="AC231" s="11"/>
      <c r="AD231" s="11"/>
      <c r="AE231" s="11"/>
      <c r="AF231" s="11"/>
      <c r="AG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8"/>
      <c r="AU231" s="11"/>
      <c r="AV231" s="11"/>
      <c r="AZ231" s="12"/>
      <c r="BA231" s="11"/>
    </row>
    <row r="232" spans="6:53" ht="15.75" customHeight="1">
      <c r="F232" s="44"/>
      <c r="H232" s="11"/>
      <c r="I232" s="11"/>
      <c r="J232" s="11"/>
      <c r="K232" s="11"/>
      <c r="L232" s="11"/>
      <c r="M232" s="11"/>
      <c r="N232" s="11"/>
      <c r="O232" s="11"/>
      <c r="P232" s="18"/>
      <c r="Q232" s="11"/>
      <c r="R232" s="11"/>
      <c r="S232" s="11"/>
      <c r="T232" s="11"/>
      <c r="U232" s="11"/>
      <c r="V232" s="11"/>
      <c r="W232" s="11"/>
      <c r="X232" s="11"/>
      <c r="Z232" s="11"/>
      <c r="AA232" s="11"/>
      <c r="AB232" s="11"/>
      <c r="AC232" s="11"/>
      <c r="AD232" s="11"/>
      <c r="AE232" s="11"/>
      <c r="AF232" s="11"/>
      <c r="AG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8"/>
      <c r="AU232" s="11"/>
      <c r="AV232" s="11"/>
      <c r="AZ232" s="12"/>
      <c r="BA232" s="11"/>
    </row>
    <row r="233" spans="6:53" ht="15.75" customHeight="1">
      <c r="F233" s="44"/>
      <c r="H233" s="11"/>
      <c r="I233" s="11"/>
      <c r="J233" s="11"/>
      <c r="K233" s="11"/>
      <c r="L233" s="11"/>
      <c r="M233" s="11"/>
      <c r="N233" s="11"/>
      <c r="O233" s="11"/>
      <c r="P233" s="18"/>
      <c r="Q233" s="11"/>
      <c r="R233" s="11"/>
      <c r="S233" s="11"/>
      <c r="T233" s="11"/>
      <c r="U233" s="11"/>
      <c r="V233" s="11"/>
      <c r="W233" s="11"/>
      <c r="X233" s="11"/>
      <c r="Z233" s="11"/>
      <c r="AA233" s="11"/>
      <c r="AB233" s="11"/>
      <c r="AC233" s="11"/>
      <c r="AD233" s="11"/>
      <c r="AE233" s="11"/>
      <c r="AF233" s="11"/>
      <c r="AG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8"/>
      <c r="AU233" s="11"/>
      <c r="AV233" s="11"/>
      <c r="AZ233" s="12"/>
      <c r="BA233" s="11"/>
    </row>
    <row r="234" spans="6:53" ht="15.75" customHeight="1">
      <c r="F234" s="44"/>
      <c r="H234" s="11"/>
      <c r="I234" s="11"/>
      <c r="J234" s="11"/>
      <c r="K234" s="11"/>
      <c r="L234" s="11"/>
      <c r="M234" s="11"/>
      <c r="N234" s="11"/>
      <c r="O234" s="11"/>
      <c r="P234" s="18"/>
      <c r="Q234" s="11"/>
      <c r="R234" s="11"/>
      <c r="S234" s="11"/>
      <c r="T234" s="11"/>
      <c r="U234" s="11"/>
      <c r="V234" s="11"/>
      <c r="W234" s="11"/>
      <c r="X234" s="11"/>
      <c r="Z234" s="11"/>
      <c r="AA234" s="11"/>
      <c r="AB234" s="11"/>
      <c r="AC234" s="11"/>
      <c r="AD234" s="11"/>
      <c r="AE234" s="11"/>
      <c r="AF234" s="11"/>
      <c r="AG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8"/>
      <c r="AU234" s="11"/>
      <c r="AV234" s="11"/>
      <c r="AZ234" s="12"/>
      <c r="BA234" s="11"/>
    </row>
    <row r="235" spans="6:53" ht="15.75" customHeight="1">
      <c r="F235" s="44"/>
      <c r="H235" s="11"/>
      <c r="I235" s="11"/>
      <c r="J235" s="11"/>
      <c r="K235" s="11"/>
      <c r="L235" s="11"/>
      <c r="M235" s="11"/>
      <c r="N235" s="11"/>
      <c r="O235" s="11"/>
      <c r="P235" s="18"/>
      <c r="Q235" s="11"/>
      <c r="R235" s="11"/>
      <c r="S235" s="11"/>
      <c r="T235" s="11"/>
      <c r="U235" s="11"/>
      <c r="V235" s="11"/>
      <c r="W235" s="11"/>
      <c r="X235" s="11"/>
      <c r="Z235" s="11"/>
      <c r="AA235" s="11"/>
      <c r="AB235" s="11"/>
      <c r="AC235" s="11"/>
      <c r="AD235" s="11"/>
      <c r="AE235" s="11"/>
      <c r="AF235" s="11"/>
      <c r="AG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8"/>
      <c r="AU235" s="11"/>
      <c r="AV235" s="11"/>
      <c r="AZ235" s="12"/>
      <c r="BA235" s="11"/>
    </row>
    <row r="236" spans="6:53" ht="15.75" customHeight="1">
      <c r="F236" s="44"/>
      <c r="H236" s="11"/>
      <c r="I236" s="11"/>
      <c r="J236" s="11"/>
      <c r="K236" s="11"/>
      <c r="L236" s="11"/>
      <c r="M236" s="11"/>
      <c r="N236" s="11"/>
      <c r="O236" s="11"/>
      <c r="P236" s="18"/>
      <c r="Q236" s="11"/>
      <c r="R236" s="11"/>
      <c r="S236" s="11"/>
      <c r="T236" s="11"/>
      <c r="U236" s="11"/>
      <c r="V236" s="11"/>
      <c r="W236" s="11"/>
      <c r="X236" s="11"/>
      <c r="Z236" s="11"/>
      <c r="AA236" s="11"/>
      <c r="AB236" s="11"/>
      <c r="AC236" s="11"/>
      <c r="AD236" s="11"/>
      <c r="AE236" s="11"/>
      <c r="AF236" s="11"/>
      <c r="AG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8"/>
      <c r="AU236" s="11"/>
      <c r="AV236" s="11"/>
      <c r="AZ236" s="12"/>
      <c r="BA236" s="11"/>
    </row>
    <row r="237" spans="6:53" ht="15.75" customHeight="1">
      <c r="F237" s="44"/>
      <c r="H237" s="11"/>
      <c r="I237" s="11"/>
      <c r="J237" s="11"/>
      <c r="K237" s="11"/>
      <c r="L237" s="11"/>
      <c r="M237" s="11"/>
      <c r="N237" s="11"/>
      <c r="O237" s="11"/>
      <c r="P237" s="18"/>
      <c r="Q237" s="11"/>
      <c r="R237" s="11"/>
      <c r="S237" s="11"/>
      <c r="T237" s="11"/>
      <c r="U237" s="11"/>
      <c r="V237" s="11"/>
      <c r="W237" s="11"/>
      <c r="X237" s="11"/>
      <c r="Z237" s="11"/>
      <c r="AA237" s="11"/>
      <c r="AB237" s="11"/>
      <c r="AC237" s="11"/>
      <c r="AD237" s="11"/>
      <c r="AE237" s="11"/>
      <c r="AF237" s="11"/>
      <c r="AG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8"/>
      <c r="AU237" s="11"/>
      <c r="AV237" s="11"/>
      <c r="AZ237" s="12"/>
      <c r="BA237" s="11"/>
    </row>
    <row r="238" spans="6:53" ht="15.75" customHeight="1">
      <c r="F238" s="44"/>
      <c r="H238" s="11"/>
      <c r="I238" s="11"/>
      <c r="J238" s="11"/>
      <c r="K238" s="11"/>
      <c r="L238" s="11"/>
      <c r="M238" s="11"/>
      <c r="N238" s="11"/>
      <c r="O238" s="11"/>
      <c r="P238" s="18"/>
      <c r="Q238" s="11"/>
      <c r="R238" s="11"/>
      <c r="S238" s="11"/>
      <c r="T238" s="11"/>
      <c r="U238" s="11"/>
      <c r="V238" s="11"/>
      <c r="W238" s="11"/>
      <c r="X238" s="11"/>
      <c r="Z238" s="11"/>
      <c r="AA238" s="11"/>
      <c r="AB238" s="11"/>
      <c r="AC238" s="11"/>
      <c r="AD238" s="11"/>
      <c r="AE238" s="11"/>
      <c r="AF238" s="11"/>
      <c r="AG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8"/>
      <c r="AU238" s="11"/>
      <c r="AV238" s="11"/>
      <c r="AZ238" s="12"/>
      <c r="BA238" s="11"/>
    </row>
    <row r="239" spans="6:53" ht="15.75" customHeight="1">
      <c r="F239" s="44"/>
      <c r="H239" s="11"/>
      <c r="I239" s="11"/>
      <c r="J239" s="11"/>
      <c r="K239" s="11"/>
      <c r="L239" s="11"/>
      <c r="M239" s="11"/>
      <c r="N239" s="11"/>
      <c r="O239" s="11"/>
      <c r="P239" s="18"/>
      <c r="Q239" s="11"/>
      <c r="R239" s="11"/>
      <c r="S239" s="11"/>
      <c r="T239" s="11"/>
      <c r="U239" s="11"/>
      <c r="V239" s="11"/>
      <c r="W239" s="11"/>
      <c r="X239" s="11"/>
      <c r="Z239" s="11"/>
      <c r="AA239" s="11"/>
      <c r="AB239" s="11"/>
      <c r="AC239" s="11"/>
      <c r="AD239" s="11"/>
      <c r="AE239" s="11"/>
      <c r="AF239" s="11"/>
      <c r="AG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8"/>
      <c r="AU239" s="11"/>
      <c r="AV239" s="11"/>
      <c r="AZ239" s="12"/>
      <c r="BA239" s="11"/>
    </row>
    <row r="240" spans="6:53" ht="15.75" customHeight="1">
      <c r="F240" s="44"/>
      <c r="H240" s="11"/>
      <c r="I240" s="11"/>
      <c r="J240" s="11"/>
      <c r="K240" s="11"/>
      <c r="L240" s="11"/>
      <c r="M240" s="11"/>
      <c r="N240" s="11"/>
      <c r="O240" s="11"/>
      <c r="P240" s="18"/>
      <c r="Q240" s="11"/>
      <c r="R240" s="11"/>
      <c r="S240" s="11"/>
      <c r="T240" s="11"/>
      <c r="U240" s="11"/>
      <c r="V240" s="11"/>
      <c r="W240" s="11"/>
      <c r="X240" s="11"/>
      <c r="Z240" s="11"/>
      <c r="AA240" s="11"/>
      <c r="AB240" s="11"/>
      <c r="AC240" s="11"/>
      <c r="AD240" s="11"/>
      <c r="AE240" s="11"/>
      <c r="AF240" s="11"/>
      <c r="AG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8"/>
      <c r="AU240" s="11"/>
      <c r="AV240" s="11"/>
      <c r="AZ240" s="12"/>
      <c r="BA240" s="11"/>
    </row>
    <row r="241" spans="6:53" ht="15.75" customHeight="1">
      <c r="F241" s="44"/>
      <c r="H241" s="11"/>
      <c r="I241" s="11"/>
      <c r="J241" s="11"/>
      <c r="K241" s="11"/>
      <c r="L241" s="11"/>
      <c r="M241" s="11"/>
      <c r="N241" s="11"/>
      <c r="O241" s="11"/>
      <c r="P241" s="18"/>
      <c r="Q241" s="11"/>
      <c r="R241" s="11"/>
      <c r="S241" s="11"/>
      <c r="T241" s="11"/>
      <c r="U241" s="11"/>
      <c r="V241" s="11"/>
      <c r="W241" s="11"/>
      <c r="X241" s="11"/>
      <c r="Z241" s="11"/>
      <c r="AA241" s="11"/>
      <c r="AB241" s="11"/>
      <c r="AC241" s="11"/>
      <c r="AD241" s="11"/>
      <c r="AE241" s="11"/>
      <c r="AF241" s="11"/>
      <c r="AG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8"/>
      <c r="AU241" s="11"/>
      <c r="AV241" s="11"/>
      <c r="AZ241" s="12"/>
      <c r="BA241" s="11"/>
    </row>
    <row r="242" spans="6:53" ht="15.75" customHeight="1">
      <c r="F242" s="44"/>
      <c r="H242" s="11"/>
      <c r="I242" s="11"/>
      <c r="J242" s="11"/>
      <c r="K242" s="11"/>
      <c r="L242" s="11"/>
      <c r="M242" s="11"/>
      <c r="N242" s="11"/>
      <c r="O242" s="11"/>
      <c r="P242" s="18"/>
      <c r="Q242" s="11"/>
      <c r="R242" s="11"/>
      <c r="S242" s="11"/>
      <c r="T242" s="11"/>
      <c r="U242" s="11"/>
      <c r="V242" s="11"/>
      <c r="W242" s="11"/>
      <c r="X242" s="11"/>
      <c r="Z242" s="11"/>
      <c r="AA242" s="11"/>
      <c r="AB242" s="11"/>
      <c r="AC242" s="11"/>
      <c r="AD242" s="11"/>
      <c r="AE242" s="11"/>
      <c r="AF242" s="11"/>
      <c r="AG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8"/>
      <c r="AU242" s="11"/>
      <c r="AV242" s="11"/>
      <c r="AZ242" s="12"/>
      <c r="BA242" s="11"/>
    </row>
    <row r="243" spans="6:53" ht="15.75" customHeight="1">
      <c r="F243" s="44"/>
      <c r="H243" s="11"/>
      <c r="I243" s="11"/>
      <c r="J243" s="11"/>
      <c r="K243" s="11"/>
      <c r="L243" s="11"/>
      <c r="M243" s="11"/>
      <c r="N243" s="11"/>
      <c r="O243" s="11"/>
      <c r="P243" s="18"/>
      <c r="Q243" s="11"/>
      <c r="R243" s="11"/>
      <c r="S243" s="11"/>
      <c r="T243" s="11"/>
      <c r="U243" s="11"/>
      <c r="V243" s="11"/>
      <c r="W243" s="11"/>
      <c r="X243" s="11"/>
      <c r="Z243" s="11"/>
      <c r="AA243" s="11"/>
      <c r="AB243" s="11"/>
      <c r="AC243" s="11"/>
      <c r="AD243" s="11"/>
      <c r="AE243" s="11"/>
      <c r="AF243" s="11"/>
      <c r="AG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8"/>
      <c r="AU243" s="11"/>
      <c r="AV243" s="11"/>
      <c r="AZ243" s="12"/>
      <c r="BA243" s="11"/>
    </row>
    <row r="244" spans="6:53" ht="15.75" customHeight="1">
      <c r="F244" s="44"/>
      <c r="H244" s="11"/>
      <c r="I244" s="11"/>
      <c r="J244" s="11"/>
      <c r="K244" s="11"/>
      <c r="L244" s="11"/>
      <c r="M244" s="11"/>
      <c r="N244" s="11"/>
      <c r="O244" s="11"/>
      <c r="P244" s="18"/>
      <c r="Q244" s="11"/>
      <c r="R244" s="11"/>
      <c r="S244" s="11"/>
      <c r="T244" s="11"/>
      <c r="U244" s="11"/>
      <c r="V244" s="11"/>
      <c r="W244" s="11"/>
      <c r="X244" s="11"/>
      <c r="Z244" s="11"/>
      <c r="AA244" s="11"/>
      <c r="AB244" s="11"/>
      <c r="AC244" s="11"/>
      <c r="AD244" s="11"/>
      <c r="AE244" s="11"/>
      <c r="AF244" s="11"/>
      <c r="AG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8"/>
      <c r="AU244" s="11"/>
      <c r="AV244" s="11"/>
      <c r="AZ244" s="12"/>
      <c r="BA244" s="11"/>
    </row>
    <row r="245" spans="6:53" ht="15.75" customHeight="1">
      <c r="F245" s="44"/>
      <c r="H245" s="11"/>
      <c r="I245" s="11"/>
      <c r="J245" s="11"/>
      <c r="K245" s="11"/>
      <c r="L245" s="11"/>
      <c r="M245" s="11"/>
      <c r="N245" s="11"/>
      <c r="O245" s="11"/>
      <c r="P245" s="18"/>
      <c r="Q245" s="11"/>
      <c r="R245" s="11"/>
      <c r="S245" s="11"/>
      <c r="T245" s="11"/>
      <c r="U245" s="11"/>
      <c r="V245" s="11"/>
      <c r="W245" s="11"/>
      <c r="X245" s="11"/>
      <c r="Z245" s="11"/>
      <c r="AA245" s="11"/>
      <c r="AB245" s="11"/>
      <c r="AC245" s="11"/>
      <c r="AD245" s="11"/>
      <c r="AE245" s="11"/>
      <c r="AF245" s="11"/>
      <c r="AG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8"/>
      <c r="AU245" s="11"/>
      <c r="AV245" s="11"/>
      <c r="AZ245" s="12"/>
      <c r="BA245" s="11"/>
    </row>
    <row r="246" spans="6:53" ht="15.75" customHeight="1">
      <c r="F246" s="44"/>
      <c r="H246" s="11"/>
      <c r="I246" s="11"/>
      <c r="J246" s="11"/>
      <c r="K246" s="11"/>
      <c r="L246" s="11"/>
      <c r="M246" s="11"/>
      <c r="N246" s="11"/>
      <c r="O246" s="11"/>
      <c r="P246" s="18"/>
      <c r="Q246" s="11"/>
      <c r="R246" s="11"/>
      <c r="S246" s="11"/>
      <c r="T246" s="11"/>
      <c r="U246" s="11"/>
      <c r="V246" s="11"/>
      <c r="W246" s="11"/>
      <c r="X246" s="11"/>
      <c r="Z246" s="11"/>
      <c r="AA246" s="11"/>
      <c r="AB246" s="11"/>
      <c r="AC246" s="11"/>
      <c r="AD246" s="11"/>
      <c r="AE246" s="11"/>
      <c r="AF246" s="11"/>
      <c r="AG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8"/>
      <c r="AU246" s="11"/>
      <c r="AV246" s="11"/>
      <c r="AZ246" s="12"/>
      <c r="BA246" s="11"/>
    </row>
    <row r="247" spans="6:53" ht="15.75" customHeight="1">
      <c r="F247" s="44"/>
      <c r="H247" s="11"/>
      <c r="I247" s="11"/>
      <c r="J247" s="11"/>
      <c r="K247" s="11"/>
      <c r="L247" s="11"/>
      <c r="M247" s="11"/>
      <c r="N247" s="11"/>
      <c r="O247" s="11"/>
      <c r="P247" s="18"/>
      <c r="Q247" s="11"/>
      <c r="R247" s="11"/>
      <c r="S247" s="11"/>
      <c r="T247" s="11"/>
      <c r="U247" s="11"/>
      <c r="V247" s="11"/>
      <c r="W247" s="11"/>
      <c r="X247" s="11"/>
      <c r="Z247" s="11"/>
      <c r="AA247" s="11"/>
      <c r="AB247" s="11"/>
      <c r="AC247" s="11"/>
      <c r="AD247" s="11"/>
      <c r="AE247" s="11"/>
      <c r="AF247" s="11"/>
      <c r="AG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8"/>
      <c r="AU247" s="11"/>
      <c r="AV247" s="11"/>
      <c r="AZ247" s="12"/>
      <c r="BA247" s="11"/>
    </row>
    <row r="248" spans="6:53" ht="15.75" customHeight="1">
      <c r="F248" s="44"/>
      <c r="H248" s="11"/>
      <c r="I248" s="11"/>
      <c r="J248" s="11"/>
      <c r="K248" s="11"/>
      <c r="L248" s="11"/>
      <c r="M248" s="11"/>
      <c r="N248" s="11"/>
      <c r="O248" s="11"/>
      <c r="P248" s="18"/>
      <c r="Q248" s="11"/>
      <c r="R248" s="11"/>
      <c r="S248" s="11"/>
      <c r="T248" s="11"/>
      <c r="U248" s="11"/>
      <c r="V248" s="11"/>
      <c r="W248" s="11"/>
      <c r="X248" s="11"/>
      <c r="Z248" s="11"/>
      <c r="AA248" s="11"/>
      <c r="AB248" s="11"/>
      <c r="AC248" s="11"/>
      <c r="AD248" s="11"/>
      <c r="AE248" s="11"/>
      <c r="AF248" s="11"/>
      <c r="AG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8"/>
      <c r="AU248" s="11"/>
      <c r="AV248" s="11"/>
      <c r="AZ248" s="12"/>
      <c r="BA248" s="11"/>
    </row>
    <row r="249" spans="6:53" ht="15.75" customHeight="1">
      <c r="F249" s="44"/>
      <c r="H249" s="11"/>
      <c r="I249" s="11"/>
      <c r="J249" s="11"/>
      <c r="K249" s="11"/>
      <c r="L249" s="11"/>
      <c r="M249" s="11"/>
      <c r="N249" s="11"/>
      <c r="O249" s="11"/>
      <c r="P249" s="18"/>
      <c r="Q249" s="11"/>
      <c r="R249" s="11"/>
      <c r="S249" s="11"/>
      <c r="T249" s="11"/>
      <c r="U249" s="11"/>
      <c r="V249" s="11"/>
      <c r="W249" s="11"/>
      <c r="X249" s="11"/>
      <c r="Z249" s="11"/>
      <c r="AA249" s="11"/>
      <c r="AB249" s="11"/>
      <c r="AC249" s="11"/>
      <c r="AD249" s="11"/>
      <c r="AE249" s="11"/>
      <c r="AF249" s="11"/>
      <c r="AG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8"/>
      <c r="AU249" s="11"/>
      <c r="AV249" s="11"/>
      <c r="AZ249" s="12"/>
      <c r="BA249" s="11"/>
    </row>
    <row r="250" spans="6:53" ht="15.75" customHeight="1">
      <c r="F250" s="44"/>
      <c r="H250" s="11"/>
      <c r="I250" s="11"/>
      <c r="J250" s="11"/>
      <c r="K250" s="11"/>
      <c r="L250" s="11"/>
      <c r="M250" s="11"/>
      <c r="N250" s="11"/>
      <c r="O250" s="11"/>
      <c r="P250" s="18"/>
      <c r="Q250" s="11"/>
      <c r="R250" s="11"/>
      <c r="S250" s="11"/>
      <c r="T250" s="11"/>
      <c r="U250" s="11"/>
      <c r="V250" s="11"/>
      <c r="W250" s="11"/>
      <c r="X250" s="11"/>
      <c r="Z250" s="11"/>
      <c r="AA250" s="11"/>
      <c r="AB250" s="11"/>
      <c r="AC250" s="11"/>
      <c r="AD250" s="11"/>
      <c r="AE250" s="11"/>
      <c r="AF250" s="11"/>
      <c r="AG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8"/>
      <c r="AU250" s="11"/>
      <c r="AV250" s="11"/>
      <c r="AZ250" s="12"/>
      <c r="BA250" s="11"/>
    </row>
    <row r="251" spans="6:53" ht="15.75" customHeight="1">
      <c r="F251" s="44"/>
      <c r="H251" s="11"/>
      <c r="I251" s="11"/>
      <c r="J251" s="11"/>
      <c r="K251" s="11"/>
      <c r="L251" s="11"/>
      <c r="M251" s="11"/>
      <c r="N251" s="11"/>
      <c r="O251" s="11"/>
      <c r="P251" s="18"/>
      <c r="Q251" s="11"/>
      <c r="R251" s="11"/>
      <c r="S251" s="11"/>
      <c r="T251" s="11"/>
      <c r="U251" s="11"/>
      <c r="V251" s="11"/>
      <c r="W251" s="11"/>
      <c r="X251" s="11"/>
      <c r="Z251" s="11"/>
      <c r="AA251" s="11"/>
      <c r="AB251" s="11"/>
      <c r="AC251" s="11"/>
      <c r="AD251" s="11"/>
      <c r="AE251" s="11"/>
      <c r="AF251" s="11"/>
      <c r="AG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8"/>
      <c r="AU251" s="11"/>
      <c r="AV251" s="11"/>
      <c r="AZ251" s="12"/>
      <c r="BA251" s="11"/>
    </row>
    <row r="252" spans="6:53" ht="15.75" customHeight="1">
      <c r="F252" s="44"/>
      <c r="H252" s="11"/>
      <c r="I252" s="11"/>
      <c r="J252" s="11"/>
      <c r="K252" s="11"/>
      <c r="L252" s="11"/>
      <c r="M252" s="11"/>
      <c r="N252" s="11"/>
      <c r="O252" s="11"/>
      <c r="P252" s="18"/>
      <c r="Q252" s="11"/>
      <c r="R252" s="11"/>
      <c r="S252" s="11"/>
      <c r="T252" s="11"/>
      <c r="U252" s="11"/>
      <c r="V252" s="11"/>
      <c r="W252" s="11"/>
      <c r="X252" s="11"/>
      <c r="Z252" s="11"/>
      <c r="AA252" s="11"/>
      <c r="AB252" s="11"/>
      <c r="AC252" s="11"/>
      <c r="AD252" s="11"/>
      <c r="AE252" s="11"/>
      <c r="AF252" s="11"/>
      <c r="AG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8"/>
      <c r="AU252" s="11"/>
      <c r="AV252" s="11"/>
      <c r="AZ252" s="12"/>
      <c r="BA252" s="11"/>
    </row>
    <row r="253" spans="6:53" ht="15.75" customHeight="1">
      <c r="F253" s="44"/>
      <c r="H253" s="11"/>
      <c r="I253" s="11"/>
      <c r="J253" s="11"/>
      <c r="K253" s="11"/>
      <c r="L253" s="11"/>
      <c r="M253" s="11"/>
      <c r="N253" s="11"/>
      <c r="O253" s="11"/>
      <c r="P253" s="18"/>
      <c r="Q253" s="11"/>
      <c r="R253" s="11"/>
      <c r="S253" s="11"/>
      <c r="T253" s="11"/>
      <c r="U253" s="11"/>
      <c r="V253" s="11"/>
      <c r="W253" s="11"/>
      <c r="X253" s="11"/>
      <c r="Z253" s="11"/>
      <c r="AA253" s="11"/>
      <c r="AB253" s="11"/>
      <c r="AC253" s="11"/>
      <c r="AD253" s="11"/>
      <c r="AE253" s="11"/>
      <c r="AF253" s="11"/>
      <c r="AG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8"/>
      <c r="AU253" s="11"/>
      <c r="AV253" s="11"/>
      <c r="AZ253" s="12"/>
      <c r="BA253" s="11"/>
    </row>
    <row r="254" spans="6:53" ht="15.75" customHeight="1">
      <c r="F254" s="44"/>
      <c r="H254" s="11"/>
      <c r="I254" s="11"/>
      <c r="J254" s="11"/>
      <c r="K254" s="11"/>
      <c r="L254" s="11"/>
      <c r="M254" s="11"/>
      <c r="N254" s="11"/>
      <c r="O254" s="11"/>
      <c r="P254" s="18"/>
      <c r="Q254" s="11"/>
      <c r="R254" s="11"/>
      <c r="S254" s="11"/>
      <c r="T254" s="11"/>
      <c r="U254" s="11"/>
      <c r="V254" s="11"/>
      <c r="W254" s="11"/>
      <c r="X254" s="11"/>
      <c r="Z254" s="11"/>
      <c r="AA254" s="11"/>
      <c r="AB254" s="11"/>
      <c r="AC254" s="11"/>
      <c r="AD254" s="11"/>
      <c r="AE254" s="11"/>
      <c r="AF254" s="11"/>
      <c r="AG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8"/>
      <c r="AU254" s="11"/>
      <c r="AV254" s="11"/>
      <c r="AZ254" s="12"/>
      <c r="BA254" s="11"/>
    </row>
    <row r="255" spans="6:53" ht="15.75" customHeight="1">
      <c r="F255" s="44"/>
      <c r="H255" s="11"/>
      <c r="I255" s="11"/>
      <c r="J255" s="11"/>
      <c r="K255" s="11"/>
      <c r="L255" s="11"/>
      <c r="M255" s="11"/>
      <c r="N255" s="11"/>
      <c r="O255" s="11"/>
      <c r="P255" s="18"/>
      <c r="Q255" s="11"/>
      <c r="R255" s="11"/>
      <c r="S255" s="11"/>
      <c r="T255" s="11"/>
      <c r="U255" s="11"/>
      <c r="V255" s="11"/>
      <c r="W255" s="11"/>
      <c r="X255" s="11"/>
      <c r="Z255" s="11"/>
      <c r="AA255" s="11"/>
      <c r="AB255" s="11"/>
      <c r="AC255" s="11"/>
      <c r="AD255" s="11"/>
      <c r="AE255" s="11"/>
      <c r="AF255" s="11"/>
      <c r="AG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8"/>
      <c r="AU255" s="11"/>
      <c r="AV255" s="11"/>
      <c r="AZ255" s="12"/>
      <c r="BA255" s="11"/>
    </row>
    <row r="256" spans="6:53" ht="15.75" customHeight="1">
      <c r="F256" s="44"/>
      <c r="H256" s="11"/>
      <c r="I256" s="11"/>
      <c r="J256" s="11"/>
      <c r="K256" s="11"/>
      <c r="L256" s="11"/>
      <c r="M256" s="11"/>
      <c r="N256" s="11"/>
      <c r="O256" s="11"/>
      <c r="P256" s="18"/>
      <c r="Q256" s="11"/>
      <c r="R256" s="11"/>
      <c r="S256" s="11"/>
      <c r="T256" s="11"/>
      <c r="U256" s="11"/>
      <c r="V256" s="11"/>
      <c r="W256" s="11"/>
      <c r="X256" s="11"/>
      <c r="Z256" s="11"/>
      <c r="AA256" s="11"/>
      <c r="AB256" s="11"/>
      <c r="AC256" s="11"/>
      <c r="AD256" s="11"/>
      <c r="AE256" s="11"/>
      <c r="AF256" s="11"/>
      <c r="AG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8"/>
      <c r="AU256" s="11"/>
      <c r="AV256" s="11"/>
      <c r="AZ256" s="12"/>
      <c r="BA256" s="11"/>
    </row>
    <row r="257" spans="6:53" ht="15.75" customHeight="1">
      <c r="F257" s="44"/>
      <c r="H257" s="11"/>
      <c r="I257" s="11"/>
      <c r="J257" s="11"/>
      <c r="K257" s="11"/>
      <c r="L257" s="11"/>
      <c r="M257" s="11"/>
      <c r="N257" s="11"/>
      <c r="O257" s="11"/>
      <c r="P257" s="18"/>
      <c r="Q257" s="11"/>
      <c r="R257" s="11"/>
      <c r="S257" s="11"/>
      <c r="T257" s="11"/>
      <c r="U257" s="11"/>
      <c r="V257" s="11"/>
      <c r="W257" s="11"/>
      <c r="X257" s="11"/>
      <c r="Z257" s="11"/>
      <c r="AA257" s="11"/>
      <c r="AB257" s="11"/>
      <c r="AC257" s="11"/>
      <c r="AD257" s="11"/>
      <c r="AE257" s="11"/>
      <c r="AF257" s="11"/>
      <c r="AG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8"/>
      <c r="AU257" s="11"/>
      <c r="AV257" s="11"/>
      <c r="AZ257" s="12"/>
      <c r="BA257" s="11"/>
    </row>
    <row r="258" spans="6:53" ht="15.75" customHeight="1">
      <c r="F258" s="44"/>
      <c r="H258" s="11"/>
      <c r="I258" s="11"/>
      <c r="J258" s="11"/>
      <c r="K258" s="11"/>
      <c r="L258" s="11"/>
      <c r="M258" s="11"/>
      <c r="N258" s="11"/>
      <c r="O258" s="11"/>
      <c r="P258" s="18"/>
      <c r="Q258" s="11"/>
      <c r="R258" s="11"/>
      <c r="S258" s="11"/>
      <c r="T258" s="11"/>
      <c r="U258" s="11"/>
      <c r="V258" s="11"/>
      <c r="W258" s="11"/>
      <c r="X258" s="11"/>
      <c r="Z258" s="11"/>
      <c r="AA258" s="11"/>
      <c r="AB258" s="11"/>
      <c r="AC258" s="11"/>
      <c r="AD258" s="11"/>
      <c r="AE258" s="11"/>
      <c r="AF258" s="11"/>
      <c r="AG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8"/>
      <c r="AU258" s="11"/>
      <c r="AV258" s="11"/>
      <c r="AZ258" s="12"/>
      <c r="BA258" s="11"/>
    </row>
    <row r="259" spans="6:53" ht="15.75" customHeight="1">
      <c r="F259" s="44"/>
      <c r="H259" s="11"/>
      <c r="I259" s="11"/>
      <c r="J259" s="11"/>
      <c r="K259" s="11"/>
      <c r="L259" s="11"/>
      <c r="M259" s="11"/>
      <c r="N259" s="11"/>
      <c r="O259" s="11"/>
      <c r="P259" s="18"/>
      <c r="Q259" s="11"/>
      <c r="R259" s="11"/>
      <c r="S259" s="11"/>
      <c r="T259" s="11"/>
      <c r="U259" s="11"/>
      <c r="V259" s="11"/>
      <c r="W259" s="11"/>
      <c r="X259" s="11"/>
      <c r="Z259" s="11"/>
      <c r="AA259" s="11"/>
      <c r="AB259" s="11"/>
      <c r="AC259" s="11"/>
      <c r="AD259" s="11"/>
      <c r="AE259" s="11"/>
      <c r="AF259" s="11"/>
      <c r="AG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8"/>
      <c r="AU259" s="11"/>
      <c r="AV259" s="11"/>
      <c r="AZ259" s="12"/>
      <c r="BA259" s="11"/>
    </row>
    <row r="260" spans="6:53" ht="15.75" customHeight="1">
      <c r="F260" s="44"/>
      <c r="H260" s="11"/>
      <c r="I260" s="11"/>
      <c r="J260" s="11"/>
      <c r="K260" s="11"/>
      <c r="L260" s="11"/>
      <c r="M260" s="11"/>
      <c r="N260" s="11"/>
      <c r="O260" s="11"/>
      <c r="P260" s="18"/>
      <c r="Q260" s="11"/>
      <c r="R260" s="11"/>
      <c r="S260" s="11"/>
      <c r="T260" s="11"/>
      <c r="U260" s="11"/>
      <c r="V260" s="11"/>
      <c r="W260" s="11"/>
      <c r="X260" s="11"/>
      <c r="Z260" s="11"/>
      <c r="AA260" s="11"/>
      <c r="AB260" s="11"/>
      <c r="AC260" s="11"/>
      <c r="AD260" s="11"/>
      <c r="AE260" s="11"/>
      <c r="AF260" s="11"/>
      <c r="AG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8"/>
      <c r="AU260" s="11"/>
      <c r="AV260" s="11"/>
      <c r="AZ260" s="12"/>
      <c r="BA260" s="11"/>
    </row>
    <row r="261" spans="6:53" ht="15.75" customHeight="1">
      <c r="F261" s="44"/>
      <c r="H261" s="11"/>
      <c r="I261" s="11"/>
      <c r="J261" s="11"/>
      <c r="K261" s="11"/>
      <c r="L261" s="11"/>
      <c r="M261" s="11"/>
      <c r="N261" s="11"/>
      <c r="O261" s="11"/>
      <c r="P261" s="18"/>
      <c r="Q261" s="11"/>
      <c r="R261" s="11"/>
      <c r="S261" s="11"/>
      <c r="T261" s="11"/>
      <c r="U261" s="11"/>
      <c r="V261" s="11"/>
      <c r="W261" s="11"/>
      <c r="X261" s="11"/>
      <c r="Z261" s="11"/>
      <c r="AA261" s="11"/>
      <c r="AB261" s="11"/>
      <c r="AC261" s="11"/>
      <c r="AD261" s="11"/>
      <c r="AE261" s="11"/>
      <c r="AF261" s="11"/>
      <c r="AG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8"/>
      <c r="AU261" s="11"/>
      <c r="AV261" s="11"/>
      <c r="AZ261" s="12"/>
      <c r="BA261" s="11"/>
    </row>
    <row r="262" spans="6:53" ht="15.75" customHeight="1">
      <c r="F262" s="44"/>
      <c r="H262" s="11"/>
      <c r="I262" s="11"/>
      <c r="J262" s="11"/>
      <c r="K262" s="11"/>
      <c r="L262" s="11"/>
      <c r="M262" s="11"/>
      <c r="N262" s="11"/>
      <c r="O262" s="11"/>
      <c r="P262" s="18"/>
      <c r="Q262" s="11"/>
      <c r="R262" s="11"/>
      <c r="S262" s="11"/>
      <c r="T262" s="11"/>
      <c r="U262" s="11"/>
      <c r="V262" s="11"/>
      <c r="W262" s="11"/>
      <c r="X262" s="11"/>
      <c r="Z262" s="11"/>
      <c r="AA262" s="11"/>
      <c r="AB262" s="11"/>
      <c r="AC262" s="11"/>
      <c r="AD262" s="11"/>
      <c r="AE262" s="11"/>
      <c r="AF262" s="11"/>
      <c r="AG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8"/>
      <c r="AU262" s="11"/>
      <c r="AV262" s="11"/>
      <c r="AZ262" s="12"/>
      <c r="BA262" s="11"/>
    </row>
    <row r="263" spans="6:53" ht="15.75" customHeight="1">
      <c r="F263" s="44"/>
      <c r="H263" s="11"/>
      <c r="I263" s="11"/>
      <c r="J263" s="11"/>
      <c r="K263" s="11"/>
      <c r="L263" s="11"/>
      <c r="M263" s="11"/>
      <c r="N263" s="11"/>
      <c r="O263" s="11"/>
      <c r="P263" s="18"/>
      <c r="Q263" s="11"/>
      <c r="R263" s="11"/>
      <c r="S263" s="11"/>
      <c r="T263" s="11"/>
      <c r="U263" s="11"/>
      <c r="V263" s="11"/>
      <c r="W263" s="11"/>
      <c r="X263" s="11"/>
      <c r="Z263" s="11"/>
      <c r="AA263" s="11"/>
      <c r="AB263" s="11"/>
      <c r="AC263" s="11"/>
      <c r="AD263" s="11"/>
      <c r="AE263" s="11"/>
      <c r="AF263" s="11"/>
      <c r="AG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8"/>
      <c r="AU263" s="11"/>
      <c r="AV263" s="11"/>
      <c r="AZ263" s="12"/>
      <c r="BA263" s="11"/>
    </row>
    <row r="264" spans="6:53" ht="15.75" customHeight="1">
      <c r="F264" s="44"/>
      <c r="H264" s="11"/>
      <c r="I264" s="11"/>
      <c r="J264" s="11"/>
      <c r="K264" s="11"/>
      <c r="L264" s="11"/>
      <c r="M264" s="11"/>
      <c r="N264" s="11"/>
      <c r="O264" s="11"/>
      <c r="P264" s="18"/>
      <c r="Q264" s="11"/>
      <c r="R264" s="11"/>
      <c r="S264" s="11"/>
      <c r="T264" s="11"/>
      <c r="U264" s="11"/>
      <c r="V264" s="11"/>
      <c r="W264" s="11"/>
      <c r="X264" s="11"/>
      <c r="Z264" s="11"/>
      <c r="AA264" s="11"/>
      <c r="AB264" s="11"/>
      <c r="AC264" s="11"/>
      <c r="AD264" s="11"/>
      <c r="AE264" s="11"/>
      <c r="AF264" s="11"/>
      <c r="AG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8"/>
      <c r="AU264" s="11"/>
      <c r="AV264" s="11"/>
      <c r="AZ264" s="12"/>
      <c r="BA264" s="11"/>
    </row>
    <row r="265" spans="6:53" ht="15.75" customHeight="1">
      <c r="F265" s="44"/>
      <c r="H265" s="11"/>
      <c r="I265" s="11"/>
      <c r="J265" s="11"/>
      <c r="K265" s="11"/>
      <c r="L265" s="11"/>
      <c r="M265" s="11"/>
      <c r="N265" s="11"/>
      <c r="O265" s="11"/>
      <c r="P265" s="18"/>
      <c r="Q265" s="11"/>
      <c r="R265" s="11"/>
      <c r="S265" s="11"/>
      <c r="T265" s="11"/>
      <c r="U265" s="11"/>
      <c r="V265" s="11"/>
      <c r="W265" s="11"/>
      <c r="X265" s="11"/>
      <c r="Z265" s="11"/>
      <c r="AA265" s="11"/>
      <c r="AB265" s="11"/>
      <c r="AC265" s="11"/>
      <c r="AD265" s="11"/>
      <c r="AE265" s="11"/>
      <c r="AF265" s="11"/>
      <c r="AG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8"/>
      <c r="AU265" s="11"/>
      <c r="AV265" s="11"/>
      <c r="AZ265" s="12"/>
      <c r="BA265" s="11"/>
    </row>
    <row r="266" spans="6:53" ht="15.75" customHeight="1">
      <c r="F266" s="44"/>
      <c r="H266" s="11"/>
      <c r="I266" s="11"/>
      <c r="J266" s="11"/>
      <c r="K266" s="11"/>
      <c r="L266" s="11"/>
      <c r="M266" s="11"/>
      <c r="N266" s="11"/>
      <c r="O266" s="11"/>
      <c r="P266" s="18"/>
      <c r="Q266" s="11"/>
      <c r="R266" s="11"/>
      <c r="S266" s="11"/>
      <c r="T266" s="11"/>
      <c r="U266" s="11"/>
      <c r="V266" s="11"/>
      <c r="W266" s="11"/>
      <c r="X266" s="11"/>
      <c r="Z266" s="11"/>
      <c r="AA266" s="11"/>
      <c r="AB266" s="11"/>
      <c r="AC266" s="11"/>
      <c r="AD266" s="11"/>
      <c r="AE266" s="11"/>
      <c r="AF266" s="11"/>
      <c r="AG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8"/>
      <c r="AU266" s="11"/>
      <c r="AV266" s="11"/>
      <c r="AZ266" s="12"/>
      <c r="BA266" s="11"/>
    </row>
    <row r="267" spans="6:53" ht="15.75" customHeight="1">
      <c r="F267" s="44"/>
      <c r="H267" s="11"/>
      <c r="I267" s="11"/>
      <c r="J267" s="11"/>
      <c r="K267" s="11"/>
      <c r="L267" s="11"/>
      <c r="M267" s="11"/>
      <c r="N267" s="11"/>
      <c r="O267" s="11"/>
      <c r="P267" s="18"/>
      <c r="Q267" s="11"/>
      <c r="R267" s="11"/>
      <c r="S267" s="11"/>
      <c r="T267" s="11"/>
      <c r="U267" s="11"/>
      <c r="V267" s="11"/>
      <c r="W267" s="11"/>
      <c r="X267" s="11"/>
      <c r="Z267" s="11"/>
      <c r="AA267" s="11"/>
      <c r="AB267" s="11"/>
      <c r="AC267" s="11"/>
      <c r="AD267" s="11"/>
      <c r="AE267" s="11"/>
      <c r="AF267" s="11"/>
      <c r="AG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8"/>
      <c r="AU267" s="11"/>
      <c r="AV267" s="11"/>
      <c r="AZ267" s="12"/>
      <c r="BA267" s="11"/>
    </row>
    <row r="268" spans="6:53" ht="15.75" customHeight="1">
      <c r="F268" s="44"/>
      <c r="H268" s="11"/>
      <c r="I268" s="11"/>
      <c r="J268" s="11"/>
      <c r="K268" s="11"/>
      <c r="L268" s="11"/>
      <c r="M268" s="11"/>
      <c r="N268" s="11"/>
      <c r="O268" s="11"/>
      <c r="P268" s="18"/>
      <c r="Q268" s="11"/>
      <c r="R268" s="11"/>
      <c r="S268" s="11"/>
      <c r="T268" s="11"/>
      <c r="U268" s="11"/>
      <c r="V268" s="11"/>
      <c r="W268" s="11"/>
      <c r="X268" s="11"/>
      <c r="Z268" s="11"/>
      <c r="AA268" s="11"/>
      <c r="AB268" s="11"/>
      <c r="AC268" s="11"/>
      <c r="AD268" s="11"/>
      <c r="AE268" s="11"/>
      <c r="AF268" s="11"/>
      <c r="AG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8"/>
      <c r="AU268" s="11"/>
      <c r="AV268" s="11"/>
      <c r="AZ268" s="12"/>
      <c r="BA268" s="11"/>
    </row>
    <row r="269" spans="6:53" ht="15.75" customHeight="1">
      <c r="F269" s="44"/>
      <c r="H269" s="11"/>
      <c r="I269" s="11"/>
      <c r="J269" s="11"/>
      <c r="K269" s="11"/>
      <c r="L269" s="11"/>
      <c r="M269" s="11"/>
      <c r="N269" s="11"/>
      <c r="O269" s="11"/>
      <c r="P269" s="18"/>
      <c r="Q269" s="11"/>
      <c r="R269" s="11"/>
      <c r="S269" s="11"/>
      <c r="T269" s="11"/>
      <c r="U269" s="11"/>
      <c r="V269" s="11"/>
      <c r="W269" s="11"/>
      <c r="X269" s="11"/>
      <c r="Z269" s="11"/>
      <c r="AA269" s="11"/>
      <c r="AB269" s="11"/>
      <c r="AC269" s="11"/>
      <c r="AD269" s="11"/>
      <c r="AE269" s="11"/>
      <c r="AF269" s="11"/>
      <c r="AG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8"/>
      <c r="AU269" s="11"/>
      <c r="AV269" s="11"/>
      <c r="AZ269" s="12"/>
      <c r="BA269" s="11"/>
    </row>
    <row r="270" spans="6:53" ht="15.75" customHeight="1">
      <c r="F270" s="44"/>
      <c r="H270" s="11"/>
      <c r="I270" s="11"/>
      <c r="J270" s="11"/>
      <c r="K270" s="11"/>
      <c r="L270" s="11"/>
      <c r="M270" s="11"/>
      <c r="N270" s="11"/>
      <c r="O270" s="11"/>
      <c r="P270" s="18"/>
      <c r="Q270" s="11"/>
      <c r="R270" s="11"/>
      <c r="S270" s="11"/>
      <c r="T270" s="11"/>
      <c r="U270" s="11"/>
      <c r="V270" s="11"/>
      <c r="W270" s="11"/>
      <c r="X270" s="11"/>
      <c r="Z270" s="11"/>
      <c r="AA270" s="11"/>
      <c r="AB270" s="11"/>
      <c r="AC270" s="11"/>
      <c r="AD270" s="11"/>
      <c r="AE270" s="11"/>
      <c r="AF270" s="11"/>
      <c r="AG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8"/>
      <c r="AU270" s="11"/>
      <c r="AV270" s="11"/>
      <c r="AZ270" s="12"/>
      <c r="BA270" s="11"/>
    </row>
    <row r="271" spans="6:53" ht="15.75" customHeight="1">
      <c r="F271" s="44"/>
      <c r="H271" s="11"/>
      <c r="I271" s="11"/>
      <c r="J271" s="11"/>
      <c r="K271" s="11"/>
      <c r="L271" s="11"/>
      <c r="M271" s="11"/>
      <c r="N271" s="11"/>
      <c r="O271" s="11"/>
      <c r="P271" s="18"/>
      <c r="Q271" s="11"/>
      <c r="R271" s="11"/>
      <c r="S271" s="11"/>
      <c r="T271" s="11"/>
      <c r="U271" s="11"/>
      <c r="V271" s="11"/>
      <c r="W271" s="11"/>
      <c r="X271" s="11"/>
      <c r="Z271" s="11"/>
      <c r="AA271" s="11"/>
      <c r="AB271" s="11"/>
      <c r="AC271" s="11"/>
      <c r="AD271" s="11"/>
      <c r="AE271" s="11"/>
      <c r="AF271" s="11"/>
      <c r="AG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8"/>
      <c r="AU271" s="11"/>
      <c r="AV271" s="11"/>
      <c r="AZ271" s="12"/>
      <c r="BA271" s="11"/>
    </row>
    <row r="272" spans="6:53" ht="15.75" customHeight="1">
      <c r="F272" s="44"/>
      <c r="H272" s="11"/>
      <c r="I272" s="11"/>
      <c r="J272" s="11"/>
      <c r="K272" s="11"/>
      <c r="L272" s="11"/>
      <c r="M272" s="11"/>
      <c r="N272" s="11"/>
      <c r="O272" s="11"/>
      <c r="P272" s="18"/>
      <c r="Q272" s="11"/>
      <c r="R272" s="11"/>
      <c r="S272" s="11"/>
      <c r="T272" s="11"/>
      <c r="U272" s="11"/>
      <c r="V272" s="11"/>
      <c r="W272" s="11"/>
      <c r="X272" s="11"/>
      <c r="Z272" s="11"/>
      <c r="AA272" s="11"/>
      <c r="AB272" s="11"/>
      <c r="AC272" s="11"/>
      <c r="AD272" s="11"/>
      <c r="AE272" s="11"/>
      <c r="AF272" s="11"/>
      <c r="AG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8"/>
      <c r="AU272" s="11"/>
      <c r="AV272" s="11"/>
      <c r="AZ272" s="12"/>
      <c r="BA272" s="11"/>
    </row>
    <row r="273" spans="6:53" ht="15.75" customHeight="1">
      <c r="F273" s="44"/>
      <c r="H273" s="11"/>
      <c r="I273" s="11"/>
      <c r="J273" s="11"/>
      <c r="K273" s="11"/>
      <c r="L273" s="11"/>
      <c r="M273" s="11"/>
      <c r="N273" s="11"/>
      <c r="O273" s="11"/>
      <c r="P273" s="18"/>
      <c r="Q273" s="11"/>
      <c r="R273" s="11"/>
      <c r="S273" s="11"/>
      <c r="T273" s="11"/>
      <c r="U273" s="11"/>
      <c r="V273" s="11"/>
      <c r="W273" s="11"/>
      <c r="X273" s="11"/>
      <c r="Z273" s="11"/>
      <c r="AA273" s="11"/>
      <c r="AB273" s="11"/>
      <c r="AC273" s="11"/>
      <c r="AD273" s="11"/>
      <c r="AE273" s="11"/>
      <c r="AF273" s="11"/>
      <c r="AG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8"/>
      <c r="AU273" s="11"/>
      <c r="AV273" s="11"/>
      <c r="AZ273" s="12"/>
      <c r="BA273" s="11"/>
    </row>
    <row r="274" spans="6:53" ht="15.75" customHeight="1">
      <c r="F274" s="44"/>
      <c r="H274" s="11"/>
      <c r="I274" s="11"/>
      <c r="J274" s="11"/>
      <c r="K274" s="11"/>
      <c r="L274" s="11"/>
      <c r="M274" s="11"/>
      <c r="N274" s="11"/>
      <c r="O274" s="11"/>
      <c r="P274" s="18"/>
      <c r="Q274" s="11"/>
      <c r="R274" s="11"/>
      <c r="S274" s="11"/>
      <c r="T274" s="11"/>
      <c r="U274" s="11"/>
      <c r="V274" s="11"/>
      <c r="W274" s="11"/>
      <c r="X274" s="11"/>
      <c r="Z274" s="11"/>
      <c r="AA274" s="11"/>
      <c r="AB274" s="11"/>
      <c r="AC274" s="11"/>
      <c r="AD274" s="11"/>
      <c r="AE274" s="11"/>
      <c r="AF274" s="11"/>
      <c r="AG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8"/>
      <c r="AU274" s="11"/>
      <c r="AV274" s="11"/>
      <c r="AZ274" s="12"/>
      <c r="BA274" s="11"/>
    </row>
    <row r="275" spans="6:53" ht="15.75" customHeight="1">
      <c r="F275" s="44"/>
      <c r="H275" s="11"/>
      <c r="I275" s="11"/>
      <c r="J275" s="11"/>
      <c r="K275" s="11"/>
      <c r="L275" s="11"/>
      <c r="M275" s="11"/>
      <c r="N275" s="11"/>
      <c r="O275" s="11"/>
      <c r="P275" s="18"/>
      <c r="Q275" s="11"/>
      <c r="R275" s="11"/>
      <c r="S275" s="11"/>
      <c r="T275" s="11"/>
      <c r="U275" s="11"/>
      <c r="V275" s="11"/>
      <c r="W275" s="11"/>
      <c r="X275" s="11"/>
      <c r="Z275" s="11"/>
      <c r="AA275" s="11"/>
      <c r="AB275" s="11"/>
      <c r="AC275" s="11"/>
      <c r="AD275" s="11"/>
      <c r="AE275" s="11"/>
      <c r="AF275" s="11"/>
      <c r="AG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8"/>
      <c r="AU275" s="11"/>
      <c r="AV275" s="11"/>
      <c r="AZ275" s="12"/>
      <c r="BA275" s="11"/>
    </row>
    <row r="276" spans="6:53" ht="15.75" customHeight="1">
      <c r="F276" s="44"/>
      <c r="H276" s="11"/>
      <c r="I276" s="11"/>
      <c r="J276" s="11"/>
      <c r="K276" s="11"/>
      <c r="L276" s="11"/>
      <c r="M276" s="11"/>
      <c r="N276" s="11"/>
      <c r="O276" s="11"/>
      <c r="P276" s="18"/>
      <c r="Q276" s="11"/>
      <c r="R276" s="11"/>
      <c r="S276" s="11"/>
      <c r="T276" s="11"/>
      <c r="U276" s="11"/>
      <c r="V276" s="11"/>
      <c r="W276" s="11"/>
      <c r="X276" s="11"/>
      <c r="Z276" s="11"/>
      <c r="AA276" s="11"/>
      <c r="AB276" s="11"/>
      <c r="AC276" s="11"/>
      <c r="AD276" s="11"/>
      <c r="AE276" s="11"/>
      <c r="AF276" s="11"/>
      <c r="AG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8"/>
      <c r="AU276" s="11"/>
      <c r="AV276" s="11"/>
      <c r="AZ276" s="12"/>
      <c r="BA276" s="11"/>
    </row>
    <row r="277" spans="6:53" ht="15.75" customHeight="1">
      <c r="F277" s="44"/>
      <c r="H277" s="11"/>
      <c r="I277" s="11"/>
      <c r="J277" s="11"/>
      <c r="K277" s="11"/>
      <c r="L277" s="11"/>
      <c r="M277" s="11"/>
      <c r="N277" s="11"/>
      <c r="O277" s="11"/>
      <c r="P277" s="18"/>
      <c r="Q277" s="11"/>
      <c r="R277" s="11"/>
      <c r="S277" s="11"/>
      <c r="T277" s="11"/>
      <c r="U277" s="11"/>
      <c r="V277" s="11"/>
      <c r="W277" s="11"/>
      <c r="X277" s="11"/>
      <c r="Z277" s="11"/>
      <c r="AA277" s="11"/>
      <c r="AB277" s="11"/>
      <c r="AC277" s="11"/>
      <c r="AD277" s="11"/>
      <c r="AE277" s="11"/>
      <c r="AF277" s="11"/>
      <c r="AG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8"/>
      <c r="AU277" s="11"/>
      <c r="AV277" s="11"/>
      <c r="AZ277" s="12"/>
      <c r="BA277" s="11"/>
    </row>
    <row r="278" spans="6:53" ht="15.75" customHeight="1">
      <c r="F278" s="44"/>
      <c r="H278" s="11"/>
      <c r="I278" s="11"/>
      <c r="J278" s="11"/>
      <c r="K278" s="11"/>
      <c r="L278" s="11"/>
      <c r="M278" s="11"/>
      <c r="N278" s="11"/>
      <c r="O278" s="11"/>
      <c r="P278" s="18"/>
      <c r="Q278" s="11"/>
      <c r="R278" s="11"/>
      <c r="S278" s="11"/>
      <c r="T278" s="11"/>
      <c r="U278" s="11"/>
      <c r="V278" s="11"/>
      <c r="W278" s="11"/>
      <c r="X278" s="11"/>
      <c r="Z278" s="11"/>
      <c r="AA278" s="11"/>
      <c r="AB278" s="11"/>
      <c r="AC278" s="11"/>
      <c r="AD278" s="11"/>
      <c r="AE278" s="11"/>
      <c r="AF278" s="11"/>
      <c r="AG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8"/>
      <c r="AU278" s="11"/>
      <c r="AV278" s="11"/>
      <c r="AZ278" s="12"/>
      <c r="BA278" s="11"/>
    </row>
    <row r="279" spans="6:53" ht="15.75" customHeight="1">
      <c r="F279" s="44"/>
      <c r="H279" s="11"/>
      <c r="I279" s="11"/>
      <c r="J279" s="11"/>
      <c r="K279" s="11"/>
      <c r="L279" s="11"/>
      <c r="M279" s="11"/>
      <c r="N279" s="11"/>
      <c r="O279" s="11"/>
      <c r="P279" s="18"/>
      <c r="Q279" s="11"/>
      <c r="R279" s="11"/>
      <c r="S279" s="11"/>
      <c r="T279" s="11"/>
      <c r="U279" s="11"/>
      <c r="V279" s="11"/>
      <c r="W279" s="11"/>
      <c r="X279" s="11"/>
      <c r="Z279" s="11"/>
      <c r="AA279" s="11"/>
      <c r="AB279" s="11"/>
      <c r="AC279" s="11"/>
      <c r="AD279" s="11"/>
      <c r="AE279" s="11"/>
      <c r="AF279" s="11"/>
      <c r="AG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8"/>
      <c r="AU279" s="11"/>
      <c r="AV279" s="11"/>
      <c r="AZ279" s="12"/>
      <c r="BA279" s="11"/>
    </row>
    <row r="280" spans="6:53" ht="15.75" customHeight="1">
      <c r="F280" s="44"/>
      <c r="H280" s="11"/>
      <c r="I280" s="11"/>
      <c r="J280" s="11"/>
      <c r="K280" s="11"/>
      <c r="L280" s="11"/>
      <c r="M280" s="11"/>
      <c r="N280" s="11"/>
      <c r="O280" s="11"/>
      <c r="P280" s="18"/>
      <c r="Q280" s="11"/>
      <c r="R280" s="11"/>
      <c r="S280" s="11"/>
      <c r="T280" s="11"/>
      <c r="U280" s="11"/>
      <c r="V280" s="11"/>
      <c r="W280" s="11"/>
      <c r="X280" s="11"/>
      <c r="Z280" s="11"/>
      <c r="AA280" s="11"/>
      <c r="AB280" s="11"/>
      <c r="AC280" s="11"/>
      <c r="AD280" s="11"/>
      <c r="AE280" s="11"/>
      <c r="AF280" s="11"/>
      <c r="AG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8"/>
      <c r="AU280" s="11"/>
      <c r="AV280" s="11"/>
      <c r="AZ280" s="12"/>
      <c r="BA280" s="11"/>
    </row>
    <row r="281" spans="6:53" ht="15.75" customHeight="1">
      <c r="F281" s="44"/>
      <c r="H281" s="11"/>
      <c r="I281" s="11"/>
      <c r="J281" s="11"/>
      <c r="K281" s="11"/>
      <c r="L281" s="11"/>
      <c r="M281" s="11"/>
      <c r="N281" s="11"/>
      <c r="O281" s="11"/>
      <c r="P281" s="18"/>
      <c r="Q281" s="11"/>
      <c r="R281" s="11"/>
      <c r="S281" s="11"/>
      <c r="T281" s="11"/>
      <c r="U281" s="11"/>
      <c r="V281" s="11"/>
      <c r="W281" s="11"/>
      <c r="X281" s="11"/>
      <c r="Z281" s="11"/>
      <c r="AA281" s="11"/>
      <c r="AB281" s="11"/>
      <c r="AC281" s="11"/>
      <c r="AD281" s="11"/>
      <c r="AE281" s="11"/>
      <c r="AF281" s="11"/>
      <c r="AG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8"/>
      <c r="AU281" s="11"/>
      <c r="AV281" s="11"/>
      <c r="AZ281" s="12"/>
      <c r="BA281" s="11"/>
    </row>
    <row r="282" spans="6:53" ht="15.75" customHeight="1">
      <c r="F282" s="44"/>
      <c r="H282" s="11"/>
      <c r="I282" s="11"/>
      <c r="J282" s="11"/>
      <c r="K282" s="11"/>
      <c r="L282" s="11"/>
      <c r="M282" s="11"/>
      <c r="N282" s="11"/>
      <c r="O282" s="11"/>
      <c r="P282" s="18"/>
      <c r="Q282" s="11"/>
      <c r="R282" s="11"/>
      <c r="S282" s="11"/>
      <c r="T282" s="11"/>
      <c r="U282" s="11"/>
      <c r="V282" s="11"/>
      <c r="W282" s="11"/>
      <c r="X282" s="11"/>
      <c r="Z282" s="11"/>
      <c r="AA282" s="11"/>
      <c r="AB282" s="11"/>
      <c r="AC282" s="11"/>
      <c r="AD282" s="11"/>
      <c r="AE282" s="11"/>
      <c r="AF282" s="11"/>
      <c r="AG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8"/>
      <c r="AU282" s="11"/>
      <c r="AV282" s="11"/>
      <c r="AZ282" s="12"/>
      <c r="BA282" s="11"/>
    </row>
    <row r="283" spans="6:53" ht="15.75" customHeight="1">
      <c r="F283" s="44"/>
      <c r="H283" s="11"/>
      <c r="I283" s="11"/>
      <c r="J283" s="11"/>
      <c r="K283" s="11"/>
      <c r="L283" s="11"/>
      <c r="M283" s="11"/>
      <c r="N283" s="11"/>
      <c r="O283" s="11"/>
      <c r="P283" s="18"/>
      <c r="Q283" s="11"/>
      <c r="R283" s="11"/>
      <c r="S283" s="11"/>
      <c r="T283" s="11"/>
      <c r="U283" s="11"/>
      <c r="V283" s="11"/>
      <c r="W283" s="11"/>
      <c r="X283" s="11"/>
      <c r="Z283" s="11"/>
      <c r="AA283" s="11"/>
      <c r="AB283" s="11"/>
      <c r="AC283" s="11"/>
      <c r="AD283" s="11"/>
      <c r="AE283" s="11"/>
      <c r="AF283" s="11"/>
      <c r="AG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8"/>
      <c r="AU283" s="11"/>
      <c r="AV283" s="11"/>
      <c r="AZ283" s="12"/>
      <c r="BA283" s="11"/>
    </row>
    <row r="284" spans="6:53" ht="15.75" customHeight="1">
      <c r="F284" s="44"/>
      <c r="H284" s="11"/>
      <c r="I284" s="11"/>
      <c r="J284" s="11"/>
      <c r="K284" s="11"/>
      <c r="L284" s="11"/>
      <c r="M284" s="11"/>
      <c r="N284" s="11"/>
      <c r="O284" s="11"/>
      <c r="P284" s="18"/>
      <c r="Q284" s="11"/>
      <c r="R284" s="11"/>
      <c r="S284" s="11"/>
      <c r="T284" s="11"/>
      <c r="U284" s="11"/>
      <c r="V284" s="11"/>
      <c r="W284" s="11"/>
      <c r="X284" s="11"/>
      <c r="Z284" s="11"/>
      <c r="AA284" s="11"/>
      <c r="AB284" s="11"/>
      <c r="AC284" s="11"/>
      <c r="AD284" s="11"/>
      <c r="AE284" s="11"/>
      <c r="AF284" s="11"/>
      <c r="AG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8"/>
      <c r="AU284" s="11"/>
      <c r="AV284" s="11"/>
      <c r="AZ284" s="12"/>
      <c r="BA284" s="11"/>
    </row>
    <row r="285" spans="6:53" ht="15.75" customHeight="1">
      <c r="F285" s="44"/>
      <c r="H285" s="11"/>
      <c r="I285" s="11"/>
      <c r="J285" s="11"/>
      <c r="K285" s="11"/>
      <c r="L285" s="11"/>
      <c r="M285" s="11"/>
      <c r="N285" s="11"/>
      <c r="O285" s="11"/>
      <c r="P285" s="18"/>
      <c r="Q285" s="11"/>
      <c r="R285" s="11"/>
      <c r="S285" s="11"/>
      <c r="T285" s="11"/>
      <c r="U285" s="11"/>
      <c r="V285" s="11"/>
      <c r="W285" s="11"/>
      <c r="X285" s="11"/>
      <c r="Z285" s="11"/>
      <c r="AA285" s="11"/>
      <c r="AB285" s="11"/>
      <c r="AC285" s="11"/>
      <c r="AD285" s="11"/>
      <c r="AE285" s="11"/>
      <c r="AF285" s="11"/>
      <c r="AG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8"/>
      <c r="AU285" s="11"/>
      <c r="AV285" s="11"/>
      <c r="AZ285" s="12"/>
      <c r="BA285" s="11"/>
    </row>
    <row r="286" spans="6:53" ht="15.75" customHeight="1">
      <c r="F286" s="44"/>
      <c r="H286" s="11"/>
      <c r="I286" s="11"/>
      <c r="J286" s="11"/>
      <c r="K286" s="11"/>
      <c r="L286" s="11"/>
      <c r="M286" s="11"/>
      <c r="N286" s="11"/>
      <c r="O286" s="11"/>
      <c r="P286" s="18"/>
      <c r="Q286" s="11"/>
      <c r="R286" s="11"/>
      <c r="S286" s="11"/>
      <c r="T286" s="11"/>
      <c r="U286" s="11"/>
      <c r="V286" s="11"/>
      <c r="W286" s="11"/>
      <c r="X286" s="11"/>
      <c r="Z286" s="11"/>
      <c r="AA286" s="11"/>
      <c r="AB286" s="11"/>
      <c r="AC286" s="11"/>
      <c r="AD286" s="11"/>
      <c r="AE286" s="11"/>
      <c r="AF286" s="11"/>
      <c r="AG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8"/>
      <c r="AU286" s="11"/>
      <c r="AV286" s="11"/>
      <c r="AZ286" s="12"/>
      <c r="BA286" s="11"/>
    </row>
    <row r="287" spans="6:53" ht="15.75" customHeight="1">
      <c r="F287" s="44"/>
      <c r="H287" s="11"/>
      <c r="I287" s="11"/>
      <c r="J287" s="11"/>
      <c r="K287" s="11"/>
      <c r="L287" s="11"/>
      <c r="M287" s="11"/>
      <c r="N287" s="11"/>
      <c r="O287" s="11"/>
      <c r="P287" s="18"/>
      <c r="Q287" s="11"/>
      <c r="R287" s="11"/>
      <c r="S287" s="11"/>
      <c r="T287" s="11"/>
      <c r="U287" s="11"/>
      <c r="V287" s="11"/>
      <c r="W287" s="11"/>
      <c r="X287" s="11"/>
      <c r="Z287" s="11"/>
      <c r="AA287" s="11"/>
      <c r="AB287" s="11"/>
      <c r="AC287" s="11"/>
      <c r="AD287" s="11"/>
      <c r="AE287" s="11"/>
      <c r="AF287" s="11"/>
      <c r="AG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8"/>
      <c r="AU287" s="11"/>
      <c r="AV287" s="11"/>
      <c r="AZ287" s="12"/>
      <c r="BA287" s="11"/>
    </row>
    <row r="288" spans="6:53" ht="15.75" customHeight="1">
      <c r="F288" s="44"/>
      <c r="H288" s="11"/>
      <c r="I288" s="11"/>
      <c r="J288" s="11"/>
      <c r="K288" s="11"/>
      <c r="L288" s="11"/>
      <c r="M288" s="11"/>
      <c r="N288" s="11"/>
      <c r="O288" s="11"/>
      <c r="P288" s="18"/>
      <c r="Q288" s="11"/>
      <c r="R288" s="11"/>
      <c r="S288" s="11"/>
      <c r="T288" s="11"/>
      <c r="U288" s="11"/>
      <c r="V288" s="11"/>
      <c r="W288" s="11"/>
      <c r="X288" s="11"/>
      <c r="Z288" s="11"/>
      <c r="AA288" s="11"/>
      <c r="AB288" s="11"/>
      <c r="AC288" s="11"/>
      <c r="AD288" s="11"/>
      <c r="AE288" s="11"/>
      <c r="AF288" s="11"/>
      <c r="AG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8"/>
      <c r="AU288" s="11"/>
      <c r="AV288" s="11"/>
      <c r="AZ288" s="12"/>
      <c r="BA288" s="11"/>
    </row>
    <row r="289" spans="6:53" ht="15.75" customHeight="1">
      <c r="F289" s="44"/>
      <c r="H289" s="11"/>
      <c r="I289" s="11"/>
      <c r="J289" s="11"/>
      <c r="K289" s="11"/>
      <c r="L289" s="11"/>
      <c r="M289" s="11"/>
      <c r="N289" s="11"/>
      <c r="O289" s="11"/>
      <c r="P289" s="18"/>
      <c r="Q289" s="11"/>
      <c r="R289" s="11"/>
      <c r="S289" s="11"/>
      <c r="T289" s="11"/>
      <c r="U289" s="11"/>
      <c r="V289" s="11"/>
      <c r="W289" s="11"/>
      <c r="X289" s="11"/>
      <c r="Z289" s="11"/>
      <c r="AA289" s="11"/>
      <c r="AB289" s="11"/>
      <c r="AC289" s="11"/>
      <c r="AD289" s="11"/>
      <c r="AE289" s="11"/>
      <c r="AF289" s="11"/>
      <c r="AG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8"/>
      <c r="AU289" s="11"/>
      <c r="AV289" s="11"/>
      <c r="AZ289" s="12"/>
      <c r="BA289" s="11"/>
    </row>
    <row r="290" spans="6:53" ht="15.75" customHeight="1">
      <c r="F290" s="44"/>
      <c r="H290" s="11"/>
      <c r="I290" s="11"/>
      <c r="J290" s="11"/>
      <c r="K290" s="11"/>
      <c r="L290" s="11"/>
      <c r="M290" s="11"/>
      <c r="N290" s="11"/>
      <c r="O290" s="11"/>
      <c r="P290" s="18"/>
      <c r="Q290" s="11"/>
      <c r="R290" s="11"/>
      <c r="S290" s="11"/>
      <c r="T290" s="11"/>
      <c r="U290" s="11"/>
      <c r="V290" s="11"/>
      <c r="W290" s="11"/>
      <c r="X290" s="11"/>
      <c r="Z290" s="11"/>
      <c r="AA290" s="11"/>
      <c r="AB290" s="11"/>
      <c r="AC290" s="11"/>
      <c r="AD290" s="11"/>
      <c r="AE290" s="11"/>
      <c r="AF290" s="11"/>
      <c r="AG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8"/>
      <c r="AU290" s="11"/>
      <c r="AV290" s="11"/>
      <c r="AZ290" s="12"/>
      <c r="BA290" s="11"/>
    </row>
    <row r="291" spans="6:53" ht="15.75" customHeight="1">
      <c r="F291" s="44"/>
      <c r="H291" s="11"/>
      <c r="I291" s="11"/>
      <c r="J291" s="11"/>
      <c r="K291" s="11"/>
      <c r="L291" s="11"/>
      <c r="M291" s="11"/>
      <c r="N291" s="11"/>
      <c r="O291" s="11"/>
      <c r="P291" s="18"/>
      <c r="Q291" s="11"/>
      <c r="R291" s="11"/>
      <c r="S291" s="11"/>
      <c r="T291" s="11"/>
      <c r="U291" s="11"/>
      <c r="V291" s="11"/>
      <c r="W291" s="11"/>
      <c r="X291" s="11"/>
      <c r="Z291" s="11"/>
      <c r="AA291" s="11"/>
      <c r="AB291" s="11"/>
      <c r="AC291" s="11"/>
      <c r="AD291" s="11"/>
      <c r="AE291" s="11"/>
      <c r="AF291" s="11"/>
      <c r="AG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8"/>
      <c r="AU291" s="11"/>
      <c r="AV291" s="11"/>
      <c r="AZ291" s="12"/>
      <c r="BA291" s="11"/>
    </row>
    <row r="292" spans="6:53" ht="15.75" customHeight="1">
      <c r="F292" s="44"/>
      <c r="H292" s="11"/>
      <c r="I292" s="11"/>
      <c r="J292" s="11"/>
      <c r="K292" s="11"/>
      <c r="L292" s="11"/>
      <c r="M292" s="11"/>
      <c r="N292" s="11"/>
      <c r="O292" s="11"/>
      <c r="P292" s="18"/>
      <c r="Q292" s="11"/>
      <c r="R292" s="11"/>
      <c r="S292" s="11"/>
      <c r="T292" s="11"/>
      <c r="U292" s="11"/>
      <c r="V292" s="11"/>
      <c r="W292" s="11"/>
      <c r="X292" s="11"/>
      <c r="Z292" s="11"/>
      <c r="AA292" s="11"/>
      <c r="AB292" s="11"/>
      <c r="AC292" s="11"/>
      <c r="AD292" s="11"/>
      <c r="AE292" s="11"/>
      <c r="AF292" s="11"/>
      <c r="AG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8"/>
      <c r="AU292" s="11"/>
      <c r="AV292" s="11"/>
      <c r="AZ292" s="12"/>
      <c r="BA292" s="11"/>
    </row>
    <row r="293" spans="6:53" ht="15.75" customHeight="1">
      <c r="F293" s="44"/>
      <c r="H293" s="11"/>
      <c r="I293" s="11"/>
      <c r="J293" s="11"/>
      <c r="K293" s="11"/>
      <c r="L293" s="11"/>
      <c r="M293" s="11"/>
      <c r="N293" s="11"/>
      <c r="O293" s="11"/>
      <c r="P293" s="18"/>
      <c r="Q293" s="11"/>
      <c r="R293" s="11"/>
      <c r="S293" s="11"/>
      <c r="T293" s="11"/>
      <c r="U293" s="11"/>
      <c r="V293" s="11"/>
      <c r="W293" s="11"/>
      <c r="X293" s="11"/>
      <c r="Z293" s="11"/>
      <c r="AA293" s="11"/>
      <c r="AB293" s="11"/>
      <c r="AC293" s="11"/>
      <c r="AD293" s="11"/>
      <c r="AE293" s="11"/>
      <c r="AF293" s="11"/>
      <c r="AG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8"/>
      <c r="AU293" s="11"/>
      <c r="AV293" s="11"/>
      <c r="AZ293" s="12"/>
      <c r="BA293" s="11"/>
    </row>
    <row r="294" spans="6:53" ht="15.75" customHeight="1">
      <c r="F294" s="44"/>
      <c r="H294" s="11"/>
      <c r="I294" s="11"/>
      <c r="J294" s="11"/>
      <c r="K294" s="11"/>
      <c r="L294" s="11"/>
      <c r="M294" s="11"/>
      <c r="N294" s="11"/>
      <c r="O294" s="11"/>
      <c r="P294" s="18"/>
      <c r="Q294" s="11"/>
      <c r="R294" s="11"/>
      <c r="S294" s="11"/>
      <c r="T294" s="11"/>
      <c r="U294" s="11"/>
      <c r="V294" s="11"/>
      <c r="W294" s="11"/>
      <c r="X294" s="11"/>
      <c r="Z294" s="11"/>
      <c r="AA294" s="11"/>
      <c r="AB294" s="11"/>
      <c r="AC294" s="11"/>
      <c r="AD294" s="11"/>
      <c r="AE294" s="11"/>
      <c r="AF294" s="11"/>
      <c r="AG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8"/>
      <c r="AU294" s="11"/>
      <c r="AV294" s="11"/>
      <c r="AZ294" s="12"/>
      <c r="BA294" s="11"/>
    </row>
    <row r="295" spans="6:53" ht="15.75" customHeight="1">
      <c r="F295" s="44"/>
      <c r="H295" s="11"/>
      <c r="I295" s="11"/>
      <c r="J295" s="11"/>
      <c r="K295" s="11"/>
      <c r="L295" s="11"/>
      <c r="M295" s="11"/>
      <c r="N295" s="11"/>
      <c r="O295" s="11"/>
      <c r="P295" s="18"/>
      <c r="Q295" s="11"/>
      <c r="R295" s="11"/>
      <c r="S295" s="11"/>
      <c r="T295" s="11"/>
      <c r="U295" s="11"/>
      <c r="V295" s="11"/>
      <c r="W295" s="11"/>
      <c r="X295" s="11"/>
      <c r="Z295" s="11"/>
      <c r="AA295" s="11"/>
      <c r="AB295" s="11"/>
      <c r="AC295" s="11"/>
      <c r="AD295" s="11"/>
      <c r="AE295" s="11"/>
      <c r="AF295" s="11"/>
      <c r="AG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8"/>
      <c r="AU295" s="11"/>
      <c r="AV295" s="11"/>
      <c r="AZ295" s="12"/>
      <c r="BA295" s="11"/>
    </row>
    <row r="296" spans="6:53" ht="15.75" customHeight="1">
      <c r="F296" s="44"/>
      <c r="H296" s="11"/>
      <c r="I296" s="11"/>
      <c r="J296" s="11"/>
      <c r="K296" s="11"/>
      <c r="L296" s="11"/>
      <c r="M296" s="11"/>
      <c r="N296" s="11"/>
      <c r="O296" s="11"/>
      <c r="P296" s="18"/>
      <c r="Q296" s="11"/>
      <c r="R296" s="11"/>
      <c r="S296" s="11"/>
      <c r="T296" s="11"/>
      <c r="U296" s="11"/>
      <c r="V296" s="11"/>
      <c r="W296" s="11"/>
      <c r="X296" s="11"/>
      <c r="Z296" s="11"/>
      <c r="AA296" s="11"/>
      <c r="AB296" s="11"/>
      <c r="AC296" s="11"/>
      <c r="AD296" s="11"/>
      <c r="AE296" s="11"/>
      <c r="AF296" s="11"/>
      <c r="AG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8"/>
      <c r="AU296" s="11"/>
      <c r="AV296" s="11"/>
      <c r="AZ296" s="12"/>
      <c r="BA296" s="11"/>
    </row>
    <row r="297" spans="6:53" ht="15.75" customHeight="1">
      <c r="F297" s="44"/>
      <c r="H297" s="11"/>
      <c r="I297" s="11"/>
      <c r="J297" s="11"/>
      <c r="K297" s="11"/>
      <c r="L297" s="11"/>
      <c r="M297" s="11"/>
      <c r="N297" s="11"/>
      <c r="O297" s="11"/>
      <c r="P297" s="18"/>
      <c r="Q297" s="11"/>
      <c r="R297" s="11"/>
      <c r="S297" s="11"/>
      <c r="T297" s="11"/>
      <c r="U297" s="11"/>
      <c r="V297" s="11"/>
      <c r="W297" s="11"/>
      <c r="X297" s="11"/>
      <c r="Z297" s="11"/>
      <c r="AA297" s="11"/>
      <c r="AB297" s="11"/>
      <c r="AC297" s="11"/>
      <c r="AD297" s="11"/>
      <c r="AE297" s="11"/>
      <c r="AF297" s="11"/>
      <c r="AG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8"/>
      <c r="AU297" s="11"/>
      <c r="AV297" s="11"/>
      <c r="AZ297" s="12"/>
      <c r="BA297" s="11"/>
    </row>
    <row r="298" spans="6:53" ht="15.75" customHeight="1">
      <c r="F298" s="44"/>
      <c r="H298" s="11"/>
      <c r="I298" s="11"/>
      <c r="J298" s="11"/>
      <c r="K298" s="11"/>
      <c r="L298" s="11"/>
      <c r="M298" s="11"/>
      <c r="N298" s="11"/>
      <c r="O298" s="11"/>
      <c r="P298" s="18"/>
      <c r="Q298" s="11"/>
      <c r="R298" s="11"/>
      <c r="S298" s="11"/>
      <c r="T298" s="11"/>
      <c r="U298" s="11"/>
      <c r="V298" s="11"/>
      <c r="W298" s="11"/>
      <c r="X298" s="11"/>
      <c r="Z298" s="11"/>
      <c r="AA298" s="11"/>
      <c r="AB298" s="11"/>
      <c r="AC298" s="11"/>
      <c r="AD298" s="11"/>
      <c r="AE298" s="11"/>
      <c r="AF298" s="11"/>
      <c r="AG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8"/>
      <c r="AU298" s="11"/>
      <c r="AV298" s="11"/>
      <c r="AZ298" s="12"/>
      <c r="BA298" s="11"/>
    </row>
    <row r="299" spans="6:53" ht="15.75" customHeight="1">
      <c r="F299" s="44"/>
      <c r="H299" s="11"/>
      <c r="I299" s="11"/>
      <c r="J299" s="11"/>
      <c r="K299" s="11"/>
      <c r="L299" s="11"/>
      <c r="M299" s="11"/>
      <c r="N299" s="11"/>
      <c r="O299" s="11"/>
      <c r="P299" s="18"/>
      <c r="Q299" s="11"/>
      <c r="R299" s="11"/>
      <c r="S299" s="11"/>
      <c r="T299" s="11"/>
      <c r="U299" s="11"/>
      <c r="V299" s="11"/>
      <c r="W299" s="11"/>
      <c r="X299" s="11"/>
      <c r="Z299" s="11"/>
      <c r="AA299" s="11"/>
      <c r="AB299" s="11"/>
      <c r="AC299" s="11"/>
      <c r="AD299" s="11"/>
      <c r="AE299" s="11"/>
      <c r="AF299" s="11"/>
      <c r="AG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8"/>
      <c r="AU299" s="11"/>
      <c r="AV299" s="11"/>
      <c r="AZ299" s="12"/>
      <c r="BA299" s="11"/>
    </row>
    <row r="300" spans="6:53" ht="15.75" customHeight="1">
      <c r="F300" s="44"/>
      <c r="H300" s="11"/>
      <c r="I300" s="11"/>
      <c r="J300" s="11"/>
      <c r="K300" s="11"/>
      <c r="L300" s="11"/>
      <c r="M300" s="11"/>
      <c r="N300" s="11"/>
      <c r="O300" s="11"/>
      <c r="P300" s="18"/>
      <c r="Q300" s="11"/>
      <c r="R300" s="11"/>
      <c r="S300" s="11"/>
      <c r="T300" s="11"/>
      <c r="U300" s="11"/>
      <c r="V300" s="11"/>
      <c r="W300" s="11"/>
      <c r="X300" s="11"/>
      <c r="Z300" s="11"/>
      <c r="AA300" s="11"/>
      <c r="AB300" s="11"/>
      <c r="AC300" s="11"/>
      <c r="AD300" s="11"/>
      <c r="AE300" s="11"/>
      <c r="AF300" s="11"/>
      <c r="AG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8"/>
      <c r="AU300" s="11"/>
      <c r="AV300" s="11"/>
      <c r="AZ300" s="12"/>
      <c r="BA300" s="11"/>
    </row>
    <row r="301" spans="6:53" ht="15.75" customHeight="1">
      <c r="F301" s="44"/>
      <c r="H301" s="11"/>
      <c r="I301" s="11"/>
      <c r="J301" s="11"/>
      <c r="K301" s="11"/>
      <c r="L301" s="11"/>
      <c r="M301" s="11"/>
      <c r="N301" s="11"/>
      <c r="O301" s="11"/>
      <c r="P301" s="18"/>
      <c r="Q301" s="11"/>
      <c r="R301" s="11"/>
      <c r="S301" s="11"/>
      <c r="T301" s="11"/>
      <c r="U301" s="11"/>
      <c r="V301" s="11"/>
      <c r="W301" s="11"/>
      <c r="X301" s="11"/>
      <c r="Z301" s="11"/>
      <c r="AA301" s="11"/>
      <c r="AB301" s="11"/>
      <c r="AC301" s="11"/>
      <c r="AD301" s="11"/>
      <c r="AE301" s="11"/>
      <c r="AF301" s="11"/>
      <c r="AG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8"/>
      <c r="AU301" s="11"/>
      <c r="AV301" s="11"/>
      <c r="AZ301" s="12"/>
      <c r="BA301" s="11"/>
    </row>
    <row r="302" spans="6:53" ht="15.75" customHeight="1">
      <c r="F302" s="44"/>
      <c r="H302" s="11"/>
      <c r="I302" s="11"/>
      <c r="J302" s="11"/>
      <c r="K302" s="11"/>
      <c r="L302" s="11"/>
      <c r="M302" s="11"/>
      <c r="N302" s="11"/>
      <c r="O302" s="11"/>
      <c r="P302" s="18"/>
      <c r="Q302" s="11"/>
      <c r="R302" s="11"/>
      <c r="S302" s="11"/>
      <c r="T302" s="11"/>
      <c r="U302" s="11"/>
      <c r="V302" s="11"/>
      <c r="W302" s="11"/>
      <c r="X302" s="11"/>
      <c r="Z302" s="11"/>
      <c r="AA302" s="11"/>
      <c r="AB302" s="11"/>
      <c r="AC302" s="11"/>
      <c r="AD302" s="11"/>
      <c r="AE302" s="11"/>
      <c r="AF302" s="11"/>
      <c r="AG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8"/>
      <c r="AU302" s="11"/>
      <c r="AV302" s="11"/>
      <c r="AZ302" s="12"/>
      <c r="BA302" s="11"/>
    </row>
    <row r="303" spans="6:53" ht="15.75" customHeight="1">
      <c r="F303" s="44"/>
      <c r="H303" s="11"/>
      <c r="I303" s="11"/>
      <c r="J303" s="11"/>
      <c r="K303" s="11"/>
      <c r="L303" s="11"/>
      <c r="M303" s="11"/>
      <c r="N303" s="11"/>
      <c r="O303" s="11"/>
      <c r="P303" s="18"/>
      <c r="Q303" s="11"/>
      <c r="R303" s="11"/>
      <c r="S303" s="11"/>
      <c r="T303" s="11"/>
      <c r="U303" s="11"/>
      <c r="V303" s="11"/>
      <c r="W303" s="11"/>
      <c r="X303" s="11"/>
      <c r="Z303" s="11"/>
      <c r="AA303" s="11"/>
      <c r="AB303" s="11"/>
      <c r="AC303" s="11"/>
      <c r="AD303" s="11"/>
      <c r="AE303" s="11"/>
      <c r="AF303" s="11"/>
      <c r="AG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8"/>
      <c r="AU303" s="11"/>
      <c r="AV303" s="11"/>
      <c r="AZ303" s="12"/>
      <c r="BA303" s="11"/>
    </row>
    <row r="304" spans="6:53" ht="15.75" customHeight="1">
      <c r="F304" s="44"/>
      <c r="H304" s="11"/>
      <c r="I304" s="11"/>
      <c r="J304" s="11"/>
      <c r="K304" s="11"/>
      <c r="L304" s="11"/>
      <c r="M304" s="11"/>
      <c r="N304" s="11"/>
      <c r="O304" s="11"/>
      <c r="P304" s="18"/>
      <c r="Q304" s="11"/>
      <c r="R304" s="11"/>
      <c r="S304" s="11"/>
      <c r="T304" s="11"/>
      <c r="U304" s="11"/>
      <c r="V304" s="11"/>
      <c r="W304" s="11"/>
      <c r="X304" s="11"/>
      <c r="Z304" s="11"/>
      <c r="AA304" s="11"/>
      <c r="AB304" s="11"/>
      <c r="AC304" s="11"/>
      <c r="AD304" s="11"/>
      <c r="AE304" s="11"/>
      <c r="AF304" s="11"/>
      <c r="AG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8"/>
      <c r="AU304" s="11"/>
      <c r="AV304" s="11"/>
      <c r="AZ304" s="12"/>
      <c r="BA304" s="11"/>
    </row>
    <row r="305" spans="6:53" ht="15.75" customHeight="1">
      <c r="F305" s="44"/>
      <c r="H305" s="11"/>
      <c r="I305" s="11"/>
      <c r="J305" s="11"/>
      <c r="K305" s="11"/>
      <c r="L305" s="11"/>
      <c r="M305" s="11"/>
      <c r="N305" s="11"/>
      <c r="O305" s="11"/>
      <c r="P305" s="18"/>
      <c r="Q305" s="11"/>
      <c r="R305" s="11"/>
      <c r="S305" s="11"/>
      <c r="T305" s="11"/>
      <c r="U305" s="11"/>
      <c r="V305" s="11"/>
      <c r="W305" s="11"/>
      <c r="X305" s="11"/>
      <c r="Z305" s="11"/>
      <c r="AA305" s="11"/>
      <c r="AB305" s="11"/>
      <c r="AC305" s="11"/>
      <c r="AD305" s="11"/>
      <c r="AE305" s="11"/>
      <c r="AF305" s="11"/>
      <c r="AG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8"/>
      <c r="AU305" s="11"/>
      <c r="AV305" s="11"/>
      <c r="AZ305" s="12"/>
      <c r="BA305" s="11"/>
    </row>
    <row r="306" spans="6:53" ht="15.75" customHeight="1">
      <c r="F306" s="44"/>
      <c r="H306" s="11"/>
      <c r="I306" s="11"/>
      <c r="J306" s="11"/>
      <c r="K306" s="11"/>
      <c r="L306" s="11"/>
      <c r="M306" s="11"/>
      <c r="N306" s="11"/>
      <c r="O306" s="11"/>
      <c r="P306" s="18"/>
      <c r="Q306" s="11"/>
      <c r="R306" s="11"/>
      <c r="S306" s="11"/>
      <c r="T306" s="11"/>
      <c r="U306" s="11"/>
      <c r="V306" s="11"/>
      <c r="W306" s="11"/>
      <c r="X306" s="11"/>
      <c r="Z306" s="11"/>
      <c r="AA306" s="11"/>
      <c r="AB306" s="11"/>
      <c r="AC306" s="11"/>
      <c r="AD306" s="11"/>
      <c r="AE306" s="11"/>
      <c r="AF306" s="11"/>
      <c r="AG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8"/>
      <c r="AU306" s="11"/>
      <c r="AV306" s="11"/>
      <c r="AZ306" s="12"/>
      <c r="BA306" s="11"/>
    </row>
    <row r="307" spans="6:53" ht="15.75" customHeight="1">
      <c r="F307" s="44"/>
      <c r="H307" s="11"/>
      <c r="I307" s="11"/>
      <c r="J307" s="11"/>
      <c r="K307" s="11"/>
      <c r="L307" s="11"/>
      <c r="M307" s="11"/>
      <c r="N307" s="11"/>
      <c r="O307" s="11"/>
      <c r="P307" s="18"/>
      <c r="Q307" s="11"/>
      <c r="R307" s="11"/>
      <c r="S307" s="11"/>
      <c r="T307" s="11"/>
      <c r="U307" s="11"/>
      <c r="V307" s="11"/>
      <c r="W307" s="11"/>
      <c r="X307" s="11"/>
      <c r="Z307" s="11"/>
      <c r="AA307" s="11"/>
      <c r="AB307" s="11"/>
      <c r="AC307" s="11"/>
      <c r="AD307" s="11"/>
      <c r="AE307" s="11"/>
      <c r="AF307" s="11"/>
      <c r="AG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8"/>
      <c r="AU307" s="11"/>
      <c r="AV307" s="11"/>
      <c r="AZ307" s="12"/>
      <c r="BA307" s="11"/>
    </row>
    <row r="308" spans="6:53" ht="15.75" customHeight="1">
      <c r="F308" s="44"/>
      <c r="H308" s="11"/>
      <c r="I308" s="11"/>
      <c r="J308" s="11"/>
      <c r="K308" s="11"/>
      <c r="L308" s="11"/>
      <c r="M308" s="11"/>
      <c r="N308" s="11"/>
      <c r="O308" s="11"/>
      <c r="P308" s="18"/>
      <c r="Q308" s="11"/>
      <c r="R308" s="11"/>
      <c r="S308" s="11"/>
      <c r="T308" s="11"/>
      <c r="U308" s="11"/>
      <c r="V308" s="11"/>
      <c r="W308" s="11"/>
      <c r="X308" s="11"/>
      <c r="Z308" s="11"/>
      <c r="AA308" s="11"/>
      <c r="AB308" s="11"/>
      <c r="AC308" s="11"/>
      <c r="AD308" s="11"/>
      <c r="AE308" s="11"/>
      <c r="AF308" s="11"/>
      <c r="AG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8"/>
      <c r="AU308" s="11"/>
      <c r="AV308" s="11"/>
      <c r="AZ308" s="12"/>
      <c r="BA308" s="11"/>
    </row>
    <row r="309" spans="6:53" ht="15.75" customHeight="1">
      <c r="F309" s="44"/>
      <c r="H309" s="11"/>
      <c r="I309" s="11"/>
      <c r="J309" s="11"/>
      <c r="K309" s="11"/>
      <c r="L309" s="11"/>
      <c r="M309" s="11"/>
      <c r="N309" s="11"/>
      <c r="O309" s="11"/>
      <c r="P309" s="18"/>
      <c r="Q309" s="11"/>
      <c r="R309" s="11"/>
      <c r="S309" s="11"/>
      <c r="T309" s="11"/>
      <c r="U309" s="11"/>
      <c r="V309" s="11"/>
      <c r="W309" s="11"/>
      <c r="X309" s="11"/>
      <c r="Z309" s="11"/>
      <c r="AA309" s="11"/>
      <c r="AB309" s="11"/>
      <c r="AC309" s="11"/>
      <c r="AD309" s="11"/>
      <c r="AE309" s="11"/>
      <c r="AF309" s="11"/>
      <c r="AG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8"/>
      <c r="AU309" s="11"/>
      <c r="AV309" s="11"/>
      <c r="AZ309" s="12"/>
      <c r="BA309" s="11"/>
    </row>
    <row r="310" spans="6:53" ht="15.75" customHeight="1">
      <c r="F310" s="44"/>
      <c r="H310" s="11"/>
      <c r="I310" s="11"/>
      <c r="J310" s="11"/>
      <c r="K310" s="11"/>
      <c r="L310" s="11"/>
      <c r="M310" s="11"/>
      <c r="N310" s="11"/>
      <c r="O310" s="11"/>
      <c r="P310" s="18"/>
      <c r="Q310" s="11"/>
      <c r="R310" s="11"/>
      <c r="S310" s="11"/>
      <c r="T310" s="11"/>
      <c r="U310" s="11"/>
      <c r="V310" s="11"/>
      <c r="W310" s="11"/>
      <c r="X310" s="11"/>
      <c r="Z310" s="11"/>
      <c r="AA310" s="11"/>
      <c r="AB310" s="11"/>
      <c r="AC310" s="11"/>
      <c r="AD310" s="11"/>
      <c r="AE310" s="11"/>
      <c r="AF310" s="11"/>
      <c r="AG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8"/>
      <c r="AU310" s="11"/>
      <c r="AV310" s="11"/>
      <c r="AZ310" s="12"/>
      <c r="BA310" s="11"/>
    </row>
    <row r="311" spans="6:53" ht="15.75" customHeight="1">
      <c r="F311" s="44"/>
      <c r="H311" s="11"/>
      <c r="I311" s="11"/>
      <c r="J311" s="11"/>
      <c r="K311" s="11"/>
      <c r="L311" s="11"/>
      <c r="M311" s="11"/>
      <c r="N311" s="11"/>
      <c r="O311" s="11"/>
      <c r="P311" s="18"/>
      <c r="Q311" s="11"/>
      <c r="R311" s="11"/>
      <c r="S311" s="11"/>
      <c r="T311" s="11"/>
      <c r="U311" s="11"/>
      <c r="V311" s="11"/>
      <c r="W311" s="11"/>
      <c r="X311" s="11"/>
      <c r="Z311" s="11"/>
      <c r="AA311" s="11"/>
      <c r="AB311" s="11"/>
      <c r="AC311" s="11"/>
      <c r="AD311" s="11"/>
      <c r="AE311" s="11"/>
      <c r="AF311" s="11"/>
      <c r="AG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8"/>
      <c r="AU311" s="11"/>
      <c r="AV311" s="11"/>
      <c r="AZ311" s="12"/>
      <c r="BA311" s="11"/>
    </row>
    <row r="312" spans="6:53" ht="15.75" customHeight="1">
      <c r="F312" s="44"/>
      <c r="H312" s="11"/>
      <c r="I312" s="11"/>
      <c r="J312" s="11"/>
      <c r="K312" s="11"/>
      <c r="L312" s="11"/>
      <c r="M312" s="11"/>
      <c r="N312" s="11"/>
      <c r="O312" s="11"/>
      <c r="P312" s="18"/>
      <c r="Q312" s="11"/>
      <c r="R312" s="11"/>
      <c r="S312" s="11"/>
      <c r="T312" s="11"/>
      <c r="U312" s="11"/>
      <c r="V312" s="11"/>
      <c r="W312" s="11"/>
      <c r="X312" s="11"/>
      <c r="Z312" s="11"/>
      <c r="AA312" s="11"/>
      <c r="AB312" s="11"/>
      <c r="AC312" s="11"/>
      <c r="AD312" s="11"/>
      <c r="AE312" s="11"/>
      <c r="AF312" s="11"/>
      <c r="AG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8"/>
      <c r="AU312" s="11"/>
      <c r="AV312" s="11"/>
      <c r="AZ312" s="12"/>
      <c r="BA312" s="11"/>
    </row>
    <row r="313" spans="6:53" ht="15.75" customHeight="1">
      <c r="F313" s="44"/>
      <c r="H313" s="11"/>
      <c r="I313" s="11"/>
      <c r="J313" s="11"/>
      <c r="K313" s="11"/>
      <c r="L313" s="11"/>
      <c r="M313" s="11"/>
      <c r="N313" s="11"/>
      <c r="O313" s="11"/>
      <c r="P313" s="18"/>
      <c r="Q313" s="11"/>
      <c r="R313" s="11"/>
      <c r="S313" s="11"/>
      <c r="T313" s="11"/>
      <c r="U313" s="11"/>
      <c r="V313" s="11"/>
      <c r="W313" s="11"/>
      <c r="X313" s="11"/>
      <c r="Z313" s="11"/>
      <c r="AA313" s="11"/>
      <c r="AB313" s="11"/>
      <c r="AC313" s="11"/>
      <c r="AD313" s="11"/>
      <c r="AE313" s="11"/>
      <c r="AF313" s="11"/>
      <c r="AG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8"/>
      <c r="AU313" s="11"/>
      <c r="AV313" s="11"/>
      <c r="AZ313" s="12"/>
      <c r="BA313" s="11"/>
    </row>
    <row r="314" spans="6:53" ht="15.75" customHeight="1">
      <c r="F314" s="44"/>
      <c r="H314" s="11"/>
      <c r="I314" s="11"/>
      <c r="J314" s="11"/>
      <c r="K314" s="11"/>
      <c r="L314" s="11"/>
      <c r="M314" s="11"/>
      <c r="N314" s="11"/>
      <c r="O314" s="11"/>
      <c r="P314" s="18"/>
      <c r="Q314" s="11"/>
      <c r="R314" s="11"/>
      <c r="S314" s="11"/>
      <c r="T314" s="11"/>
      <c r="U314" s="11"/>
      <c r="V314" s="11"/>
      <c r="W314" s="11"/>
      <c r="X314" s="11"/>
      <c r="Z314" s="11"/>
      <c r="AA314" s="11"/>
      <c r="AB314" s="11"/>
      <c r="AC314" s="11"/>
      <c r="AD314" s="11"/>
      <c r="AE314" s="11"/>
      <c r="AF314" s="11"/>
      <c r="AG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8"/>
      <c r="AU314" s="11"/>
      <c r="AV314" s="11"/>
      <c r="AZ314" s="12"/>
      <c r="BA314" s="11"/>
    </row>
    <row r="315" spans="6:53" ht="15.75" customHeight="1">
      <c r="F315" s="44"/>
      <c r="H315" s="11"/>
      <c r="I315" s="11"/>
      <c r="J315" s="11"/>
      <c r="K315" s="11"/>
      <c r="L315" s="11"/>
      <c r="M315" s="11"/>
      <c r="N315" s="11"/>
      <c r="O315" s="11"/>
      <c r="P315" s="18"/>
      <c r="Q315" s="11"/>
      <c r="R315" s="11"/>
      <c r="S315" s="11"/>
      <c r="T315" s="11"/>
      <c r="U315" s="11"/>
      <c r="V315" s="11"/>
      <c r="W315" s="11"/>
      <c r="X315" s="11"/>
      <c r="Z315" s="11"/>
      <c r="AA315" s="11"/>
      <c r="AB315" s="11"/>
      <c r="AC315" s="11"/>
      <c r="AD315" s="11"/>
      <c r="AE315" s="11"/>
      <c r="AF315" s="11"/>
      <c r="AG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8"/>
      <c r="AU315" s="11"/>
      <c r="AV315" s="11"/>
      <c r="AZ315" s="12"/>
      <c r="BA315" s="11"/>
    </row>
    <row r="316" spans="6:53" ht="15.75" customHeight="1">
      <c r="F316" s="44"/>
      <c r="H316" s="11"/>
      <c r="I316" s="11"/>
      <c r="J316" s="11"/>
      <c r="K316" s="11"/>
      <c r="L316" s="11"/>
      <c r="M316" s="11"/>
      <c r="N316" s="11"/>
      <c r="O316" s="11"/>
      <c r="P316" s="18"/>
      <c r="Q316" s="11"/>
      <c r="R316" s="11"/>
      <c r="S316" s="11"/>
      <c r="T316" s="11"/>
      <c r="U316" s="11"/>
      <c r="V316" s="11"/>
      <c r="W316" s="11"/>
      <c r="X316" s="11"/>
      <c r="Z316" s="11"/>
      <c r="AA316" s="11"/>
      <c r="AB316" s="11"/>
      <c r="AC316" s="11"/>
      <c r="AD316" s="11"/>
      <c r="AE316" s="11"/>
      <c r="AF316" s="11"/>
      <c r="AG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8"/>
      <c r="AU316" s="11"/>
      <c r="AV316" s="11"/>
      <c r="AZ316" s="12"/>
      <c r="BA316" s="11"/>
    </row>
    <row r="317" spans="6:53" ht="15.75" customHeight="1">
      <c r="F317" s="44"/>
      <c r="H317" s="11"/>
      <c r="I317" s="11"/>
      <c r="J317" s="11"/>
      <c r="K317" s="11"/>
      <c r="L317" s="11"/>
      <c r="M317" s="11"/>
      <c r="N317" s="11"/>
      <c r="O317" s="11"/>
      <c r="P317" s="18"/>
      <c r="Q317" s="11"/>
      <c r="R317" s="11"/>
      <c r="S317" s="11"/>
      <c r="T317" s="11"/>
      <c r="U317" s="11"/>
      <c r="V317" s="11"/>
      <c r="W317" s="11"/>
      <c r="X317" s="11"/>
      <c r="Z317" s="11"/>
      <c r="AA317" s="11"/>
      <c r="AB317" s="11"/>
      <c r="AC317" s="11"/>
      <c r="AD317" s="11"/>
      <c r="AE317" s="11"/>
      <c r="AF317" s="11"/>
      <c r="AG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8"/>
      <c r="AU317" s="11"/>
      <c r="AV317" s="11"/>
      <c r="AZ317" s="12"/>
      <c r="BA317" s="11"/>
    </row>
    <row r="318" spans="6:53" ht="15.75" customHeight="1">
      <c r="F318" s="44"/>
      <c r="H318" s="11"/>
      <c r="I318" s="11"/>
      <c r="J318" s="11"/>
      <c r="K318" s="11"/>
      <c r="L318" s="11"/>
      <c r="M318" s="11"/>
      <c r="N318" s="11"/>
      <c r="O318" s="11"/>
      <c r="P318" s="18"/>
      <c r="Q318" s="11"/>
      <c r="R318" s="11"/>
      <c r="S318" s="11"/>
      <c r="T318" s="11"/>
      <c r="U318" s="11"/>
      <c r="V318" s="11"/>
      <c r="W318" s="11"/>
      <c r="X318" s="11"/>
      <c r="Z318" s="11"/>
      <c r="AA318" s="11"/>
      <c r="AB318" s="11"/>
      <c r="AC318" s="11"/>
      <c r="AD318" s="11"/>
      <c r="AE318" s="11"/>
      <c r="AF318" s="11"/>
      <c r="AG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8"/>
      <c r="AU318" s="11"/>
      <c r="AV318" s="11"/>
      <c r="AZ318" s="12"/>
      <c r="BA318" s="11"/>
    </row>
    <row r="319" spans="6:53" ht="15.75" customHeight="1">
      <c r="F319" s="44"/>
      <c r="H319" s="11"/>
      <c r="I319" s="11"/>
      <c r="J319" s="11"/>
      <c r="K319" s="11"/>
      <c r="L319" s="11"/>
      <c r="M319" s="11"/>
      <c r="N319" s="11"/>
      <c r="O319" s="11"/>
      <c r="P319" s="18"/>
      <c r="Q319" s="11"/>
      <c r="R319" s="11"/>
      <c r="S319" s="11"/>
      <c r="T319" s="11"/>
      <c r="U319" s="11"/>
      <c r="V319" s="11"/>
      <c r="W319" s="11"/>
      <c r="X319" s="11"/>
      <c r="Z319" s="11"/>
      <c r="AA319" s="11"/>
      <c r="AB319" s="11"/>
      <c r="AC319" s="11"/>
      <c r="AD319" s="11"/>
      <c r="AE319" s="11"/>
      <c r="AF319" s="11"/>
      <c r="AG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8"/>
      <c r="AU319" s="11"/>
      <c r="AV319" s="11"/>
      <c r="AZ319" s="12"/>
      <c r="BA319" s="11"/>
    </row>
    <row r="320" spans="6:53" ht="15.75" customHeight="1">
      <c r="F320" s="44"/>
      <c r="H320" s="11"/>
      <c r="I320" s="11"/>
      <c r="J320" s="11"/>
      <c r="K320" s="11"/>
      <c r="L320" s="11"/>
      <c r="M320" s="11"/>
      <c r="N320" s="11"/>
      <c r="O320" s="11"/>
      <c r="P320" s="18"/>
      <c r="Q320" s="11"/>
      <c r="R320" s="11"/>
      <c r="S320" s="11"/>
      <c r="T320" s="11"/>
      <c r="U320" s="11"/>
      <c r="V320" s="11"/>
      <c r="W320" s="11"/>
      <c r="X320" s="11"/>
      <c r="Z320" s="11"/>
      <c r="AA320" s="11"/>
      <c r="AB320" s="11"/>
      <c r="AC320" s="11"/>
      <c r="AD320" s="11"/>
      <c r="AE320" s="11"/>
      <c r="AF320" s="11"/>
      <c r="AG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8"/>
      <c r="AU320" s="11"/>
      <c r="AV320" s="11"/>
      <c r="AZ320" s="12"/>
      <c r="BA320" s="11"/>
    </row>
    <row r="321" spans="6:53" ht="15.75" customHeight="1">
      <c r="F321" s="44"/>
      <c r="H321" s="11"/>
      <c r="I321" s="11"/>
      <c r="J321" s="11"/>
      <c r="K321" s="11"/>
      <c r="L321" s="11"/>
      <c r="M321" s="11"/>
      <c r="N321" s="11"/>
      <c r="O321" s="11"/>
      <c r="P321" s="18"/>
      <c r="Q321" s="11"/>
      <c r="R321" s="11"/>
      <c r="S321" s="11"/>
      <c r="T321" s="11"/>
      <c r="U321" s="11"/>
      <c r="V321" s="11"/>
      <c r="W321" s="11"/>
      <c r="X321" s="11"/>
      <c r="Z321" s="11"/>
      <c r="AA321" s="11"/>
      <c r="AB321" s="11"/>
      <c r="AC321" s="11"/>
      <c r="AD321" s="11"/>
      <c r="AE321" s="11"/>
      <c r="AF321" s="11"/>
      <c r="AG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8"/>
      <c r="AU321" s="11"/>
      <c r="AV321" s="11"/>
      <c r="AZ321" s="12"/>
      <c r="BA321" s="11"/>
    </row>
    <row r="322" spans="6:53" ht="15.75" customHeight="1">
      <c r="F322" s="44"/>
      <c r="H322" s="11"/>
      <c r="I322" s="11"/>
      <c r="J322" s="11"/>
      <c r="K322" s="11"/>
      <c r="L322" s="11"/>
      <c r="M322" s="11"/>
      <c r="N322" s="11"/>
      <c r="O322" s="11"/>
      <c r="P322" s="18"/>
      <c r="Q322" s="11"/>
      <c r="R322" s="11"/>
      <c r="S322" s="11"/>
      <c r="T322" s="11"/>
      <c r="U322" s="11"/>
      <c r="V322" s="11"/>
      <c r="W322" s="11"/>
      <c r="X322" s="11"/>
      <c r="Z322" s="11"/>
      <c r="AA322" s="11"/>
      <c r="AB322" s="11"/>
      <c r="AC322" s="11"/>
      <c r="AD322" s="11"/>
      <c r="AE322" s="11"/>
      <c r="AF322" s="11"/>
      <c r="AG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8"/>
      <c r="AU322" s="11"/>
      <c r="AV322" s="11"/>
      <c r="AZ322" s="12"/>
      <c r="BA322" s="11"/>
    </row>
    <row r="323" spans="6:53" ht="15.75" customHeight="1">
      <c r="F323" s="44"/>
      <c r="H323" s="11"/>
      <c r="I323" s="11"/>
      <c r="J323" s="11"/>
      <c r="K323" s="11"/>
      <c r="L323" s="11"/>
      <c r="M323" s="11"/>
      <c r="N323" s="11"/>
      <c r="O323" s="11"/>
      <c r="P323" s="18"/>
      <c r="Q323" s="11"/>
      <c r="R323" s="11"/>
      <c r="S323" s="11"/>
      <c r="T323" s="11"/>
      <c r="U323" s="11"/>
      <c r="V323" s="11"/>
      <c r="W323" s="11"/>
      <c r="X323" s="11"/>
      <c r="Z323" s="11"/>
      <c r="AA323" s="11"/>
      <c r="AB323" s="11"/>
      <c r="AC323" s="11"/>
      <c r="AD323" s="11"/>
      <c r="AE323" s="11"/>
      <c r="AF323" s="11"/>
      <c r="AG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8"/>
      <c r="AU323" s="11"/>
      <c r="AV323" s="11"/>
      <c r="AZ323" s="12"/>
      <c r="BA323" s="11"/>
    </row>
    <row r="324" spans="6:53" ht="15.75" customHeight="1">
      <c r="F324" s="44"/>
      <c r="H324" s="11"/>
      <c r="I324" s="11"/>
      <c r="J324" s="11"/>
      <c r="K324" s="11"/>
      <c r="L324" s="11"/>
      <c r="M324" s="11"/>
      <c r="N324" s="11"/>
      <c r="O324" s="11"/>
      <c r="P324" s="18"/>
      <c r="Q324" s="11"/>
      <c r="R324" s="11"/>
      <c r="S324" s="11"/>
      <c r="T324" s="11"/>
      <c r="U324" s="11"/>
      <c r="V324" s="11"/>
      <c r="W324" s="11"/>
      <c r="X324" s="11"/>
      <c r="Z324" s="11"/>
      <c r="AA324" s="11"/>
      <c r="AB324" s="11"/>
      <c r="AC324" s="11"/>
      <c r="AD324" s="11"/>
      <c r="AE324" s="11"/>
      <c r="AF324" s="11"/>
      <c r="AG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8"/>
      <c r="AU324" s="11"/>
      <c r="AV324" s="11"/>
      <c r="AZ324" s="12"/>
      <c r="BA324" s="11"/>
    </row>
    <row r="325" spans="6:53" ht="15.75" customHeight="1">
      <c r="F325" s="44"/>
      <c r="H325" s="11"/>
      <c r="I325" s="11"/>
      <c r="J325" s="11"/>
      <c r="K325" s="11"/>
      <c r="L325" s="11"/>
      <c r="M325" s="11"/>
      <c r="N325" s="11"/>
      <c r="O325" s="11"/>
      <c r="P325" s="18"/>
      <c r="Q325" s="11"/>
      <c r="R325" s="11"/>
      <c r="S325" s="11"/>
      <c r="T325" s="11"/>
      <c r="U325" s="11"/>
      <c r="V325" s="11"/>
      <c r="W325" s="11"/>
      <c r="X325" s="11"/>
      <c r="Z325" s="11"/>
      <c r="AA325" s="11"/>
      <c r="AB325" s="11"/>
      <c r="AC325" s="11"/>
      <c r="AD325" s="11"/>
      <c r="AE325" s="11"/>
      <c r="AF325" s="11"/>
      <c r="AG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8"/>
      <c r="AU325" s="11"/>
      <c r="AV325" s="11"/>
      <c r="AZ325" s="12"/>
      <c r="BA325" s="11"/>
    </row>
    <row r="326" spans="6:53" ht="15.75" customHeight="1">
      <c r="F326" s="44"/>
      <c r="H326" s="11"/>
      <c r="I326" s="11"/>
      <c r="J326" s="11"/>
      <c r="K326" s="11"/>
      <c r="L326" s="11"/>
      <c r="M326" s="11"/>
      <c r="N326" s="11"/>
      <c r="O326" s="11"/>
      <c r="P326" s="18"/>
      <c r="Q326" s="11"/>
      <c r="R326" s="11"/>
      <c r="S326" s="11"/>
      <c r="T326" s="11"/>
      <c r="U326" s="11"/>
      <c r="V326" s="11"/>
      <c r="W326" s="11"/>
      <c r="X326" s="11"/>
      <c r="Z326" s="11"/>
      <c r="AA326" s="11"/>
      <c r="AB326" s="11"/>
      <c r="AC326" s="11"/>
      <c r="AD326" s="11"/>
      <c r="AE326" s="11"/>
      <c r="AF326" s="11"/>
      <c r="AG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8"/>
      <c r="AU326" s="11"/>
      <c r="AV326" s="11"/>
      <c r="AZ326" s="12"/>
      <c r="BA326" s="11"/>
    </row>
    <row r="327" spans="6:53" ht="15.75" customHeight="1">
      <c r="F327" s="44"/>
      <c r="H327" s="11"/>
      <c r="I327" s="11"/>
      <c r="J327" s="11"/>
      <c r="K327" s="11"/>
      <c r="L327" s="11"/>
      <c r="M327" s="11"/>
      <c r="N327" s="11"/>
      <c r="O327" s="11"/>
      <c r="P327" s="18"/>
      <c r="Q327" s="11"/>
      <c r="R327" s="11"/>
      <c r="S327" s="11"/>
      <c r="T327" s="11"/>
      <c r="U327" s="11"/>
      <c r="V327" s="11"/>
      <c r="W327" s="11"/>
      <c r="X327" s="11"/>
      <c r="Z327" s="11"/>
      <c r="AA327" s="11"/>
      <c r="AB327" s="11"/>
      <c r="AC327" s="11"/>
      <c r="AD327" s="11"/>
      <c r="AE327" s="11"/>
      <c r="AF327" s="11"/>
      <c r="AG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8"/>
      <c r="AU327" s="11"/>
      <c r="AV327" s="11"/>
      <c r="AZ327" s="12"/>
      <c r="BA327" s="11"/>
    </row>
    <row r="328" spans="6:53" ht="15.75" customHeight="1">
      <c r="F328" s="44"/>
      <c r="H328" s="11"/>
      <c r="I328" s="11"/>
      <c r="J328" s="11"/>
      <c r="K328" s="11"/>
      <c r="L328" s="11"/>
      <c r="M328" s="11"/>
      <c r="N328" s="11"/>
      <c r="O328" s="11"/>
      <c r="P328" s="18"/>
      <c r="Q328" s="11"/>
      <c r="R328" s="11"/>
      <c r="S328" s="11"/>
      <c r="T328" s="11"/>
      <c r="U328" s="11"/>
      <c r="V328" s="11"/>
      <c r="W328" s="11"/>
      <c r="X328" s="11"/>
      <c r="Z328" s="11"/>
      <c r="AA328" s="11"/>
      <c r="AB328" s="11"/>
      <c r="AC328" s="11"/>
      <c r="AD328" s="11"/>
      <c r="AE328" s="11"/>
      <c r="AF328" s="11"/>
      <c r="AG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8"/>
      <c r="AU328" s="11"/>
      <c r="AV328" s="11"/>
      <c r="AZ328" s="12"/>
      <c r="BA328" s="11"/>
    </row>
    <row r="329" spans="6:53" ht="15.75" customHeight="1">
      <c r="F329" s="44"/>
      <c r="H329" s="11"/>
      <c r="I329" s="11"/>
      <c r="J329" s="11"/>
      <c r="K329" s="11"/>
      <c r="L329" s="11"/>
      <c r="M329" s="11"/>
      <c r="N329" s="11"/>
      <c r="O329" s="11"/>
      <c r="P329" s="18"/>
      <c r="Q329" s="11"/>
      <c r="R329" s="11"/>
      <c r="S329" s="11"/>
      <c r="T329" s="11"/>
      <c r="U329" s="11"/>
      <c r="V329" s="11"/>
      <c r="W329" s="11"/>
      <c r="X329" s="11"/>
      <c r="Z329" s="11"/>
      <c r="AA329" s="11"/>
      <c r="AB329" s="11"/>
      <c r="AC329" s="11"/>
      <c r="AD329" s="11"/>
      <c r="AE329" s="11"/>
      <c r="AF329" s="11"/>
      <c r="AG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8"/>
      <c r="AU329" s="11"/>
      <c r="AV329" s="11"/>
      <c r="AZ329" s="12"/>
      <c r="BA329" s="11"/>
    </row>
    <row r="330" spans="6:53" ht="15.75" customHeight="1">
      <c r="F330" s="44"/>
      <c r="H330" s="11"/>
      <c r="I330" s="11"/>
      <c r="J330" s="11"/>
      <c r="K330" s="11"/>
      <c r="L330" s="11"/>
      <c r="M330" s="11"/>
      <c r="N330" s="11"/>
      <c r="O330" s="11"/>
      <c r="P330" s="18"/>
      <c r="Q330" s="11"/>
      <c r="R330" s="11"/>
      <c r="S330" s="11"/>
      <c r="T330" s="11"/>
      <c r="U330" s="11"/>
      <c r="V330" s="11"/>
      <c r="W330" s="11"/>
      <c r="X330" s="11"/>
      <c r="Z330" s="11"/>
      <c r="AA330" s="11"/>
      <c r="AB330" s="11"/>
      <c r="AC330" s="11"/>
      <c r="AD330" s="11"/>
      <c r="AE330" s="11"/>
      <c r="AF330" s="11"/>
      <c r="AG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8"/>
      <c r="AU330" s="11"/>
      <c r="AV330" s="11"/>
      <c r="AZ330" s="12"/>
      <c r="BA330" s="11"/>
    </row>
    <row r="331" spans="6:53" ht="15.75" customHeight="1">
      <c r="F331" s="44"/>
      <c r="H331" s="11"/>
      <c r="I331" s="11"/>
      <c r="J331" s="11"/>
      <c r="K331" s="11"/>
      <c r="L331" s="11"/>
      <c r="M331" s="11"/>
      <c r="N331" s="11"/>
      <c r="O331" s="11"/>
      <c r="P331" s="18"/>
      <c r="Q331" s="11"/>
      <c r="R331" s="11"/>
      <c r="S331" s="11"/>
      <c r="T331" s="11"/>
      <c r="U331" s="11"/>
      <c r="V331" s="11"/>
      <c r="W331" s="11"/>
      <c r="X331" s="11"/>
      <c r="Z331" s="11"/>
      <c r="AA331" s="11"/>
      <c r="AB331" s="11"/>
      <c r="AC331" s="11"/>
      <c r="AD331" s="11"/>
      <c r="AE331" s="11"/>
      <c r="AF331" s="11"/>
      <c r="AG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8"/>
      <c r="AU331" s="11"/>
      <c r="AV331" s="11"/>
      <c r="AZ331" s="12"/>
      <c r="BA331" s="11"/>
    </row>
    <row r="332" spans="6:53" ht="15.75" customHeight="1">
      <c r="F332" s="44"/>
      <c r="H332" s="11"/>
      <c r="I332" s="11"/>
      <c r="J332" s="11"/>
      <c r="K332" s="11"/>
      <c r="L332" s="11"/>
      <c r="M332" s="11"/>
      <c r="N332" s="11"/>
      <c r="O332" s="11"/>
      <c r="P332" s="18"/>
      <c r="Q332" s="11"/>
      <c r="R332" s="11"/>
      <c r="S332" s="11"/>
      <c r="T332" s="11"/>
      <c r="U332" s="11"/>
      <c r="V332" s="11"/>
      <c r="W332" s="11"/>
      <c r="X332" s="11"/>
      <c r="Z332" s="11"/>
      <c r="AA332" s="11"/>
      <c r="AB332" s="11"/>
      <c r="AC332" s="11"/>
      <c r="AD332" s="11"/>
      <c r="AE332" s="11"/>
      <c r="AF332" s="11"/>
      <c r="AG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8"/>
      <c r="AU332" s="11"/>
      <c r="AV332" s="11"/>
      <c r="AZ332" s="12"/>
      <c r="BA332" s="11"/>
    </row>
    <row r="333" spans="6:53" ht="15.75" customHeight="1">
      <c r="F333" s="44"/>
      <c r="H333" s="11"/>
      <c r="I333" s="11"/>
      <c r="J333" s="11"/>
      <c r="K333" s="11"/>
      <c r="L333" s="11"/>
      <c r="M333" s="11"/>
      <c r="N333" s="11"/>
      <c r="O333" s="11"/>
      <c r="P333" s="18"/>
      <c r="Q333" s="11"/>
      <c r="R333" s="11"/>
      <c r="S333" s="11"/>
      <c r="T333" s="11"/>
      <c r="U333" s="11"/>
      <c r="V333" s="11"/>
      <c r="W333" s="11"/>
      <c r="X333" s="11"/>
      <c r="Z333" s="11"/>
      <c r="AA333" s="11"/>
      <c r="AB333" s="11"/>
      <c r="AC333" s="11"/>
      <c r="AD333" s="11"/>
      <c r="AE333" s="11"/>
      <c r="AF333" s="11"/>
      <c r="AG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8"/>
      <c r="AU333" s="11"/>
      <c r="AV333" s="11"/>
      <c r="AZ333" s="12"/>
      <c r="BA333" s="11"/>
    </row>
    <row r="334" spans="6:53" ht="15.75" customHeight="1">
      <c r="F334" s="44"/>
      <c r="H334" s="11"/>
      <c r="I334" s="11"/>
      <c r="J334" s="11"/>
      <c r="K334" s="11"/>
      <c r="L334" s="11"/>
      <c r="M334" s="11"/>
      <c r="N334" s="11"/>
      <c r="O334" s="11"/>
      <c r="P334" s="18"/>
      <c r="Q334" s="11"/>
      <c r="R334" s="11"/>
      <c r="S334" s="11"/>
      <c r="T334" s="11"/>
      <c r="U334" s="11"/>
      <c r="V334" s="11"/>
      <c r="W334" s="11"/>
      <c r="X334" s="11"/>
      <c r="Z334" s="11"/>
      <c r="AA334" s="11"/>
      <c r="AB334" s="11"/>
      <c r="AC334" s="11"/>
      <c r="AD334" s="11"/>
      <c r="AE334" s="11"/>
      <c r="AF334" s="11"/>
      <c r="AG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8"/>
      <c r="AU334" s="11"/>
      <c r="AV334" s="11"/>
      <c r="AZ334" s="12"/>
      <c r="BA334" s="11"/>
    </row>
    <row r="335" spans="6:53" ht="15.75" customHeight="1">
      <c r="F335" s="44"/>
      <c r="H335" s="11"/>
      <c r="I335" s="11"/>
      <c r="J335" s="11"/>
      <c r="K335" s="11"/>
      <c r="L335" s="11"/>
      <c r="M335" s="11"/>
      <c r="N335" s="11"/>
      <c r="O335" s="11"/>
      <c r="P335" s="18"/>
      <c r="Q335" s="11"/>
      <c r="R335" s="11"/>
      <c r="S335" s="11"/>
      <c r="T335" s="11"/>
      <c r="U335" s="11"/>
      <c r="V335" s="11"/>
      <c r="W335" s="11"/>
      <c r="X335" s="11"/>
      <c r="Z335" s="11"/>
      <c r="AA335" s="11"/>
      <c r="AB335" s="11"/>
      <c r="AC335" s="11"/>
      <c r="AD335" s="11"/>
      <c r="AE335" s="11"/>
      <c r="AF335" s="11"/>
      <c r="AG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8"/>
      <c r="AU335" s="11"/>
      <c r="AV335" s="11"/>
      <c r="AZ335" s="12"/>
      <c r="BA335" s="11"/>
    </row>
    <row r="336" spans="6:53" ht="15.75" customHeight="1">
      <c r="F336" s="44"/>
      <c r="H336" s="11"/>
      <c r="I336" s="11"/>
      <c r="J336" s="11"/>
      <c r="K336" s="11"/>
      <c r="L336" s="11"/>
      <c r="M336" s="11"/>
      <c r="N336" s="11"/>
      <c r="O336" s="11"/>
      <c r="P336" s="18"/>
      <c r="Q336" s="11"/>
      <c r="R336" s="11"/>
      <c r="S336" s="11"/>
      <c r="T336" s="11"/>
      <c r="U336" s="11"/>
      <c r="V336" s="11"/>
      <c r="W336" s="11"/>
      <c r="X336" s="11"/>
      <c r="Z336" s="11"/>
      <c r="AA336" s="11"/>
      <c r="AB336" s="11"/>
      <c r="AC336" s="11"/>
      <c r="AD336" s="11"/>
      <c r="AE336" s="11"/>
      <c r="AF336" s="11"/>
      <c r="AG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8"/>
      <c r="AU336" s="11"/>
      <c r="AV336" s="11"/>
      <c r="AZ336" s="12"/>
      <c r="BA336" s="11"/>
    </row>
    <row r="337" spans="6:53" ht="15.75" customHeight="1">
      <c r="F337" s="44"/>
      <c r="H337" s="11"/>
      <c r="I337" s="11"/>
      <c r="J337" s="11"/>
      <c r="K337" s="11"/>
      <c r="L337" s="11"/>
      <c r="M337" s="11"/>
      <c r="N337" s="11"/>
      <c r="O337" s="11"/>
      <c r="P337" s="18"/>
      <c r="Q337" s="11"/>
      <c r="R337" s="11"/>
      <c r="S337" s="11"/>
      <c r="T337" s="11"/>
      <c r="U337" s="11"/>
      <c r="V337" s="11"/>
      <c r="W337" s="11"/>
      <c r="X337" s="11"/>
      <c r="Z337" s="11"/>
      <c r="AA337" s="11"/>
      <c r="AB337" s="11"/>
      <c r="AC337" s="11"/>
      <c r="AD337" s="11"/>
      <c r="AE337" s="11"/>
      <c r="AF337" s="11"/>
      <c r="AG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8"/>
      <c r="AU337" s="11"/>
      <c r="AV337" s="11"/>
      <c r="AZ337" s="12"/>
      <c r="BA337" s="11"/>
    </row>
    <row r="338" spans="6:53" ht="15.75" customHeight="1">
      <c r="F338" s="44"/>
      <c r="H338" s="11"/>
      <c r="I338" s="11"/>
      <c r="J338" s="11"/>
      <c r="K338" s="11"/>
      <c r="L338" s="11"/>
      <c r="M338" s="11"/>
      <c r="N338" s="11"/>
      <c r="O338" s="11"/>
      <c r="P338" s="18"/>
      <c r="Q338" s="11"/>
      <c r="R338" s="11"/>
      <c r="S338" s="11"/>
      <c r="T338" s="11"/>
      <c r="U338" s="11"/>
      <c r="V338" s="11"/>
      <c r="W338" s="11"/>
      <c r="X338" s="11"/>
      <c r="Z338" s="11"/>
      <c r="AA338" s="11"/>
      <c r="AB338" s="11"/>
      <c r="AC338" s="11"/>
      <c r="AD338" s="11"/>
      <c r="AE338" s="11"/>
      <c r="AF338" s="11"/>
      <c r="AG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8"/>
      <c r="AU338" s="11"/>
      <c r="AV338" s="11"/>
      <c r="AZ338" s="12"/>
      <c r="BA338" s="11"/>
    </row>
    <row r="339" spans="6:53" ht="15.75" customHeight="1">
      <c r="F339" s="44"/>
      <c r="H339" s="11"/>
      <c r="I339" s="11"/>
      <c r="J339" s="11"/>
      <c r="K339" s="11"/>
      <c r="L339" s="11"/>
      <c r="M339" s="11"/>
      <c r="N339" s="11"/>
      <c r="O339" s="11"/>
      <c r="P339" s="18"/>
      <c r="Q339" s="11"/>
      <c r="R339" s="11"/>
      <c r="S339" s="11"/>
      <c r="T339" s="11"/>
      <c r="U339" s="11"/>
      <c r="V339" s="11"/>
      <c r="W339" s="11"/>
      <c r="X339" s="11"/>
      <c r="Z339" s="11"/>
      <c r="AA339" s="11"/>
      <c r="AB339" s="11"/>
      <c r="AC339" s="11"/>
      <c r="AD339" s="11"/>
      <c r="AE339" s="11"/>
      <c r="AF339" s="11"/>
      <c r="AG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8"/>
      <c r="AU339" s="11"/>
      <c r="AV339" s="11"/>
      <c r="AZ339" s="12"/>
      <c r="BA339" s="11"/>
    </row>
    <row r="340" spans="6:53" ht="15.75" customHeight="1">
      <c r="F340" s="44"/>
      <c r="H340" s="11"/>
      <c r="I340" s="11"/>
      <c r="J340" s="11"/>
      <c r="K340" s="11"/>
      <c r="L340" s="11"/>
      <c r="M340" s="11"/>
      <c r="N340" s="11"/>
      <c r="O340" s="11"/>
      <c r="P340" s="18"/>
      <c r="Q340" s="11"/>
      <c r="R340" s="11"/>
      <c r="S340" s="11"/>
      <c r="T340" s="11"/>
      <c r="U340" s="11"/>
      <c r="V340" s="11"/>
      <c r="W340" s="11"/>
      <c r="X340" s="11"/>
      <c r="Z340" s="11"/>
      <c r="AA340" s="11"/>
      <c r="AB340" s="11"/>
      <c r="AC340" s="11"/>
      <c r="AD340" s="11"/>
      <c r="AE340" s="11"/>
      <c r="AF340" s="11"/>
      <c r="AG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8"/>
      <c r="AU340" s="11"/>
      <c r="AV340" s="11"/>
      <c r="AZ340" s="12"/>
      <c r="BA340" s="11"/>
    </row>
    <row r="341" spans="6:53" ht="15.75" customHeight="1">
      <c r="F341" s="44"/>
      <c r="H341" s="11"/>
      <c r="I341" s="11"/>
      <c r="J341" s="11"/>
      <c r="K341" s="11"/>
      <c r="L341" s="11"/>
      <c r="M341" s="11"/>
      <c r="N341" s="11"/>
      <c r="O341" s="11"/>
      <c r="P341" s="18"/>
      <c r="Q341" s="11"/>
      <c r="R341" s="11"/>
      <c r="S341" s="11"/>
      <c r="T341" s="11"/>
      <c r="U341" s="11"/>
      <c r="V341" s="11"/>
      <c r="W341" s="11"/>
      <c r="X341" s="11"/>
      <c r="Z341" s="11"/>
      <c r="AA341" s="11"/>
      <c r="AB341" s="11"/>
      <c r="AC341" s="11"/>
      <c r="AD341" s="11"/>
      <c r="AE341" s="11"/>
      <c r="AF341" s="11"/>
      <c r="AG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8"/>
      <c r="AU341" s="11"/>
      <c r="AV341" s="11"/>
      <c r="AZ341" s="12"/>
      <c r="BA341" s="11"/>
    </row>
    <row r="342" spans="6:53" ht="15.75" customHeight="1">
      <c r="F342" s="44"/>
      <c r="H342" s="11"/>
      <c r="I342" s="11"/>
      <c r="J342" s="11"/>
      <c r="K342" s="11"/>
      <c r="L342" s="11"/>
      <c r="M342" s="11"/>
      <c r="N342" s="11"/>
      <c r="O342" s="11"/>
      <c r="P342" s="18"/>
      <c r="Q342" s="11"/>
      <c r="R342" s="11"/>
      <c r="S342" s="11"/>
      <c r="T342" s="11"/>
      <c r="U342" s="11"/>
      <c r="V342" s="11"/>
      <c r="W342" s="11"/>
      <c r="X342" s="11"/>
      <c r="Z342" s="11"/>
      <c r="AA342" s="11"/>
      <c r="AB342" s="11"/>
      <c r="AC342" s="11"/>
      <c r="AD342" s="11"/>
      <c r="AE342" s="11"/>
      <c r="AF342" s="11"/>
      <c r="AG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8"/>
      <c r="AU342" s="11"/>
      <c r="AV342" s="11"/>
      <c r="AZ342" s="12"/>
      <c r="BA342" s="11"/>
    </row>
    <row r="343" spans="6:53" ht="15.75" customHeight="1">
      <c r="F343" s="44"/>
      <c r="H343" s="11"/>
      <c r="I343" s="11"/>
      <c r="J343" s="11"/>
      <c r="K343" s="11"/>
      <c r="L343" s="11"/>
      <c r="M343" s="11"/>
      <c r="N343" s="11"/>
      <c r="O343" s="11"/>
      <c r="P343" s="18"/>
      <c r="Q343" s="11"/>
      <c r="R343" s="11"/>
      <c r="S343" s="11"/>
      <c r="T343" s="11"/>
      <c r="U343" s="11"/>
      <c r="V343" s="11"/>
      <c r="W343" s="11"/>
      <c r="X343" s="11"/>
      <c r="Z343" s="11"/>
      <c r="AA343" s="11"/>
      <c r="AB343" s="11"/>
      <c r="AC343" s="11"/>
      <c r="AD343" s="11"/>
      <c r="AE343" s="11"/>
      <c r="AF343" s="11"/>
      <c r="AG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8"/>
      <c r="AU343" s="11"/>
      <c r="AV343" s="11"/>
      <c r="AZ343" s="12"/>
      <c r="BA343" s="11"/>
    </row>
    <row r="344" spans="6:53" ht="15.75" customHeight="1">
      <c r="F344" s="44"/>
      <c r="H344" s="11"/>
      <c r="I344" s="11"/>
      <c r="J344" s="11"/>
      <c r="K344" s="11"/>
      <c r="L344" s="11"/>
      <c r="M344" s="11"/>
      <c r="N344" s="11"/>
      <c r="O344" s="11"/>
      <c r="P344" s="18"/>
      <c r="Q344" s="11"/>
      <c r="R344" s="11"/>
      <c r="S344" s="11"/>
      <c r="T344" s="11"/>
      <c r="U344" s="11"/>
      <c r="V344" s="11"/>
      <c r="W344" s="11"/>
      <c r="X344" s="11"/>
      <c r="Z344" s="11"/>
      <c r="AA344" s="11"/>
      <c r="AB344" s="11"/>
      <c r="AC344" s="11"/>
      <c r="AD344" s="11"/>
      <c r="AE344" s="11"/>
      <c r="AF344" s="11"/>
      <c r="AG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8"/>
      <c r="AU344" s="11"/>
      <c r="AV344" s="11"/>
      <c r="AZ344" s="12"/>
      <c r="BA344" s="11"/>
    </row>
    <row r="345" spans="6:53" ht="15.75" customHeight="1">
      <c r="F345" s="44"/>
      <c r="H345" s="11"/>
      <c r="I345" s="11"/>
      <c r="J345" s="11"/>
      <c r="K345" s="11"/>
      <c r="L345" s="11"/>
      <c r="M345" s="11"/>
      <c r="N345" s="11"/>
      <c r="O345" s="11"/>
      <c r="P345" s="18"/>
      <c r="Q345" s="11"/>
      <c r="R345" s="11"/>
      <c r="S345" s="11"/>
      <c r="T345" s="11"/>
      <c r="U345" s="11"/>
      <c r="V345" s="11"/>
      <c r="W345" s="11"/>
      <c r="X345" s="11"/>
      <c r="Z345" s="11"/>
      <c r="AA345" s="11"/>
      <c r="AB345" s="11"/>
      <c r="AC345" s="11"/>
      <c r="AD345" s="11"/>
      <c r="AE345" s="11"/>
      <c r="AF345" s="11"/>
      <c r="AG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8"/>
      <c r="AU345" s="11"/>
      <c r="AV345" s="11"/>
      <c r="AZ345" s="12"/>
      <c r="BA345" s="11"/>
    </row>
    <row r="346" spans="6:53" ht="15.75" customHeight="1">
      <c r="F346" s="44"/>
      <c r="H346" s="11"/>
      <c r="I346" s="11"/>
      <c r="J346" s="11"/>
      <c r="K346" s="11"/>
      <c r="L346" s="11"/>
      <c r="M346" s="11"/>
      <c r="N346" s="11"/>
      <c r="O346" s="11"/>
      <c r="P346" s="18"/>
      <c r="Q346" s="11"/>
      <c r="R346" s="11"/>
      <c r="S346" s="11"/>
      <c r="T346" s="11"/>
      <c r="U346" s="11"/>
      <c r="V346" s="11"/>
      <c r="W346" s="11"/>
      <c r="X346" s="11"/>
      <c r="Z346" s="11"/>
      <c r="AA346" s="11"/>
      <c r="AB346" s="11"/>
      <c r="AC346" s="11"/>
      <c r="AD346" s="11"/>
      <c r="AE346" s="11"/>
      <c r="AF346" s="11"/>
      <c r="AG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8"/>
      <c r="AU346" s="11"/>
      <c r="AV346" s="11"/>
      <c r="AZ346" s="12"/>
      <c r="BA346" s="11"/>
    </row>
    <row r="347" spans="6:53" ht="15.75" customHeight="1">
      <c r="F347" s="44"/>
      <c r="H347" s="11"/>
      <c r="I347" s="11"/>
      <c r="J347" s="11"/>
      <c r="K347" s="11"/>
      <c r="L347" s="11"/>
      <c r="M347" s="11"/>
      <c r="N347" s="11"/>
      <c r="O347" s="11"/>
      <c r="P347" s="18"/>
      <c r="Q347" s="11"/>
      <c r="R347" s="11"/>
      <c r="S347" s="11"/>
      <c r="T347" s="11"/>
      <c r="U347" s="11"/>
      <c r="V347" s="11"/>
      <c r="W347" s="11"/>
      <c r="X347" s="11"/>
      <c r="Z347" s="11"/>
      <c r="AA347" s="11"/>
      <c r="AB347" s="11"/>
      <c r="AC347" s="11"/>
      <c r="AD347" s="11"/>
      <c r="AE347" s="11"/>
      <c r="AF347" s="11"/>
      <c r="AG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8"/>
      <c r="AU347" s="11"/>
      <c r="AV347" s="11"/>
      <c r="AZ347" s="12"/>
      <c r="BA347" s="11"/>
    </row>
    <row r="348" spans="6:53" ht="15.75" customHeight="1">
      <c r="F348" s="44"/>
      <c r="H348" s="11"/>
      <c r="I348" s="11"/>
      <c r="J348" s="11"/>
      <c r="K348" s="11"/>
      <c r="L348" s="11"/>
      <c r="M348" s="11"/>
      <c r="N348" s="11"/>
      <c r="O348" s="11"/>
      <c r="P348" s="18"/>
      <c r="Q348" s="11"/>
      <c r="R348" s="11"/>
      <c r="S348" s="11"/>
      <c r="T348" s="11"/>
      <c r="U348" s="11"/>
      <c r="V348" s="11"/>
      <c r="W348" s="11"/>
      <c r="X348" s="11"/>
      <c r="Z348" s="11"/>
      <c r="AA348" s="11"/>
      <c r="AB348" s="11"/>
      <c r="AC348" s="11"/>
      <c r="AD348" s="11"/>
      <c r="AE348" s="11"/>
      <c r="AF348" s="11"/>
      <c r="AG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8"/>
      <c r="AU348" s="11"/>
      <c r="AV348" s="11"/>
      <c r="AZ348" s="12"/>
      <c r="BA348" s="11"/>
    </row>
    <row r="349" spans="6:53" ht="15.75" customHeight="1">
      <c r="F349" s="44"/>
      <c r="H349" s="11"/>
      <c r="I349" s="11"/>
      <c r="J349" s="11"/>
      <c r="K349" s="11"/>
      <c r="L349" s="11"/>
      <c r="M349" s="11"/>
      <c r="N349" s="11"/>
      <c r="O349" s="11"/>
      <c r="P349" s="18"/>
      <c r="Q349" s="11"/>
      <c r="R349" s="11"/>
      <c r="S349" s="11"/>
      <c r="T349" s="11"/>
      <c r="U349" s="11"/>
      <c r="V349" s="11"/>
      <c r="W349" s="11"/>
      <c r="X349" s="11"/>
      <c r="Z349" s="11"/>
      <c r="AA349" s="11"/>
      <c r="AB349" s="11"/>
      <c r="AC349" s="11"/>
      <c r="AD349" s="11"/>
      <c r="AE349" s="11"/>
      <c r="AF349" s="11"/>
      <c r="AG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8"/>
      <c r="AU349" s="11"/>
      <c r="AV349" s="11"/>
      <c r="AZ349" s="12"/>
      <c r="BA349" s="11"/>
    </row>
    <row r="350" spans="6:53" ht="15.75" customHeight="1">
      <c r="F350" s="44"/>
      <c r="H350" s="11"/>
      <c r="I350" s="11"/>
      <c r="J350" s="11"/>
      <c r="K350" s="11"/>
      <c r="L350" s="11"/>
      <c r="M350" s="11"/>
      <c r="N350" s="11"/>
      <c r="O350" s="11"/>
      <c r="P350" s="18"/>
      <c r="Q350" s="11"/>
      <c r="R350" s="11"/>
      <c r="S350" s="11"/>
      <c r="T350" s="11"/>
      <c r="U350" s="11"/>
      <c r="V350" s="11"/>
      <c r="W350" s="11"/>
      <c r="X350" s="11"/>
      <c r="Z350" s="11"/>
      <c r="AA350" s="11"/>
      <c r="AB350" s="11"/>
      <c r="AC350" s="11"/>
      <c r="AD350" s="11"/>
      <c r="AE350" s="11"/>
      <c r="AF350" s="11"/>
      <c r="AG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8"/>
      <c r="AU350" s="11"/>
      <c r="AV350" s="11"/>
      <c r="AZ350" s="12"/>
      <c r="BA350" s="11"/>
    </row>
    <row r="351" spans="6:53" ht="15.75" customHeight="1">
      <c r="F351" s="44"/>
      <c r="H351" s="11"/>
      <c r="I351" s="11"/>
      <c r="J351" s="11"/>
      <c r="K351" s="11"/>
      <c r="L351" s="11"/>
      <c r="M351" s="11"/>
      <c r="N351" s="11"/>
      <c r="O351" s="11"/>
      <c r="P351" s="18"/>
      <c r="Q351" s="11"/>
      <c r="R351" s="11"/>
      <c r="S351" s="11"/>
      <c r="T351" s="11"/>
      <c r="U351" s="11"/>
      <c r="V351" s="11"/>
      <c r="W351" s="11"/>
      <c r="X351" s="11"/>
      <c r="Z351" s="11"/>
      <c r="AA351" s="11"/>
      <c r="AB351" s="11"/>
      <c r="AC351" s="11"/>
      <c r="AD351" s="11"/>
      <c r="AE351" s="11"/>
      <c r="AF351" s="11"/>
      <c r="AG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8"/>
      <c r="AU351" s="11"/>
      <c r="AV351" s="11"/>
      <c r="AZ351" s="12"/>
      <c r="BA351" s="11"/>
    </row>
    <row r="352" spans="6:53" ht="15.75" customHeight="1">
      <c r="F352" s="44"/>
      <c r="H352" s="11"/>
      <c r="I352" s="11"/>
      <c r="J352" s="11"/>
      <c r="K352" s="11"/>
      <c r="L352" s="11"/>
      <c r="M352" s="11"/>
      <c r="N352" s="11"/>
      <c r="O352" s="11"/>
      <c r="P352" s="18"/>
      <c r="Q352" s="11"/>
      <c r="R352" s="11"/>
      <c r="S352" s="11"/>
      <c r="T352" s="11"/>
      <c r="U352" s="11"/>
      <c r="V352" s="11"/>
      <c r="W352" s="11"/>
      <c r="X352" s="11"/>
      <c r="Z352" s="11"/>
      <c r="AA352" s="11"/>
      <c r="AB352" s="11"/>
      <c r="AC352" s="11"/>
      <c r="AD352" s="11"/>
      <c r="AE352" s="11"/>
      <c r="AF352" s="11"/>
      <c r="AG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8"/>
      <c r="AU352" s="11"/>
      <c r="AV352" s="11"/>
      <c r="AZ352" s="12"/>
      <c r="BA352" s="11"/>
    </row>
    <row r="353" spans="6:53" ht="15.75" customHeight="1">
      <c r="F353" s="44"/>
      <c r="H353" s="11"/>
      <c r="I353" s="11"/>
      <c r="J353" s="11"/>
      <c r="K353" s="11"/>
      <c r="L353" s="11"/>
      <c r="M353" s="11"/>
      <c r="N353" s="11"/>
      <c r="O353" s="11"/>
      <c r="P353" s="18"/>
      <c r="Q353" s="11"/>
      <c r="R353" s="11"/>
      <c r="S353" s="11"/>
      <c r="T353" s="11"/>
      <c r="U353" s="11"/>
      <c r="V353" s="11"/>
      <c r="W353" s="11"/>
      <c r="X353" s="11"/>
      <c r="Z353" s="11"/>
      <c r="AA353" s="11"/>
      <c r="AB353" s="11"/>
      <c r="AC353" s="11"/>
      <c r="AD353" s="11"/>
      <c r="AE353" s="11"/>
      <c r="AF353" s="11"/>
      <c r="AG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8"/>
      <c r="AU353" s="11"/>
      <c r="AV353" s="11"/>
      <c r="AZ353" s="12"/>
      <c r="BA353" s="11"/>
    </row>
    <row r="354" spans="6:53" ht="15.75" customHeight="1">
      <c r="F354" s="44"/>
      <c r="H354" s="11"/>
      <c r="I354" s="11"/>
      <c r="J354" s="11"/>
      <c r="K354" s="11"/>
      <c r="L354" s="11"/>
      <c r="M354" s="11"/>
      <c r="N354" s="11"/>
      <c r="O354" s="11"/>
      <c r="P354" s="18"/>
      <c r="Q354" s="11"/>
      <c r="R354" s="11"/>
      <c r="S354" s="11"/>
      <c r="T354" s="11"/>
      <c r="U354" s="11"/>
      <c r="V354" s="11"/>
      <c r="W354" s="11"/>
      <c r="X354" s="11"/>
      <c r="Z354" s="11"/>
      <c r="AA354" s="11"/>
      <c r="AB354" s="11"/>
      <c r="AC354" s="11"/>
      <c r="AD354" s="11"/>
      <c r="AE354" s="11"/>
      <c r="AF354" s="11"/>
      <c r="AG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8"/>
      <c r="AU354" s="11"/>
      <c r="AV354" s="11"/>
      <c r="AZ354" s="12"/>
      <c r="BA354" s="11"/>
    </row>
    <row r="355" spans="6:53" ht="15.75" customHeight="1">
      <c r="F355" s="44"/>
      <c r="H355" s="11"/>
      <c r="I355" s="11"/>
      <c r="J355" s="11"/>
      <c r="K355" s="11"/>
      <c r="L355" s="11"/>
      <c r="M355" s="11"/>
      <c r="N355" s="11"/>
      <c r="O355" s="11"/>
      <c r="P355" s="18"/>
      <c r="Q355" s="11"/>
      <c r="R355" s="11"/>
      <c r="S355" s="11"/>
      <c r="T355" s="11"/>
      <c r="U355" s="11"/>
      <c r="V355" s="11"/>
      <c r="W355" s="11"/>
      <c r="X355" s="11"/>
      <c r="Z355" s="11"/>
      <c r="AA355" s="11"/>
      <c r="AB355" s="11"/>
      <c r="AC355" s="11"/>
      <c r="AD355" s="11"/>
      <c r="AE355" s="11"/>
      <c r="AF355" s="11"/>
      <c r="AG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8"/>
      <c r="AU355" s="11"/>
      <c r="AV355" s="11"/>
      <c r="AZ355" s="12"/>
      <c r="BA355" s="11"/>
    </row>
    <row r="356" spans="6:53" ht="15.75" customHeight="1">
      <c r="F356" s="44"/>
      <c r="H356" s="11"/>
      <c r="I356" s="11"/>
      <c r="J356" s="11"/>
      <c r="K356" s="11"/>
      <c r="L356" s="11"/>
      <c r="M356" s="11"/>
      <c r="N356" s="11"/>
      <c r="O356" s="11"/>
      <c r="P356" s="18"/>
      <c r="Q356" s="11"/>
      <c r="R356" s="11"/>
      <c r="S356" s="11"/>
      <c r="T356" s="11"/>
      <c r="U356" s="11"/>
      <c r="V356" s="11"/>
      <c r="W356" s="11"/>
      <c r="X356" s="11"/>
      <c r="Z356" s="11"/>
      <c r="AA356" s="11"/>
      <c r="AB356" s="11"/>
      <c r="AC356" s="11"/>
      <c r="AD356" s="11"/>
      <c r="AE356" s="11"/>
      <c r="AF356" s="11"/>
      <c r="AG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8"/>
      <c r="AU356" s="11"/>
      <c r="AV356" s="11"/>
      <c r="AZ356" s="12"/>
      <c r="BA356" s="11"/>
    </row>
    <row r="357" spans="6:53" ht="15.75" customHeight="1">
      <c r="F357" s="44"/>
      <c r="H357" s="11"/>
      <c r="I357" s="11"/>
      <c r="J357" s="11"/>
      <c r="K357" s="11"/>
      <c r="L357" s="11"/>
      <c r="M357" s="11"/>
      <c r="N357" s="11"/>
      <c r="O357" s="11"/>
      <c r="P357" s="18"/>
      <c r="Q357" s="11"/>
      <c r="R357" s="11"/>
      <c r="S357" s="11"/>
      <c r="T357" s="11"/>
      <c r="U357" s="11"/>
      <c r="V357" s="11"/>
      <c r="W357" s="11"/>
      <c r="X357" s="11"/>
      <c r="Z357" s="11"/>
      <c r="AA357" s="11"/>
      <c r="AB357" s="11"/>
      <c r="AC357" s="11"/>
      <c r="AD357" s="11"/>
      <c r="AE357" s="11"/>
      <c r="AF357" s="11"/>
      <c r="AG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8"/>
      <c r="AU357" s="11"/>
      <c r="AV357" s="11"/>
      <c r="AZ357" s="12"/>
      <c r="BA357" s="11"/>
    </row>
    <row r="358" spans="6:53" ht="15.75" customHeight="1">
      <c r="F358" s="44"/>
      <c r="H358" s="11"/>
      <c r="I358" s="11"/>
      <c r="J358" s="11"/>
      <c r="K358" s="11"/>
      <c r="L358" s="11"/>
      <c r="M358" s="11"/>
      <c r="N358" s="11"/>
      <c r="O358" s="11"/>
      <c r="P358" s="18"/>
      <c r="Q358" s="11"/>
      <c r="R358" s="11"/>
      <c r="S358" s="11"/>
      <c r="T358" s="11"/>
      <c r="U358" s="11"/>
      <c r="V358" s="11"/>
      <c r="W358" s="11"/>
      <c r="X358" s="11"/>
      <c r="Z358" s="11"/>
      <c r="AA358" s="11"/>
      <c r="AB358" s="11"/>
      <c r="AC358" s="11"/>
      <c r="AD358" s="11"/>
      <c r="AE358" s="11"/>
      <c r="AF358" s="11"/>
      <c r="AG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8"/>
      <c r="AU358" s="11"/>
      <c r="AV358" s="11"/>
      <c r="AZ358" s="12"/>
      <c r="BA358" s="11"/>
    </row>
    <row r="359" spans="6:53" ht="15.75" customHeight="1">
      <c r="F359" s="44"/>
      <c r="H359" s="11"/>
      <c r="I359" s="11"/>
      <c r="J359" s="11"/>
      <c r="K359" s="11"/>
      <c r="L359" s="11"/>
      <c r="M359" s="11"/>
      <c r="N359" s="11"/>
      <c r="O359" s="11"/>
      <c r="P359" s="18"/>
      <c r="Q359" s="11"/>
      <c r="R359" s="11"/>
      <c r="S359" s="11"/>
      <c r="T359" s="11"/>
      <c r="U359" s="11"/>
      <c r="V359" s="11"/>
      <c r="W359" s="11"/>
      <c r="X359" s="11"/>
      <c r="Z359" s="11"/>
      <c r="AA359" s="11"/>
      <c r="AB359" s="11"/>
      <c r="AC359" s="11"/>
      <c r="AD359" s="11"/>
      <c r="AE359" s="11"/>
      <c r="AF359" s="11"/>
      <c r="AG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8"/>
      <c r="AU359" s="11"/>
      <c r="AV359" s="11"/>
      <c r="AZ359" s="12"/>
      <c r="BA359" s="11"/>
    </row>
    <row r="360" spans="6:53" ht="15.75" customHeight="1">
      <c r="F360" s="44"/>
      <c r="H360" s="11"/>
      <c r="I360" s="11"/>
      <c r="J360" s="11"/>
      <c r="K360" s="11"/>
      <c r="L360" s="11"/>
      <c r="M360" s="11"/>
      <c r="N360" s="11"/>
      <c r="O360" s="11"/>
      <c r="P360" s="18"/>
      <c r="Q360" s="11"/>
      <c r="R360" s="11"/>
      <c r="S360" s="11"/>
      <c r="T360" s="11"/>
      <c r="U360" s="11"/>
      <c r="V360" s="11"/>
      <c r="W360" s="11"/>
      <c r="X360" s="11"/>
      <c r="Z360" s="11"/>
      <c r="AA360" s="11"/>
      <c r="AB360" s="11"/>
      <c r="AC360" s="11"/>
      <c r="AD360" s="11"/>
      <c r="AE360" s="11"/>
      <c r="AF360" s="11"/>
      <c r="AG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8"/>
      <c r="AU360" s="11"/>
      <c r="AV360" s="11"/>
      <c r="AZ360" s="12"/>
      <c r="BA360" s="11"/>
    </row>
    <row r="361" spans="6:53" ht="15.75" customHeight="1">
      <c r="F361" s="44"/>
      <c r="H361" s="11"/>
      <c r="I361" s="11"/>
      <c r="J361" s="11"/>
      <c r="K361" s="11"/>
      <c r="L361" s="11"/>
      <c r="M361" s="11"/>
      <c r="N361" s="11"/>
      <c r="O361" s="11"/>
      <c r="P361" s="18"/>
      <c r="Q361" s="11"/>
      <c r="R361" s="11"/>
      <c r="S361" s="11"/>
      <c r="T361" s="11"/>
      <c r="U361" s="11"/>
      <c r="V361" s="11"/>
      <c r="W361" s="11"/>
      <c r="X361" s="11"/>
      <c r="Z361" s="11"/>
      <c r="AA361" s="11"/>
      <c r="AB361" s="11"/>
      <c r="AC361" s="11"/>
      <c r="AD361" s="11"/>
      <c r="AE361" s="11"/>
      <c r="AF361" s="11"/>
      <c r="AG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8"/>
      <c r="AU361" s="11"/>
      <c r="AV361" s="11"/>
      <c r="AZ361" s="12"/>
      <c r="BA361" s="11"/>
    </row>
    <row r="362" spans="6:53" ht="15.75" customHeight="1">
      <c r="F362" s="44"/>
      <c r="H362" s="11"/>
      <c r="I362" s="11"/>
      <c r="J362" s="11"/>
      <c r="K362" s="11"/>
      <c r="L362" s="11"/>
      <c r="M362" s="11"/>
      <c r="N362" s="11"/>
      <c r="O362" s="11"/>
      <c r="P362" s="18"/>
      <c r="Q362" s="11"/>
      <c r="R362" s="11"/>
      <c r="S362" s="11"/>
      <c r="T362" s="11"/>
      <c r="U362" s="11"/>
      <c r="V362" s="11"/>
      <c r="W362" s="11"/>
      <c r="X362" s="11"/>
      <c r="Z362" s="11"/>
      <c r="AA362" s="11"/>
      <c r="AB362" s="11"/>
      <c r="AC362" s="11"/>
      <c r="AD362" s="11"/>
      <c r="AE362" s="11"/>
      <c r="AF362" s="11"/>
      <c r="AG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8"/>
      <c r="AU362" s="11"/>
      <c r="AV362" s="11"/>
      <c r="AZ362" s="12"/>
      <c r="BA362" s="11"/>
    </row>
    <row r="363" spans="6:53" ht="15.75" customHeight="1">
      <c r="F363" s="44"/>
      <c r="H363" s="11"/>
      <c r="I363" s="11"/>
      <c r="J363" s="11"/>
      <c r="K363" s="11"/>
      <c r="L363" s="11"/>
      <c r="M363" s="11"/>
      <c r="N363" s="11"/>
      <c r="O363" s="11"/>
      <c r="P363" s="18"/>
      <c r="Q363" s="11"/>
      <c r="R363" s="11"/>
      <c r="S363" s="11"/>
      <c r="T363" s="11"/>
      <c r="U363" s="11"/>
      <c r="V363" s="11"/>
      <c r="W363" s="11"/>
      <c r="X363" s="11"/>
      <c r="Z363" s="11"/>
      <c r="AA363" s="11"/>
      <c r="AB363" s="11"/>
      <c r="AC363" s="11"/>
      <c r="AD363" s="11"/>
      <c r="AE363" s="11"/>
      <c r="AF363" s="11"/>
      <c r="AG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8"/>
      <c r="AU363" s="11"/>
      <c r="AV363" s="11"/>
      <c r="AZ363" s="12"/>
      <c r="BA363" s="11"/>
    </row>
    <row r="364" spans="6:53" ht="15.75" customHeight="1">
      <c r="F364" s="44"/>
      <c r="H364" s="11"/>
      <c r="I364" s="11"/>
      <c r="J364" s="11"/>
      <c r="K364" s="11"/>
      <c r="L364" s="11"/>
      <c r="M364" s="11"/>
      <c r="N364" s="11"/>
      <c r="O364" s="11"/>
      <c r="P364" s="18"/>
      <c r="Q364" s="11"/>
      <c r="R364" s="11"/>
      <c r="S364" s="11"/>
      <c r="T364" s="11"/>
      <c r="U364" s="11"/>
      <c r="V364" s="11"/>
      <c r="W364" s="11"/>
      <c r="X364" s="11"/>
      <c r="Z364" s="11"/>
      <c r="AA364" s="11"/>
      <c r="AB364" s="11"/>
      <c r="AC364" s="11"/>
      <c r="AD364" s="11"/>
      <c r="AE364" s="11"/>
      <c r="AF364" s="11"/>
      <c r="AG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8"/>
      <c r="AU364" s="11"/>
      <c r="AV364" s="11"/>
      <c r="AZ364" s="12"/>
      <c r="BA364" s="11"/>
    </row>
    <row r="365" spans="6:53" ht="15.75" customHeight="1">
      <c r="F365" s="44"/>
      <c r="H365" s="11"/>
      <c r="I365" s="11"/>
      <c r="J365" s="11"/>
      <c r="K365" s="11"/>
      <c r="L365" s="11"/>
      <c r="M365" s="11"/>
      <c r="N365" s="11"/>
      <c r="O365" s="11"/>
      <c r="P365" s="18"/>
      <c r="Q365" s="11"/>
      <c r="R365" s="11"/>
      <c r="S365" s="11"/>
      <c r="T365" s="11"/>
      <c r="U365" s="11"/>
      <c r="V365" s="11"/>
      <c r="W365" s="11"/>
      <c r="X365" s="11"/>
      <c r="Z365" s="11"/>
      <c r="AA365" s="11"/>
      <c r="AB365" s="11"/>
      <c r="AC365" s="11"/>
      <c r="AD365" s="11"/>
      <c r="AE365" s="11"/>
      <c r="AF365" s="11"/>
      <c r="AG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8"/>
      <c r="AU365" s="11"/>
      <c r="AV365" s="11"/>
      <c r="AZ365" s="12"/>
      <c r="BA365" s="11"/>
    </row>
    <row r="366" spans="6:53" ht="15.75" customHeight="1">
      <c r="F366" s="44"/>
      <c r="H366" s="11"/>
      <c r="I366" s="11"/>
      <c r="J366" s="11"/>
      <c r="K366" s="11"/>
      <c r="L366" s="11"/>
      <c r="M366" s="11"/>
      <c r="N366" s="11"/>
      <c r="O366" s="11"/>
      <c r="P366" s="18"/>
      <c r="Q366" s="11"/>
      <c r="R366" s="11"/>
      <c r="S366" s="11"/>
      <c r="T366" s="11"/>
      <c r="U366" s="11"/>
      <c r="V366" s="11"/>
      <c r="W366" s="11"/>
      <c r="X366" s="11"/>
      <c r="Z366" s="11"/>
      <c r="AA366" s="11"/>
      <c r="AB366" s="11"/>
      <c r="AC366" s="11"/>
      <c r="AD366" s="11"/>
      <c r="AE366" s="11"/>
      <c r="AF366" s="11"/>
      <c r="AG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8"/>
      <c r="AU366" s="11"/>
      <c r="AV366" s="11"/>
      <c r="AZ366" s="12"/>
      <c r="BA366" s="11"/>
    </row>
    <row r="367" spans="6:53" ht="15.75" customHeight="1">
      <c r="F367" s="44"/>
      <c r="H367" s="11"/>
      <c r="I367" s="11"/>
      <c r="J367" s="11"/>
      <c r="K367" s="11"/>
      <c r="L367" s="11"/>
      <c r="M367" s="11"/>
      <c r="N367" s="11"/>
      <c r="O367" s="11"/>
      <c r="P367" s="18"/>
      <c r="Q367" s="11"/>
      <c r="R367" s="11"/>
      <c r="S367" s="11"/>
      <c r="T367" s="11"/>
      <c r="U367" s="11"/>
      <c r="V367" s="11"/>
      <c r="W367" s="11"/>
      <c r="X367" s="11"/>
      <c r="Z367" s="11"/>
      <c r="AA367" s="11"/>
      <c r="AB367" s="11"/>
      <c r="AC367" s="11"/>
      <c r="AD367" s="11"/>
      <c r="AE367" s="11"/>
      <c r="AF367" s="11"/>
      <c r="AG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8"/>
      <c r="AU367" s="11"/>
      <c r="AV367" s="11"/>
      <c r="AZ367" s="12"/>
      <c r="BA367" s="11"/>
    </row>
    <row r="368" spans="6:53" ht="15.75" customHeight="1">
      <c r="F368" s="44"/>
      <c r="H368" s="11"/>
      <c r="I368" s="11"/>
      <c r="J368" s="11"/>
      <c r="K368" s="11"/>
      <c r="L368" s="11"/>
      <c r="M368" s="11"/>
      <c r="N368" s="11"/>
      <c r="O368" s="11"/>
      <c r="P368" s="18"/>
      <c r="Q368" s="11"/>
      <c r="R368" s="11"/>
      <c r="S368" s="11"/>
      <c r="T368" s="11"/>
      <c r="U368" s="11"/>
      <c r="V368" s="11"/>
      <c r="W368" s="11"/>
      <c r="X368" s="11"/>
      <c r="Z368" s="11"/>
      <c r="AA368" s="11"/>
      <c r="AB368" s="11"/>
      <c r="AC368" s="11"/>
      <c r="AD368" s="11"/>
      <c r="AE368" s="11"/>
      <c r="AF368" s="11"/>
      <c r="AG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8"/>
      <c r="AU368" s="11"/>
      <c r="AV368" s="11"/>
      <c r="AZ368" s="12"/>
      <c r="BA368" s="11"/>
    </row>
    <row r="369" spans="6:53" ht="15.75" customHeight="1">
      <c r="F369" s="44"/>
      <c r="H369" s="11"/>
      <c r="I369" s="11"/>
      <c r="J369" s="11"/>
      <c r="K369" s="11"/>
      <c r="L369" s="11"/>
      <c r="M369" s="11"/>
      <c r="N369" s="11"/>
      <c r="O369" s="11"/>
      <c r="P369" s="18"/>
      <c r="Q369" s="11"/>
      <c r="R369" s="11"/>
      <c r="S369" s="11"/>
      <c r="T369" s="11"/>
      <c r="U369" s="11"/>
      <c r="V369" s="11"/>
      <c r="W369" s="11"/>
      <c r="X369" s="11"/>
      <c r="Z369" s="11"/>
      <c r="AA369" s="11"/>
      <c r="AB369" s="11"/>
      <c r="AC369" s="11"/>
      <c r="AD369" s="11"/>
      <c r="AE369" s="11"/>
      <c r="AF369" s="11"/>
      <c r="AG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8"/>
      <c r="AU369" s="11"/>
      <c r="AV369" s="11"/>
      <c r="AZ369" s="12"/>
      <c r="BA369" s="11"/>
    </row>
    <row r="370" spans="6:53" ht="15.75" customHeight="1">
      <c r="F370" s="44"/>
      <c r="H370" s="11"/>
      <c r="I370" s="11"/>
      <c r="J370" s="11"/>
      <c r="K370" s="11"/>
      <c r="L370" s="11"/>
      <c r="M370" s="11"/>
      <c r="N370" s="11"/>
      <c r="O370" s="11"/>
      <c r="P370" s="18"/>
      <c r="Q370" s="11"/>
      <c r="R370" s="11"/>
      <c r="S370" s="11"/>
      <c r="T370" s="11"/>
      <c r="U370" s="11"/>
      <c r="V370" s="11"/>
      <c r="W370" s="11"/>
      <c r="X370" s="11"/>
      <c r="Z370" s="11"/>
      <c r="AA370" s="11"/>
      <c r="AB370" s="11"/>
      <c r="AC370" s="11"/>
      <c r="AD370" s="11"/>
      <c r="AE370" s="11"/>
      <c r="AF370" s="11"/>
      <c r="AG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8"/>
      <c r="AU370" s="11"/>
      <c r="AV370" s="11"/>
      <c r="AZ370" s="12"/>
      <c r="BA370" s="11"/>
    </row>
    <row r="371" spans="6:53" ht="15.75" customHeight="1">
      <c r="F371" s="44"/>
      <c r="H371" s="11"/>
      <c r="I371" s="11"/>
      <c r="J371" s="11"/>
      <c r="K371" s="11"/>
      <c r="L371" s="11"/>
      <c r="M371" s="11"/>
      <c r="N371" s="11"/>
      <c r="O371" s="11"/>
      <c r="P371" s="18"/>
      <c r="Q371" s="11"/>
      <c r="R371" s="11"/>
      <c r="S371" s="11"/>
      <c r="T371" s="11"/>
      <c r="U371" s="11"/>
      <c r="V371" s="11"/>
      <c r="W371" s="11"/>
      <c r="X371" s="11"/>
      <c r="Z371" s="11"/>
      <c r="AA371" s="11"/>
      <c r="AB371" s="11"/>
      <c r="AC371" s="11"/>
      <c r="AD371" s="11"/>
      <c r="AE371" s="11"/>
      <c r="AF371" s="11"/>
      <c r="AG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8"/>
      <c r="AU371" s="11"/>
      <c r="AV371" s="11"/>
      <c r="AZ371" s="12"/>
      <c r="BA371" s="11"/>
    </row>
    <row r="372" spans="6:53" ht="15.75" customHeight="1">
      <c r="F372" s="44"/>
      <c r="H372" s="11"/>
      <c r="I372" s="11"/>
      <c r="J372" s="11"/>
      <c r="K372" s="11"/>
      <c r="L372" s="11"/>
      <c r="M372" s="11"/>
      <c r="N372" s="11"/>
      <c r="O372" s="11"/>
      <c r="P372" s="18"/>
      <c r="Q372" s="11"/>
      <c r="R372" s="11"/>
      <c r="S372" s="11"/>
      <c r="T372" s="11"/>
      <c r="U372" s="11"/>
      <c r="V372" s="11"/>
      <c r="W372" s="11"/>
      <c r="X372" s="11"/>
      <c r="Z372" s="11"/>
      <c r="AA372" s="11"/>
      <c r="AB372" s="11"/>
      <c r="AC372" s="11"/>
      <c r="AD372" s="11"/>
      <c r="AE372" s="11"/>
      <c r="AF372" s="11"/>
      <c r="AG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8"/>
      <c r="AU372" s="11"/>
      <c r="AV372" s="11"/>
      <c r="AZ372" s="12"/>
      <c r="BA372" s="11"/>
    </row>
    <row r="373" spans="6:53" ht="15.75" customHeight="1">
      <c r="F373" s="44"/>
      <c r="H373" s="11"/>
      <c r="I373" s="11"/>
      <c r="J373" s="11"/>
      <c r="K373" s="11"/>
      <c r="L373" s="11"/>
      <c r="M373" s="11"/>
      <c r="N373" s="11"/>
      <c r="O373" s="11"/>
      <c r="P373" s="18"/>
      <c r="Q373" s="11"/>
      <c r="R373" s="11"/>
      <c r="S373" s="11"/>
      <c r="T373" s="11"/>
      <c r="U373" s="11"/>
      <c r="V373" s="11"/>
      <c r="W373" s="11"/>
      <c r="X373" s="11"/>
      <c r="Z373" s="11"/>
      <c r="AA373" s="11"/>
      <c r="AB373" s="11"/>
      <c r="AC373" s="11"/>
      <c r="AD373" s="11"/>
      <c r="AE373" s="11"/>
      <c r="AF373" s="11"/>
      <c r="AG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8"/>
      <c r="AU373" s="11"/>
      <c r="AV373" s="11"/>
      <c r="AZ373" s="12"/>
      <c r="BA373" s="11"/>
    </row>
    <row r="374" spans="6:53" ht="15.75" customHeight="1">
      <c r="F374" s="44"/>
      <c r="H374" s="11"/>
      <c r="I374" s="11"/>
      <c r="J374" s="11"/>
      <c r="K374" s="11"/>
      <c r="L374" s="11"/>
      <c r="M374" s="11"/>
      <c r="N374" s="11"/>
      <c r="O374" s="11"/>
      <c r="P374" s="18"/>
      <c r="Q374" s="11"/>
      <c r="R374" s="11"/>
      <c r="S374" s="11"/>
      <c r="T374" s="11"/>
      <c r="U374" s="11"/>
      <c r="V374" s="11"/>
      <c r="W374" s="11"/>
      <c r="X374" s="11"/>
      <c r="Z374" s="11"/>
      <c r="AA374" s="11"/>
      <c r="AB374" s="11"/>
      <c r="AC374" s="11"/>
      <c r="AD374" s="11"/>
      <c r="AE374" s="11"/>
      <c r="AF374" s="11"/>
      <c r="AG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8"/>
      <c r="AU374" s="11"/>
      <c r="AV374" s="11"/>
      <c r="AZ374" s="12"/>
      <c r="BA374" s="11"/>
    </row>
    <row r="375" spans="6:53" ht="15.75" customHeight="1">
      <c r="F375" s="44"/>
      <c r="H375" s="11"/>
      <c r="I375" s="11"/>
      <c r="J375" s="11"/>
      <c r="K375" s="11"/>
      <c r="L375" s="11"/>
      <c r="M375" s="11"/>
      <c r="N375" s="11"/>
      <c r="O375" s="11"/>
      <c r="P375" s="18"/>
      <c r="Q375" s="11"/>
      <c r="R375" s="11"/>
      <c r="S375" s="11"/>
      <c r="T375" s="11"/>
      <c r="U375" s="11"/>
      <c r="V375" s="11"/>
      <c r="W375" s="11"/>
      <c r="X375" s="11"/>
      <c r="Z375" s="11"/>
      <c r="AA375" s="11"/>
      <c r="AB375" s="11"/>
      <c r="AC375" s="11"/>
      <c r="AD375" s="11"/>
      <c r="AE375" s="11"/>
      <c r="AF375" s="11"/>
      <c r="AG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8"/>
      <c r="AU375" s="11"/>
      <c r="AV375" s="11"/>
      <c r="AZ375" s="12"/>
      <c r="BA375" s="11"/>
    </row>
    <row r="376" spans="6:53" ht="15.75" customHeight="1">
      <c r="F376" s="44"/>
      <c r="H376" s="11"/>
      <c r="I376" s="11"/>
      <c r="J376" s="11"/>
      <c r="K376" s="11"/>
      <c r="L376" s="11"/>
      <c r="M376" s="11"/>
      <c r="N376" s="11"/>
      <c r="O376" s="11"/>
      <c r="P376" s="18"/>
      <c r="Q376" s="11"/>
      <c r="R376" s="11"/>
      <c r="S376" s="11"/>
      <c r="T376" s="11"/>
      <c r="U376" s="11"/>
      <c r="V376" s="11"/>
      <c r="W376" s="11"/>
      <c r="X376" s="11"/>
      <c r="Z376" s="11"/>
      <c r="AA376" s="11"/>
      <c r="AB376" s="11"/>
      <c r="AC376" s="11"/>
      <c r="AD376" s="11"/>
      <c r="AE376" s="11"/>
      <c r="AF376" s="11"/>
      <c r="AG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8"/>
      <c r="AU376" s="11"/>
      <c r="AV376" s="11"/>
      <c r="AZ376" s="12"/>
      <c r="BA376" s="11"/>
    </row>
    <row r="377" spans="6:53" ht="15.75" customHeight="1">
      <c r="F377" s="44"/>
      <c r="H377" s="11"/>
      <c r="I377" s="11"/>
      <c r="J377" s="11"/>
      <c r="K377" s="11"/>
      <c r="L377" s="11"/>
      <c r="M377" s="11"/>
      <c r="N377" s="11"/>
      <c r="O377" s="11"/>
      <c r="P377" s="18"/>
      <c r="Q377" s="11"/>
      <c r="R377" s="11"/>
      <c r="S377" s="11"/>
      <c r="T377" s="11"/>
      <c r="U377" s="11"/>
      <c r="V377" s="11"/>
      <c r="W377" s="11"/>
      <c r="X377" s="11"/>
      <c r="Z377" s="11"/>
      <c r="AA377" s="11"/>
      <c r="AB377" s="11"/>
      <c r="AC377" s="11"/>
      <c r="AD377" s="11"/>
      <c r="AE377" s="11"/>
      <c r="AF377" s="11"/>
      <c r="AG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8"/>
      <c r="AU377" s="11"/>
      <c r="AV377" s="11"/>
      <c r="AZ377" s="12"/>
      <c r="BA377" s="11"/>
    </row>
    <row r="378" spans="6:53" ht="15.75" customHeight="1">
      <c r="F378" s="44"/>
      <c r="H378" s="11"/>
      <c r="I378" s="11"/>
      <c r="J378" s="11"/>
      <c r="K378" s="11"/>
      <c r="L378" s="11"/>
      <c r="M378" s="11"/>
      <c r="N378" s="11"/>
      <c r="O378" s="11"/>
      <c r="P378" s="18"/>
      <c r="Q378" s="11"/>
      <c r="R378" s="11"/>
      <c r="S378" s="11"/>
      <c r="T378" s="11"/>
      <c r="U378" s="11"/>
      <c r="V378" s="11"/>
      <c r="W378" s="11"/>
      <c r="X378" s="11"/>
      <c r="Z378" s="11"/>
      <c r="AA378" s="11"/>
      <c r="AB378" s="11"/>
      <c r="AC378" s="11"/>
      <c r="AD378" s="11"/>
      <c r="AE378" s="11"/>
      <c r="AF378" s="11"/>
      <c r="AG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8"/>
      <c r="AU378" s="11"/>
      <c r="AV378" s="11"/>
      <c r="AZ378" s="12"/>
      <c r="BA378" s="11"/>
    </row>
    <row r="379" spans="6:53" ht="15.75" customHeight="1">
      <c r="F379" s="44"/>
      <c r="H379" s="11"/>
      <c r="I379" s="11"/>
      <c r="J379" s="11"/>
      <c r="K379" s="11"/>
      <c r="L379" s="11"/>
      <c r="M379" s="11"/>
      <c r="N379" s="11"/>
      <c r="O379" s="11"/>
      <c r="P379" s="18"/>
      <c r="Q379" s="11"/>
      <c r="R379" s="11"/>
      <c r="S379" s="11"/>
      <c r="T379" s="11"/>
      <c r="U379" s="11"/>
      <c r="V379" s="11"/>
      <c r="W379" s="11"/>
      <c r="X379" s="11"/>
      <c r="Z379" s="11"/>
      <c r="AA379" s="11"/>
      <c r="AB379" s="11"/>
      <c r="AC379" s="11"/>
      <c r="AD379" s="11"/>
      <c r="AE379" s="11"/>
      <c r="AF379" s="11"/>
      <c r="AG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8"/>
      <c r="AU379" s="11"/>
      <c r="AV379" s="11"/>
      <c r="AZ379" s="12"/>
      <c r="BA379" s="11"/>
    </row>
    <row r="380" spans="6:53" ht="15.75" customHeight="1">
      <c r="F380" s="44"/>
      <c r="H380" s="11"/>
      <c r="I380" s="11"/>
      <c r="J380" s="11"/>
      <c r="K380" s="11"/>
      <c r="L380" s="11"/>
      <c r="M380" s="11"/>
      <c r="N380" s="11"/>
      <c r="O380" s="11"/>
      <c r="P380" s="18"/>
      <c r="Q380" s="11"/>
      <c r="R380" s="11"/>
      <c r="S380" s="11"/>
      <c r="T380" s="11"/>
      <c r="U380" s="11"/>
      <c r="V380" s="11"/>
      <c r="W380" s="11"/>
      <c r="X380" s="11"/>
      <c r="Z380" s="11"/>
      <c r="AA380" s="11"/>
      <c r="AB380" s="11"/>
      <c r="AC380" s="11"/>
      <c r="AD380" s="11"/>
      <c r="AE380" s="11"/>
      <c r="AF380" s="11"/>
      <c r="AG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8"/>
      <c r="AU380" s="11"/>
      <c r="AV380" s="11"/>
      <c r="AZ380" s="12"/>
      <c r="BA380" s="11"/>
    </row>
    <row r="381" spans="6:53" ht="15.75" customHeight="1">
      <c r="F381" s="44"/>
      <c r="H381" s="11"/>
      <c r="I381" s="11"/>
      <c r="J381" s="11"/>
      <c r="K381" s="11"/>
      <c r="L381" s="11"/>
      <c r="M381" s="11"/>
      <c r="N381" s="11"/>
      <c r="O381" s="11"/>
      <c r="P381" s="18"/>
      <c r="Q381" s="11"/>
      <c r="R381" s="11"/>
      <c r="S381" s="11"/>
      <c r="T381" s="11"/>
      <c r="U381" s="11"/>
      <c r="V381" s="11"/>
      <c r="W381" s="11"/>
      <c r="X381" s="11"/>
      <c r="Z381" s="11"/>
      <c r="AA381" s="11"/>
      <c r="AB381" s="11"/>
      <c r="AC381" s="11"/>
      <c r="AD381" s="11"/>
      <c r="AE381" s="11"/>
      <c r="AF381" s="11"/>
      <c r="AG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8"/>
      <c r="AU381" s="11"/>
      <c r="AV381" s="11"/>
      <c r="AZ381" s="12"/>
      <c r="BA381" s="11"/>
    </row>
    <row r="382" spans="6:53" ht="15.75" customHeight="1">
      <c r="F382" s="44"/>
      <c r="H382" s="11"/>
      <c r="I382" s="11"/>
      <c r="J382" s="11"/>
      <c r="K382" s="11"/>
      <c r="L382" s="11"/>
      <c r="M382" s="11"/>
      <c r="N382" s="11"/>
      <c r="O382" s="11"/>
      <c r="P382" s="18"/>
      <c r="Q382" s="11"/>
      <c r="R382" s="11"/>
      <c r="S382" s="11"/>
      <c r="T382" s="11"/>
      <c r="U382" s="11"/>
      <c r="V382" s="11"/>
      <c r="W382" s="11"/>
      <c r="X382" s="11"/>
      <c r="Z382" s="11"/>
      <c r="AA382" s="11"/>
      <c r="AB382" s="11"/>
      <c r="AC382" s="11"/>
      <c r="AD382" s="11"/>
      <c r="AE382" s="11"/>
      <c r="AF382" s="11"/>
      <c r="AG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8"/>
      <c r="AU382" s="11"/>
      <c r="AV382" s="11"/>
      <c r="AZ382" s="12"/>
      <c r="BA382" s="11"/>
    </row>
    <row r="383" spans="6:53" ht="15.75" customHeight="1">
      <c r="F383" s="44"/>
      <c r="H383" s="11"/>
      <c r="I383" s="11"/>
      <c r="J383" s="11"/>
      <c r="K383" s="11"/>
      <c r="L383" s="11"/>
      <c r="M383" s="11"/>
      <c r="N383" s="11"/>
      <c r="O383" s="11"/>
      <c r="P383" s="18"/>
      <c r="Q383" s="11"/>
      <c r="R383" s="11"/>
      <c r="S383" s="11"/>
      <c r="T383" s="11"/>
      <c r="U383" s="11"/>
      <c r="V383" s="11"/>
      <c r="W383" s="11"/>
      <c r="X383" s="11"/>
      <c r="Z383" s="11"/>
      <c r="AA383" s="11"/>
      <c r="AB383" s="11"/>
      <c r="AC383" s="11"/>
      <c r="AD383" s="11"/>
      <c r="AE383" s="11"/>
      <c r="AF383" s="11"/>
      <c r="AG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8"/>
      <c r="AU383" s="11"/>
      <c r="AV383" s="11"/>
      <c r="AZ383" s="12"/>
      <c r="BA383" s="11"/>
    </row>
    <row r="384" spans="6:53" ht="15.75" customHeight="1">
      <c r="F384" s="44"/>
      <c r="H384" s="11"/>
      <c r="I384" s="11"/>
      <c r="J384" s="11"/>
      <c r="K384" s="11"/>
      <c r="L384" s="11"/>
      <c r="M384" s="11"/>
      <c r="N384" s="11"/>
      <c r="O384" s="11"/>
      <c r="P384" s="18"/>
      <c r="Q384" s="11"/>
      <c r="R384" s="11"/>
      <c r="S384" s="11"/>
      <c r="T384" s="11"/>
      <c r="U384" s="11"/>
      <c r="V384" s="11"/>
      <c r="W384" s="11"/>
      <c r="X384" s="11"/>
      <c r="Z384" s="11"/>
      <c r="AA384" s="11"/>
      <c r="AB384" s="11"/>
      <c r="AC384" s="11"/>
      <c r="AD384" s="11"/>
      <c r="AE384" s="11"/>
      <c r="AF384" s="11"/>
      <c r="AG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8"/>
      <c r="AU384" s="11"/>
      <c r="AV384" s="11"/>
      <c r="AZ384" s="12"/>
      <c r="BA384" s="11"/>
    </row>
    <row r="385" spans="6:53" ht="15.75" customHeight="1">
      <c r="F385" s="44"/>
      <c r="H385" s="11"/>
      <c r="I385" s="11"/>
      <c r="J385" s="11"/>
      <c r="K385" s="11"/>
      <c r="L385" s="11"/>
      <c r="M385" s="11"/>
      <c r="N385" s="11"/>
      <c r="O385" s="11"/>
      <c r="P385" s="18"/>
      <c r="Q385" s="11"/>
      <c r="R385" s="11"/>
      <c r="S385" s="11"/>
      <c r="T385" s="11"/>
      <c r="U385" s="11"/>
      <c r="V385" s="11"/>
      <c r="W385" s="11"/>
      <c r="X385" s="11"/>
      <c r="Z385" s="11"/>
      <c r="AA385" s="11"/>
      <c r="AB385" s="11"/>
      <c r="AC385" s="11"/>
      <c r="AD385" s="11"/>
      <c r="AE385" s="11"/>
      <c r="AF385" s="11"/>
      <c r="AG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8"/>
      <c r="AU385" s="11"/>
      <c r="AV385" s="11"/>
      <c r="AZ385" s="12"/>
      <c r="BA385" s="11"/>
    </row>
    <row r="386" spans="6:53" ht="15.75" customHeight="1">
      <c r="F386" s="44"/>
      <c r="H386" s="11"/>
      <c r="I386" s="11"/>
      <c r="J386" s="11"/>
      <c r="K386" s="11"/>
      <c r="L386" s="11"/>
      <c r="M386" s="11"/>
      <c r="N386" s="11"/>
      <c r="O386" s="11"/>
      <c r="P386" s="18"/>
      <c r="Q386" s="11"/>
      <c r="R386" s="11"/>
      <c r="S386" s="11"/>
      <c r="T386" s="11"/>
      <c r="U386" s="11"/>
      <c r="V386" s="11"/>
      <c r="W386" s="11"/>
      <c r="X386" s="11"/>
      <c r="Z386" s="11"/>
      <c r="AA386" s="11"/>
      <c r="AB386" s="11"/>
      <c r="AC386" s="11"/>
      <c r="AD386" s="11"/>
      <c r="AE386" s="11"/>
      <c r="AF386" s="11"/>
      <c r="AG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8"/>
      <c r="AU386" s="11"/>
      <c r="AV386" s="11"/>
      <c r="AZ386" s="12"/>
      <c r="BA386" s="11"/>
    </row>
    <row r="387" spans="6:53" ht="15.75" customHeight="1">
      <c r="F387" s="44"/>
      <c r="H387" s="11"/>
      <c r="I387" s="11"/>
      <c r="J387" s="11"/>
      <c r="K387" s="11"/>
      <c r="L387" s="11"/>
      <c r="M387" s="11"/>
      <c r="N387" s="11"/>
      <c r="O387" s="11"/>
      <c r="P387" s="18"/>
      <c r="Q387" s="11"/>
      <c r="R387" s="11"/>
      <c r="S387" s="11"/>
      <c r="T387" s="11"/>
      <c r="U387" s="11"/>
      <c r="V387" s="11"/>
      <c r="W387" s="11"/>
      <c r="X387" s="11"/>
      <c r="Z387" s="11"/>
      <c r="AA387" s="11"/>
      <c r="AB387" s="11"/>
      <c r="AC387" s="11"/>
      <c r="AD387" s="11"/>
      <c r="AE387" s="11"/>
      <c r="AF387" s="11"/>
      <c r="AG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8"/>
      <c r="AU387" s="11"/>
      <c r="AV387" s="11"/>
      <c r="AZ387" s="12"/>
      <c r="BA387" s="11"/>
    </row>
    <row r="388" spans="6:53" ht="15.75" customHeight="1">
      <c r="F388" s="44"/>
      <c r="H388" s="11"/>
      <c r="I388" s="11"/>
      <c r="J388" s="11"/>
      <c r="K388" s="11"/>
      <c r="L388" s="11"/>
      <c r="M388" s="11"/>
      <c r="N388" s="11"/>
      <c r="O388" s="11"/>
      <c r="P388" s="18"/>
      <c r="Q388" s="11"/>
      <c r="R388" s="11"/>
      <c r="S388" s="11"/>
      <c r="T388" s="11"/>
      <c r="U388" s="11"/>
      <c r="V388" s="11"/>
      <c r="W388" s="11"/>
      <c r="X388" s="11"/>
      <c r="Z388" s="11"/>
      <c r="AA388" s="11"/>
      <c r="AB388" s="11"/>
      <c r="AC388" s="11"/>
      <c r="AD388" s="11"/>
      <c r="AE388" s="11"/>
      <c r="AF388" s="11"/>
      <c r="AG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8"/>
      <c r="AU388" s="11"/>
      <c r="AV388" s="11"/>
      <c r="AZ388" s="12"/>
      <c r="BA388" s="11"/>
    </row>
    <row r="389" spans="6:53" ht="15.75" customHeight="1">
      <c r="F389" s="44"/>
      <c r="H389" s="11"/>
      <c r="I389" s="11"/>
      <c r="J389" s="11"/>
      <c r="K389" s="11"/>
      <c r="L389" s="11"/>
      <c r="M389" s="11"/>
      <c r="N389" s="11"/>
      <c r="O389" s="11"/>
      <c r="P389" s="18"/>
      <c r="Q389" s="11"/>
      <c r="R389" s="11"/>
      <c r="S389" s="11"/>
      <c r="T389" s="11"/>
      <c r="U389" s="11"/>
      <c r="V389" s="11"/>
      <c r="W389" s="11"/>
      <c r="X389" s="11"/>
      <c r="Z389" s="11"/>
      <c r="AA389" s="11"/>
      <c r="AB389" s="11"/>
      <c r="AC389" s="11"/>
      <c r="AD389" s="11"/>
      <c r="AE389" s="11"/>
      <c r="AF389" s="11"/>
      <c r="AG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8"/>
      <c r="AU389" s="11"/>
      <c r="AV389" s="11"/>
      <c r="AZ389" s="12"/>
      <c r="BA389" s="11"/>
    </row>
    <row r="390" spans="6:53" ht="15.75" customHeight="1">
      <c r="F390" s="44"/>
      <c r="H390" s="11"/>
      <c r="I390" s="11"/>
      <c r="J390" s="11"/>
      <c r="K390" s="11"/>
      <c r="L390" s="11"/>
      <c r="M390" s="11"/>
      <c r="N390" s="11"/>
      <c r="O390" s="11"/>
      <c r="P390" s="18"/>
      <c r="Q390" s="11"/>
      <c r="R390" s="11"/>
      <c r="S390" s="11"/>
      <c r="T390" s="11"/>
      <c r="U390" s="11"/>
      <c r="V390" s="11"/>
      <c r="W390" s="11"/>
      <c r="X390" s="11"/>
      <c r="Z390" s="11"/>
      <c r="AA390" s="11"/>
      <c r="AB390" s="11"/>
      <c r="AC390" s="11"/>
      <c r="AD390" s="11"/>
      <c r="AE390" s="11"/>
      <c r="AF390" s="11"/>
      <c r="AG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8"/>
      <c r="AU390" s="11"/>
      <c r="AV390" s="11"/>
      <c r="AZ390" s="12"/>
      <c r="BA390" s="11"/>
    </row>
    <row r="391" spans="6:53" ht="15.75" customHeight="1">
      <c r="F391" s="44"/>
      <c r="H391" s="11"/>
      <c r="I391" s="11"/>
      <c r="J391" s="11"/>
      <c r="K391" s="11"/>
      <c r="L391" s="11"/>
      <c r="M391" s="11"/>
      <c r="N391" s="11"/>
      <c r="O391" s="11"/>
      <c r="P391" s="18"/>
      <c r="Q391" s="11"/>
      <c r="R391" s="11"/>
      <c r="S391" s="11"/>
      <c r="T391" s="11"/>
      <c r="U391" s="11"/>
      <c r="V391" s="11"/>
      <c r="W391" s="11"/>
      <c r="X391" s="11"/>
      <c r="Z391" s="11"/>
      <c r="AA391" s="11"/>
      <c r="AB391" s="11"/>
      <c r="AC391" s="11"/>
      <c r="AD391" s="11"/>
      <c r="AE391" s="11"/>
      <c r="AF391" s="11"/>
      <c r="AG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8"/>
      <c r="AU391" s="11"/>
      <c r="AV391" s="11"/>
      <c r="AZ391" s="12"/>
      <c r="BA391" s="11"/>
    </row>
    <row r="392" spans="6:53" ht="15.75" customHeight="1">
      <c r="F392" s="44"/>
      <c r="H392" s="11"/>
      <c r="I392" s="11"/>
      <c r="J392" s="11"/>
      <c r="K392" s="11"/>
      <c r="L392" s="11"/>
      <c r="M392" s="11"/>
      <c r="N392" s="11"/>
      <c r="O392" s="11"/>
      <c r="P392" s="18"/>
      <c r="Q392" s="11"/>
      <c r="R392" s="11"/>
      <c r="S392" s="11"/>
      <c r="T392" s="11"/>
      <c r="U392" s="11"/>
      <c r="V392" s="11"/>
      <c r="W392" s="11"/>
      <c r="X392" s="11"/>
      <c r="Z392" s="11"/>
      <c r="AA392" s="11"/>
      <c r="AB392" s="11"/>
      <c r="AC392" s="11"/>
      <c r="AD392" s="11"/>
      <c r="AE392" s="11"/>
      <c r="AF392" s="11"/>
      <c r="AG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8"/>
      <c r="AU392" s="11"/>
      <c r="AV392" s="11"/>
      <c r="AZ392" s="12"/>
      <c r="BA392" s="11"/>
    </row>
    <row r="393" spans="6:53" ht="15.75" customHeight="1">
      <c r="F393" s="44"/>
      <c r="H393" s="11"/>
      <c r="I393" s="11"/>
      <c r="J393" s="11"/>
      <c r="K393" s="11"/>
      <c r="L393" s="11"/>
      <c r="M393" s="11"/>
      <c r="N393" s="11"/>
      <c r="O393" s="11"/>
      <c r="P393" s="18"/>
      <c r="Q393" s="11"/>
      <c r="R393" s="11"/>
      <c r="S393" s="11"/>
      <c r="T393" s="11"/>
      <c r="U393" s="11"/>
      <c r="V393" s="11"/>
      <c r="W393" s="11"/>
      <c r="X393" s="11"/>
      <c r="Z393" s="11"/>
      <c r="AA393" s="11"/>
      <c r="AB393" s="11"/>
      <c r="AC393" s="11"/>
      <c r="AD393" s="11"/>
      <c r="AE393" s="11"/>
      <c r="AF393" s="11"/>
      <c r="AG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8"/>
      <c r="AU393" s="11"/>
      <c r="AV393" s="11"/>
      <c r="AZ393" s="12"/>
      <c r="BA393" s="11"/>
    </row>
    <row r="394" spans="6:53" ht="15.75" customHeight="1">
      <c r="F394" s="44"/>
      <c r="H394" s="11"/>
      <c r="I394" s="11"/>
      <c r="J394" s="11"/>
      <c r="K394" s="11"/>
      <c r="L394" s="11"/>
      <c r="M394" s="11"/>
      <c r="N394" s="11"/>
      <c r="O394" s="11"/>
      <c r="P394" s="18"/>
      <c r="Q394" s="11"/>
      <c r="R394" s="11"/>
      <c r="S394" s="11"/>
      <c r="T394" s="11"/>
      <c r="U394" s="11"/>
      <c r="V394" s="11"/>
      <c r="W394" s="11"/>
      <c r="X394" s="11"/>
      <c r="Z394" s="11"/>
      <c r="AA394" s="11"/>
      <c r="AB394" s="11"/>
      <c r="AC394" s="11"/>
      <c r="AD394" s="11"/>
      <c r="AE394" s="11"/>
      <c r="AF394" s="11"/>
      <c r="AG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8"/>
      <c r="AU394" s="11"/>
      <c r="AV394" s="11"/>
      <c r="AZ394" s="12"/>
      <c r="BA394" s="11"/>
    </row>
    <row r="395" spans="6:53" ht="15.75" customHeight="1">
      <c r="F395" s="44"/>
      <c r="H395" s="11"/>
      <c r="I395" s="11"/>
      <c r="J395" s="11"/>
      <c r="K395" s="11"/>
      <c r="L395" s="11"/>
      <c r="M395" s="11"/>
      <c r="N395" s="11"/>
      <c r="O395" s="11"/>
      <c r="P395" s="18"/>
      <c r="Q395" s="11"/>
      <c r="R395" s="11"/>
      <c r="S395" s="11"/>
      <c r="T395" s="11"/>
      <c r="U395" s="11"/>
      <c r="V395" s="11"/>
      <c r="W395" s="11"/>
      <c r="X395" s="11"/>
      <c r="Z395" s="11"/>
      <c r="AA395" s="11"/>
      <c r="AB395" s="11"/>
      <c r="AC395" s="11"/>
      <c r="AD395" s="11"/>
      <c r="AE395" s="11"/>
      <c r="AF395" s="11"/>
      <c r="AG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8"/>
      <c r="AU395" s="11"/>
      <c r="AV395" s="11"/>
      <c r="AZ395" s="12"/>
      <c r="BA395" s="11"/>
    </row>
    <row r="396" spans="6:53" ht="15.75" customHeight="1">
      <c r="F396" s="44"/>
      <c r="H396" s="11"/>
      <c r="I396" s="11"/>
      <c r="J396" s="11"/>
      <c r="K396" s="11"/>
      <c r="L396" s="11"/>
      <c r="M396" s="11"/>
      <c r="N396" s="11"/>
      <c r="O396" s="11"/>
      <c r="P396" s="18"/>
      <c r="Q396" s="11"/>
      <c r="R396" s="11"/>
      <c r="S396" s="11"/>
      <c r="T396" s="11"/>
      <c r="U396" s="11"/>
      <c r="V396" s="11"/>
      <c r="W396" s="11"/>
      <c r="X396" s="11"/>
      <c r="Z396" s="11"/>
      <c r="AA396" s="11"/>
      <c r="AB396" s="11"/>
      <c r="AC396" s="11"/>
      <c r="AD396" s="11"/>
      <c r="AE396" s="11"/>
      <c r="AF396" s="11"/>
      <c r="AG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8"/>
      <c r="AU396" s="11"/>
      <c r="AV396" s="11"/>
      <c r="AZ396" s="12"/>
      <c r="BA396" s="11"/>
    </row>
    <row r="397" spans="6:53" ht="15.75" customHeight="1">
      <c r="F397" s="44"/>
      <c r="H397" s="11"/>
      <c r="I397" s="11"/>
      <c r="J397" s="11"/>
      <c r="K397" s="11"/>
      <c r="L397" s="11"/>
      <c r="M397" s="11"/>
      <c r="N397" s="11"/>
      <c r="O397" s="11"/>
      <c r="P397" s="18"/>
      <c r="Q397" s="11"/>
      <c r="R397" s="11"/>
      <c r="S397" s="11"/>
      <c r="T397" s="11"/>
      <c r="U397" s="11"/>
      <c r="V397" s="11"/>
      <c r="W397" s="11"/>
      <c r="X397" s="11"/>
      <c r="Z397" s="11"/>
      <c r="AA397" s="11"/>
      <c r="AB397" s="11"/>
      <c r="AC397" s="11"/>
      <c r="AD397" s="11"/>
      <c r="AE397" s="11"/>
      <c r="AF397" s="11"/>
      <c r="AG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8"/>
      <c r="AU397" s="11"/>
      <c r="AV397" s="11"/>
      <c r="AZ397" s="12"/>
      <c r="BA397" s="11"/>
    </row>
    <row r="398" spans="6:53" ht="15.75" customHeight="1">
      <c r="F398" s="44"/>
      <c r="H398" s="11"/>
      <c r="I398" s="11"/>
      <c r="J398" s="11"/>
      <c r="K398" s="11"/>
      <c r="L398" s="11"/>
      <c r="M398" s="11"/>
      <c r="N398" s="11"/>
      <c r="O398" s="11"/>
      <c r="P398" s="18"/>
      <c r="Q398" s="11"/>
      <c r="R398" s="11"/>
      <c r="S398" s="11"/>
      <c r="T398" s="11"/>
      <c r="U398" s="11"/>
      <c r="V398" s="11"/>
      <c r="W398" s="11"/>
      <c r="X398" s="11"/>
      <c r="Z398" s="11"/>
      <c r="AA398" s="11"/>
      <c r="AB398" s="11"/>
      <c r="AC398" s="11"/>
      <c r="AD398" s="11"/>
      <c r="AE398" s="11"/>
      <c r="AF398" s="11"/>
      <c r="AG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8"/>
      <c r="AU398" s="11"/>
      <c r="AV398" s="11"/>
      <c r="AZ398" s="12"/>
      <c r="BA398" s="11"/>
    </row>
    <row r="399" spans="6:53" ht="15.75" customHeight="1">
      <c r="F399" s="44"/>
      <c r="H399" s="11"/>
      <c r="I399" s="11"/>
      <c r="J399" s="11"/>
      <c r="K399" s="11"/>
      <c r="L399" s="11"/>
      <c r="M399" s="11"/>
      <c r="N399" s="11"/>
      <c r="O399" s="11"/>
      <c r="P399" s="18"/>
      <c r="Q399" s="11"/>
      <c r="R399" s="11"/>
      <c r="S399" s="11"/>
      <c r="T399" s="11"/>
      <c r="U399" s="11"/>
      <c r="V399" s="11"/>
      <c r="W399" s="11"/>
      <c r="X399" s="11"/>
      <c r="Z399" s="11"/>
      <c r="AA399" s="11"/>
      <c r="AB399" s="11"/>
      <c r="AC399" s="11"/>
      <c r="AD399" s="11"/>
      <c r="AE399" s="11"/>
      <c r="AF399" s="11"/>
      <c r="AG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8"/>
      <c r="AU399" s="11"/>
      <c r="AV399" s="11"/>
      <c r="AZ399" s="12"/>
      <c r="BA399" s="11"/>
    </row>
    <row r="400" spans="6:53" ht="15.75" customHeight="1">
      <c r="F400" s="44"/>
      <c r="H400" s="11"/>
      <c r="I400" s="11"/>
      <c r="J400" s="11"/>
      <c r="K400" s="11"/>
      <c r="L400" s="11"/>
      <c r="M400" s="11"/>
      <c r="N400" s="11"/>
      <c r="O400" s="11"/>
      <c r="P400" s="18"/>
      <c r="Q400" s="11"/>
      <c r="R400" s="11"/>
      <c r="S400" s="11"/>
      <c r="T400" s="11"/>
      <c r="U400" s="11"/>
      <c r="V400" s="11"/>
      <c r="W400" s="11"/>
      <c r="X400" s="11"/>
      <c r="Z400" s="11"/>
      <c r="AA400" s="11"/>
      <c r="AB400" s="11"/>
      <c r="AC400" s="11"/>
      <c r="AD400" s="11"/>
      <c r="AE400" s="11"/>
      <c r="AF400" s="11"/>
      <c r="AG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8"/>
      <c r="AU400" s="11"/>
      <c r="AV400" s="11"/>
      <c r="AZ400" s="12"/>
      <c r="BA400" s="11"/>
    </row>
    <row r="401" spans="6:53" ht="15.75" customHeight="1">
      <c r="F401" s="44"/>
      <c r="H401" s="11"/>
      <c r="I401" s="11"/>
      <c r="J401" s="11"/>
      <c r="K401" s="11"/>
      <c r="L401" s="11"/>
      <c r="M401" s="11"/>
      <c r="N401" s="11"/>
      <c r="O401" s="11"/>
      <c r="P401" s="18"/>
      <c r="Q401" s="11"/>
      <c r="R401" s="11"/>
      <c r="S401" s="11"/>
      <c r="T401" s="11"/>
      <c r="U401" s="11"/>
      <c r="V401" s="11"/>
      <c r="W401" s="11"/>
      <c r="X401" s="11"/>
      <c r="Z401" s="11"/>
      <c r="AA401" s="11"/>
      <c r="AB401" s="11"/>
      <c r="AC401" s="11"/>
      <c r="AD401" s="11"/>
      <c r="AE401" s="11"/>
      <c r="AF401" s="11"/>
      <c r="AG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8"/>
      <c r="AU401" s="11"/>
      <c r="AV401" s="11"/>
      <c r="AZ401" s="12"/>
      <c r="BA401" s="11"/>
    </row>
    <row r="402" spans="6:53" ht="15.75" customHeight="1">
      <c r="F402" s="44"/>
      <c r="H402" s="11"/>
      <c r="I402" s="11"/>
      <c r="J402" s="11"/>
      <c r="K402" s="11"/>
      <c r="L402" s="11"/>
      <c r="M402" s="11"/>
      <c r="N402" s="11"/>
      <c r="O402" s="11"/>
      <c r="P402" s="18"/>
      <c r="Q402" s="11"/>
      <c r="R402" s="11"/>
      <c r="S402" s="11"/>
      <c r="T402" s="11"/>
      <c r="U402" s="11"/>
      <c r="V402" s="11"/>
      <c r="W402" s="11"/>
      <c r="X402" s="11"/>
      <c r="Z402" s="11"/>
      <c r="AA402" s="11"/>
      <c r="AB402" s="11"/>
      <c r="AC402" s="11"/>
      <c r="AD402" s="11"/>
      <c r="AE402" s="11"/>
      <c r="AF402" s="11"/>
      <c r="AG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8"/>
      <c r="AU402" s="11"/>
      <c r="AV402" s="11"/>
      <c r="AZ402" s="12"/>
      <c r="BA402" s="11"/>
    </row>
    <row r="403" spans="6:53" ht="15.75" customHeight="1">
      <c r="F403" s="44"/>
      <c r="H403" s="11"/>
      <c r="I403" s="11"/>
      <c r="J403" s="11"/>
      <c r="K403" s="11"/>
      <c r="L403" s="11"/>
      <c r="M403" s="11"/>
      <c r="N403" s="11"/>
      <c r="O403" s="11"/>
      <c r="P403" s="18"/>
      <c r="Q403" s="11"/>
      <c r="R403" s="11"/>
      <c r="S403" s="11"/>
      <c r="T403" s="11"/>
      <c r="U403" s="11"/>
      <c r="V403" s="11"/>
      <c r="W403" s="11"/>
      <c r="X403" s="11"/>
      <c r="Z403" s="11"/>
      <c r="AA403" s="11"/>
      <c r="AB403" s="11"/>
      <c r="AC403" s="11"/>
      <c r="AD403" s="11"/>
      <c r="AE403" s="11"/>
      <c r="AF403" s="11"/>
      <c r="AG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8"/>
      <c r="AU403" s="11"/>
      <c r="AV403" s="11"/>
      <c r="AZ403" s="12"/>
      <c r="BA403" s="11"/>
    </row>
    <row r="404" spans="6:53" ht="15.75" customHeight="1">
      <c r="F404" s="44"/>
      <c r="H404" s="11"/>
      <c r="I404" s="11"/>
      <c r="J404" s="11"/>
      <c r="K404" s="11"/>
      <c r="L404" s="11"/>
      <c r="M404" s="11"/>
      <c r="N404" s="11"/>
      <c r="O404" s="11"/>
      <c r="P404" s="18"/>
      <c r="Q404" s="11"/>
      <c r="R404" s="11"/>
      <c r="S404" s="11"/>
      <c r="T404" s="11"/>
      <c r="U404" s="11"/>
      <c r="V404" s="11"/>
      <c r="W404" s="11"/>
      <c r="X404" s="11"/>
      <c r="Z404" s="11"/>
      <c r="AA404" s="11"/>
      <c r="AB404" s="11"/>
      <c r="AC404" s="11"/>
      <c r="AD404" s="11"/>
      <c r="AE404" s="11"/>
      <c r="AF404" s="11"/>
      <c r="AG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8"/>
      <c r="AU404" s="11"/>
      <c r="AV404" s="11"/>
      <c r="AZ404" s="12"/>
      <c r="BA404" s="11"/>
    </row>
    <row r="405" spans="6:53" ht="15.75" customHeight="1">
      <c r="F405" s="44"/>
      <c r="H405" s="11"/>
      <c r="I405" s="11"/>
      <c r="J405" s="11"/>
      <c r="K405" s="11"/>
      <c r="L405" s="11"/>
      <c r="M405" s="11"/>
      <c r="N405" s="11"/>
      <c r="O405" s="11"/>
      <c r="P405" s="18"/>
      <c r="Q405" s="11"/>
      <c r="R405" s="11"/>
      <c r="S405" s="11"/>
      <c r="T405" s="11"/>
      <c r="U405" s="11"/>
      <c r="V405" s="11"/>
      <c r="W405" s="11"/>
      <c r="X405" s="11"/>
      <c r="Z405" s="11"/>
      <c r="AA405" s="11"/>
      <c r="AB405" s="11"/>
      <c r="AC405" s="11"/>
      <c r="AD405" s="11"/>
      <c r="AE405" s="11"/>
      <c r="AF405" s="11"/>
      <c r="AG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8"/>
      <c r="AU405" s="11"/>
      <c r="AV405" s="11"/>
      <c r="AZ405" s="12"/>
      <c r="BA405" s="11"/>
    </row>
    <row r="406" spans="6:53" ht="15.75" customHeight="1">
      <c r="F406" s="44"/>
      <c r="H406" s="11"/>
      <c r="I406" s="11"/>
      <c r="J406" s="11"/>
      <c r="K406" s="11"/>
      <c r="L406" s="11"/>
      <c r="M406" s="11"/>
      <c r="N406" s="11"/>
      <c r="O406" s="11"/>
      <c r="P406" s="18"/>
      <c r="Q406" s="11"/>
      <c r="R406" s="11"/>
      <c r="S406" s="11"/>
      <c r="T406" s="11"/>
      <c r="U406" s="11"/>
      <c r="V406" s="11"/>
      <c r="W406" s="11"/>
      <c r="X406" s="11"/>
      <c r="Z406" s="11"/>
      <c r="AA406" s="11"/>
      <c r="AB406" s="11"/>
      <c r="AC406" s="11"/>
      <c r="AD406" s="11"/>
      <c r="AE406" s="11"/>
      <c r="AF406" s="11"/>
      <c r="AG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8"/>
      <c r="AU406" s="11"/>
      <c r="AV406" s="11"/>
      <c r="AZ406" s="12"/>
      <c r="BA406" s="11"/>
    </row>
    <row r="407" spans="6:53" ht="15.75" customHeight="1">
      <c r="F407" s="44"/>
      <c r="H407" s="11"/>
      <c r="I407" s="11"/>
      <c r="J407" s="11"/>
      <c r="K407" s="11"/>
      <c r="L407" s="11"/>
      <c r="M407" s="11"/>
      <c r="N407" s="11"/>
      <c r="O407" s="11"/>
      <c r="P407" s="18"/>
      <c r="Q407" s="11"/>
      <c r="R407" s="11"/>
      <c r="S407" s="11"/>
      <c r="T407" s="11"/>
      <c r="U407" s="11"/>
      <c r="V407" s="11"/>
      <c r="W407" s="11"/>
      <c r="X407" s="11"/>
      <c r="Z407" s="11"/>
      <c r="AA407" s="11"/>
      <c r="AB407" s="11"/>
      <c r="AC407" s="11"/>
      <c r="AD407" s="11"/>
      <c r="AE407" s="11"/>
      <c r="AF407" s="11"/>
      <c r="AG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8"/>
      <c r="AU407" s="11"/>
      <c r="AV407" s="11"/>
      <c r="AZ407" s="12"/>
      <c r="BA407" s="11"/>
    </row>
    <row r="408" spans="6:53" ht="15.75" customHeight="1">
      <c r="F408" s="44"/>
      <c r="H408" s="11"/>
      <c r="I408" s="11"/>
      <c r="J408" s="11"/>
      <c r="K408" s="11"/>
      <c r="L408" s="11"/>
      <c r="M408" s="11"/>
      <c r="N408" s="11"/>
      <c r="O408" s="11"/>
      <c r="P408" s="18"/>
      <c r="Q408" s="11"/>
      <c r="R408" s="11"/>
      <c r="S408" s="11"/>
      <c r="T408" s="11"/>
      <c r="U408" s="11"/>
      <c r="V408" s="11"/>
      <c r="W408" s="11"/>
      <c r="X408" s="11"/>
      <c r="Z408" s="11"/>
      <c r="AA408" s="11"/>
      <c r="AB408" s="11"/>
      <c r="AC408" s="11"/>
      <c r="AD408" s="11"/>
      <c r="AE408" s="11"/>
      <c r="AF408" s="11"/>
      <c r="AG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8"/>
      <c r="AU408" s="11"/>
      <c r="AV408" s="11"/>
      <c r="AZ408" s="12"/>
      <c r="BA408" s="11"/>
    </row>
    <row r="409" spans="6:53" ht="15.75" customHeight="1">
      <c r="F409" s="44"/>
      <c r="H409" s="11"/>
      <c r="I409" s="11"/>
      <c r="J409" s="11"/>
      <c r="K409" s="11"/>
      <c r="L409" s="11"/>
      <c r="M409" s="11"/>
      <c r="N409" s="11"/>
      <c r="O409" s="11"/>
      <c r="P409" s="18"/>
      <c r="Q409" s="11"/>
      <c r="R409" s="11"/>
      <c r="S409" s="11"/>
      <c r="T409" s="11"/>
      <c r="U409" s="11"/>
      <c r="V409" s="11"/>
      <c r="W409" s="11"/>
      <c r="X409" s="11"/>
      <c r="Z409" s="11"/>
      <c r="AA409" s="11"/>
      <c r="AB409" s="11"/>
      <c r="AC409" s="11"/>
      <c r="AD409" s="11"/>
      <c r="AE409" s="11"/>
      <c r="AF409" s="11"/>
      <c r="AG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8"/>
      <c r="AU409" s="11"/>
      <c r="AV409" s="11"/>
      <c r="AZ409" s="12"/>
      <c r="BA409" s="11"/>
    </row>
    <row r="410" spans="6:53" ht="15.75" customHeight="1">
      <c r="F410" s="44"/>
      <c r="H410" s="11"/>
      <c r="I410" s="11"/>
      <c r="J410" s="11"/>
      <c r="K410" s="11"/>
      <c r="L410" s="11"/>
      <c r="M410" s="11"/>
      <c r="N410" s="11"/>
      <c r="O410" s="11"/>
      <c r="P410" s="18"/>
      <c r="Q410" s="11"/>
      <c r="R410" s="11"/>
      <c r="S410" s="11"/>
      <c r="T410" s="11"/>
      <c r="U410" s="11"/>
      <c r="V410" s="11"/>
      <c r="W410" s="11"/>
      <c r="X410" s="11"/>
      <c r="Z410" s="11"/>
      <c r="AA410" s="11"/>
      <c r="AB410" s="11"/>
      <c r="AC410" s="11"/>
      <c r="AD410" s="11"/>
      <c r="AE410" s="11"/>
      <c r="AF410" s="11"/>
      <c r="AG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8"/>
      <c r="AU410" s="11"/>
      <c r="AV410" s="11"/>
      <c r="AZ410" s="12"/>
      <c r="BA410" s="11"/>
    </row>
    <row r="411" spans="6:53" ht="15.75" customHeight="1">
      <c r="F411" s="44"/>
      <c r="H411" s="11"/>
      <c r="I411" s="11"/>
      <c r="J411" s="11"/>
      <c r="K411" s="11"/>
      <c r="L411" s="11"/>
      <c r="M411" s="11"/>
      <c r="N411" s="11"/>
      <c r="O411" s="11"/>
      <c r="P411" s="18"/>
      <c r="Q411" s="11"/>
      <c r="R411" s="11"/>
      <c r="S411" s="11"/>
      <c r="T411" s="11"/>
      <c r="U411" s="11"/>
      <c r="V411" s="11"/>
      <c r="W411" s="11"/>
      <c r="X411" s="11"/>
      <c r="Z411" s="11"/>
      <c r="AA411" s="11"/>
      <c r="AB411" s="11"/>
      <c r="AC411" s="11"/>
      <c r="AD411" s="11"/>
      <c r="AE411" s="11"/>
      <c r="AF411" s="11"/>
      <c r="AG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8"/>
      <c r="AU411" s="11"/>
      <c r="AV411" s="11"/>
      <c r="AZ411" s="12"/>
      <c r="BA411" s="11"/>
    </row>
    <row r="412" spans="6:53" ht="15.75" customHeight="1">
      <c r="F412" s="44"/>
      <c r="H412" s="11"/>
      <c r="I412" s="11"/>
      <c r="J412" s="11"/>
      <c r="K412" s="11"/>
      <c r="L412" s="11"/>
      <c r="M412" s="11"/>
      <c r="N412" s="11"/>
      <c r="O412" s="11"/>
      <c r="P412" s="18"/>
      <c r="Q412" s="11"/>
      <c r="R412" s="11"/>
      <c r="S412" s="11"/>
      <c r="T412" s="11"/>
      <c r="U412" s="11"/>
      <c r="V412" s="11"/>
      <c r="W412" s="11"/>
      <c r="X412" s="11"/>
      <c r="Z412" s="11"/>
      <c r="AA412" s="11"/>
      <c r="AB412" s="11"/>
      <c r="AC412" s="11"/>
      <c r="AD412" s="11"/>
      <c r="AE412" s="11"/>
      <c r="AF412" s="11"/>
      <c r="AG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8"/>
      <c r="AU412" s="11"/>
      <c r="AV412" s="11"/>
      <c r="AZ412" s="12"/>
      <c r="BA412" s="11"/>
    </row>
    <row r="413" spans="6:53" ht="15.75" customHeight="1">
      <c r="F413" s="44"/>
      <c r="H413" s="11"/>
      <c r="I413" s="11"/>
      <c r="J413" s="11"/>
      <c r="K413" s="11"/>
      <c r="L413" s="11"/>
      <c r="M413" s="11"/>
      <c r="N413" s="11"/>
      <c r="O413" s="11"/>
      <c r="P413" s="18"/>
      <c r="Q413" s="11"/>
      <c r="R413" s="11"/>
      <c r="S413" s="11"/>
      <c r="T413" s="11"/>
      <c r="U413" s="11"/>
      <c r="V413" s="11"/>
      <c r="W413" s="11"/>
      <c r="X413" s="11"/>
      <c r="Z413" s="11"/>
      <c r="AA413" s="11"/>
      <c r="AB413" s="11"/>
      <c r="AC413" s="11"/>
      <c r="AD413" s="11"/>
      <c r="AE413" s="11"/>
      <c r="AF413" s="11"/>
      <c r="AG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8"/>
      <c r="AU413" s="11"/>
      <c r="AV413" s="11"/>
      <c r="AZ413" s="12"/>
      <c r="BA413" s="11"/>
    </row>
    <row r="414" spans="6:53" ht="15.75" customHeight="1">
      <c r="F414" s="44"/>
      <c r="H414" s="11"/>
      <c r="I414" s="11"/>
      <c r="J414" s="11"/>
      <c r="K414" s="11"/>
      <c r="L414" s="11"/>
      <c r="M414" s="11"/>
      <c r="N414" s="11"/>
      <c r="O414" s="11"/>
      <c r="P414" s="18"/>
      <c r="Q414" s="11"/>
      <c r="R414" s="11"/>
      <c r="S414" s="11"/>
      <c r="T414" s="11"/>
      <c r="U414" s="11"/>
      <c r="V414" s="11"/>
      <c r="W414" s="11"/>
      <c r="X414" s="11"/>
      <c r="Z414" s="11"/>
      <c r="AA414" s="11"/>
      <c r="AB414" s="11"/>
      <c r="AC414" s="11"/>
      <c r="AD414" s="11"/>
      <c r="AE414" s="11"/>
      <c r="AF414" s="11"/>
      <c r="AG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8"/>
      <c r="AU414" s="11"/>
      <c r="AV414" s="11"/>
      <c r="AZ414" s="12"/>
      <c r="BA414" s="11"/>
    </row>
    <row r="415" spans="6:53" ht="15.75" customHeight="1">
      <c r="F415" s="44"/>
      <c r="H415" s="11"/>
      <c r="I415" s="11"/>
      <c r="J415" s="11"/>
      <c r="K415" s="11"/>
      <c r="L415" s="11"/>
      <c r="M415" s="11"/>
      <c r="N415" s="11"/>
      <c r="O415" s="11"/>
      <c r="P415" s="18"/>
      <c r="Q415" s="11"/>
      <c r="R415" s="11"/>
      <c r="S415" s="11"/>
      <c r="T415" s="11"/>
      <c r="U415" s="11"/>
      <c r="V415" s="11"/>
      <c r="W415" s="11"/>
      <c r="X415" s="11"/>
      <c r="Z415" s="11"/>
      <c r="AA415" s="11"/>
      <c r="AB415" s="11"/>
      <c r="AC415" s="11"/>
      <c r="AD415" s="11"/>
      <c r="AE415" s="11"/>
      <c r="AF415" s="11"/>
      <c r="AG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8"/>
      <c r="AU415" s="11"/>
      <c r="AV415" s="11"/>
      <c r="AZ415" s="12"/>
      <c r="BA415" s="11"/>
    </row>
    <row r="416" spans="6:53" ht="15.75" customHeight="1">
      <c r="F416" s="44"/>
      <c r="H416" s="11"/>
      <c r="I416" s="11"/>
      <c r="J416" s="11"/>
      <c r="K416" s="11"/>
      <c r="L416" s="11"/>
      <c r="M416" s="11"/>
      <c r="N416" s="11"/>
      <c r="O416" s="11"/>
      <c r="P416" s="18"/>
      <c r="Q416" s="11"/>
      <c r="R416" s="11"/>
      <c r="S416" s="11"/>
      <c r="T416" s="11"/>
      <c r="U416" s="11"/>
      <c r="V416" s="11"/>
      <c r="W416" s="11"/>
      <c r="X416" s="11"/>
      <c r="Z416" s="11"/>
      <c r="AA416" s="11"/>
      <c r="AB416" s="11"/>
      <c r="AC416" s="11"/>
      <c r="AD416" s="11"/>
      <c r="AE416" s="11"/>
      <c r="AF416" s="11"/>
      <c r="AG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8"/>
      <c r="AU416" s="11"/>
      <c r="AV416" s="11"/>
      <c r="AZ416" s="12"/>
      <c r="BA416" s="11"/>
    </row>
    <row r="417" spans="6:53" ht="15.75" customHeight="1">
      <c r="F417" s="44"/>
      <c r="H417" s="11"/>
      <c r="I417" s="11"/>
      <c r="J417" s="11"/>
      <c r="K417" s="11"/>
      <c r="L417" s="11"/>
      <c r="M417" s="11"/>
      <c r="N417" s="11"/>
      <c r="O417" s="11"/>
      <c r="P417" s="18"/>
      <c r="Q417" s="11"/>
      <c r="R417" s="11"/>
      <c r="S417" s="11"/>
      <c r="T417" s="11"/>
      <c r="U417" s="11"/>
      <c r="V417" s="11"/>
      <c r="W417" s="11"/>
      <c r="X417" s="11"/>
      <c r="Z417" s="11"/>
      <c r="AA417" s="11"/>
      <c r="AB417" s="11"/>
      <c r="AC417" s="11"/>
      <c r="AD417" s="11"/>
      <c r="AE417" s="11"/>
      <c r="AF417" s="11"/>
      <c r="AG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8"/>
      <c r="AU417" s="11"/>
      <c r="AV417" s="11"/>
      <c r="AZ417" s="12"/>
      <c r="BA417" s="11"/>
    </row>
    <row r="418" spans="6:53" ht="15.75" customHeight="1">
      <c r="F418" s="44"/>
      <c r="H418" s="11"/>
      <c r="I418" s="11"/>
      <c r="J418" s="11"/>
      <c r="K418" s="11"/>
      <c r="L418" s="11"/>
      <c r="M418" s="11"/>
      <c r="N418" s="11"/>
      <c r="O418" s="11"/>
      <c r="P418" s="18"/>
      <c r="Q418" s="11"/>
      <c r="R418" s="11"/>
      <c r="S418" s="11"/>
      <c r="T418" s="11"/>
      <c r="U418" s="11"/>
      <c r="V418" s="11"/>
      <c r="W418" s="11"/>
      <c r="X418" s="11"/>
      <c r="Z418" s="11"/>
      <c r="AA418" s="11"/>
      <c r="AB418" s="11"/>
      <c r="AC418" s="11"/>
      <c r="AD418" s="11"/>
      <c r="AE418" s="11"/>
      <c r="AF418" s="11"/>
      <c r="AG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8"/>
      <c r="AU418" s="11"/>
      <c r="AV418" s="11"/>
      <c r="AZ418" s="12"/>
      <c r="BA418" s="11"/>
    </row>
    <row r="419" spans="6:53" ht="15.75" customHeight="1">
      <c r="F419" s="44"/>
      <c r="H419" s="11"/>
      <c r="I419" s="11"/>
      <c r="J419" s="11"/>
      <c r="K419" s="11"/>
      <c r="L419" s="11"/>
      <c r="M419" s="11"/>
      <c r="N419" s="11"/>
      <c r="O419" s="11"/>
      <c r="P419" s="18"/>
      <c r="Q419" s="11"/>
      <c r="R419" s="11"/>
      <c r="S419" s="11"/>
      <c r="T419" s="11"/>
      <c r="U419" s="11"/>
      <c r="V419" s="11"/>
      <c r="W419" s="11"/>
      <c r="X419" s="11"/>
      <c r="Z419" s="11"/>
      <c r="AA419" s="11"/>
      <c r="AB419" s="11"/>
      <c r="AC419" s="11"/>
      <c r="AD419" s="11"/>
      <c r="AE419" s="11"/>
      <c r="AF419" s="11"/>
      <c r="AG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8"/>
      <c r="AU419" s="11"/>
      <c r="AV419" s="11"/>
      <c r="AZ419" s="12"/>
      <c r="BA419" s="11"/>
    </row>
    <row r="420" spans="6:53" ht="15.75" customHeight="1">
      <c r="F420" s="44"/>
      <c r="H420" s="11"/>
      <c r="I420" s="11"/>
      <c r="J420" s="11"/>
      <c r="K420" s="11"/>
      <c r="L420" s="11"/>
      <c r="M420" s="11"/>
      <c r="N420" s="11"/>
      <c r="O420" s="11"/>
      <c r="P420" s="18"/>
      <c r="Q420" s="11"/>
      <c r="R420" s="11"/>
      <c r="S420" s="11"/>
      <c r="T420" s="11"/>
      <c r="U420" s="11"/>
      <c r="V420" s="11"/>
      <c r="W420" s="11"/>
      <c r="X420" s="11"/>
      <c r="Z420" s="11"/>
      <c r="AA420" s="11"/>
      <c r="AB420" s="11"/>
      <c r="AC420" s="11"/>
      <c r="AD420" s="11"/>
      <c r="AE420" s="11"/>
      <c r="AF420" s="11"/>
      <c r="AG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8"/>
      <c r="AU420" s="11"/>
      <c r="AV420" s="11"/>
      <c r="AZ420" s="12"/>
      <c r="BA420" s="11"/>
    </row>
    <row r="421" spans="6:53" ht="15.75" customHeight="1">
      <c r="F421" s="44"/>
      <c r="H421" s="11"/>
      <c r="I421" s="11"/>
      <c r="J421" s="11"/>
      <c r="K421" s="11"/>
      <c r="L421" s="11"/>
      <c r="M421" s="11"/>
      <c r="N421" s="11"/>
      <c r="O421" s="11"/>
      <c r="P421" s="18"/>
      <c r="Q421" s="11"/>
      <c r="R421" s="11"/>
      <c r="S421" s="11"/>
      <c r="T421" s="11"/>
      <c r="U421" s="11"/>
      <c r="V421" s="11"/>
      <c r="W421" s="11"/>
      <c r="X421" s="11"/>
      <c r="Z421" s="11"/>
      <c r="AA421" s="11"/>
      <c r="AB421" s="11"/>
      <c r="AC421" s="11"/>
      <c r="AD421" s="11"/>
      <c r="AE421" s="11"/>
      <c r="AF421" s="11"/>
      <c r="AG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8"/>
      <c r="AU421" s="11"/>
      <c r="AV421" s="11"/>
      <c r="AZ421" s="12"/>
      <c r="BA421" s="11"/>
    </row>
    <row r="422" spans="6:53" ht="15.75" customHeight="1">
      <c r="F422" s="44"/>
      <c r="H422" s="11"/>
      <c r="I422" s="11"/>
      <c r="J422" s="11"/>
      <c r="K422" s="11"/>
      <c r="L422" s="11"/>
      <c r="M422" s="11"/>
      <c r="N422" s="11"/>
      <c r="O422" s="11"/>
      <c r="P422" s="18"/>
      <c r="Q422" s="11"/>
      <c r="R422" s="11"/>
      <c r="S422" s="11"/>
      <c r="T422" s="11"/>
      <c r="U422" s="11"/>
      <c r="V422" s="11"/>
      <c r="W422" s="11"/>
      <c r="X422" s="11"/>
      <c r="Z422" s="11"/>
      <c r="AA422" s="11"/>
      <c r="AB422" s="11"/>
      <c r="AC422" s="11"/>
      <c r="AD422" s="11"/>
      <c r="AE422" s="11"/>
      <c r="AF422" s="11"/>
      <c r="AG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8"/>
      <c r="AU422" s="11"/>
      <c r="AV422" s="11"/>
      <c r="AZ422" s="12"/>
      <c r="BA422" s="11"/>
    </row>
    <row r="423" spans="6:53" ht="15.75" customHeight="1">
      <c r="F423" s="44"/>
      <c r="H423" s="11"/>
      <c r="I423" s="11"/>
      <c r="J423" s="11"/>
      <c r="K423" s="11"/>
      <c r="L423" s="11"/>
      <c r="M423" s="11"/>
      <c r="N423" s="11"/>
      <c r="O423" s="11"/>
      <c r="P423" s="18"/>
      <c r="Q423" s="11"/>
      <c r="R423" s="11"/>
      <c r="S423" s="11"/>
      <c r="T423" s="11"/>
      <c r="U423" s="11"/>
      <c r="V423" s="11"/>
      <c r="W423" s="11"/>
      <c r="X423" s="11"/>
      <c r="Z423" s="11"/>
      <c r="AA423" s="11"/>
      <c r="AB423" s="11"/>
      <c r="AC423" s="11"/>
      <c r="AD423" s="11"/>
      <c r="AE423" s="11"/>
      <c r="AF423" s="11"/>
      <c r="AG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8"/>
      <c r="AU423" s="11"/>
      <c r="AV423" s="11"/>
      <c r="AZ423" s="12"/>
      <c r="BA423" s="11"/>
    </row>
    <row r="424" spans="6:53" ht="15.75" customHeight="1">
      <c r="F424" s="44"/>
      <c r="H424" s="11"/>
      <c r="I424" s="11"/>
      <c r="J424" s="11"/>
      <c r="K424" s="11"/>
      <c r="L424" s="11"/>
      <c r="M424" s="11"/>
      <c r="N424" s="11"/>
      <c r="O424" s="11"/>
      <c r="P424" s="18"/>
      <c r="Q424" s="11"/>
      <c r="R424" s="11"/>
      <c r="S424" s="11"/>
      <c r="T424" s="11"/>
      <c r="U424" s="11"/>
      <c r="V424" s="11"/>
      <c r="W424" s="11"/>
      <c r="X424" s="11"/>
      <c r="Z424" s="11"/>
      <c r="AA424" s="11"/>
      <c r="AB424" s="11"/>
      <c r="AC424" s="11"/>
      <c r="AD424" s="11"/>
      <c r="AE424" s="11"/>
      <c r="AF424" s="11"/>
      <c r="AG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8"/>
      <c r="AU424" s="11"/>
      <c r="AV424" s="11"/>
      <c r="AZ424" s="12"/>
      <c r="BA424" s="11"/>
    </row>
    <row r="425" spans="6:53" ht="15.75" customHeight="1">
      <c r="F425" s="44"/>
      <c r="H425" s="11"/>
      <c r="I425" s="11"/>
      <c r="J425" s="11"/>
      <c r="K425" s="11"/>
      <c r="L425" s="11"/>
      <c r="M425" s="11"/>
      <c r="N425" s="11"/>
      <c r="O425" s="11"/>
      <c r="P425" s="18"/>
      <c r="Q425" s="11"/>
      <c r="R425" s="11"/>
      <c r="S425" s="11"/>
      <c r="T425" s="11"/>
      <c r="U425" s="11"/>
      <c r="V425" s="11"/>
      <c r="W425" s="11"/>
      <c r="X425" s="11"/>
      <c r="Z425" s="11"/>
      <c r="AA425" s="11"/>
      <c r="AB425" s="11"/>
      <c r="AC425" s="11"/>
      <c r="AD425" s="11"/>
      <c r="AE425" s="11"/>
      <c r="AF425" s="11"/>
      <c r="AG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8"/>
      <c r="AU425" s="11"/>
      <c r="AV425" s="11"/>
      <c r="AZ425" s="12"/>
      <c r="BA425" s="11"/>
    </row>
    <row r="426" spans="6:53" ht="15.75" customHeight="1">
      <c r="F426" s="44"/>
      <c r="H426" s="11"/>
      <c r="I426" s="11"/>
      <c r="J426" s="11"/>
      <c r="K426" s="11"/>
      <c r="L426" s="11"/>
      <c r="M426" s="11"/>
      <c r="N426" s="11"/>
      <c r="O426" s="11"/>
      <c r="P426" s="18"/>
      <c r="Q426" s="11"/>
      <c r="R426" s="11"/>
      <c r="S426" s="11"/>
      <c r="T426" s="11"/>
      <c r="U426" s="11"/>
      <c r="V426" s="11"/>
      <c r="W426" s="11"/>
      <c r="X426" s="11"/>
      <c r="Z426" s="11"/>
      <c r="AA426" s="11"/>
      <c r="AB426" s="11"/>
      <c r="AC426" s="11"/>
      <c r="AD426" s="11"/>
      <c r="AE426" s="11"/>
      <c r="AF426" s="11"/>
      <c r="AG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8"/>
      <c r="AU426" s="11"/>
      <c r="AV426" s="11"/>
      <c r="AZ426" s="12"/>
      <c r="BA426" s="11"/>
    </row>
    <row r="427" spans="6:53" ht="15.75" customHeight="1">
      <c r="F427" s="44"/>
      <c r="H427" s="11"/>
      <c r="I427" s="11"/>
      <c r="J427" s="11"/>
      <c r="K427" s="11"/>
      <c r="L427" s="11"/>
      <c r="M427" s="11"/>
      <c r="N427" s="11"/>
      <c r="O427" s="11"/>
      <c r="P427" s="18"/>
      <c r="Q427" s="11"/>
      <c r="R427" s="11"/>
      <c r="S427" s="11"/>
      <c r="T427" s="11"/>
      <c r="U427" s="11"/>
      <c r="V427" s="11"/>
      <c r="W427" s="11"/>
      <c r="X427" s="11"/>
      <c r="Z427" s="11"/>
      <c r="AA427" s="11"/>
      <c r="AB427" s="11"/>
      <c r="AC427" s="11"/>
      <c r="AD427" s="11"/>
      <c r="AE427" s="11"/>
      <c r="AF427" s="11"/>
      <c r="AG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8"/>
      <c r="AU427" s="11"/>
      <c r="AV427" s="11"/>
      <c r="AZ427" s="12"/>
      <c r="BA427" s="11"/>
    </row>
    <row r="428" spans="6:53" ht="15.75" customHeight="1">
      <c r="F428" s="44"/>
      <c r="H428" s="11"/>
      <c r="I428" s="11"/>
      <c r="J428" s="11"/>
      <c r="K428" s="11"/>
      <c r="L428" s="11"/>
      <c r="M428" s="11"/>
      <c r="N428" s="11"/>
      <c r="O428" s="11"/>
      <c r="P428" s="18"/>
      <c r="Q428" s="11"/>
      <c r="R428" s="11"/>
      <c r="S428" s="11"/>
      <c r="T428" s="11"/>
      <c r="U428" s="11"/>
      <c r="V428" s="11"/>
      <c r="W428" s="11"/>
      <c r="X428" s="11"/>
      <c r="Z428" s="11"/>
      <c r="AA428" s="11"/>
      <c r="AB428" s="11"/>
      <c r="AC428" s="11"/>
      <c r="AD428" s="11"/>
      <c r="AE428" s="11"/>
      <c r="AF428" s="11"/>
      <c r="AG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8"/>
      <c r="AU428" s="11"/>
      <c r="AV428" s="11"/>
      <c r="AZ428" s="12"/>
      <c r="BA428" s="11"/>
    </row>
    <row r="429" spans="6:53" ht="15.75" customHeight="1">
      <c r="F429" s="44"/>
      <c r="H429" s="11"/>
      <c r="I429" s="11"/>
      <c r="J429" s="11"/>
      <c r="K429" s="11"/>
      <c r="L429" s="11"/>
      <c r="M429" s="11"/>
      <c r="N429" s="11"/>
      <c r="O429" s="11"/>
      <c r="P429" s="18"/>
      <c r="Q429" s="11"/>
      <c r="R429" s="11"/>
      <c r="S429" s="11"/>
      <c r="T429" s="11"/>
      <c r="U429" s="11"/>
      <c r="V429" s="11"/>
      <c r="W429" s="11"/>
      <c r="X429" s="11"/>
      <c r="Z429" s="11"/>
      <c r="AA429" s="11"/>
      <c r="AB429" s="11"/>
      <c r="AC429" s="11"/>
      <c r="AD429" s="11"/>
      <c r="AE429" s="11"/>
      <c r="AF429" s="11"/>
      <c r="AG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8"/>
      <c r="AU429" s="11"/>
      <c r="AV429" s="11"/>
      <c r="AZ429" s="12"/>
      <c r="BA429" s="11"/>
    </row>
    <row r="430" spans="6:53" ht="15.75" customHeight="1">
      <c r="F430" s="44"/>
      <c r="H430" s="11"/>
      <c r="I430" s="11"/>
      <c r="J430" s="11"/>
      <c r="K430" s="11"/>
      <c r="L430" s="11"/>
      <c r="M430" s="11"/>
      <c r="N430" s="11"/>
      <c r="O430" s="11"/>
      <c r="P430" s="18"/>
      <c r="Q430" s="11"/>
      <c r="R430" s="11"/>
      <c r="S430" s="11"/>
      <c r="T430" s="11"/>
      <c r="U430" s="11"/>
      <c r="V430" s="11"/>
      <c r="W430" s="11"/>
      <c r="X430" s="11"/>
      <c r="Z430" s="11"/>
      <c r="AA430" s="11"/>
      <c r="AB430" s="11"/>
      <c r="AC430" s="11"/>
      <c r="AD430" s="11"/>
      <c r="AE430" s="11"/>
      <c r="AF430" s="11"/>
      <c r="AG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8"/>
      <c r="AU430" s="11"/>
      <c r="AV430" s="11"/>
      <c r="AZ430" s="12"/>
      <c r="BA430" s="11"/>
    </row>
    <row r="431" spans="6:53" ht="15.75" customHeight="1">
      <c r="F431" s="44"/>
      <c r="H431" s="11"/>
      <c r="I431" s="11"/>
      <c r="J431" s="11"/>
      <c r="K431" s="11"/>
      <c r="L431" s="11"/>
      <c r="M431" s="11"/>
      <c r="N431" s="11"/>
      <c r="O431" s="11"/>
      <c r="P431" s="18"/>
      <c r="Q431" s="11"/>
      <c r="R431" s="11"/>
      <c r="S431" s="11"/>
      <c r="T431" s="11"/>
      <c r="U431" s="11"/>
      <c r="V431" s="11"/>
      <c r="W431" s="11"/>
      <c r="X431" s="11"/>
      <c r="Z431" s="11"/>
      <c r="AA431" s="11"/>
      <c r="AB431" s="11"/>
      <c r="AC431" s="11"/>
      <c r="AD431" s="11"/>
      <c r="AE431" s="11"/>
      <c r="AF431" s="11"/>
      <c r="AG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8"/>
      <c r="AU431" s="11"/>
      <c r="AV431" s="11"/>
      <c r="AZ431" s="12"/>
      <c r="BA431" s="11"/>
    </row>
    <row r="432" spans="6:53" ht="15.75" customHeight="1">
      <c r="F432" s="44"/>
      <c r="H432" s="11"/>
      <c r="I432" s="11"/>
      <c r="J432" s="11"/>
      <c r="K432" s="11"/>
      <c r="L432" s="11"/>
      <c r="M432" s="11"/>
      <c r="N432" s="11"/>
      <c r="O432" s="11"/>
      <c r="P432" s="18"/>
      <c r="Q432" s="11"/>
      <c r="R432" s="11"/>
      <c r="S432" s="11"/>
      <c r="T432" s="11"/>
      <c r="U432" s="11"/>
      <c r="V432" s="11"/>
      <c r="W432" s="11"/>
      <c r="X432" s="11"/>
      <c r="Z432" s="11"/>
      <c r="AA432" s="11"/>
      <c r="AB432" s="11"/>
      <c r="AC432" s="11"/>
      <c r="AD432" s="11"/>
      <c r="AE432" s="11"/>
      <c r="AF432" s="11"/>
      <c r="AG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8"/>
      <c r="AU432" s="11"/>
      <c r="AV432" s="11"/>
      <c r="AZ432" s="12"/>
      <c r="BA432" s="11"/>
    </row>
    <row r="433" spans="6:53" ht="15.75" customHeight="1">
      <c r="F433" s="44"/>
      <c r="H433" s="11"/>
      <c r="I433" s="11"/>
      <c r="J433" s="11"/>
      <c r="K433" s="11"/>
      <c r="L433" s="11"/>
      <c r="M433" s="11"/>
      <c r="N433" s="11"/>
      <c r="O433" s="11"/>
      <c r="P433" s="18"/>
      <c r="Q433" s="11"/>
      <c r="R433" s="11"/>
      <c r="S433" s="11"/>
      <c r="T433" s="11"/>
      <c r="U433" s="11"/>
      <c r="V433" s="11"/>
      <c r="W433" s="11"/>
      <c r="X433" s="11"/>
      <c r="Z433" s="11"/>
      <c r="AA433" s="11"/>
      <c r="AB433" s="11"/>
      <c r="AC433" s="11"/>
      <c r="AD433" s="11"/>
      <c r="AE433" s="11"/>
      <c r="AF433" s="11"/>
      <c r="AG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8"/>
      <c r="AU433" s="11"/>
      <c r="AV433" s="11"/>
      <c r="AZ433" s="12"/>
      <c r="BA433" s="11"/>
    </row>
    <row r="434" spans="6:53" ht="15.75" customHeight="1">
      <c r="F434" s="44"/>
      <c r="H434" s="11"/>
      <c r="I434" s="11"/>
      <c r="J434" s="11"/>
      <c r="K434" s="11"/>
      <c r="L434" s="11"/>
      <c r="M434" s="11"/>
      <c r="N434" s="11"/>
      <c r="O434" s="11"/>
      <c r="P434" s="18"/>
      <c r="Q434" s="11"/>
      <c r="R434" s="11"/>
      <c r="S434" s="11"/>
      <c r="T434" s="11"/>
      <c r="U434" s="11"/>
      <c r="V434" s="11"/>
      <c r="W434" s="11"/>
      <c r="X434" s="11"/>
      <c r="Z434" s="11"/>
      <c r="AA434" s="11"/>
      <c r="AB434" s="11"/>
      <c r="AC434" s="11"/>
      <c r="AD434" s="11"/>
      <c r="AE434" s="11"/>
      <c r="AF434" s="11"/>
      <c r="AG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8"/>
      <c r="AU434" s="11"/>
      <c r="AV434" s="11"/>
      <c r="AZ434" s="12"/>
      <c r="BA434" s="11"/>
    </row>
    <row r="435" spans="6:53" ht="15.75" customHeight="1">
      <c r="F435" s="44"/>
      <c r="H435" s="11"/>
      <c r="I435" s="11"/>
      <c r="J435" s="11"/>
      <c r="K435" s="11"/>
      <c r="L435" s="11"/>
      <c r="M435" s="11"/>
      <c r="N435" s="11"/>
      <c r="O435" s="11"/>
      <c r="P435" s="18"/>
      <c r="Q435" s="11"/>
      <c r="R435" s="11"/>
      <c r="S435" s="11"/>
      <c r="T435" s="11"/>
      <c r="U435" s="11"/>
      <c r="V435" s="11"/>
      <c r="W435" s="11"/>
      <c r="X435" s="11"/>
      <c r="Z435" s="11"/>
      <c r="AA435" s="11"/>
      <c r="AB435" s="11"/>
      <c r="AC435" s="11"/>
      <c r="AD435" s="11"/>
      <c r="AE435" s="11"/>
      <c r="AF435" s="11"/>
      <c r="AG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8"/>
      <c r="AU435" s="11"/>
      <c r="AV435" s="11"/>
      <c r="AZ435" s="12"/>
      <c r="BA435" s="11"/>
    </row>
    <row r="436" spans="6:53" ht="15.75" customHeight="1">
      <c r="F436" s="44"/>
      <c r="H436" s="11"/>
      <c r="I436" s="11"/>
      <c r="J436" s="11"/>
      <c r="K436" s="11"/>
      <c r="L436" s="11"/>
      <c r="M436" s="11"/>
      <c r="N436" s="11"/>
      <c r="O436" s="11"/>
      <c r="P436" s="18"/>
      <c r="Q436" s="11"/>
      <c r="R436" s="11"/>
      <c r="S436" s="11"/>
      <c r="T436" s="11"/>
      <c r="U436" s="11"/>
      <c r="V436" s="11"/>
      <c r="W436" s="11"/>
      <c r="X436" s="11"/>
      <c r="Z436" s="11"/>
      <c r="AA436" s="11"/>
      <c r="AB436" s="11"/>
      <c r="AC436" s="11"/>
      <c r="AD436" s="11"/>
      <c r="AE436" s="11"/>
      <c r="AF436" s="11"/>
      <c r="AG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8"/>
      <c r="AU436" s="11"/>
      <c r="AV436" s="11"/>
      <c r="AZ436" s="12"/>
      <c r="BA436" s="11"/>
    </row>
    <row r="437" spans="6:53" ht="15.75" customHeight="1">
      <c r="F437" s="44"/>
      <c r="H437" s="11"/>
      <c r="I437" s="11"/>
      <c r="J437" s="11"/>
      <c r="K437" s="11"/>
      <c r="L437" s="11"/>
      <c r="M437" s="11"/>
      <c r="N437" s="11"/>
      <c r="O437" s="11"/>
      <c r="P437" s="18"/>
      <c r="Q437" s="11"/>
      <c r="R437" s="11"/>
      <c r="S437" s="11"/>
      <c r="T437" s="11"/>
      <c r="U437" s="11"/>
      <c r="V437" s="11"/>
      <c r="W437" s="11"/>
      <c r="X437" s="11"/>
      <c r="Z437" s="11"/>
      <c r="AA437" s="11"/>
      <c r="AB437" s="11"/>
      <c r="AC437" s="11"/>
      <c r="AD437" s="11"/>
      <c r="AE437" s="11"/>
      <c r="AF437" s="11"/>
      <c r="AG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8"/>
      <c r="AU437" s="11"/>
      <c r="AV437" s="11"/>
      <c r="AZ437" s="12"/>
      <c r="BA437" s="11"/>
    </row>
    <row r="438" spans="6:53" ht="15.75" customHeight="1">
      <c r="F438" s="44"/>
      <c r="H438" s="11"/>
      <c r="I438" s="11"/>
      <c r="J438" s="11"/>
      <c r="K438" s="11"/>
      <c r="L438" s="11"/>
      <c r="M438" s="11"/>
      <c r="N438" s="11"/>
      <c r="O438" s="11"/>
      <c r="P438" s="18"/>
      <c r="Q438" s="11"/>
      <c r="R438" s="11"/>
      <c r="S438" s="11"/>
      <c r="T438" s="11"/>
      <c r="U438" s="11"/>
      <c r="V438" s="11"/>
      <c r="W438" s="11"/>
      <c r="X438" s="11"/>
      <c r="Z438" s="11"/>
      <c r="AA438" s="11"/>
      <c r="AB438" s="11"/>
      <c r="AC438" s="11"/>
      <c r="AD438" s="11"/>
      <c r="AE438" s="11"/>
      <c r="AF438" s="11"/>
      <c r="AG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8"/>
      <c r="AU438" s="11"/>
      <c r="AV438" s="11"/>
      <c r="AZ438" s="12"/>
      <c r="BA438" s="11"/>
    </row>
    <row r="439" spans="6:53" ht="15.75" customHeight="1">
      <c r="F439" s="44"/>
      <c r="H439" s="11"/>
      <c r="I439" s="11"/>
      <c r="J439" s="11"/>
      <c r="K439" s="11"/>
      <c r="L439" s="11"/>
      <c r="M439" s="11"/>
      <c r="N439" s="11"/>
      <c r="O439" s="11"/>
      <c r="P439" s="18"/>
      <c r="Q439" s="11"/>
      <c r="R439" s="11"/>
      <c r="S439" s="11"/>
      <c r="T439" s="11"/>
      <c r="U439" s="11"/>
      <c r="V439" s="11"/>
      <c r="W439" s="11"/>
      <c r="X439" s="11"/>
      <c r="Z439" s="11"/>
      <c r="AA439" s="11"/>
      <c r="AB439" s="11"/>
      <c r="AC439" s="11"/>
      <c r="AD439" s="11"/>
      <c r="AE439" s="11"/>
      <c r="AF439" s="11"/>
      <c r="AG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8"/>
      <c r="AU439" s="11"/>
      <c r="AV439" s="11"/>
      <c r="AZ439" s="12"/>
      <c r="BA439" s="11"/>
    </row>
    <row r="440" spans="6:53" ht="15.75" customHeight="1">
      <c r="F440" s="44"/>
      <c r="H440" s="11"/>
      <c r="I440" s="11"/>
      <c r="J440" s="11"/>
      <c r="K440" s="11"/>
      <c r="L440" s="11"/>
      <c r="M440" s="11"/>
      <c r="N440" s="11"/>
      <c r="O440" s="11"/>
      <c r="P440" s="18"/>
      <c r="Q440" s="11"/>
      <c r="R440" s="11"/>
      <c r="S440" s="11"/>
      <c r="T440" s="11"/>
      <c r="U440" s="11"/>
      <c r="V440" s="11"/>
      <c r="W440" s="11"/>
      <c r="X440" s="11"/>
      <c r="Z440" s="11"/>
      <c r="AA440" s="11"/>
      <c r="AB440" s="11"/>
      <c r="AC440" s="11"/>
      <c r="AD440" s="11"/>
      <c r="AE440" s="11"/>
      <c r="AF440" s="11"/>
      <c r="AG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8"/>
      <c r="AU440" s="11"/>
      <c r="AV440" s="11"/>
      <c r="AZ440" s="12"/>
      <c r="BA440" s="11"/>
    </row>
    <row r="441" spans="6:53" ht="15.75" customHeight="1">
      <c r="F441" s="44"/>
      <c r="H441" s="11"/>
      <c r="I441" s="11"/>
      <c r="J441" s="11"/>
      <c r="K441" s="11"/>
      <c r="L441" s="11"/>
      <c r="M441" s="11"/>
      <c r="N441" s="11"/>
      <c r="O441" s="11"/>
      <c r="P441" s="18"/>
      <c r="Q441" s="11"/>
      <c r="R441" s="11"/>
      <c r="S441" s="11"/>
      <c r="T441" s="11"/>
      <c r="U441" s="11"/>
      <c r="V441" s="11"/>
      <c r="W441" s="11"/>
      <c r="X441" s="11"/>
      <c r="Z441" s="11"/>
      <c r="AA441" s="11"/>
      <c r="AB441" s="11"/>
      <c r="AC441" s="11"/>
      <c r="AD441" s="11"/>
      <c r="AE441" s="11"/>
      <c r="AF441" s="11"/>
      <c r="AG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8"/>
      <c r="AU441" s="11"/>
      <c r="AV441" s="11"/>
      <c r="AZ441" s="12"/>
      <c r="BA441" s="11"/>
    </row>
    <row r="442" spans="6:53" ht="15.75" customHeight="1">
      <c r="F442" s="44"/>
      <c r="H442" s="11"/>
      <c r="I442" s="11"/>
      <c r="J442" s="11"/>
      <c r="K442" s="11"/>
      <c r="L442" s="11"/>
      <c r="M442" s="11"/>
      <c r="N442" s="11"/>
      <c r="O442" s="11"/>
      <c r="P442" s="18"/>
      <c r="Q442" s="11"/>
      <c r="R442" s="11"/>
      <c r="S442" s="11"/>
      <c r="T442" s="11"/>
      <c r="U442" s="11"/>
      <c r="V442" s="11"/>
      <c r="W442" s="11"/>
      <c r="X442" s="11"/>
      <c r="Z442" s="11"/>
      <c r="AA442" s="11"/>
      <c r="AB442" s="11"/>
      <c r="AC442" s="11"/>
      <c r="AD442" s="11"/>
      <c r="AE442" s="11"/>
      <c r="AF442" s="11"/>
      <c r="AG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8"/>
      <c r="AU442" s="11"/>
      <c r="AV442" s="11"/>
      <c r="AZ442" s="12"/>
      <c r="BA442" s="11"/>
    </row>
    <row r="443" spans="6:53" ht="15.75" customHeight="1">
      <c r="F443" s="44"/>
      <c r="H443" s="11"/>
      <c r="I443" s="11"/>
      <c r="J443" s="11"/>
      <c r="K443" s="11"/>
      <c r="L443" s="11"/>
      <c r="M443" s="11"/>
      <c r="N443" s="11"/>
      <c r="O443" s="11"/>
      <c r="P443" s="18"/>
      <c r="Q443" s="11"/>
      <c r="R443" s="11"/>
      <c r="S443" s="11"/>
      <c r="T443" s="11"/>
      <c r="U443" s="11"/>
      <c r="V443" s="11"/>
      <c r="W443" s="11"/>
      <c r="X443" s="11"/>
      <c r="Z443" s="11"/>
      <c r="AA443" s="11"/>
      <c r="AB443" s="11"/>
      <c r="AC443" s="11"/>
      <c r="AD443" s="11"/>
      <c r="AE443" s="11"/>
      <c r="AF443" s="11"/>
      <c r="AG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8"/>
      <c r="AU443" s="11"/>
      <c r="AV443" s="11"/>
      <c r="AZ443" s="12"/>
      <c r="BA443" s="11"/>
    </row>
    <row r="444" spans="6:53" ht="15.75" customHeight="1">
      <c r="F444" s="44"/>
      <c r="H444" s="11"/>
      <c r="I444" s="11"/>
      <c r="J444" s="11"/>
      <c r="K444" s="11"/>
      <c r="L444" s="11"/>
      <c r="M444" s="11"/>
      <c r="N444" s="11"/>
      <c r="O444" s="11"/>
      <c r="P444" s="18"/>
      <c r="Q444" s="11"/>
      <c r="R444" s="11"/>
      <c r="S444" s="11"/>
      <c r="T444" s="11"/>
      <c r="U444" s="11"/>
      <c r="V444" s="11"/>
      <c r="W444" s="11"/>
      <c r="X444" s="11"/>
      <c r="Z444" s="11"/>
      <c r="AA444" s="11"/>
      <c r="AB444" s="11"/>
      <c r="AC444" s="11"/>
      <c r="AD444" s="11"/>
      <c r="AE444" s="11"/>
      <c r="AF444" s="11"/>
      <c r="AG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8"/>
      <c r="AU444" s="11"/>
      <c r="AV444" s="11"/>
      <c r="AZ444" s="12"/>
      <c r="BA444" s="11"/>
    </row>
    <row r="445" spans="6:53" ht="15.75" customHeight="1">
      <c r="F445" s="44"/>
      <c r="H445" s="11"/>
      <c r="I445" s="11"/>
      <c r="J445" s="11"/>
      <c r="K445" s="11"/>
      <c r="L445" s="11"/>
      <c r="M445" s="11"/>
      <c r="N445" s="11"/>
      <c r="O445" s="11"/>
      <c r="P445" s="18"/>
      <c r="Q445" s="11"/>
      <c r="R445" s="11"/>
      <c r="S445" s="11"/>
      <c r="T445" s="11"/>
      <c r="U445" s="11"/>
      <c r="V445" s="11"/>
      <c r="W445" s="11"/>
      <c r="X445" s="11"/>
      <c r="Z445" s="11"/>
      <c r="AA445" s="11"/>
      <c r="AB445" s="11"/>
      <c r="AC445" s="11"/>
      <c r="AD445" s="11"/>
      <c r="AE445" s="11"/>
      <c r="AF445" s="11"/>
      <c r="AG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8"/>
      <c r="AU445" s="11"/>
      <c r="AV445" s="11"/>
      <c r="AZ445" s="12"/>
      <c r="BA445" s="11"/>
    </row>
    <row r="446" spans="6:53" ht="15.75" customHeight="1">
      <c r="F446" s="44"/>
      <c r="H446" s="11"/>
      <c r="I446" s="11"/>
      <c r="J446" s="11"/>
      <c r="K446" s="11"/>
      <c r="L446" s="11"/>
      <c r="M446" s="11"/>
      <c r="N446" s="11"/>
      <c r="O446" s="11"/>
      <c r="P446" s="18"/>
      <c r="Q446" s="11"/>
      <c r="R446" s="11"/>
      <c r="S446" s="11"/>
      <c r="T446" s="11"/>
      <c r="U446" s="11"/>
      <c r="V446" s="11"/>
      <c r="W446" s="11"/>
      <c r="X446" s="11"/>
      <c r="Z446" s="11"/>
      <c r="AA446" s="11"/>
      <c r="AB446" s="11"/>
      <c r="AC446" s="11"/>
      <c r="AD446" s="11"/>
      <c r="AE446" s="11"/>
      <c r="AF446" s="11"/>
      <c r="AG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8"/>
      <c r="AU446" s="11"/>
      <c r="AV446" s="11"/>
      <c r="AZ446" s="12"/>
      <c r="BA446" s="11"/>
    </row>
    <row r="447" spans="6:53" ht="15.75" customHeight="1">
      <c r="F447" s="44"/>
      <c r="H447" s="11"/>
      <c r="I447" s="11"/>
      <c r="J447" s="11"/>
      <c r="K447" s="11"/>
      <c r="L447" s="11"/>
      <c r="M447" s="11"/>
      <c r="N447" s="11"/>
      <c r="O447" s="11"/>
      <c r="P447" s="18"/>
      <c r="Q447" s="11"/>
      <c r="R447" s="11"/>
      <c r="S447" s="11"/>
      <c r="T447" s="11"/>
      <c r="U447" s="11"/>
      <c r="V447" s="11"/>
      <c r="W447" s="11"/>
      <c r="X447" s="11"/>
      <c r="Z447" s="11"/>
      <c r="AA447" s="11"/>
      <c r="AB447" s="11"/>
      <c r="AC447" s="11"/>
      <c r="AD447" s="11"/>
      <c r="AE447" s="11"/>
      <c r="AF447" s="11"/>
      <c r="AG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8"/>
      <c r="AU447" s="11"/>
      <c r="AV447" s="11"/>
      <c r="AZ447" s="12"/>
      <c r="BA447" s="11"/>
    </row>
    <row r="448" spans="6:53" ht="15.75" customHeight="1">
      <c r="F448" s="44"/>
      <c r="H448" s="11"/>
      <c r="I448" s="11"/>
      <c r="J448" s="11"/>
      <c r="K448" s="11"/>
      <c r="L448" s="11"/>
      <c r="M448" s="11"/>
      <c r="N448" s="11"/>
      <c r="O448" s="11"/>
      <c r="P448" s="18"/>
      <c r="Q448" s="11"/>
      <c r="R448" s="11"/>
      <c r="S448" s="11"/>
      <c r="T448" s="11"/>
      <c r="U448" s="11"/>
      <c r="V448" s="11"/>
      <c r="W448" s="11"/>
      <c r="X448" s="11"/>
      <c r="Z448" s="11"/>
      <c r="AA448" s="11"/>
      <c r="AB448" s="11"/>
      <c r="AC448" s="11"/>
      <c r="AD448" s="11"/>
      <c r="AE448" s="11"/>
      <c r="AF448" s="11"/>
      <c r="AG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8"/>
      <c r="AU448" s="11"/>
      <c r="AV448" s="11"/>
      <c r="AZ448" s="12"/>
      <c r="BA448" s="11"/>
    </row>
    <row r="449" spans="6:53" ht="15.75" customHeight="1">
      <c r="F449" s="44"/>
      <c r="H449" s="11"/>
      <c r="I449" s="11"/>
      <c r="J449" s="11"/>
      <c r="K449" s="11"/>
      <c r="L449" s="11"/>
      <c r="M449" s="11"/>
      <c r="N449" s="11"/>
      <c r="O449" s="11"/>
      <c r="P449" s="18"/>
      <c r="Q449" s="11"/>
      <c r="R449" s="11"/>
      <c r="S449" s="11"/>
      <c r="T449" s="11"/>
      <c r="U449" s="11"/>
      <c r="V449" s="11"/>
      <c r="W449" s="11"/>
      <c r="X449" s="11"/>
      <c r="Z449" s="11"/>
      <c r="AA449" s="11"/>
      <c r="AB449" s="11"/>
      <c r="AC449" s="11"/>
      <c r="AD449" s="11"/>
      <c r="AE449" s="11"/>
      <c r="AF449" s="11"/>
      <c r="AG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8"/>
      <c r="AU449" s="11"/>
      <c r="AV449" s="11"/>
      <c r="AZ449" s="12"/>
      <c r="BA449" s="11"/>
    </row>
    <row r="450" spans="6:53" ht="15.75" customHeight="1">
      <c r="F450" s="44"/>
      <c r="H450" s="11"/>
      <c r="I450" s="11"/>
      <c r="J450" s="11"/>
      <c r="K450" s="11"/>
      <c r="L450" s="11"/>
      <c r="M450" s="11"/>
      <c r="N450" s="11"/>
      <c r="O450" s="11"/>
      <c r="P450" s="18"/>
      <c r="Q450" s="11"/>
      <c r="R450" s="11"/>
      <c r="S450" s="11"/>
      <c r="T450" s="11"/>
      <c r="U450" s="11"/>
      <c r="V450" s="11"/>
      <c r="W450" s="11"/>
      <c r="X450" s="11"/>
      <c r="Z450" s="11"/>
      <c r="AA450" s="11"/>
      <c r="AB450" s="11"/>
      <c r="AC450" s="11"/>
      <c r="AD450" s="11"/>
      <c r="AE450" s="11"/>
      <c r="AF450" s="11"/>
      <c r="AG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8"/>
      <c r="AU450" s="11"/>
      <c r="AV450" s="11"/>
      <c r="AZ450" s="12"/>
      <c r="BA450" s="11"/>
    </row>
    <row r="451" spans="6:53" ht="15.75" customHeight="1">
      <c r="F451" s="44"/>
      <c r="H451" s="11"/>
      <c r="I451" s="11"/>
      <c r="J451" s="11"/>
      <c r="K451" s="11"/>
      <c r="L451" s="11"/>
      <c r="M451" s="11"/>
      <c r="N451" s="11"/>
      <c r="O451" s="11"/>
      <c r="P451" s="18"/>
      <c r="Q451" s="11"/>
      <c r="R451" s="11"/>
      <c r="S451" s="11"/>
      <c r="T451" s="11"/>
      <c r="U451" s="11"/>
      <c r="V451" s="11"/>
      <c r="W451" s="11"/>
      <c r="X451" s="11"/>
      <c r="Z451" s="11"/>
      <c r="AA451" s="11"/>
      <c r="AB451" s="11"/>
      <c r="AC451" s="11"/>
      <c r="AD451" s="11"/>
      <c r="AE451" s="11"/>
      <c r="AF451" s="11"/>
      <c r="AG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8"/>
      <c r="AU451" s="11"/>
      <c r="AV451" s="11"/>
      <c r="AZ451" s="12"/>
      <c r="BA451" s="11"/>
    </row>
    <row r="452" spans="6:53" ht="15.75" customHeight="1">
      <c r="F452" s="44"/>
      <c r="H452" s="11"/>
      <c r="I452" s="11"/>
      <c r="J452" s="11"/>
      <c r="K452" s="11"/>
      <c r="L452" s="11"/>
      <c r="M452" s="11"/>
      <c r="N452" s="11"/>
      <c r="O452" s="11"/>
      <c r="P452" s="18"/>
      <c r="Q452" s="11"/>
      <c r="R452" s="11"/>
      <c r="S452" s="11"/>
      <c r="T452" s="11"/>
      <c r="U452" s="11"/>
      <c r="V452" s="11"/>
      <c r="W452" s="11"/>
      <c r="X452" s="11"/>
      <c r="Z452" s="11"/>
      <c r="AA452" s="11"/>
      <c r="AB452" s="11"/>
      <c r="AC452" s="11"/>
      <c r="AD452" s="11"/>
      <c r="AE452" s="11"/>
      <c r="AF452" s="11"/>
      <c r="AG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8"/>
      <c r="AU452" s="11"/>
      <c r="AV452" s="11"/>
      <c r="AZ452" s="12"/>
      <c r="BA452" s="11"/>
    </row>
    <row r="453" spans="6:53" ht="15.75" customHeight="1">
      <c r="F453" s="44"/>
      <c r="H453" s="11"/>
      <c r="I453" s="11"/>
      <c r="J453" s="11"/>
      <c r="K453" s="11"/>
      <c r="L453" s="11"/>
      <c r="M453" s="11"/>
      <c r="N453" s="11"/>
      <c r="O453" s="11"/>
      <c r="P453" s="18"/>
      <c r="Q453" s="11"/>
      <c r="R453" s="11"/>
      <c r="S453" s="11"/>
      <c r="T453" s="11"/>
      <c r="U453" s="11"/>
      <c r="V453" s="11"/>
      <c r="W453" s="11"/>
      <c r="X453" s="11"/>
      <c r="Z453" s="11"/>
      <c r="AA453" s="11"/>
      <c r="AB453" s="11"/>
      <c r="AC453" s="11"/>
      <c r="AD453" s="11"/>
      <c r="AE453" s="11"/>
      <c r="AF453" s="11"/>
      <c r="AG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8"/>
      <c r="AU453" s="11"/>
      <c r="AV453" s="11"/>
      <c r="AZ453" s="12"/>
      <c r="BA453" s="11"/>
    </row>
    <row r="454" spans="6:53" ht="15.75" customHeight="1">
      <c r="F454" s="44"/>
      <c r="H454" s="11"/>
      <c r="I454" s="11"/>
      <c r="J454" s="11"/>
      <c r="K454" s="11"/>
      <c r="L454" s="11"/>
      <c r="M454" s="11"/>
      <c r="N454" s="11"/>
      <c r="O454" s="11"/>
      <c r="P454" s="18"/>
      <c r="Q454" s="11"/>
      <c r="R454" s="11"/>
      <c r="S454" s="11"/>
      <c r="T454" s="11"/>
      <c r="U454" s="11"/>
      <c r="V454" s="11"/>
      <c r="W454" s="11"/>
      <c r="X454" s="11"/>
      <c r="Z454" s="11"/>
      <c r="AA454" s="11"/>
      <c r="AB454" s="11"/>
      <c r="AC454" s="11"/>
      <c r="AD454" s="11"/>
      <c r="AE454" s="11"/>
      <c r="AF454" s="11"/>
      <c r="AG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8"/>
      <c r="AU454" s="11"/>
      <c r="AV454" s="11"/>
      <c r="AZ454" s="12"/>
      <c r="BA454" s="11"/>
    </row>
    <row r="455" spans="6:53" ht="15.75" customHeight="1">
      <c r="F455" s="44"/>
      <c r="H455" s="11"/>
      <c r="I455" s="11"/>
      <c r="J455" s="11"/>
      <c r="K455" s="11"/>
      <c r="L455" s="11"/>
      <c r="M455" s="11"/>
      <c r="N455" s="11"/>
      <c r="O455" s="11"/>
      <c r="P455" s="18"/>
      <c r="Q455" s="11"/>
      <c r="R455" s="11"/>
      <c r="S455" s="11"/>
      <c r="T455" s="11"/>
      <c r="U455" s="11"/>
      <c r="V455" s="11"/>
      <c r="W455" s="11"/>
      <c r="X455" s="11"/>
      <c r="Z455" s="11"/>
      <c r="AA455" s="11"/>
      <c r="AB455" s="11"/>
      <c r="AC455" s="11"/>
      <c r="AD455" s="11"/>
      <c r="AE455" s="11"/>
      <c r="AF455" s="11"/>
      <c r="AG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8"/>
      <c r="AU455" s="11"/>
      <c r="AV455" s="11"/>
      <c r="AZ455" s="12"/>
      <c r="BA455" s="11"/>
    </row>
    <row r="456" spans="6:53" ht="15.75" customHeight="1">
      <c r="F456" s="44"/>
      <c r="H456" s="11"/>
      <c r="I456" s="11"/>
      <c r="J456" s="11"/>
      <c r="K456" s="11"/>
      <c r="L456" s="11"/>
      <c r="M456" s="11"/>
      <c r="N456" s="11"/>
      <c r="O456" s="11"/>
      <c r="P456" s="18"/>
      <c r="Q456" s="11"/>
      <c r="R456" s="11"/>
      <c r="S456" s="11"/>
      <c r="T456" s="11"/>
      <c r="U456" s="11"/>
      <c r="V456" s="11"/>
      <c r="W456" s="11"/>
      <c r="X456" s="11"/>
      <c r="Z456" s="11"/>
      <c r="AA456" s="11"/>
      <c r="AB456" s="11"/>
      <c r="AC456" s="11"/>
      <c r="AD456" s="11"/>
      <c r="AE456" s="11"/>
      <c r="AF456" s="11"/>
      <c r="AG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8"/>
      <c r="AU456" s="11"/>
      <c r="AV456" s="11"/>
      <c r="AZ456" s="12"/>
      <c r="BA456" s="11"/>
    </row>
    <row r="457" spans="6:53" ht="15.75" customHeight="1">
      <c r="F457" s="44"/>
      <c r="H457" s="11"/>
      <c r="I457" s="11"/>
      <c r="J457" s="11"/>
      <c r="K457" s="11"/>
      <c r="L457" s="11"/>
      <c r="M457" s="11"/>
      <c r="N457" s="11"/>
      <c r="O457" s="11"/>
      <c r="P457" s="18"/>
      <c r="Q457" s="11"/>
      <c r="R457" s="11"/>
      <c r="S457" s="11"/>
      <c r="T457" s="11"/>
      <c r="U457" s="11"/>
      <c r="V457" s="11"/>
      <c r="W457" s="11"/>
      <c r="X457" s="11"/>
      <c r="Z457" s="11"/>
      <c r="AA457" s="11"/>
      <c r="AB457" s="11"/>
      <c r="AC457" s="11"/>
      <c r="AD457" s="11"/>
      <c r="AE457" s="11"/>
      <c r="AF457" s="11"/>
      <c r="AG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8"/>
      <c r="AU457" s="11"/>
      <c r="AV457" s="11"/>
      <c r="AZ457" s="12"/>
      <c r="BA457" s="11"/>
    </row>
    <row r="458" spans="6:53" ht="15.75" customHeight="1">
      <c r="F458" s="44"/>
      <c r="H458" s="11"/>
      <c r="I458" s="11"/>
      <c r="J458" s="11"/>
      <c r="K458" s="11"/>
      <c r="L458" s="11"/>
      <c r="M458" s="11"/>
      <c r="N458" s="11"/>
      <c r="O458" s="11"/>
      <c r="P458" s="18"/>
      <c r="Q458" s="11"/>
      <c r="R458" s="11"/>
      <c r="S458" s="11"/>
      <c r="T458" s="11"/>
      <c r="U458" s="11"/>
      <c r="V458" s="11"/>
      <c r="W458" s="11"/>
      <c r="X458" s="11"/>
      <c r="Z458" s="11"/>
      <c r="AA458" s="11"/>
      <c r="AB458" s="11"/>
      <c r="AC458" s="11"/>
      <c r="AD458" s="11"/>
      <c r="AE458" s="11"/>
      <c r="AF458" s="11"/>
      <c r="AG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8"/>
      <c r="AU458" s="11"/>
      <c r="AV458" s="11"/>
      <c r="AZ458" s="12"/>
      <c r="BA458" s="11"/>
    </row>
    <row r="459" spans="6:53" ht="15.75" customHeight="1">
      <c r="F459" s="44"/>
      <c r="H459" s="11"/>
      <c r="I459" s="11"/>
      <c r="J459" s="11"/>
      <c r="K459" s="11"/>
      <c r="L459" s="11"/>
      <c r="M459" s="11"/>
      <c r="N459" s="11"/>
      <c r="O459" s="11"/>
      <c r="P459" s="18"/>
      <c r="Q459" s="11"/>
      <c r="R459" s="11"/>
      <c r="S459" s="11"/>
      <c r="T459" s="11"/>
      <c r="U459" s="11"/>
      <c r="V459" s="11"/>
      <c r="W459" s="11"/>
      <c r="X459" s="11"/>
      <c r="Z459" s="11"/>
      <c r="AA459" s="11"/>
      <c r="AB459" s="11"/>
      <c r="AC459" s="11"/>
      <c r="AD459" s="11"/>
      <c r="AE459" s="11"/>
      <c r="AF459" s="11"/>
      <c r="AG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8"/>
      <c r="AU459" s="11"/>
      <c r="AV459" s="11"/>
      <c r="AZ459" s="12"/>
      <c r="BA459" s="11"/>
    </row>
    <row r="460" spans="6:53" ht="15.75" customHeight="1">
      <c r="F460" s="44"/>
      <c r="H460" s="11"/>
      <c r="I460" s="11"/>
      <c r="J460" s="11"/>
      <c r="K460" s="11"/>
      <c r="L460" s="11"/>
      <c r="M460" s="11"/>
      <c r="N460" s="11"/>
      <c r="O460" s="11"/>
      <c r="P460" s="18"/>
      <c r="Q460" s="11"/>
      <c r="R460" s="11"/>
      <c r="S460" s="11"/>
      <c r="T460" s="11"/>
      <c r="U460" s="11"/>
      <c r="V460" s="11"/>
      <c r="W460" s="11"/>
      <c r="X460" s="11"/>
      <c r="Z460" s="11"/>
      <c r="AA460" s="11"/>
      <c r="AB460" s="11"/>
      <c r="AC460" s="11"/>
      <c r="AD460" s="11"/>
      <c r="AE460" s="11"/>
      <c r="AF460" s="11"/>
      <c r="AG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8"/>
      <c r="AU460" s="11"/>
      <c r="AV460" s="11"/>
      <c r="AZ460" s="12"/>
      <c r="BA460" s="11"/>
    </row>
    <row r="461" spans="6:53" ht="15.75" customHeight="1">
      <c r="F461" s="44"/>
      <c r="H461" s="11"/>
      <c r="I461" s="11"/>
      <c r="J461" s="11"/>
      <c r="K461" s="11"/>
      <c r="L461" s="11"/>
      <c r="M461" s="11"/>
      <c r="N461" s="11"/>
      <c r="O461" s="11"/>
      <c r="P461" s="18"/>
      <c r="Q461" s="11"/>
      <c r="R461" s="11"/>
      <c r="S461" s="11"/>
      <c r="T461" s="11"/>
      <c r="U461" s="11"/>
      <c r="V461" s="11"/>
      <c r="W461" s="11"/>
      <c r="X461" s="11"/>
      <c r="Z461" s="11"/>
      <c r="AA461" s="11"/>
      <c r="AB461" s="11"/>
      <c r="AC461" s="11"/>
      <c r="AD461" s="11"/>
      <c r="AE461" s="11"/>
      <c r="AF461" s="11"/>
      <c r="AG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8"/>
      <c r="AU461" s="11"/>
      <c r="AV461" s="11"/>
      <c r="AZ461" s="12"/>
      <c r="BA461" s="11"/>
    </row>
    <row r="462" spans="6:53" ht="15.75" customHeight="1">
      <c r="F462" s="44"/>
      <c r="H462" s="11"/>
      <c r="I462" s="11"/>
      <c r="J462" s="11"/>
      <c r="K462" s="11"/>
      <c r="L462" s="11"/>
      <c r="M462" s="11"/>
      <c r="N462" s="11"/>
      <c r="O462" s="11"/>
      <c r="P462" s="18"/>
      <c r="Q462" s="11"/>
      <c r="R462" s="11"/>
      <c r="S462" s="11"/>
      <c r="T462" s="11"/>
      <c r="U462" s="11"/>
      <c r="V462" s="11"/>
      <c r="W462" s="11"/>
      <c r="X462" s="11"/>
      <c r="Z462" s="11"/>
      <c r="AA462" s="11"/>
      <c r="AB462" s="11"/>
      <c r="AC462" s="11"/>
      <c r="AD462" s="11"/>
      <c r="AE462" s="11"/>
      <c r="AF462" s="11"/>
      <c r="AG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8"/>
      <c r="AU462" s="11"/>
      <c r="AV462" s="11"/>
      <c r="AZ462" s="12"/>
      <c r="BA462" s="11"/>
    </row>
    <row r="463" spans="6:53" ht="15.75" customHeight="1">
      <c r="F463" s="44"/>
      <c r="H463" s="11"/>
      <c r="I463" s="11"/>
      <c r="J463" s="11"/>
      <c r="K463" s="11"/>
      <c r="L463" s="11"/>
      <c r="M463" s="11"/>
      <c r="N463" s="11"/>
      <c r="O463" s="11"/>
      <c r="P463" s="18"/>
      <c r="Q463" s="11"/>
      <c r="R463" s="11"/>
      <c r="S463" s="11"/>
      <c r="T463" s="11"/>
      <c r="U463" s="11"/>
      <c r="V463" s="11"/>
      <c r="W463" s="11"/>
      <c r="X463" s="11"/>
      <c r="Z463" s="11"/>
      <c r="AA463" s="11"/>
      <c r="AB463" s="11"/>
      <c r="AC463" s="11"/>
      <c r="AD463" s="11"/>
      <c r="AE463" s="11"/>
      <c r="AF463" s="11"/>
      <c r="AG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8"/>
      <c r="AU463" s="11"/>
      <c r="AV463" s="11"/>
      <c r="AZ463" s="12"/>
      <c r="BA463" s="11"/>
    </row>
    <row r="464" spans="6:53" ht="15.75" customHeight="1">
      <c r="F464" s="44"/>
      <c r="H464" s="11"/>
      <c r="I464" s="11"/>
      <c r="J464" s="11"/>
      <c r="K464" s="11"/>
      <c r="L464" s="11"/>
      <c r="M464" s="11"/>
      <c r="N464" s="11"/>
      <c r="O464" s="11"/>
      <c r="P464" s="18"/>
      <c r="Q464" s="11"/>
      <c r="R464" s="11"/>
      <c r="S464" s="11"/>
      <c r="T464" s="11"/>
      <c r="U464" s="11"/>
      <c r="V464" s="11"/>
      <c r="W464" s="11"/>
      <c r="X464" s="11"/>
      <c r="Z464" s="11"/>
      <c r="AA464" s="11"/>
      <c r="AB464" s="11"/>
      <c r="AC464" s="11"/>
      <c r="AD464" s="11"/>
      <c r="AE464" s="11"/>
      <c r="AF464" s="11"/>
      <c r="AG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8"/>
      <c r="AU464" s="11"/>
      <c r="AV464" s="11"/>
      <c r="AZ464" s="12"/>
      <c r="BA464" s="11"/>
    </row>
    <row r="465" spans="6:53" ht="15.75" customHeight="1">
      <c r="F465" s="44"/>
      <c r="H465" s="11"/>
      <c r="I465" s="11"/>
      <c r="J465" s="11"/>
      <c r="K465" s="11"/>
      <c r="L465" s="11"/>
      <c r="M465" s="11"/>
      <c r="N465" s="11"/>
      <c r="O465" s="11"/>
      <c r="P465" s="18"/>
      <c r="Q465" s="11"/>
      <c r="R465" s="11"/>
      <c r="S465" s="11"/>
      <c r="T465" s="11"/>
      <c r="U465" s="11"/>
      <c r="V465" s="11"/>
      <c r="W465" s="11"/>
      <c r="X465" s="11"/>
      <c r="Z465" s="11"/>
      <c r="AA465" s="11"/>
      <c r="AB465" s="11"/>
      <c r="AC465" s="11"/>
      <c r="AD465" s="11"/>
      <c r="AE465" s="11"/>
      <c r="AF465" s="11"/>
      <c r="AG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8"/>
      <c r="AU465" s="11"/>
      <c r="AV465" s="11"/>
      <c r="AZ465" s="12"/>
      <c r="BA465" s="11"/>
    </row>
    <row r="466" spans="6:53" ht="15.75" customHeight="1">
      <c r="F466" s="44"/>
      <c r="H466" s="11"/>
      <c r="I466" s="11"/>
      <c r="J466" s="11"/>
      <c r="K466" s="11"/>
      <c r="L466" s="11"/>
      <c r="M466" s="11"/>
      <c r="N466" s="11"/>
      <c r="O466" s="11"/>
      <c r="P466" s="18"/>
      <c r="Q466" s="11"/>
      <c r="R466" s="11"/>
      <c r="S466" s="11"/>
      <c r="T466" s="11"/>
      <c r="U466" s="11"/>
      <c r="V466" s="11"/>
      <c r="W466" s="11"/>
      <c r="X466" s="11"/>
      <c r="Z466" s="11"/>
      <c r="AA466" s="11"/>
      <c r="AB466" s="11"/>
      <c r="AC466" s="11"/>
      <c r="AD466" s="11"/>
      <c r="AE466" s="11"/>
      <c r="AF466" s="11"/>
      <c r="AG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8"/>
      <c r="AU466" s="11"/>
      <c r="AV466" s="11"/>
      <c r="AZ466" s="12"/>
      <c r="BA466" s="11"/>
    </row>
    <row r="467" spans="6:53" ht="15.75" customHeight="1">
      <c r="F467" s="44"/>
      <c r="H467" s="11"/>
      <c r="I467" s="11"/>
      <c r="J467" s="11"/>
      <c r="K467" s="11"/>
      <c r="L467" s="11"/>
      <c r="M467" s="11"/>
      <c r="N467" s="11"/>
      <c r="O467" s="11"/>
      <c r="P467" s="18"/>
      <c r="Q467" s="11"/>
      <c r="R467" s="11"/>
      <c r="S467" s="11"/>
      <c r="T467" s="11"/>
      <c r="U467" s="11"/>
      <c r="V467" s="11"/>
      <c r="W467" s="11"/>
      <c r="X467" s="11"/>
      <c r="Z467" s="11"/>
      <c r="AA467" s="11"/>
      <c r="AB467" s="11"/>
      <c r="AC467" s="11"/>
      <c r="AD467" s="11"/>
      <c r="AE467" s="11"/>
      <c r="AF467" s="11"/>
      <c r="AG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8"/>
      <c r="AU467" s="11"/>
      <c r="AV467" s="11"/>
      <c r="AZ467" s="12"/>
      <c r="BA467" s="11"/>
    </row>
    <row r="468" spans="6:53" ht="15.75" customHeight="1">
      <c r="F468" s="44"/>
      <c r="H468" s="11"/>
      <c r="I468" s="11"/>
      <c r="J468" s="11"/>
      <c r="K468" s="11"/>
      <c r="L468" s="11"/>
      <c r="M468" s="11"/>
      <c r="N468" s="11"/>
      <c r="O468" s="11"/>
      <c r="P468" s="18"/>
      <c r="Q468" s="11"/>
      <c r="R468" s="11"/>
      <c r="S468" s="11"/>
      <c r="T468" s="11"/>
      <c r="U468" s="11"/>
      <c r="V468" s="11"/>
      <c r="W468" s="11"/>
      <c r="X468" s="11"/>
      <c r="Z468" s="11"/>
      <c r="AA468" s="11"/>
      <c r="AB468" s="11"/>
      <c r="AC468" s="11"/>
      <c r="AD468" s="11"/>
      <c r="AE468" s="11"/>
      <c r="AF468" s="11"/>
      <c r="AG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8"/>
      <c r="AU468" s="11"/>
      <c r="AV468" s="11"/>
      <c r="AZ468" s="12"/>
      <c r="BA468" s="11"/>
    </row>
    <row r="469" spans="6:53" ht="15.75" customHeight="1">
      <c r="F469" s="44"/>
      <c r="H469" s="11"/>
      <c r="I469" s="11"/>
      <c r="J469" s="11"/>
      <c r="K469" s="11"/>
      <c r="L469" s="11"/>
      <c r="M469" s="11"/>
      <c r="N469" s="11"/>
      <c r="O469" s="11"/>
      <c r="P469" s="18"/>
      <c r="Q469" s="11"/>
      <c r="R469" s="11"/>
      <c r="S469" s="11"/>
      <c r="T469" s="11"/>
      <c r="U469" s="11"/>
      <c r="V469" s="11"/>
      <c r="W469" s="11"/>
      <c r="X469" s="11"/>
      <c r="Z469" s="11"/>
      <c r="AA469" s="11"/>
      <c r="AB469" s="11"/>
      <c r="AC469" s="11"/>
      <c r="AD469" s="11"/>
      <c r="AE469" s="11"/>
      <c r="AF469" s="11"/>
      <c r="AG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8"/>
      <c r="AU469" s="11"/>
      <c r="AV469" s="11"/>
      <c r="AZ469" s="12"/>
      <c r="BA469" s="11"/>
    </row>
    <row r="470" spans="6:53" ht="15.75" customHeight="1">
      <c r="F470" s="44"/>
      <c r="H470" s="11"/>
      <c r="I470" s="11"/>
      <c r="J470" s="11"/>
      <c r="K470" s="11"/>
      <c r="L470" s="11"/>
      <c r="M470" s="11"/>
      <c r="N470" s="11"/>
      <c r="O470" s="11"/>
      <c r="P470" s="18"/>
      <c r="Q470" s="11"/>
      <c r="R470" s="11"/>
      <c r="S470" s="11"/>
      <c r="T470" s="11"/>
      <c r="U470" s="11"/>
      <c r="V470" s="11"/>
      <c r="W470" s="11"/>
      <c r="X470" s="11"/>
      <c r="Z470" s="11"/>
      <c r="AA470" s="11"/>
      <c r="AB470" s="11"/>
      <c r="AC470" s="11"/>
      <c r="AD470" s="11"/>
      <c r="AE470" s="11"/>
      <c r="AF470" s="11"/>
      <c r="AG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8"/>
      <c r="AU470" s="11"/>
      <c r="AV470" s="11"/>
      <c r="AZ470" s="12"/>
      <c r="BA470" s="11"/>
    </row>
    <row r="471" spans="6:53" ht="15.75" customHeight="1">
      <c r="F471" s="44"/>
      <c r="H471" s="11"/>
      <c r="I471" s="11"/>
      <c r="J471" s="11"/>
      <c r="K471" s="11"/>
      <c r="L471" s="11"/>
      <c r="M471" s="11"/>
      <c r="N471" s="11"/>
      <c r="O471" s="11"/>
      <c r="P471" s="18"/>
      <c r="Q471" s="11"/>
      <c r="R471" s="11"/>
      <c r="S471" s="11"/>
      <c r="T471" s="11"/>
      <c r="U471" s="11"/>
      <c r="V471" s="11"/>
      <c r="W471" s="11"/>
      <c r="X471" s="11"/>
      <c r="Z471" s="11"/>
      <c r="AA471" s="11"/>
      <c r="AB471" s="11"/>
      <c r="AC471" s="11"/>
      <c r="AD471" s="11"/>
      <c r="AE471" s="11"/>
      <c r="AF471" s="11"/>
      <c r="AG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8"/>
      <c r="AU471" s="11"/>
      <c r="AV471" s="11"/>
      <c r="AZ471" s="12"/>
      <c r="BA471" s="11"/>
    </row>
    <row r="472" spans="6:53" ht="15.75" customHeight="1">
      <c r="F472" s="44"/>
      <c r="H472" s="11"/>
      <c r="I472" s="11"/>
      <c r="J472" s="11"/>
      <c r="K472" s="11"/>
      <c r="L472" s="11"/>
      <c r="M472" s="11"/>
      <c r="N472" s="11"/>
      <c r="O472" s="11"/>
      <c r="P472" s="18"/>
      <c r="Q472" s="11"/>
      <c r="R472" s="11"/>
      <c r="S472" s="11"/>
      <c r="T472" s="11"/>
      <c r="U472" s="11"/>
      <c r="V472" s="11"/>
      <c r="W472" s="11"/>
      <c r="X472" s="11"/>
      <c r="Z472" s="11"/>
      <c r="AA472" s="11"/>
      <c r="AB472" s="11"/>
      <c r="AC472" s="11"/>
      <c r="AD472" s="11"/>
      <c r="AE472" s="11"/>
      <c r="AF472" s="11"/>
      <c r="AG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8"/>
      <c r="AU472" s="11"/>
      <c r="AV472" s="11"/>
      <c r="AZ472" s="12"/>
      <c r="BA472" s="11"/>
    </row>
    <row r="473" spans="6:53" ht="15.75" customHeight="1">
      <c r="F473" s="44"/>
      <c r="H473" s="11"/>
      <c r="I473" s="11"/>
      <c r="J473" s="11"/>
      <c r="K473" s="11"/>
      <c r="L473" s="11"/>
      <c r="M473" s="11"/>
      <c r="N473" s="11"/>
      <c r="O473" s="11"/>
      <c r="P473" s="18"/>
      <c r="Q473" s="11"/>
      <c r="R473" s="11"/>
      <c r="S473" s="11"/>
      <c r="T473" s="11"/>
      <c r="U473" s="11"/>
      <c r="V473" s="11"/>
      <c r="W473" s="11"/>
      <c r="X473" s="11"/>
      <c r="Z473" s="11"/>
      <c r="AA473" s="11"/>
      <c r="AB473" s="11"/>
      <c r="AC473" s="11"/>
      <c r="AD473" s="11"/>
      <c r="AE473" s="11"/>
      <c r="AF473" s="11"/>
      <c r="AG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8"/>
      <c r="AU473" s="11"/>
      <c r="AV473" s="11"/>
      <c r="AZ473" s="12"/>
      <c r="BA473" s="11"/>
    </row>
    <row r="474" spans="6:53" ht="15.75" customHeight="1">
      <c r="F474" s="44"/>
      <c r="H474" s="11"/>
      <c r="I474" s="11"/>
      <c r="J474" s="11"/>
      <c r="K474" s="11"/>
      <c r="L474" s="11"/>
      <c r="M474" s="11"/>
      <c r="N474" s="11"/>
      <c r="O474" s="11"/>
      <c r="P474" s="18"/>
      <c r="Q474" s="11"/>
      <c r="R474" s="11"/>
      <c r="S474" s="11"/>
      <c r="T474" s="11"/>
      <c r="U474" s="11"/>
      <c r="V474" s="11"/>
      <c r="W474" s="11"/>
      <c r="X474" s="11"/>
      <c r="Z474" s="11"/>
      <c r="AA474" s="11"/>
      <c r="AB474" s="11"/>
      <c r="AC474" s="11"/>
      <c r="AD474" s="11"/>
      <c r="AE474" s="11"/>
      <c r="AF474" s="11"/>
      <c r="AG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8"/>
      <c r="AU474" s="11"/>
      <c r="AV474" s="11"/>
      <c r="AZ474" s="12"/>
      <c r="BA474" s="11"/>
    </row>
    <row r="475" spans="6:53" ht="15.75" customHeight="1">
      <c r="F475" s="44"/>
      <c r="H475" s="11"/>
      <c r="I475" s="11"/>
      <c r="J475" s="11"/>
      <c r="K475" s="11"/>
      <c r="L475" s="11"/>
      <c r="M475" s="11"/>
      <c r="N475" s="11"/>
      <c r="O475" s="11"/>
      <c r="P475" s="18"/>
      <c r="Q475" s="11"/>
      <c r="R475" s="11"/>
      <c r="S475" s="11"/>
      <c r="T475" s="11"/>
      <c r="U475" s="11"/>
      <c r="V475" s="11"/>
      <c r="W475" s="11"/>
      <c r="X475" s="11"/>
      <c r="Z475" s="11"/>
      <c r="AA475" s="11"/>
      <c r="AB475" s="11"/>
      <c r="AC475" s="11"/>
      <c r="AD475" s="11"/>
      <c r="AE475" s="11"/>
      <c r="AF475" s="11"/>
      <c r="AG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8"/>
      <c r="AU475" s="11"/>
      <c r="AV475" s="11"/>
      <c r="AZ475" s="12"/>
      <c r="BA475" s="11"/>
    </row>
    <row r="476" spans="6:53" ht="15.75" customHeight="1">
      <c r="F476" s="44"/>
      <c r="H476" s="11"/>
      <c r="I476" s="11"/>
      <c r="J476" s="11"/>
      <c r="K476" s="11"/>
      <c r="L476" s="11"/>
      <c r="M476" s="11"/>
      <c r="N476" s="11"/>
      <c r="O476" s="11"/>
      <c r="P476" s="18"/>
      <c r="Q476" s="11"/>
      <c r="R476" s="11"/>
      <c r="S476" s="11"/>
      <c r="T476" s="11"/>
      <c r="U476" s="11"/>
      <c r="V476" s="11"/>
      <c r="W476" s="11"/>
      <c r="X476" s="11"/>
      <c r="Z476" s="11"/>
      <c r="AA476" s="11"/>
      <c r="AB476" s="11"/>
      <c r="AC476" s="11"/>
      <c r="AD476" s="11"/>
      <c r="AE476" s="11"/>
      <c r="AF476" s="11"/>
      <c r="AG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8"/>
      <c r="AU476" s="11"/>
      <c r="AV476" s="11"/>
      <c r="AZ476" s="12"/>
      <c r="BA476" s="11"/>
    </row>
    <row r="477" spans="6:53" ht="15.75" customHeight="1">
      <c r="F477" s="44"/>
      <c r="H477" s="11"/>
      <c r="I477" s="11"/>
      <c r="J477" s="11"/>
      <c r="K477" s="11"/>
      <c r="L477" s="11"/>
      <c r="M477" s="11"/>
      <c r="N477" s="11"/>
      <c r="O477" s="11"/>
      <c r="P477" s="18"/>
      <c r="Q477" s="11"/>
      <c r="R477" s="11"/>
      <c r="S477" s="11"/>
      <c r="T477" s="11"/>
      <c r="U477" s="11"/>
      <c r="V477" s="11"/>
      <c r="W477" s="11"/>
      <c r="X477" s="11"/>
      <c r="Z477" s="11"/>
      <c r="AA477" s="11"/>
      <c r="AB477" s="11"/>
      <c r="AC477" s="11"/>
      <c r="AD477" s="11"/>
      <c r="AE477" s="11"/>
      <c r="AF477" s="11"/>
      <c r="AG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8"/>
      <c r="AU477" s="11"/>
      <c r="AV477" s="11"/>
      <c r="AZ477" s="12"/>
      <c r="BA477" s="11"/>
    </row>
    <row r="478" spans="6:53" ht="15.75" customHeight="1">
      <c r="F478" s="44"/>
      <c r="H478" s="11"/>
      <c r="I478" s="11"/>
      <c r="J478" s="11"/>
      <c r="K478" s="11"/>
      <c r="L478" s="11"/>
      <c r="M478" s="11"/>
      <c r="N478" s="11"/>
      <c r="O478" s="11"/>
      <c r="P478" s="18"/>
      <c r="Q478" s="11"/>
      <c r="R478" s="11"/>
      <c r="S478" s="11"/>
      <c r="T478" s="11"/>
      <c r="U478" s="11"/>
      <c r="V478" s="11"/>
      <c r="W478" s="11"/>
      <c r="X478" s="11"/>
      <c r="Z478" s="11"/>
      <c r="AA478" s="11"/>
      <c r="AB478" s="11"/>
      <c r="AC478" s="11"/>
      <c r="AD478" s="11"/>
      <c r="AE478" s="11"/>
      <c r="AF478" s="11"/>
      <c r="AG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8"/>
      <c r="AU478" s="11"/>
      <c r="AV478" s="11"/>
      <c r="AZ478" s="12"/>
      <c r="BA478" s="11"/>
    </row>
    <row r="479" spans="6:53" ht="15.75" customHeight="1">
      <c r="F479" s="44"/>
      <c r="H479" s="11"/>
      <c r="I479" s="11"/>
      <c r="J479" s="11"/>
      <c r="K479" s="11"/>
      <c r="L479" s="11"/>
      <c r="M479" s="11"/>
      <c r="N479" s="11"/>
      <c r="O479" s="11"/>
      <c r="P479" s="18"/>
      <c r="Q479" s="11"/>
      <c r="R479" s="11"/>
      <c r="S479" s="11"/>
      <c r="T479" s="11"/>
      <c r="U479" s="11"/>
      <c r="V479" s="11"/>
      <c r="W479" s="11"/>
      <c r="X479" s="11"/>
      <c r="Z479" s="11"/>
      <c r="AA479" s="11"/>
      <c r="AB479" s="11"/>
      <c r="AC479" s="11"/>
      <c r="AD479" s="11"/>
      <c r="AE479" s="11"/>
      <c r="AF479" s="11"/>
      <c r="AG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8"/>
      <c r="AU479" s="11"/>
      <c r="AV479" s="11"/>
      <c r="AZ479" s="12"/>
      <c r="BA479" s="11"/>
    </row>
    <row r="480" spans="6:53" ht="15.75" customHeight="1">
      <c r="F480" s="44"/>
      <c r="H480" s="11"/>
      <c r="I480" s="11"/>
      <c r="J480" s="11"/>
      <c r="K480" s="11"/>
      <c r="L480" s="11"/>
      <c r="M480" s="11"/>
      <c r="N480" s="11"/>
      <c r="O480" s="11"/>
      <c r="P480" s="18"/>
      <c r="Q480" s="11"/>
      <c r="R480" s="11"/>
      <c r="S480" s="11"/>
      <c r="T480" s="11"/>
      <c r="U480" s="11"/>
      <c r="V480" s="11"/>
      <c r="W480" s="11"/>
      <c r="X480" s="11"/>
      <c r="Z480" s="11"/>
      <c r="AA480" s="11"/>
      <c r="AB480" s="11"/>
      <c r="AC480" s="11"/>
      <c r="AD480" s="11"/>
      <c r="AE480" s="11"/>
      <c r="AF480" s="11"/>
      <c r="AG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8"/>
      <c r="AU480" s="11"/>
      <c r="AV480" s="11"/>
      <c r="AZ480" s="12"/>
      <c r="BA480" s="11"/>
    </row>
    <row r="481" spans="6:53" ht="15.75" customHeight="1">
      <c r="F481" s="44"/>
      <c r="H481" s="11"/>
      <c r="I481" s="11"/>
      <c r="J481" s="11"/>
      <c r="K481" s="11"/>
      <c r="L481" s="11"/>
      <c r="M481" s="11"/>
      <c r="N481" s="11"/>
      <c r="O481" s="11"/>
      <c r="P481" s="18"/>
      <c r="Q481" s="11"/>
      <c r="R481" s="11"/>
      <c r="S481" s="11"/>
      <c r="T481" s="11"/>
      <c r="U481" s="11"/>
      <c r="V481" s="11"/>
      <c r="W481" s="11"/>
      <c r="X481" s="11"/>
      <c r="Z481" s="11"/>
      <c r="AA481" s="11"/>
      <c r="AB481" s="11"/>
      <c r="AC481" s="11"/>
      <c r="AD481" s="11"/>
      <c r="AE481" s="11"/>
      <c r="AF481" s="11"/>
      <c r="AG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8"/>
      <c r="AU481" s="11"/>
      <c r="AV481" s="11"/>
      <c r="AZ481" s="12"/>
      <c r="BA481" s="11"/>
    </row>
    <row r="482" spans="6:53" ht="15.75" customHeight="1">
      <c r="F482" s="44"/>
      <c r="H482" s="11"/>
      <c r="I482" s="11"/>
      <c r="J482" s="11"/>
      <c r="K482" s="11"/>
      <c r="L482" s="11"/>
      <c r="M482" s="11"/>
      <c r="N482" s="11"/>
      <c r="O482" s="11"/>
      <c r="P482" s="18"/>
      <c r="Q482" s="11"/>
      <c r="R482" s="11"/>
      <c r="S482" s="11"/>
      <c r="T482" s="11"/>
      <c r="U482" s="11"/>
      <c r="V482" s="11"/>
      <c r="W482" s="11"/>
      <c r="X482" s="11"/>
      <c r="Z482" s="11"/>
      <c r="AA482" s="11"/>
      <c r="AB482" s="11"/>
      <c r="AC482" s="11"/>
      <c r="AD482" s="11"/>
      <c r="AE482" s="11"/>
      <c r="AF482" s="11"/>
      <c r="AG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8"/>
      <c r="AU482" s="11"/>
      <c r="AV482" s="11"/>
      <c r="AZ482" s="12"/>
      <c r="BA482" s="11"/>
    </row>
    <row r="483" spans="6:53" ht="15.75" customHeight="1">
      <c r="F483" s="44"/>
      <c r="H483" s="11"/>
      <c r="I483" s="11"/>
      <c r="J483" s="11"/>
      <c r="K483" s="11"/>
      <c r="L483" s="11"/>
      <c r="M483" s="11"/>
      <c r="N483" s="11"/>
      <c r="O483" s="11"/>
      <c r="P483" s="18"/>
      <c r="Q483" s="11"/>
      <c r="R483" s="11"/>
      <c r="S483" s="11"/>
      <c r="T483" s="11"/>
      <c r="U483" s="11"/>
      <c r="V483" s="11"/>
      <c r="W483" s="11"/>
      <c r="X483" s="11"/>
      <c r="Z483" s="11"/>
      <c r="AA483" s="11"/>
      <c r="AB483" s="11"/>
      <c r="AC483" s="11"/>
      <c r="AD483" s="11"/>
      <c r="AE483" s="11"/>
      <c r="AF483" s="11"/>
      <c r="AG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8"/>
      <c r="AU483" s="11"/>
      <c r="AV483" s="11"/>
      <c r="AZ483" s="12"/>
      <c r="BA483" s="11"/>
    </row>
    <row r="484" spans="6:53" ht="15.75" customHeight="1">
      <c r="F484" s="44"/>
      <c r="H484" s="11"/>
      <c r="I484" s="11"/>
      <c r="J484" s="11"/>
      <c r="K484" s="11"/>
      <c r="L484" s="11"/>
      <c r="M484" s="11"/>
      <c r="N484" s="11"/>
      <c r="O484" s="11"/>
      <c r="P484" s="18"/>
      <c r="Q484" s="11"/>
      <c r="R484" s="11"/>
      <c r="S484" s="11"/>
      <c r="T484" s="11"/>
      <c r="U484" s="11"/>
      <c r="V484" s="11"/>
      <c r="W484" s="11"/>
      <c r="X484" s="11"/>
      <c r="Z484" s="11"/>
      <c r="AA484" s="11"/>
      <c r="AB484" s="11"/>
      <c r="AC484" s="11"/>
      <c r="AD484" s="11"/>
      <c r="AE484" s="11"/>
      <c r="AF484" s="11"/>
      <c r="AG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8"/>
      <c r="AU484" s="11"/>
      <c r="AV484" s="11"/>
      <c r="AZ484" s="12"/>
      <c r="BA484" s="11"/>
    </row>
    <row r="485" spans="6:53" ht="15.75" customHeight="1">
      <c r="F485" s="44"/>
      <c r="H485" s="11"/>
      <c r="I485" s="11"/>
      <c r="J485" s="11"/>
      <c r="K485" s="11"/>
      <c r="L485" s="11"/>
      <c r="M485" s="11"/>
      <c r="N485" s="11"/>
      <c r="O485" s="11"/>
      <c r="P485" s="18"/>
      <c r="Q485" s="11"/>
      <c r="R485" s="11"/>
      <c r="S485" s="11"/>
      <c r="T485" s="11"/>
      <c r="U485" s="11"/>
      <c r="V485" s="11"/>
      <c r="W485" s="11"/>
      <c r="X485" s="11"/>
      <c r="Z485" s="11"/>
      <c r="AA485" s="11"/>
      <c r="AB485" s="11"/>
      <c r="AC485" s="11"/>
      <c r="AD485" s="11"/>
      <c r="AE485" s="11"/>
      <c r="AF485" s="11"/>
      <c r="AG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8"/>
      <c r="AU485" s="11"/>
      <c r="AV485" s="11"/>
      <c r="AZ485" s="12"/>
      <c r="BA485" s="11"/>
    </row>
    <row r="486" spans="6:53" ht="15.75" customHeight="1">
      <c r="F486" s="44"/>
      <c r="H486" s="11"/>
      <c r="I486" s="11"/>
      <c r="J486" s="11"/>
      <c r="K486" s="11"/>
      <c r="L486" s="11"/>
      <c r="M486" s="11"/>
      <c r="N486" s="11"/>
      <c r="O486" s="11"/>
      <c r="P486" s="18"/>
      <c r="Q486" s="11"/>
      <c r="R486" s="11"/>
      <c r="S486" s="11"/>
      <c r="T486" s="11"/>
      <c r="U486" s="11"/>
      <c r="V486" s="11"/>
      <c r="W486" s="11"/>
      <c r="X486" s="11"/>
      <c r="Z486" s="11"/>
      <c r="AA486" s="11"/>
      <c r="AB486" s="11"/>
      <c r="AC486" s="11"/>
      <c r="AD486" s="11"/>
      <c r="AE486" s="11"/>
      <c r="AF486" s="11"/>
      <c r="AG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8"/>
      <c r="AU486" s="11"/>
      <c r="AV486" s="11"/>
      <c r="AZ486" s="12"/>
      <c r="BA486" s="11"/>
    </row>
    <row r="487" spans="6:53" ht="15.75" customHeight="1">
      <c r="F487" s="44"/>
      <c r="H487" s="11"/>
      <c r="I487" s="11"/>
      <c r="J487" s="11"/>
      <c r="K487" s="11"/>
      <c r="L487" s="11"/>
      <c r="M487" s="11"/>
      <c r="N487" s="11"/>
      <c r="O487" s="11"/>
      <c r="P487" s="18"/>
      <c r="Q487" s="11"/>
      <c r="R487" s="11"/>
      <c r="S487" s="11"/>
      <c r="T487" s="11"/>
      <c r="U487" s="11"/>
      <c r="V487" s="11"/>
      <c r="W487" s="11"/>
      <c r="X487" s="11"/>
      <c r="Z487" s="11"/>
      <c r="AA487" s="11"/>
      <c r="AB487" s="11"/>
      <c r="AC487" s="11"/>
      <c r="AD487" s="11"/>
      <c r="AE487" s="11"/>
      <c r="AF487" s="11"/>
      <c r="AG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8"/>
      <c r="AU487" s="11"/>
      <c r="AV487" s="11"/>
      <c r="AZ487" s="12"/>
      <c r="BA487" s="11"/>
    </row>
    <row r="488" spans="6:53" ht="15.75" customHeight="1">
      <c r="F488" s="44"/>
      <c r="H488" s="11"/>
      <c r="I488" s="11"/>
      <c r="J488" s="11"/>
      <c r="K488" s="11"/>
      <c r="L488" s="11"/>
      <c r="M488" s="11"/>
      <c r="N488" s="11"/>
      <c r="O488" s="11"/>
      <c r="P488" s="18"/>
      <c r="Q488" s="11"/>
      <c r="R488" s="11"/>
      <c r="S488" s="11"/>
      <c r="T488" s="11"/>
      <c r="U488" s="11"/>
      <c r="V488" s="11"/>
      <c r="W488" s="11"/>
      <c r="X488" s="11"/>
      <c r="Z488" s="11"/>
      <c r="AA488" s="11"/>
      <c r="AB488" s="11"/>
      <c r="AC488" s="11"/>
      <c r="AD488" s="11"/>
      <c r="AE488" s="11"/>
      <c r="AF488" s="11"/>
      <c r="AG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8"/>
      <c r="AU488" s="11"/>
      <c r="AV488" s="11"/>
      <c r="AZ488" s="12"/>
      <c r="BA488" s="11"/>
    </row>
    <row r="489" spans="6:53" ht="15.75" customHeight="1">
      <c r="F489" s="44"/>
      <c r="H489" s="11"/>
      <c r="I489" s="11"/>
      <c r="J489" s="11"/>
      <c r="K489" s="11"/>
      <c r="L489" s="11"/>
      <c r="M489" s="11"/>
      <c r="N489" s="11"/>
      <c r="O489" s="11"/>
      <c r="P489" s="18"/>
      <c r="Q489" s="11"/>
      <c r="R489" s="11"/>
      <c r="S489" s="11"/>
      <c r="T489" s="11"/>
      <c r="U489" s="11"/>
      <c r="V489" s="11"/>
      <c r="W489" s="11"/>
      <c r="X489" s="11"/>
      <c r="Z489" s="11"/>
      <c r="AA489" s="11"/>
      <c r="AB489" s="11"/>
      <c r="AC489" s="11"/>
      <c r="AD489" s="11"/>
      <c r="AE489" s="11"/>
      <c r="AF489" s="11"/>
      <c r="AG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8"/>
      <c r="AU489" s="11"/>
      <c r="AV489" s="11"/>
      <c r="AZ489" s="12"/>
      <c r="BA489" s="11"/>
    </row>
    <row r="490" spans="6:53" ht="15.75" customHeight="1">
      <c r="F490" s="44"/>
      <c r="H490" s="11"/>
      <c r="I490" s="11"/>
      <c r="J490" s="11"/>
      <c r="K490" s="11"/>
      <c r="L490" s="11"/>
      <c r="M490" s="11"/>
      <c r="N490" s="11"/>
      <c r="O490" s="11"/>
      <c r="P490" s="18"/>
      <c r="Q490" s="11"/>
      <c r="R490" s="11"/>
      <c r="S490" s="11"/>
      <c r="T490" s="11"/>
      <c r="U490" s="11"/>
      <c r="V490" s="11"/>
      <c r="W490" s="11"/>
      <c r="X490" s="11"/>
      <c r="Z490" s="11"/>
      <c r="AA490" s="11"/>
      <c r="AB490" s="11"/>
      <c r="AC490" s="11"/>
      <c r="AD490" s="11"/>
      <c r="AE490" s="11"/>
      <c r="AF490" s="11"/>
      <c r="AG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8"/>
      <c r="AU490" s="11"/>
      <c r="AV490" s="11"/>
      <c r="AZ490" s="12"/>
      <c r="BA490" s="11"/>
    </row>
    <row r="491" spans="6:53" ht="15.75" customHeight="1">
      <c r="F491" s="44"/>
      <c r="H491" s="11"/>
      <c r="I491" s="11"/>
      <c r="J491" s="11"/>
      <c r="K491" s="11"/>
      <c r="L491" s="11"/>
      <c r="M491" s="11"/>
      <c r="N491" s="11"/>
      <c r="O491" s="11"/>
      <c r="P491" s="18"/>
      <c r="Q491" s="11"/>
      <c r="R491" s="11"/>
      <c r="S491" s="11"/>
      <c r="T491" s="11"/>
      <c r="U491" s="11"/>
      <c r="V491" s="11"/>
      <c r="W491" s="11"/>
      <c r="X491" s="11"/>
      <c r="Z491" s="11"/>
      <c r="AA491" s="11"/>
      <c r="AB491" s="11"/>
      <c r="AC491" s="11"/>
      <c r="AD491" s="11"/>
      <c r="AE491" s="11"/>
      <c r="AF491" s="11"/>
      <c r="AG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8"/>
      <c r="AU491" s="11"/>
      <c r="AV491" s="11"/>
      <c r="AZ491" s="12"/>
      <c r="BA491" s="11"/>
    </row>
    <row r="492" spans="6:53" ht="15.75" customHeight="1">
      <c r="F492" s="44"/>
      <c r="H492" s="11"/>
      <c r="I492" s="11"/>
      <c r="J492" s="11"/>
      <c r="K492" s="11"/>
      <c r="L492" s="11"/>
      <c r="M492" s="11"/>
      <c r="N492" s="11"/>
      <c r="O492" s="11"/>
      <c r="P492" s="18"/>
      <c r="Q492" s="11"/>
      <c r="R492" s="11"/>
      <c r="S492" s="11"/>
      <c r="T492" s="11"/>
      <c r="U492" s="11"/>
      <c r="V492" s="11"/>
      <c r="W492" s="11"/>
      <c r="X492" s="11"/>
      <c r="Z492" s="11"/>
      <c r="AA492" s="11"/>
      <c r="AB492" s="11"/>
      <c r="AC492" s="11"/>
      <c r="AD492" s="11"/>
      <c r="AE492" s="11"/>
      <c r="AF492" s="11"/>
      <c r="AG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8"/>
      <c r="AU492" s="11"/>
      <c r="AV492" s="11"/>
      <c r="AZ492" s="12"/>
      <c r="BA492" s="11"/>
    </row>
    <row r="493" spans="6:53" ht="15.75" customHeight="1">
      <c r="F493" s="44"/>
      <c r="H493" s="11"/>
      <c r="I493" s="11"/>
      <c r="J493" s="11"/>
      <c r="K493" s="11"/>
      <c r="L493" s="11"/>
      <c r="M493" s="11"/>
      <c r="N493" s="11"/>
      <c r="O493" s="11"/>
      <c r="P493" s="18"/>
      <c r="Q493" s="11"/>
      <c r="R493" s="11"/>
      <c r="S493" s="11"/>
      <c r="T493" s="11"/>
      <c r="U493" s="11"/>
      <c r="V493" s="11"/>
      <c r="W493" s="11"/>
      <c r="X493" s="11"/>
      <c r="Z493" s="11"/>
      <c r="AA493" s="11"/>
      <c r="AB493" s="11"/>
      <c r="AC493" s="11"/>
      <c r="AD493" s="11"/>
      <c r="AE493" s="11"/>
      <c r="AF493" s="11"/>
      <c r="AG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8"/>
      <c r="AU493" s="11"/>
      <c r="AV493" s="11"/>
      <c r="AZ493" s="12"/>
      <c r="BA493" s="11"/>
    </row>
    <row r="494" spans="6:53" ht="15.75" customHeight="1">
      <c r="F494" s="44"/>
      <c r="H494" s="11"/>
      <c r="I494" s="11"/>
      <c r="J494" s="11"/>
      <c r="K494" s="11"/>
      <c r="L494" s="11"/>
      <c r="M494" s="11"/>
      <c r="N494" s="11"/>
      <c r="O494" s="11"/>
      <c r="P494" s="18"/>
      <c r="Q494" s="11"/>
      <c r="R494" s="11"/>
      <c r="S494" s="11"/>
      <c r="T494" s="11"/>
      <c r="U494" s="11"/>
      <c r="V494" s="11"/>
      <c r="W494" s="11"/>
      <c r="X494" s="11"/>
      <c r="Z494" s="11"/>
      <c r="AA494" s="11"/>
      <c r="AB494" s="11"/>
      <c r="AC494" s="11"/>
      <c r="AD494" s="11"/>
      <c r="AE494" s="11"/>
      <c r="AF494" s="11"/>
      <c r="AG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8"/>
      <c r="AU494" s="11"/>
      <c r="AV494" s="11"/>
      <c r="AZ494" s="12"/>
      <c r="BA494" s="11"/>
    </row>
    <row r="495" spans="6:53" ht="15.75" customHeight="1">
      <c r="F495" s="44"/>
      <c r="H495" s="11"/>
      <c r="I495" s="11"/>
      <c r="J495" s="11"/>
      <c r="K495" s="11"/>
      <c r="L495" s="11"/>
      <c r="M495" s="11"/>
      <c r="N495" s="11"/>
      <c r="O495" s="11"/>
      <c r="P495" s="18"/>
      <c r="Q495" s="11"/>
      <c r="R495" s="11"/>
      <c r="S495" s="11"/>
      <c r="T495" s="11"/>
      <c r="U495" s="11"/>
      <c r="V495" s="11"/>
      <c r="W495" s="11"/>
      <c r="X495" s="11"/>
      <c r="Z495" s="11"/>
      <c r="AA495" s="11"/>
      <c r="AB495" s="11"/>
      <c r="AC495" s="11"/>
      <c r="AD495" s="11"/>
      <c r="AE495" s="11"/>
      <c r="AF495" s="11"/>
      <c r="AG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8"/>
      <c r="AU495" s="11"/>
      <c r="AV495" s="11"/>
      <c r="AZ495" s="12"/>
      <c r="BA495" s="11"/>
    </row>
    <row r="496" spans="6:53" ht="15.75" customHeight="1">
      <c r="F496" s="44"/>
      <c r="H496" s="11"/>
      <c r="I496" s="11"/>
      <c r="J496" s="11"/>
      <c r="K496" s="11"/>
      <c r="L496" s="11"/>
      <c r="M496" s="11"/>
      <c r="N496" s="11"/>
      <c r="O496" s="11"/>
      <c r="P496" s="18"/>
      <c r="Q496" s="11"/>
      <c r="R496" s="11"/>
      <c r="S496" s="11"/>
      <c r="T496" s="11"/>
      <c r="U496" s="11"/>
      <c r="V496" s="11"/>
      <c r="W496" s="11"/>
      <c r="X496" s="11"/>
      <c r="Z496" s="11"/>
      <c r="AA496" s="11"/>
      <c r="AB496" s="11"/>
      <c r="AC496" s="11"/>
      <c r="AD496" s="11"/>
      <c r="AE496" s="11"/>
      <c r="AF496" s="11"/>
      <c r="AG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8"/>
      <c r="AU496" s="11"/>
      <c r="AV496" s="11"/>
      <c r="AZ496" s="12"/>
      <c r="BA496" s="11"/>
    </row>
    <row r="497" spans="6:53" ht="15.75" customHeight="1">
      <c r="F497" s="44"/>
      <c r="H497" s="11"/>
      <c r="I497" s="11"/>
      <c r="J497" s="11"/>
      <c r="K497" s="11"/>
      <c r="L497" s="11"/>
      <c r="M497" s="11"/>
      <c r="N497" s="11"/>
      <c r="O497" s="11"/>
      <c r="P497" s="18"/>
      <c r="Q497" s="11"/>
      <c r="R497" s="11"/>
      <c r="S497" s="11"/>
      <c r="T497" s="11"/>
      <c r="U497" s="11"/>
      <c r="V497" s="11"/>
      <c r="W497" s="11"/>
      <c r="X497" s="11"/>
      <c r="Z497" s="11"/>
      <c r="AA497" s="11"/>
      <c r="AB497" s="11"/>
      <c r="AC497" s="11"/>
      <c r="AD497" s="11"/>
      <c r="AE497" s="11"/>
      <c r="AF497" s="11"/>
      <c r="AG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8"/>
      <c r="AU497" s="11"/>
      <c r="AV497" s="11"/>
      <c r="AZ497" s="12"/>
      <c r="BA497" s="11"/>
    </row>
    <row r="498" spans="6:53" ht="15.75" customHeight="1">
      <c r="F498" s="44"/>
      <c r="H498" s="11"/>
      <c r="I498" s="11"/>
      <c r="J498" s="11"/>
      <c r="K498" s="11"/>
      <c r="L498" s="11"/>
      <c r="M498" s="11"/>
      <c r="N498" s="11"/>
      <c r="O498" s="11"/>
      <c r="P498" s="18"/>
      <c r="Q498" s="11"/>
      <c r="R498" s="11"/>
      <c r="S498" s="11"/>
      <c r="T498" s="11"/>
      <c r="U498" s="11"/>
      <c r="V498" s="11"/>
      <c r="W498" s="11"/>
      <c r="X498" s="11"/>
      <c r="Z498" s="11"/>
      <c r="AA498" s="11"/>
      <c r="AB498" s="11"/>
      <c r="AC498" s="11"/>
      <c r="AD498" s="11"/>
      <c r="AE498" s="11"/>
      <c r="AF498" s="11"/>
      <c r="AG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8"/>
      <c r="AU498" s="11"/>
      <c r="AV498" s="11"/>
      <c r="AZ498" s="12"/>
      <c r="BA498" s="11"/>
    </row>
    <row r="499" spans="6:53" ht="15.75" customHeight="1">
      <c r="F499" s="44"/>
      <c r="H499" s="11"/>
      <c r="I499" s="11"/>
      <c r="J499" s="11"/>
      <c r="K499" s="11"/>
      <c r="L499" s="11"/>
      <c r="M499" s="11"/>
      <c r="N499" s="11"/>
      <c r="O499" s="11"/>
      <c r="P499" s="18"/>
      <c r="Q499" s="11"/>
      <c r="R499" s="11"/>
      <c r="S499" s="11"/>
      <c r="T499" s="11"/>
      <c r="U499" s="11"/>
      <c r="V499" s="11"/>
      <c r="W499" s="11"/>
      <c r="X499" s="11"/>
      <c r="Z499" s="11"/>
      <c r="AA499" s="11"/>
      <c r="AB499" s="11"/>
      <c r="AC499" s="11"/>
      <c r="AD499" s="11"/>
      <c r="AE499" s="11"/>
      <c r="AF499" s="11"/>
      <c r="AG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8"/>
      <c r="AU499" s="11"/>
      <c r="AV499" s="11"/>
      <c r="AZ499" s="12"/>
      <c r="BA499" s="11"/>
    </row>
    <row r="500" spans="6:53" ht="15.75" customHeight="1">
      <c r="F500" s="44"/>
      <c r="H500" s="11"/>
      <c r="I500" s="11"/>
      <c r="J500" s="11"/>
      <c r="K500" s="11"/>
      <c r="L500" s="11"/>
      <c r="M500" s="11"/>
      <c r="N500" s="11"/>
      <c r="O500" s="11"/>
      <c r="P500" s="18"/>
      <c r="Q500" s="11"/>
      <c r="R500" s="11"/>
      <c r="S500" s="11"/>
      <c r="T500" s="11"/>
      <c r="U500" s="11"/>
      <c r="V500" s="11"/>
      <c r="W500" s="11"/>
      <c r="X500" s="11"/>
      <c r="Z500" s="11"/>
      <c r="AA500" s="11"/>
      <c r="AB500" s="11"/>
      <c r="AC500" s="11"/>
      <c r="AD500" s="11"/>
      <c r="AE500" s="11"/>
      <c r="AF500" s="11"/>
      <c r="AG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8"/>
      <c r="AU500" s="11"/>
      <c r="AV500" s="11"/>
      <c r="AZ500" s="12"/>
      <c r="BA500" s="11"/>
    </row>
    <row r="501" spans="6:53" ht="15.75" customHeight="1">
      <c r="F501" s="44"/>
      <c r="H501" s="11"/>
      <c r="I501" s="11"/>
      <c r="J501" s="11"/>
      <c r="K501" s="11"/>
      <c r="L501" s="11"/>
      <c r="M501" s="11"/>
      <c r="N501" s="11"/>
      <c r="O501" s="11"/>
      <c r="P501" s="18"/>
      <c r="Q501" s="11"/>
      <c r="R501" s="11"/>
      <c r="S501" s="11"/>
      <c r="T501" s="11"/>
      <c r="U501" s="11"/>
      <c r="V501" s="11"/>
      <c r="W501" s="11"/>
      <c r="X501" s="11"/>
      <c r="Z501" s="11"/>
      <c r="AA501" s="11"/>
      <c r="AB501" s="11"/>
      <c r="AC501" s="11"/>
      <c r="AD501" s="11"/>
      <c r="AE501" s="11"/>
      <c r="AF501" s="11"/>
      <c r="AG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8"/>
      <c r="AU501" s="11"/>
      <c r="AV501" s="11"/>
      <c r="AZ501" s="12"/>
      <c r="BA501" s="11"/>
    </row>
    <row r="502" spans="6:53" ht="15.75" customHeight="1">
      <c r="F502" s="44"/>
      <c r="H502" s="11"/>
      <c r="I502" s="11"/>
      <c r="J502" s="11"/>
      <c r="K502" s="11"/>
      <c r="L502" s="11"/>
      <c r="M502" s="11"/>
      <c r="N502" s="11"/>
      <c r="O502" s="11"/>
      <c r="P502" s="18"/>
      <c r="Q502" s="11"/>
      <c r="R502" s="11"/>
      <c r="S502" s="11"/>
      <c r="T502" s="11"/>
      <c r="U502" s="11"/>
      <c r="V502" s="11"/>
      <c r="W502" s="11"/>
      <c r="X502" s="11"/>
      <c r="Z502" s="11"/>
      <c r="AA502" s="11"/>
      <c r="AB502" s="11"/>
      <c r="AC502" s="11"/>
      <c r="AD502" s="11"/>
      <c r="AE502" s="11"/>
      <c r="AF502" s="11"/>
      <c r="AG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8"/>
      <c r="AU502" s="11"/>
      <c r="AV502" s="11"/>
      <c r="AZ502" s="12"/>
      <c r="BA502" s="11"/>
    </row>
    <row r="503" spans="6:53" ht="15.75" customHeight="1">
      <c r="F503" s="44"/>
      <c r="H503" s="11"/>
      <c r="I503" s="11"/>
      <c r="J503" s="11"/>
      <c r="K503" s="11"/>
      <c r="L503" s="11"/>
      <c r="M503" s="11"/>
      <c r="N503" s="11"/>
      <c r="O503" s="11"/>
      <c r="P503" s="18"/>
      <c r="Q503" s="11"/>
      <c r="R503" s="11"/>
      <c r="S503" s="11"/>
      <c r="T503" s="11"/>
      <c r="U503" s="11"/>
      <c r="V503" s="11"/>
      <c r="W503" s="11"/>
      <c r="X503" s="11"/>
      <c r="Z503" s="11"/>
      <c r="AA503" s="11"/>
      <c r="AB503" s="11"/>
      <c r="AC503" s="11"/>
      <c r="AD503" s="11"/>
      <c r="AE503" s="11"/>
      <c r="AF503" s="11"/>
      <c r="AG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8"/>
      <c r="AU503" s="11"/>
      <c r="AV503" s="11"/>
      <c r="AZ503" s="12"/>
      <c r="BA503" s="11"/>
    </row>
    <row r="504" spans="6:53" ht="15.75" customHeight="1">
      <c r="F504" s="44"/>
      <c r="H504" s="11"/>
      <c r="I504" s="11"/>
      <c r="J504" s="11"/>
      <c r="K504" s="11"/>
      <c r="L504" s="11"/>
      <c r="M504" s="11"/>
      <c r="N504" s="11"/>
      <c r="O504" s="11"/>
      <c r="P504" s="18"/>
      <c r="Q504" s="11"/>
      <c r="R504" s="11"/>
      <c r="S504" s="11"/>
      <c r="T504" s="11"/>
      <c r="U504" s="11"/>
      <c r="V504" s="11"/>
      <c r="W504" s="11"/>
      <c r="X504" s="11"/>
      <c r="Z504" s="11"/>
      <c r="AA504" s="11"/>
      <c r="AB504" s="11"/>
      <c r="AC504" s="11"/>
      <c r="AD504" s="11"/>
      <c r="AE504" s="11"/>
      <c r="AF504" s="11"/>
      <c r="AG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8"/>
      <c r="AU504" s="11"/>
      <c r="AV504" s="11"/>
      <c r="AZ504" s="12"/>
      <c r="BA504" s="11"/>
    </row>
    <row r="505" spans="6:53" ht="15.75" customHeight="1">
      <c r="F505" s="44"/>
      <c r="H505" s="11"/>
      <c r="I505" s="11"/>
      <c r="J505" s="11"/>
      <c r="K505" s="11"/>
      <c r="L505" s="11"/>
      <c r="M505" s="11"/>
      <c r="N505" s="11"/>
      <c r="O505" s="11"/>
      <c r="P505" s="18"/>
      <c r="Q505" s="11"/>
      <c r="R505" s="11"/>
      <c r="S505" s="11"/>
      <c r="T505" s="11"/>
      <c r="U505" s="11"/>
      <c r="V505" s="11"/>
      <c r="W505" s="11"/>
      <c r="X505" s="11"/>
      <c r="Z505" s="11"/>
      <c r="AA505" s="11"/>
      <c r="AB505" s="11"/>
      <c r="AC505" s="11"/>
      <c r="AD505" s="11"/>
      <c r="AE505" s="11"/>
      <c r="AF505" s="11"/>
      <c r="AG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8"/>
      <c r="AU505" s="11"/>
      <c r="AV505" s="11"/>
      <c r="AZ505" s="12"/>
      <c r="BA505" s="11"/>
    </row>
    <row r="506" spans="6:53" ht="15.75" customHeight="1">
      <c r="F506" s="44"/>
      <c r="H506" s="11"/>
      <c r="I506" s="11"/>
      <c r="J506" s="11"/>
      <c r="K506" s="11"/>
      <c r="L506" s="11"/>
      <c r="M506" s="11"/>
      <c r="N506" s="11"/>
      <c r="O506" s="11"/>
      <c r="P506" s="18"/>
      <c r="Q506" s="11"/>
      <c r="R506" s="11"/>
      <c r="S506" s="11"/>
      <c r="T506" s="11"/>
      <c r="U506" s="11"/>
      <c r="V506" s="11"/>
      <c r="W506" s="11"/>
      <c r="X506" s="11"/>
      <c r="Z506" s="11"/>
      <c r="AA506" s="11"/>
      <c r="AB506" s="11"/>
      <c r="AC506" s="11"/>
      <c r="AD506" s="11"/>
      <c r="AE506" s="11"/>
      <c r="AF506" s="11"/>
      <c r="AG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8"/>
      <c r="AU506" s="11"/>
      <c r="AV506" s="11"/>
      <c r="AZ506" s="12"/>
      <c r="BA506" s="11"/>
    </row>
    <row r="507" spans="6:53" ht="15.75" customHeight="1">
      <c r="F507" s="44"/>
      <c r="H507" s="11"/>
      <c r="I507" s="11"/>
      <c r="J507" s="11"/>
      <c r="K507" s="11"/>
      <c r="L507" s="11"/>
      <c r="M507" s="11"/>
      <c r="N507" s="11"/>
      <c r="O507" s="11"/>
      <c r="P507" s="18"/>
      <c r="Q507" s="11"/>
      <c r="R507" s="11"/>
      <c r="S507" s="11"/>
      <c r="T507" s="11"/>
      <c r="U507" s="11"/>
      <c r="V507" s="11"/>
      <c r="W507" s="11"/>
      <c r="X507" s="11"/>
      <c r="Z507" s="11"/>
      <c r="AA507" s="11"/>
      <c r="AB507" s="11"/>
      <c r="AC507" s="11"/>
      <c r="AD507" s="11"/>
      <c r="AE507" s="11"/>
      <c r="AF507" s="11"/>
      <c r="AG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8"/>
      <c r="AU507" s="11"/>
      <c r="AV507" s="11"/>
      <c r="AZ507" s="12"/>
      <c r="BA507" s="11"/>
    </row>
    <row r="508" spans="6:53" ht="15.75" customHeight="1">
      <c r="F508" s="44"/>
      <c r="H508" s="11"/>
      <c r="I508" s="11"/>
      <c r="J508" s="11"/>
      <c r="K508" s="11"/>
      <c r="L508" s="11"/>
      <c r="M508" s="11"/>
      <c r="N508" s="11"/>
      <c r="O508" s="11"/>
      <c r="P508" s="18"/>
      <c r="Q508" s="11"/>
      <c r="R508" s="11"/>
      <c r="S508" s="11"/>
      <c r="T508" s="11"/>
      <c r="U508" s="11"/>
      <c r="V508" s="11"/>
      <c r="W508" s="11"/>
      <c r="X508" s="11"/>
      <c r="Z508" s="11"/>
      <c r="AA508" s="11"/>
      <c r="AB508" s="11"/>
      <c r="AC508" s="11"/>
      <c r="AD508" s="11"/>
      <c r="AE508" s="11"/>
      <c r="AF508" s="11"/>
      <c r="AG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8"/>
      <c r="AU508" s="11"/>
      <c r="AV508" s="11"/>
      <c r="AZ508" s="12"/>
      <c r="BA508" s="11"/>
    </row>
    <row r="509" spans="6:53" ht="15.75" customHeight="1">
      <c r="F509" s="44"/>
      <c r="H509" s="11"/>
      <c r="I509" s="11"/>
      <c r="J509" s="11"/>
      <c r="K509" s="11"/>
      <c r="L509" s="11"/>
      <c r="M509" s="11"/>
      <c r="N509" s="11"/>
      <c r="O509" s="11"/>
      <c r="P509" s="18"/>
      <c r="Q509" s="11"/>
      <c r="R509" s="11"/>
      <c r="S509" s="11"/>
      <c r="T509" s="11"/>
      <c r="U509" s="11"/>
      <c r="V509" s="11"/>
      <c r="W509" s="11"/>
      <c r="X509" s="11"/>
      <c r="Z509" s="11"/>
      <c r="AA509" s="11"/>
      <c r="AB509" s="11"/>
      <c r="AC509" s="11"/>
      <c r="AD509" s="11"/>
      <c r="AE509" s="11"/>
      <c r="AF509" s="11"/>
      <c r="AG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8"/>
      <c r="AU509" s="11"/>
      <c r="AV509" s="11"/>
      <c r="AZ509" s="12"/>
      <c r="BA509" s="11"/>
    </row>
    <row r="510" spans="6:53" ht="15.75" customHeight="1">
      <c r="F510" s="44"/>
      <c r="H510" s="11"/>
      <c r="I510" s="11"/>
      <c r="J510" s="11"/>
      <c r="K510" s="11"/>
      <c r="L510" s="11"/>
      <c r="M510" s="11"/>
      <c r="N510" s="11"/>
      <c r="O510" s="11"/>
      <c r="P510" s="18"/>
      <c r="Q510" s="11"/>
      <c r="R510" s="11"/>
      <c r="S510" s="11"/>
      <c r="T510" s="11"/>
      <c r="U510" s="11"/>
      <c r="V510" s="11"/>
      <c r="W510" s="11"/>
      <c r="X510" s="11"/>
      <c r="Z510" s="11"/>
      <c r="AA510" s="11"/>
      <c r="AB510" s="11"/>
      <c r="AC510" s="11"/>
      <c r="AD510" s="11"/>
      <c r="AE510" s="11"/>
      <c r="AF510" s="11"/>
      <c r="AG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8"/>
      <c r="AU510" s="11"/>
      <c r="AV510" s="11"/>
      <c r="AZ510" s="12"/>
      <c r="BA510" s="11"/>
    </row>
    <row r="511" spans="6:53" ht="15.75" customHeight="1">
      <c r="F511" s="44"/>
      <c r="H511" s="11"/>
      <c r="I511" s="11"/>
      <c r="J511" s="11"/>
      <c r="K511" s="11"/>
      <c r="L511" s="11"/>
      <c r="M511" s="11"/>
      <c r="N511" s="11"/>
      <c r="O511" s="11"/>
      <c r="P511" s="18"/>
      <c r="Q511" s="11"/>
      <c r="R511" s="11"/>
      <c r="S511" s="11"/>
      <c r="T511" s="11"/>
      <c r="U511" s="11"/>
      <c r="V511" s="11"/>
      <c r="W511" s="11"/>
      <c r="X511" s="11"/>
      <c r="Z511" s="11"/>
      <c r="AA511" s="11"/>
      <c r="AB511" s="11"/>
      <c r="AC511" s="11"/>
      <c r="AD511" s="11"/>
      <c r="AE511" s="11"/>
      <c r="AF511" s="11"/>
      <c r="AG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8"/>
      <c r="AU511" s="11"/>
      <c r="AV511" s="11"/>
      <c r="AZ511" s="12"/>
      <c r="BA511" s="11"/>
    </row>
    <row r="512" spans="6:53" ht="15.75" customHeight="1">
      <c r="F512" s="44"/>
      <c r="H512" s="11"/>
      <c r="I512" s="11"/>
      <c r="J512" s="11"/>
      <c r="K512" s="11"/>
      <c r="L512" s="11"/>
      <c r="M512" s="11"/>
      <c r="N512" s="11"/>
      <c r="O512" s="11"/>
      <c r="P512" s="18"/>
      <c r="Q512" s="11"/>
      <c r="R512" s="11"/>
      <c r="S512" s="11"/>
      <c r="T512" s="11"/>
      <c r="U512" s="11"/>
      <c r="V512" s="11"/>
      <c r="W512" s="11"/>
      <c r="X512" s="11"/>
      <c r="Z512" s="11"/>
      <c r="AA512" s="11"/>
      <c r="AB512" s="11"/>
      <c r="AC512" s="11"/>
      <c r="AD512" s="11"/>
      <c r="AE512" s="11"/>
      <c r="AF512" s="11"/>
      <c r="AG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8"/>
      <c r="AU512" s="11"/>
      <c r="AV512" s="11"/>
      <c r="AZ512" s="12"/>
      <c r="BA512" s="11"/>
    </row>
    <row r="513" spans="6:53" ht="15.75" customHeight="1">
      <c r="F513" s="44"/>
      <c r="H513" s="11"/>
      <c r="I513" s="11"/>
      <c r="J513" s="11"/>
      <c r="K513" s="11"/>
      <c r="L513" s="11"/>
      <c r="M513" s="11"/>
      <c r="N513" s="11"/>
      <c r="O513" s="11"/>
      <c r="P513" s="18"/>
      <c r="Q513" s="11"/>
      <c r="R513" s="11"/>
      <c r="S513" s="11"/>
      <c r="T513" s="11"/>
      <c r="U513" s="11"/>
      <c r="V513" s="11"/>
      <c r="W513" s="11"/>
      <c r="X513" s="11"/>
      <c r="Z513" s="11"/>
      <c r="AA513" s="11"/>
      <c r="AB513" s="11"/>
      <c r="AC513" s="11"/>
      <c r="AD513" s="11"/>
      <c r="AE513" s="11"/>
      <c r="AF513" s="11"/>
      <c r="AG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8"/>
      <c r="AU513" s="11"/>
      <c r="AV513" s="11"/>
      <c r="AZ513" s="12"/>
      <c r="BA513" s="11"/>
    </row>
    <row r="514" spans="6:53" ht="15.75" customHeight="1">
      <c r="F514" s="44"/>
      <c r="H514" s="11"/>
      <c r="I514" s="11"/>
      <c r="J514" s="11"/>
      <c r="K514" s="11"/>
      <c r="L514" s="11"/>
      <c r="M514" s="11"/>
      <c r="N514" s="11"/>
      <c r="O514" s="11"/>
      <c r="P514" s="18"/>
      <c r="Q514" s="11"/>
      <c r="R514" s="11"/>
      <c r="S514" s="11"/>
      <c r="T514" s="11"/>
      <c r="U514" s="11"/>
      <c r="V514" s="11"/>
      <c r="W514" s="11"/>
      <c r="X514" s="11"/>
      <c r="Z514" s="11"/>
      <c r="AA514" s="11"/>
      <c r="AB514" s="11"/>
      <c r="AC514" s="11"/>
      <c r="AD514" s="11"/>
      <c r="AE514" s="11"/>
      <c r="AF514" s="11"/>
      <c r="AG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8"/>
      <c r="AU514" s="11"/>
      <c r="AV514" s="11"/>
      <c r="AZ514" s="12"/>
      <c r="BA514" s="11"/>
    </row>
    <row r="515" spans="6:53" ht="15.75" customHeight="1">
      <c r="F515" s="44"/>
      <c r="H515" s="11"/>
      <c r="I515" s="11"/>
      <c r="J515" s="11"/>
      <c r="K515" s="11"/>
      <c r="L515" s="11"/>
      <c r="M515" s="11"/>
      <c r="N515" s="11"/>
      <c r="O515" s="11"/>
      <c r="P515" s="18"/>
      <c r="Q515" s="11"/>
      <c r="R515" s="11"/>
      <c r="S515" s="11"/>
      <c r="T515" s="11"/>
      <c r="U515" s="11"/>
      <c r="V515" s="11"/>
      <c r="W515" s="11"/>
      <c r="X515" s="11"/>
      <c r="Z515" s="11"/>
      <c r="AA515" s="11"/>
      <c r="AB515" s="11"/>
      <c r="AC515" s="11"/>
      <c r="AD515" s="11"/>
      <c r="AE515" s="11"/>
      <c r="AF515" s="11"/>
      <c r="AG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8"/>
      <c r="AU515" s="11"/>
      <c r="AV515" s="11"/>
      <c r="AZ515" s="12"/>
      <c r="BA515" s="11"/>
    </row>
    <row r="516" spans="6:53" ht="15.75" customHeight="1">
      <c r="F516" s="44"/>
      <c r="H516" s="11"/>
      <c r="I516" s="11"/>
      <c r="J516" s="11"/>
      <c r="K516" s="11"/>
      <c r="L516" s="11"/>
      <c r="M516" s="11"/>
      <c r="N516" s="11"/>
      <c r="O516" s="11"/>
      <c r="P516" s="18"/>
      <c r="Q516" s="11"/>
      <c r="R516" s="11"/>
      <c r="S516" s="11"/>
      <c r="T516" s="11"/>
      <c r="U516" s="11"/>
      <c r="V516" s="11"/>
      <c r="W516" s="11"/>
      <c r="X516" s="11"/>
      <c r="Z516" s="11"/>
      <c r="AA516" s="11"/>
      <c r="AB516" s="11"/>
      <c r="AC516" s="11"/>
      <c r="AD516" s="11"/>
      <c r="AE516" s="11"/>
      <c r="AF516" s="11"/>
      <c r="AG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8"/>
      <c r="AU516" s="11"/>
      <c r="AV516" s="11"/>
      <c r="AZ516" s="12"/>
      <c r="BA516" s="11"/>
    </row>
    <row r="517" spans="6:53" ht="15.75" customHeight="1">
      <c r="F517" s="44"/>
      <c r="H517" s="11"/>
      <c r="I517" s="11"/>
      <c r="J517" s="11"/>
      <c r="K517" s="11"/>
      <c r="L517" s="11"/>
      <c r="M517" s="11"/>
      <c r="N517" s="11"/>
      <c r="O517" s="11"/>
      <c r="P517" s="18"/>
      <c r="Q517" s="11"/>
      <c r="R517" s="11"/>
      <c r="S517" s="11"/>
      <c r="T517" s="11"/>
      <c r="U517" s="11"/>
      <c r="V517" s="11"/>
      <c r="W517" s="11"/>
      <c r="X517" s="11"/>
      <c r="Z517" s="11"/>
      <c r="AA517" s="11"/>
      <c r="AB517" s="11"/>
      <c r="AC517" s="11"/>
      <c r="AD517" s="11"/>
      <c r="AE517" s="11"/>
      <c r="AF517" s="11"/>
      <c r="AG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8"/>
      <c r="AU517" s="11"/>
      <c r="AV517" s="11"/>
      <c r="AZ517" s="12"/>
      <c r="BA517" s="11"/>
    </row>
    <row r="518" spans="6:53" ht="15.75" customHeight="1">
      <c r="F518" s="44"/>
      <c r="H518" s="11"/>
      <c r="I518" s="11"/>
      <c r="J518" s="11"/>
      <c r="K518" s="11"/>
      <c r="L518" s="11"/>
      <c r="M518" s="11"/>
      <c r="N518" s="11"/>
      <c r="O518" s="11"/>
      <c r="P518" s="18"/>
      <c r="Q518" s="11"/>
      <c r="R518" s="11"/>
      <c r="S518" s="11"/>
      <c r="T518" s="11"/>
      <c r="U518" s="11"/>
      <c r="V518" s="11"/>
      <c r="W518" s="11"/>
      <c r="X518" s="11"/>
      <c r="Z518" s="11"/>
      <c r="AA518" s="11"/>
      <c r="AB518" s="11"/>
      <c r="AC518" s="11"/>
      <c r="AD518" s="11"/>
      <c r="AE518" s="11"/>
      <c r="AF518" s="11"/>
      <c r="AG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8"/>
      <c r="AU518" s="11"/>
      <c r="AV518" s="11"/>
      <c r="AZ518" s="12"/>
      <c r="BA518" s="11"/>
    </row>
    <row r="519" spans="6:53" ht="15.75" customHeight="1">
      <c r="F519" s="44"/>
      <c r="H519" s="11"/>
      <c r="I519" s="11"/>
      <c r="J519" s="11"/>
      <c r="K519" s="11"/>
      <c r="L519" s="11"/>
      <c r="M519" s="11"/>
      <c r="N519" s="11"/>
      <c r="O519" s="11"/>
      <c r="P519" s="18"/>
      <c r="Q519" s="11"/>
      <c r="R519" s="11"/>
      <c r="S519" s="11"/>
      <c r="T519" s="11"/>
      <c r="U519" s="11"/>
      <c r="V519" s="11"/>
      <c r="W519" s="11"/>
      <c r="X519" s="11"/>
      <c r="Z519" s="11"/>
      <c r="AA519" s="11"/>
      <c r="AB519" s="11"/>
      <c r="AC519" s="11"/>
      <c r="AD519" s="11"/>
      <c r="AE519" s="11"/>
      <c r="AF519" s="11"/>
      <c r="AG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8"/>
      <c r="AU519" s="11"/>
      <c r="AV519" s="11"/>
      <c r="AZ519" s="12"/>
      <c r="BA519" s="11"/>
    </row>
    <row r="520" spans="6:53" ht="15.75" customHeight="1">
      <c r="F520" s="44"/>
      <c r="H520" s="11"/>
      <c r="I520" s="11"/>
      <c r="J520" s="11"/>
      <c r="K520" s="11"/>
      <c r="L520" s="11"/>
      <c r="M520" s="11"/>
      <c r="N520" s="11"/>
      <c r="O520" s="11"/>
      <c r="P520" s="18"/>
      <c r="Q520" s="11"/>
      <c r="R520" s="11"/>
      <c r="S520" s="11"/>
      <c r="T520" s="11"/>
      <c r="U520" s="11"/>
      <c r="V520" s="11"/>
      <c r="W520" s="11"/>
      <c r="X520" s="11"/>
      <c r="Z520" s="11"/>
      <c r="AA520" s="11"/>
      <c r="AB520" s="11"/>
      <c r="AC520" s="11"/>
      <c r="AD520" s="11"/>
      <c r="AE520" s="11"/>
      <c r="AF520" s="11"/>
      <c r="AG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8"/>
      <c r="AU520" s="11"/>
      <c r="AV520" s="11"/>
      <c r="AZ520" s="12"/>
      <c r="BA520" s="11"/>
    </row>
    <row r="521" spans="6:53" ht="15.75" customHeight="1">
      <c r="F521" s="44"/>
      <c r="H521" s="11"/>
      <c r="I521" s="11"/>
      <c r="J521" s="11"/>
      <c r="K521" s="11"/>
      <c r="L521" s="11"/>
      <c r="M521" s="11"/>
      <c r="N521" s="11"/>
      <c r="O521" s="11"/>
      <c r="P521" s="18"/>
      <c r="Q521" s="11"/>
      <c r="R521" s="11"/>
      <c r="S521" s="11"/>
      <c r="T521" s="11"/>
      <c r="U521" s="11"/>
      <c r="V521" s="11"/>
      <c r="W521" s="11"/>
      <c r="X521" s="11"/>
      <c r="Z521" s="11"/>
      <c r="AA521" s="11"/>
      <c r="AB521" s="11"/>
      <c r="AC521" s="11"/>
      <c r="AD521" s="11"/>
      <c r="AE521" s="11"/>
      <c r="AF521" s="11"/>
      <c r="AG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8"/>
      <c r="AU521" s="11"/>
      <c r="AV521" s="11"/>
      <c r="AZ521" s="12"/>
      <c r="BA521" s="11"/>
    </row>
    <row r="522" spans="6:53" ht="15.75" customHeight="1">
      <c r="F522" s="44"/>
      <c r="H522" s="11"/>
      <c r="I522" s="11"/>
      <c r="J522" s="11"/>
      <c r="K522" s="11"/>
      <c r="L522" s="11"/>
      <c r="M522" s="11"/>
      <c r="N522" s="11"/>
      <c r="O522" s="11"/>
      <c r="P522" s="18"/>
      <c r="Q522" s="11"/>
      <c r="R522" s="11"/>
      <c r="S522" s="11"/>
      <c r="T522" s="11"/>
      <c r="U522" s="11"/>
      <c r="V522" s="11"/>
      <c r="W522" s="11"/>
      <c r="X522" s="11"/>
      <c r="Z522" s="11"/>
      <c r="AA522" s="11"/>
      <c r="AB522" s="11"/>
      <c r="AC522" s="11"/>
      <c r="AD522" s="11"/>
      <c r="AE522" s="11"/>
      <c r="AF522" s="11"/>
      <c r="AG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8"/>
      <c r="AU522" s="11"/>
      <c r="AV522" s="11"/>
      <c r="AZ522" s="12"/>
      <c r="BA522" s="11"/>
    </row>
    <row r="523" spans="6:53" ht="15.75" customHeight="1">
      <c r="F523" s="44"/>
      <c r="H523" s="11"/>
      <c r="I523" s="11"/>
      <c r="J523" s="11"/>
      <c r="K523" s="11"/>
      <c r="L523" s="11"/>
      <c r="M523" s="11"/>
      <c r="N523" s="11"/>
      <c r="O523" s="11"/>
      <c r="P523" s="18"/>
      <c r="Q523" s="11"/>
      <c r="R523" s="11"/>
      <c r="S523" s="11"/>
      <c r="T523" s="11"/>
      <c r="U523" s="11"/>
      <c r="V523" s="11"/>
      <c r="W523" s="11"/>
      <c r="X523" s="11"/>
      <c r="Z523" s="11"/>
      <c r="AA523" s="11"/>
      <c r="AB523" s="11"/>
      <c r="AC523" s="11"/>
      <c r="AD523" s="11"/>
      <c r="AE523" s="11"/>
      <c r="AF523" s="11"/>
      <c r="AG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8"/>
      <c r="AU523" s="11"/>
      <c r="AV523" s="11"/>
      <c r="AZ523" s="12"/>
      <c r="BA523" s="11"/>
    </row>
    <row r="524" spans="6:53" ht="15.75" customHeight="1">
      <c r="F524" s="44"/>
      <c r="H524" s="11"/>
      <c r="I524" s="11"/>
      <c r="J524" s="11"/>
      <c r="K524" s="11"/>
      <c r="L524" s="11"/>
      <c r="M524" s="11"/>
      <c r="N524" s="11"/>
      <c r="O524" s="11"/>
      <c r="P524" s="18"/>
      <c r="Q524" s="11"/>
      <c r="R524" s="11"/>
      <c r="S524" s="11"/>
      <c r="T524" s="11"/>
      <c r="U524" s="11"/>
      <c r="V524" s="11"/>
      <c r="W524" s="11"/>
      <c r="X524" s="11"/>
      <c r="Z524" s="11"/>
      <c r="AA524" s="11"/>
      <c r="AB524" s="11"/>
      <c r="AC524" s="11"/>
      <c r="AD524" s="11"/>
      <c r="AE524" s="11"/>
      <c r="AF524" s="11"/>
      <c r="AG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8"/>
      <c r="AU524" s="11"/>
      <c r="AV524" s="11"/>
      <c r="AZ524" s="12"/>
      <c r="BA524" s="11"/>
    </row>
    <row r="525" spans="6:53" ht="15.75" customHeight="1">
      <c r="F525" s="44"/>
      <c r="H525" s="11"/>
      <c r="I525" s="11"/>
      <c r="J525" s="11"/>
      <c r="K525" s="11"/>
      <c r="L525" s="11"/>
      <c r="M525" s="11"/>
      <c r="N525" s="11"/>
      <c r="O525" s="11"/>
      <c r="P525" s="18"/>
      <c r="Q525" s="11"/>
      <c r="R525" s="11"/>
      <c r="S525" s="11"/>
      <c r="T525" s="11"/>
      <c r="U525" s="11"/>
      <c r="V525" s="11"/>
      <c r="W525" s="11"/>
      <c r="X525" s="11"/>
      <c r="Z525" s="11"/>
      <c r="AA525" s="11"/>
      <c r="AB525" s="11"/>
      <c r="AC525" s="11"/>
      <c r="AD525" s="11"/>
      <c r="AE525" s="11"/>
      <c r="AF525" s="11"/>
      <c r="AG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8"/>
      <c r="AU525" s="11"/>
      <c r="AV525" s="11"/>
      <c r="AZ525" s="12"/>
      <c r="BA525" s="11"/>
    </row>
    <row r="526" spans="6:53" ht="15.75" customHeight="1">
      <c r="F526" s="44"/>
      <c r="H526" s="11"/>
      <c r="I526" s="11"/>
      <c r="J526" s="11"/>
      <c r="K526" s="11"/>
      <c r="L526" s="11"/>
      <c r="M526" s="11"/>
      <c r="N526" s="11"/>
      <c r="O526" s="11"/>
      <c r="P526" s="18"/>
      <c r="Q526" s="11"/>
      <c r="R526" s="11"/>
      <c r="S526" s="11"/>
      <c r="T526" s="11"/>
      <c r="U526" s="11"/>
      <c r="V526" s="11"/>
      <c r="W526" s="11"/>
      <c r="X526" s="11"/>
      <c r="Z526" s="11"/>
      <c r="AA526" s="11"/>
      <c r="AB526" s="11"/>
      <c r="AC526" s="11"/>
      <c r="AD526" s="11"/>
      <c r="AE526" s="11"/>
      <c r="AF526" s="11"/>
      <c r="AG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8"/>
      <c r="AU526" s="11"/>
      <c r="AV526" s="11"/>
      <c r="AZ526" s="12"/>
      <c r="BA526" s="11"/>
    </row>
    <row r="527" spans="6:53" ht="15.75" customHeight="1">
      <c r="F527" s="44"/>
      <c r="H527" s="11"/>
      <c r="I527" s="11"/>
      <c r="J527" s="11"/>
      <c r="K527" s="11"/>
      <c r="L527" s="11"/>
      <c r="M527" s="11"/>
      <c r="N527" s="11"/>
      <c r="O527" s="11"/>
      <c r="P527" s="18"/>
      <c r="Q527" s="11"/>
      <c r="R527" s="11"/>
      <c r="S527" s="11"/>
      <c r="T527" s="11"/>
      <c r="U527" s="11"/>
      <c r="V527" s="11"/>
      <c r="W527" s="11"/>
      <c r="X527" s="11"/>
      <c r="Z527" s="11"/>
      <c r="AA527" s="11"/>
      <c r="AB527" s="11"/>
      <c r="AC527" s="11"/>
      <c r="AD527" s="11"/>
      <c r="AE527" s="11"/>
      <c r="AF527" s="11"/>
      <c r="AG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8"/>
      <c r="AU527" s="11"/>
      <c r="AV527" s="11"/>
      <c r="AZ527" s="12"/>
      <c r="BA527" s="11"/>
    </row>
    <row r="528" spans="6:53" ht="15.75" customHeight="1">
      <c r="F528" s="44"/>
      <c r="H528" s="11"/>
      <c r="I528" s="11"/>
      <c r="J528" s="11"/>
      <c r="K528" s="11"/>
      <c r="L528" s="11"/>
      <c r="M528" s="11"/>
      <c r="N528" s="11"/>
      <c r="O528" s="11"/>
      <c r="P528" s="18"/>
      <c r="Q528" s="11"/>
      <c r="R528" s="11"/>
      <c r="S528" s="11"/>
      <c r="T528" s="11"/>
      <c r="U528" s="11"/>
      <c r="V528" s="11"/>
      <c r="W528" s="11"/>
      <c r="X528" s="11"/>
      <c r="Z528" s="11"/>
      <c r="AA528" s="11"/>
      <c r="AB528" s="11"/>
      <c r="AC528" s="11"/>
      <c r="AD528" s="11"/>
      <c r="AE528" s="11"/>
      <c r="AF528" s="11"/>
      <c r="AG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8"/>
      <c r="AU528" s="11"/>
      <c r="AV528" s="11"/>
      <c r="AZ528" s="12"/>
      <c r="BA528" s="11"/>
    </row>
    <row r="529" spans="6:53" ht="15.75" customHeight="1">
      <c r="F529" s="44"/>
      <c r="H529" s="11"/>
      <c r="I529" s="11"/>
      <c r="J529" s="11"/>
      <c r="K529" s="11"/>
      <c r="L529" s="11"/>
      <c r="M529" s="11"/>
      <c r="N529" s="11"/>
      <c r="O529" s="11"/>
      <c r="P529" s="18"/>
      <c r="Q529" s="11"/>
      <c r="R529" s="11"/>
      <c r="S529" s="11"/>
      <c r="T529" s="11"/>
      <c r="U529" s="11"/>
      <c r="V529" s="11"/>
      <c r="W529" s="11"/>
      <c r="X529" s="11"/>
      <c r="Z529" s="11"/>
      <c r="AA529" s="11"/>
      <c r="AB529" s="11"/>
      <c r="AC529" s="11"/>
      <c r="AD529" s="11"/>
      <c r="AE529" s="11"/>
      <c r="AF529" s="11"/>
      <c r="AG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8"/>
      <c r="AU529" s="11"/>
      <c r="AV529" s="11"/>
      <c r="AZ529" s="12"/>
      <c r="BA529" s="11"/>
    </row>
    <row r="530" spans="6:53" ht="15.75" customHeight="1">
      <c r="F530" s="44"/>
      <c r="H530" s="11"/>
      <c r="I530" s="11"/>
      <c r="J530" s="11"/>
      <c r="K530" s="11"/>
      <c r="L530" s="11"/>
      <c r="M530" s="11"/>
      <c r="N530" s="11"/>
      <c r="O530" s="11"/>
      <c r="P530" s="18"/>
      <c r="Q530" s="11"/>
      <c r="R530" s="11"/>
      <c r="S530" s="11"/>
      <c r="T530" s="11"/>
      <c r="U530" s="11"/>
      <c r="V530" s="11"/>
      <c r="W530" s="11"/>
      <c r="X530" s="11"/>
      <c r="Z530" s="11"/>
      <c r="AA530" s="11"/>
      <c r="AB530" s="11"/>
      <c r="AC530" s="11"/>
      <c r="AD530" s="11"/>
      <c r="AE530" s="11"/>
      <c r="AF530" s="11"/>
      <c r="AG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8"/>
      <c r="AU530" s="11"/>
      <c r="AV530" s="11"/>
      <c r="AZ530" s="12"/>
      <c r="BA530" s="11"/>
    </row>
    <row r="531" spans="6:53" ht="15.75" customHeight="1">
      <c r="F531" s="44"/>
      <c r="H531" s="11"/>
      <c r="I531" s="11"/>
      <c r="J531" s="11"/>
      <c r="K531" s="11"/>
      <c r="L531" s="11"/>
      <c r="M531" s="11"/>
      <c r="N531" s="11"/>
      <c r="O531" s="11"/>
      <c r="P531" s="18"/>
      <c r="Q531" s="11"/>
      <c r="R531" s="11"/>
      <c r="S531" s="11"/>
      <c r="T531" s="11"/>
      <c r="U531" s="11"/>
      <c r="V531" s="11"/>
      <c r="W531" s="11"/>
      <c r="X531" s="11"/>
      <c r="Z531" s="11"/>
      <c r="AA531" s="11"/>
      <c r="AB531" s="11"/>
      <c r="AC531" s="11"/>
      <c r="AD531" s="11"/>
      <c r="AE531" s="11"/>
      <c r="AF531" s="11"/>
      <c r="AG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8"/>
      <c r="AU531" s="11"/>
      <c r="AV531" s="11"/>
      <c r="AZ531" s="12"/>
      <c r="BA531" s="11"/>
    </row>
    <row r="532" spans="6:53" ht="15.75" customHeight="1">
      <c r="F532" s="44"/>
      <c r="H532" s="11"/>
      <c r="I532" s="11"/>
      <c r="J532" s="11"/>
      <c r="K532" s="11"/>
      <c r="L532" s="11"/>
      <c r="M532" s="11"/>
      <c r="N532" s="11"/>
      <c r="O532" s="11"/>
      <c r="P532" s="18"/>
      <c r="Q532" s="11"/>
      <c r="R532" s="11"/>
      <c r="S532" s="11"/>
      <c r="T532" s="11"/>
      <c r="U532" s="11"/>
      <c r="V532" s="11"/>
      <c r="W532" s="11"/>
      <c r="X532" s="11"/>
      <c r="Z532" s="11"/>
      <c r="AA532" s="11"/>
      <c r="AB532" s="11"/>
      <c r="AC532" s="11"/>
      <c r="AD532" s="11"/>
      <c r="AE532" s="11"/>
      <c r="AF532" s="11"/>
      <c r="AG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8"/>
      <c r="AU532" s="11"/>
      <c r="AV532" s="11"/>
      <c r="AZ532" s="12"/>
      <c r="BA532" s="11"/>
    </row>
    <row r="533" spans="6:53" ht="15.75" customHeight="1">
      <c r="F533" s="44"/>
      <c r="H533" s="11"/>
      <c r="I533" s="11"/>
      <c r="J533" s="11"/>
      <c r="K533" s="11"/>
      <c r="L533" s="11"/>
      <c r="M533" s="11"/>
      <c r="N533" s="11"/>
      <c r="O533" s="11"/>
      <c r="P533" s="18"/>
      <c r="Q533" s="11"/>
      <c r="R533" s="11"/>
      <c r="S533" s="11"/>
      <c r="T533" s="11"/>
      <c r="U533" s="11"/>
      <c r="V533" s="11"/>
      <c r="W533" s="11"/>
      <c r="X533" s="11"/>
      <c r="Z533" s="11"/>
      <c r="AA533" s="11"/>
      <c r="AB533" s="11"/>
      <c r="AC533" s="11"/>
      <c r="AD533" s="11"/>
      <c r="AE533" s="11"/>
      <c r="AF533" s="11"/>
      <c r="AG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8"/>
      <c r="AU533" s="11"/>
      <c r="AV533" s="11"/>
      <c r="AZ533" s="12"/>
      <c r="BA533" s="11"/>
    </row>
    <row r="534" spans="6:53" ht="15.75" customHeight="1">
      <c r="F534" s="44"/>
      <c r="H534" s="11"/>
      <c r="I534" s="11"/>
      <c r="J534" s="11"/>
      <c r="K534" s="11"/>
      <c r="L534" s="11"/>
      <c r="M534" s="11"/>
      <c r="N534" s="11"/>
      <c r="O534" s="11"/>
      <c r="P534" s="18"/>
      <c r="Q534" s="11"/>
      <c r="R534" s="11"/>
      <c r="S534" s="11"/>
      <c r="T534" s="11"/>
      <c r="U534" s="11"/>
      <c r="V534" s="11"/>
      <c r="W534" s="11"/>
      <c r="X534" s="11"/>
      <c r="Z534" s="11"/>
      <c r="AA534" s="11"/>
      <c r="AB534" s="11"/>
      <c r="AC534" s="11"/>
      <c r="AD534" s="11"/>
      <c r="AE534" s="11"/>
      <c r="AF534" s="11"/>
      <c r="AG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8"/>
      <c r="AU534" s="11"/>
      <c r="AV534" s="11"/>
      <c r="AZ534" s="12"/>
      <c r="BA534" s="11"/>
    </row>
    <row r="535" spans="6:53" ht="15.75" customHeight="1">
      <c r="F535" s="44"/>
      <c r="H535" s="11"/>
      <c r="I535" s="11"/>
      <c r="J535" s="11"/>
      <c r="K535" s="11"/>
      <c r="L535" s="11"/>
      <c r="M535" s="11"/>
      <c r="N535" s="11"/>
      <c r="O535" s="11"/>
      <c r="P535" s="18"/>
      <c r="Q535" s="11"/>
      <c r="R535" s="11"/>
      <c r="S535" s="11"/>
      <c r="T535" s="11"/>
      <c r="U535" s="11"/>
      <c r="V535" s="11"/>
      <c r="W535" s="11"/>
      <c r="X535" s="11"/>
      <c r="Z535" s="11"/>
      <c r="AA535" s="11"/>
      <c r="AB535" s="11"/>
      <c r="AC535" s="11"/>
      <c r="AD535" s="11"/>
      <c r="AE535" s="11"/>
      <c r="AF535" s="11"/>
      <c r="AG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8"/>
      <c r="AU535" s="11"/>
      <c r="AV535" s="11"/>
      <c r="AZ535" s="12"/>
      <c r="BA535" s="11"/>
    </row>
    <row r="536" spans="6:53" ht="15.75" customHeight="1">
      <c r="F536" s="44"/>
      <c r="H536" s="11"/>
      <c r="I536" s="11"/>
      <c r="J536" s="11"/>
      <c r="K536" s="11"/>
      <c r="L536" s="11"/>
      <c r="M536" s="11"/>
      <c r="N536" s="11"/>
      <c r="O536" s="11"/>
      <c r="P536" s="18"/>
      <c r="Q536" s="11"/>
      <c r="R536" s="11"/>
      <c r="S536" s="11"/>
      <c r="T536" s="11"/>
      <c r="U536" s="11"/>
      <c r="V536" s="11"/>
      <c r="W536" s="11"/>
      <c r="X536" s="11"/>
      <c r="Z536" s="11"/>
      <c r="AA536" s="11"/>
      <c r="AB536" s="11"/>
      <c r="AC536" s="11"/>
      <c r="AD536" s="11"/>
      <c r="AE536" s="11"/>
      <c r="AF536" s="11"/>
      <c r="AG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8"/>
      <c r="AU536" s="11"/>
      <c r="AV536" s="11"/>
      <c r="AZ536" s="12"/>
      <c r="BA536" s="11"/>
    </row>
    <row r="537" spans="6:53" ht="15.75" customHeight="1">
      <c r="F537" s="44"/>
      <c r="H537" s="11"/>
      <c r="I537" s="11"/>
      <c r="J537" s="11"/>
      <c r="K537" s="11"/>
      <c r="L537" s="11"/>
      <c r="M537" s="11"/>
      <c r="N537" s="11"/>
      <c r="O537" s="11"/>
      <c r="P537" s="18"/>
      <c r="Q537" s="11"/>
      <c r="R537" s="11"/>
      <c r="S537" s="11"/>
      <c r="T537" s="11"/>
      <c r="U537" s="11"/>
      <c r="V537" s="11"/>
      <c r="W537" s="11"/>
      <c r="X537" s="11"/>
      <c r="Z537" s="11"/>
      <c r="AA537" s="11"/>
      <c r="AB537" s="11"/>
      <c r="AC537" s="11"/>
      <c r="AD537" s="11"/>
      <c r="AE537" s="11"/>
      <c r="AF537" s="11"/>
      <c r="AG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8"/>
      <c r="AU537" s="11"/>
      <c r="AV537" s="11"/>
      <c r="AZ537" s="12"/>
      <c r="BA537" s="11"/>
    </row>
    <row r="538" spans="6:53" ht="15.75" customHeight="1">
      <c r="F538" s="44"/>
      <c r="H538" s="11"/>
      <c r="I538" s="11"/>
      <c r="J538" s="11"/>
      <c r="K538" s="11"/>
      <c r="L538" s="11"/>
      <c r="M538" s="11"/>
      <c r="N538" s="11"/>
      <c r="O538" s="11"/>
      <c r="P538" s="18"/>
      <c r="Q538" s="11"/>
      <c r="R538" s="11"/>
      <c r="S538" s="11"/>
      <c r="T538" s="11"/>
      <c r="U538" s="11"/>
      <c r="V538" s="11"/>
      <c r="W538" s="11"/>
      <c r="X538" s="11"/>
      <c r="Z538" s="11"/>
      <c r="AA538" s="11"/>
      <c r="AB538" s="11"/>
      <c r="AC538" s="11"/>
      <c r="AD538" s="11"/>
      <c r="AE538" s="11"/>
      <c r="AF538" s="11"/>
      <c r="AG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8"/>
      <c r="AU538" s="11"/>
      <c r="AV538" s="11"/>
      <c r="AZ538" s="12"/>
      <c r="BA538" s="11"/>
    </row>
    <row r="539" spans="6:53" ht="15.75" customHeight="1">
      <c r="F539" s="44"/>
      <c r="H539" s="11"/>
      <c r="I539" s="11"/>
      <c r="J539" s="11"/>
      <c r="K539" s="11"/>
      <c r="L539" s="11"/>
      <c r="M539" s="11"/>
      <c r="N539" s="11"/>
      <c r="O539" s="11"/>
      <c r="P539" s="18"/>
      <c r="Q539" s="11"/>
      <c r="R539" s="11"/>
      <c r="S539" s="11"/>
      <c r="T539" s="11"/>
      <c r="U539" s="11"/>
      <c r="V539" s="11"/>
      <c r="W539" s="11"/>
      <c r="X539" s="11"/>
      <c r="Z539" s="11"/>
      <c r="AA539" s="11"/>
      <c r="AB539" s="11"/>
      <c r="AC539" s="11"/>
      <c r="AD539" s="11"/>
      <c r="AE539" s="11"/>
      <c r="AF539" s="11"/>
      <c r="AG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8"/>
      <c r="AU539" s="11"/>
      <c r="AV539" s="11"/>
      <c r="AZ539" s="12"/>
      <c r="BA539" s="11"/>
    </row>
    <row r="540" spans="6:53" ht="15.75" customHeight="1">
      <c r="F540" s="44"/>
      <c r="H540" s="11"/>
      <c r="I540" s="11"/>
      <c r="J540" s="11"/>
      <c r="K540" s="11"/>
      <c r="L540" s="11"/>
      <c r="M540" s="11"/>
      <c r="N540" s="11"/>
      <c r="O540" s="11"/>
      <c r="P540" s="18"/>
      <c r="Q540" s="11"/>
      <c r="R540" s="11"/>
      <c r="S540" s="11"/>
      <c r="T540" s="11"/>
      <c r="U540" s="11"/>
      <c r="V540" s="11"/>
      <c r="W540" s="11"/>
      <c r="X540" s="11"/>
      <c r="Z540" s="11"/>
      <c r="AA540" s="11"/>
      <c r="AB540" s="11"/>
      <c r="AC540" s="11"/>
      <c r="AD540" s="11"/>
      <c r="AE540" s="11"/>
      <c r="AF540" s="11"/>
      <c r="AG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8"/>
      <c r="AU540" s="11"/>
      <c r="AV540" s="11"/>
      <c r="AZ540" s="12"/>
      <c r="BA540" s="11"/>
    </row>
    <row r="541" spans="6:53" ht="15.75" customHeight="1">
      <c r="F541" s="44"/>
      <c r="H541" s="11"/>
      <c r="I541" s="11"/>
      <c r="J541" s="11"/>
      <c r="K541" s="11"/>
      <c r="L541" s="11"/>
      <c r="M541" s="11"/>
      <c r="N541" s="11"/>
      <c r="O541" s="11"/>
      <c r="P541" s="18"/>
      <c r="Q541" s="11"/>
      <c r="R541" s="11"/>
      <c r="S541" s="11"/>
      <c r="T541" s="11"/>
      <c r="U541" s="11"/>
      <c r="V541" s="11"/>
      <c r="W541" s="11"/>
      <c r="X541" s="11"/>
      <c r="Z541" s="11"/>
      <c r="AA541" s="11"/>
      <c r="AB541" s="11"/>
      <c r="AC541" s="11"/>
      <c r="AD541" s="11"/>
      <c r="AE541" s="11"/>
      <c r="AF541" s="11"/>
      <c r="AG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8"/>
      <c r="AU541" s="11"/>
      <c r="AV541" s="11"/>
      <c r="AZ541" s="12"/>
      <c r="BA541" s="11"/>
    </row>
    <row r="542" spans="6:53" ht="15.75" customHeight="1">
      <c r="F542" s="44"/>
      <c r="H542" s="11"/>
      <c r="I542" s="11"/>
      <c r="J542" s="11"/>
      <c r="K542" s="11"/>
      <c r="L542" s="11"/>
      <c r="M542" s="11"/>
      <c r="N542" s="11"/>
      <c r="O542" s="11"/>
      <c r="P542" s="18"/>
      <c r="Q542" s="11"/>
      <c r="R542" s="11"/>
      <c r="S542" s="11"/>
      <c r="T542" s="11"/>
      <c r="U542" s="11"/>
      <c r="V542" s="11"/>
      <c r="W542" s="11"/>
      <c r="X542" s="11"/>
      <c r="Z542" s="11"/>
      <c r="AA542" s="11"/>
      <c r="AB542" s="11"/>
      <c r="AC542" s="11"/>
      <c r="AD542" s="11"/>
      <c r="AE542" s="11"/>
      <c r="AF542" s="11"/>
      <c r="AG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8"/>
      <c r="AU542" s="11"/>
      <c r="AV542" s="11"/>
      <c r="AZ542" s="12"/>
      <c r="BA542" s="11"/>
    </row>
    <row r="543" spans="6:53" ht="15.75" customHeight="1">
      <c r="F543" s="44"/>
      <c r="H543" s="11"/>
      <c r="I543" s="11"/>
      <c r="J543" s="11"/>
      <c r="K543" s="11"/>
      <c r="L543" s="11"/>
      <c r="M543" s="11"/>
      <c r="N543" s="11"/>
      <c r="O543" s="11"/>
      <c r="P543" s="18"/>
      <c r="Q543" s="11"/>
      <c r="R543" s="11"/>
      <c r="S543" s="11"/>
      <c r="T543" s="11"/>
      <c r="U543" s="11"/>
      <c r="V543" s="11"/>
      <c r="W543" s="11"/>
      <c r="X543" s="11"/>
      <c r="Z543" s="11"/>
      <c r="AA543" s="11"/>
      <c r="AB543" s="11"/>
      <c r="AC543" s="11"/>
      <c r="AD543" s="11"/>
      <c r="AE543" s="11"/>
      <c r="AF543" s="11"/>
      <c r="AG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8"/>
      <c r="AU543" s="11"/>
      <c r="AV543" s="11"/>
      <c r="AZ543" s="12"/>
      <c r="BA543" s="11"/>
    </row>
    <row r="544" spans="6:53" ht="15.75" customHeight="1">
      <c r="F544" s="44"/>
      <c r="H544" s="11"/>
      <c r="I544" s="11"/>
      <c r="J544" s="11"/>
      <c r="K544" s="11"/>
      <c r="L544" s="11"/>
      <c r="M544" s="11"/>
      <c r="N544" s="11"/>
      <c r="O544" s="11"/>
      <c r="P544" s="18"/>
      <c r="Q544" s="11"/>
      <c r="R544" s="11"/>
      <c r="S544" s="11"/>
      <c r="T544" s="11"/>
      <c r="U544" s="11"/>
      <c r="V544" s="11"/>
      <c r="W544" s="11"/>
      <c r="X544" s="11"/>
      <c r="Z544" s="11"/>
      <c r="AA544" s="11"/>
      <c r="AB544" s="11"/>
      <c r="AC544" s="11"/>
      <c r="AD544" s="11"/>
      <c r="AE544" s="11"/>
      <c r="AF544" s="11"/>
      <c r="AG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8"/>
      <c r="AU544" s="11"/>
      <c r="AV544" s="11"/>
      <c r="AZ544" s="12"/>
      <c r="BA544" s="11"/>
    </row>
    <row r="545" spans="6:53" ht="15.75" customHeight="1">
      <c r="F545" s="44"/>
      <c r="H545" s="11"/>
      <c r="I545" s="11"/>
      <c r="J545" s="11"/>
      <c r="K545" s="11"/>
      <c r="L545" s="11"/>
      <c r="M545" s="11"/>
      <c r="N545" s="11"/>
      <c r="O545" s="11"/>
      <c r="P545" s="18"/>
      <c r="Q545" s="11"/>
      <c r="R545" s="11"/>
      <c r="S545" s="11"/>
      <c r="T545" s="11"/>
      <c r="U545" s="11"/>
      <c r="V545" s="11"/>
      <c r="W545" s="11"/>
      <c r="X545" s="11"/>
      <c r="Z545" s="11"/>
      <c r="AA545" s="11"/>
      <c r="AB545" s="11"/>
      <c r="AC545" s="11"/>
      <c r="AD545" s="11"/>
      <c r="AE545" s="11"/>
      <c r="AF545" s="11"/>
      <c r="AG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8"/>
      <c r="AU545" s="11"/>
      <c r="AV545" s="11"/>
      <c r="AZ545" s="12"/>
      <c r="BA545" s="11"/>
    </row>
    <row r="546" spans="6:53" ht="15.75" customHeight="1">
      <c r="F546" s="44"/>
      <c r="H546" s="11"/>
      <c r="I546" s="11"/>
      <c r="J546" s="11"/>
      <c r="K546" s="11"/>
      <c r="L546" s="11"/>
      <c r="M546" s="11"/>
      <c r="N546" s="11"/>
      <c r="O546" s="11"/>
      <c r="P546" s="18"/>
      <c r="Q546" s="11"/>
      <c r="R546" s="11"/>
      <c r="S546" s="11"/>
      <c r="T546" s="11"/>
      <c r="U546" s="11"/>
      <c r="V546" s="11"/>
      <c r="W546" s="11"/>
      <c r="X546" s="11"/>
      <c r="Z546" s="11"/>
      <c r="AA546" s="11"/>
      <c r="AB546" s="11"/>
      <c r="AC546" s="11"/>
      <c r="AD546" s="11"/>
      <c r="AE546" s="11"/>
      <c r="AF546" s="11"/>
      <c r="AG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8"/>
      <c r="AU546" s="11"/>
      <c r="AV546" s="11"/>
      <c r="AZ546" s="12"/>
      <c r="BA546" s="11"/>
    </row>
    <row r="547" spans="6:53" ht="15.75" customHeight="1">
      <c r="F547" s="44"/>
      <c r="H547" s="11"/>
      <c r="I547" s="11"/>
      <c r="J547" s="11"/>
      <c r="K547" s="11"/>
      <c r="L547" s="11"/>
      <c r="M547" s="11"/>
      <c r="N547" s="11"/>
      <c r="O547" s="11"/>
      <c r="P547" s="18"/>
      <c r="Q547" s="11"/>
      <c r="R547" s="11"/>
      <c r="S547" s="11"/>
      <c r="T547" s="11"/>
      <c r="U547" s="11"/>
      <c r="V547" s="11"/>
      <c r="W547" s="11"/>
      <c r="X547" s="11"/>
      <c r="Z547" s="11"/>
      <c r="AA547" s="11"/>
      <c r="AB547" s="11"/>
      <c r="AC547" s="11"/>
      <c r="AD547" s="11"/>
      <c r="AE547" s="11"/>
      <c r="AF547" s="11"/>
      <c r="AG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8"/>
      <c r="AU547" s="11"/>
      <c r="AV547" s="11"/>
      <c r="AZ547" s="12"/>
      <c r="BA547" s="11"/>
    </row>
    <row r="548" spans="6:53" ht="15.75" customHeight="1">
      <c r="F548" s="44"/>
      <c r="H548" s="11"/>
      <c r="I548" s="11"/>
      <c r="J548" s="11"/>
      <c r="K548" s="11"/>
      <c r="L548" s="11"/>
      <c r="M548" s="11"/>
      <c r="N548" s="11"/>
      <c r="O548" s="11"/>
      <c r="P548" s="18"/>
      <c r="Q548" s="11"/>
      <c r="R548" s="11"/>
      <c r="S548" s="11"/>
      <c r="T548" s="11"/>
      <c r="U548" s="11"/>
      <c r="V548" s="11"/>
      <c r="W548" s="11"/>
      <c r="X548" s="11"/>
      <c r="Z548" s="11"/>
      <c r="AA548" s="11"/>
      <c r="AB548" s="11"/>
      <c r="AC548" s="11"/>
      <c r="AD548" s="11"/>
      <c r="AE548" s="11"/>
      <c r="AF548" s="11"/>
      <c r="AG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8"/>
      <c r="AU548" s="11"/>
      <c r="AV548" s="11"/>
      <c r="AZ548" s="12"/>
      <c r="BA548" s="11"/>
    </row>
    <row r="549" spans="6:53" ht="15.75" customHeight="1">
      <c r="F549" s="44"/>
      <c r="H549" s="11"/>
      <c r="I549" s="11"/>
      <c r="J549" s="11"/>
      <c r="K549" s="11"/>
      <c r="L549" s="11"/>
      <c r="M549" s="11"/>
      <c r="N549" s="11"/>
      <c r="O549" s="11"/>
      <c r="P549" s="18"/>
      <c r="Q549" s="11"/>
      <c r="R549" s="11"/>
      <c r="S549" s="11"/>
      <c r="T549" s="11"/>
      <c r="U549" s="11"/>
      <c r="V549" s="11"/>
      <c r="W549" s="11"/>
      <c r="X549" s="11"/>
      <c r="Z549" s="11"/>
      <c r="AA549" s="11"/>
      <c r="AB549" s="11"/>
      <c r="AC549" s="11"/>
      <c r="AD549" s="11"/>
      <c r="AE549" s="11"/>
      <c r="AF549" s="11"/>
      <c r="AG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8"/>
      <c r="AU549" s="11"/>
      <c r="AV549" s="11"/>
      <c r="AZ549" s="12"/>
      <c r="BA549" s="11"/>
    </row>
    <row r="550" spans="6:53" ht="15.75" customHeight="1">
      <c r="F550" s="44"/>
      <c r="H550" s="11"/>
      <c r="I550" s="11"/>
      <c r="J550" s="11"/>
      <c r="K550" s="11"/>
      <c r="L550" s="11"/>
      <c r="M550" s="11"/>
      <c r="N550" s="11"/>
      <c r="O550" s="11"/>
      <c r="P550" s="18"/>
      <c r="Q550" s="11"/>
      <c r="R550" s="11"/>
      <c r="S550" s="11"/>
      <c r="T550" s="11"/>
      <c r="U550" s="11"/>
      <c r="V550" s="11"/>
      <c r="W550" s="11"/>
      <c r="X550" s="11"/>
      <c r="Z550" s="11"/>
      <c r="AA550" s="11"/>
      <c r="AB550" s="11"/>
      <c r="AC550" s="11"/>
      <c r="AD550" s="11"/>
      <c r="AE550" s="11"/>
      <c r="AF550" s="11"/>
      <c r="AG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8"/>
      <c r="AU550" s="11"/>
      <c r="AV550" s="11"/>
      <c r="AZ550" s="12"/>
      <c r="BA550" s="11"/>
    </row>
    <row r="551" spans="6:53" ht="15.75" customHeight="1">
      <c r="F551" s="44"/>
      <c r="H551" s="11"/>
      <c r="I551" s="11"/>
      <c r="J551" s="11"/>
      <c r="K551" s="11"/>
      <c r="L551" s="11"/>
      <c r="M551" s="11"/>
      <c r="N551" s="11"/>
      <c r="O551" s="11"/>
      <c r="P551" s="18"/>
      <c r="Q551" s="11"/>
      <c r="R551" s="11"/>
      <c r="S551" s="11"/>
      <c r="T551" s="11"/>
      <c r="U551" s="11"/>
      <c r="V551" s="11"/>
      <c r="W551" s="11"/>
      <c r="X551" s="11"/>
      <c r="Z551" s="11"/>
      <c r="AA551" s="11"/>
      <c r="AB551" s="11"/>
      <c r="AC551" s="11"/>
      <c r="AD551" s="11"/>
      <c r="AE551" s="11"/>
      <c r="AF551" s="11"/>
      <c r="AG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8"/>
      <c r="AU551" s="11"/>
      <c r="AV551" s="11"/>
      <c r="AZ551" s="12"/>
      <c r="BA551" s="11"/>
    </row>
    <row r="552" spans="6:53" ht="15.75" customHeight="1">
      <c r="F552" s="44"/>
      <c r="H552" s="11"/>
      <c r="I552" s="11"/>
      <c r="J552" s="11"/>
      <c r="K552" s="11"/>
      <c r="L552" s="11"/>
      <c r="M552" s="11"/>
      <c r="N552" s="11"/>
      <c r="O552" s="11"/>
      <c r="P552" s="18"/>
      <c r="Q552" s="11"/>
      <c r="R552" s="11"/>
      <c r="S552" s="11"/>
      <c r="T552" s="11"/>
      <c r="U552" s="11"/>
      <c r="V552" s="11"/>
      <c r="W552" s="11"/>
      <c r="X552" s="11"/>
      <c r="Z552" s="11"/>
      <c r="AA552" s="11"/>
      <c r="AB552" s="11"/>
      <c r="AC552" s="11"/>
      <c r="AD552" s="11"/>
      <c r="AE552" s="11"/>
      <c r="AF552" s="11"/>
      <c r="AG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8"/>
      <c r="AU552" s="11"/>
      <c r="AV552" s="11"/>
      <c r="AZ552" s="12"/>
      <c r="BA552" s="11"/>
    </row>
    <row r="553" spans="6:53" ht="15.75" customHeight="1">
      <c r="F553" s="44"/>
      <c r="H553" s="11"/>
      <c r="I553" s="11"/>
      <c r="J553" s="11"/>
      <c r="K553" s="11"/>
      <c r="L553" s="11"/>
      <c r="M553" s="11"/>
      <c r="N553" s="11"/>
      <c r="O553" s="11"/>
      <c r="P553" s="18"/>
      <c r="Q553" s="11"/>
      <c r="R553" s="11"/>
      <c r="S553" s="11"/>
      <c r="T553" s="11"/>
      <c r="U553" s="11"/>
      <c r="V553" s="11"/>
      <c r="W553" s="11"/>
      <c r="X553" s="11"/>
      <c r="Z553" s="11"/>
      <c r="AA553" s="11"/>
      <c r="AB553" s="11"/>
      <c r="AC553" s="11"/>
      <c r="AD553" s="11"/>
      <c r="AE553" s="11"/>
      <c r="AF553" s="11"/>
      <c r="AG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8"/>
      <c r="AU553" s="11"/>
      <c r="AV553" s="11"/>
      <c r="AZ553" s="12"/>
      <c r="BA553" s="11"/>
    </row>
    <row r="554" spans="6:53" ht="15.75" customHeight="1">
      <c r="F554" s="44"/>
      <c r="H554" s="11"/>
      <c r="I554" s="11"/>
      <c r="J554" s="11"/>
      <c r="K554" s="11"/>
      <c r="L554" s="11"/>
      <c r="M554" s="11"/>
      <c r="N554" s="11"/>
      <c r="O554" s="11"/>
      <c r="P554" s="18"/>
      <c r="Q554" s="11"/>
      <c r="R554" s="11"/>
      <c r="S554" s="11"/>
      <c r="T554" s="11"/>
      <c r="U554" s="11"/>
      <c r="V554" s="11"/>
      <c r="W554" s="11"/>
      <c r="X554" s="11"/>
      <c r="Z554" s="11"/>
      <c r="AA554" s="11"/>
      <c r="AB554" s="11"/>
      <c r="AC554" s="11"/>
      <c r="AD554" s="11"/>
      <c r="AE554" s="11"/>
      <c r="AF554" s="11"/>
      <c r="AG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8"/>
      <c r="AU554" s="11"/>
      <c r="AV554" s="11"/>
      <c r="AZ554" s="12"/>
      <c r="BA554" s="11"/>
    </row>
    <row r="555" spans="6:53" ht="15.75" customHeight="1">
      <c r="F555" s="44"/>
      <c r="H555" s="11"/>
      <c r="I555" s="11"/>
      <c r="J555" s="11"/>
      <c r="K555" s="11"/>
      <c r="L555" s="11"/>
      <c r="M555" s="11"/>
      <c r="N555" s="11"/>
      <c r="O555" s="11"/>
      <c r="P555" s="18"/>
      <c r="Q555" s="11"/>
      <c r="R555" s="11"/>
      <c r="S555" s="11"/>
      <c r="T555" s="11"/>
      <c r="U555" s="11"/>
      <c r="V555" s="11"/>
      <c r="W555" s="11"/>
      <c r="X555" s="11"/>
      <c r="Z555" s="11"/>
      <c r="AA555" s="11"/>
      <c r="AB555" s="11"/>
      <c r="AC555" s="11"/>
      <c r="AD555" s="11"/>
      <c r="AE555" s="11"/>
      <c r="AF555" s="11"/>
      <c r="AG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8"/>
      <c r="AU555" s="11"/>
      <c r="AV555" s="11"/>
      <c r="AZ555" s="12"/>
      <c r="BA555" s="11"/>
    </row>
    <row r="556" spans="6:53" ht="15.75" customHeight="1">
      <c r="F556" s="44"/>
      <c r="H556" s="11"/>
      <c r="I556" s="11"/>
      <c r="J556" s="11"/>
      <c r="K556" s="11"/>
      <c r="L556" s="11"/>
      <c r="M556" s="11"/>
      <c r="N556" s="11"/>
      <c r="O556" s="11"/>
      <c r="P556" s="18"/>
      <c r="Q556" s="11"/>
      <c r="R556" s="11"/>
      <c r="S556" s="11"/>
      <c r="T556" s="11"/>
      <c r="U556" s="11"/>
      <c r="V556" s="11"/>
      <c r="W556" s="11"/>
      <c r="X556" s="11"/>
      <c r="Z556" s="11"/>
      <c r="AA556" s="11"/>
      <c r="AB556" s="11"/>
      <c r="AC556" s="11"/>
      <c r="AD556" s="11"/>
      <c r="AE556" s="11"/>
      <c r="AF556" s="11"/>
      <c r="AG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8"/>
      <c r="AU556" s="11"/>
      <c r="AV556" s="11"/>
      <c r="AZ556" s="12"/>
      <c r="BA556" s="11"/>
    </row>
    <row r="557" spans="6:53" ht="15.75" customHeight="1">
      <c r="F557" s="44"/>
      <c r="H557" s="11"/>
      <c r="I557" s="11"/>
      <c r="J557" s="11"/>
      <c r="K557" s="11"/>
      <c r="L557" s="11"/>
      <c r="M557" s="11"/>
      <c r="N557" s="11"/>
      <c r="O557" s="11"/>
      <c r="P557" s="18"/>
      <c r="Q557" s="11"/>
      <c r="R557" s="11"/>
      <c r="S557" s="11"/>
      <c r="T557" s="11"/>
      <c r="U557" s="11"/>
      <c r="V557" s="11"/>
      <c r="W557" s="11"/>
      <c r="X557" s="11"/>
      <c r="Z557" s="11"/>
      <c r="AA557" s="11"/>
      <c r="AB557" s="11"/>
      <c r="AC557" s="11"/>
      <c r="AD557" s="11"/>
      <c r="AE557" s="11"/>
      <c r="AF557" s="11"/>
      <c r="AG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8"/>
      <c r="AU557" s="11"/>
      <c r="AV557" s="11"/>
      <c r="AZ557" s="12"/>
      <c r="BA557" s="11"/>
    </row>
    <row r="558" spans="6:53" ht="15.75" customHeight="1">
      <c r="F558" s="44"/>
      <c r="H558" s="11"/>
      <c r="I558" s="11"/>
      <c r="J558" s="11"/>
      <c r="K558" s="11"/>
      <c r="L558" s="11"/>
      <c r="M558" s="11"/>
      <c r="N558" s="11"/>
      <c r="O558" s="11"/>
      <c r="P558" s="18"/>
      <c r="Q558" s="11"/>
      <c r="R558" s="11"/>
      <c r="S558" s="11"/>
      <c r="T558" s="11"/>
      <c r="U558" s="11"/>
      <c r="V558" s="11"/>
      <c r="W558" s="11"/>
      <c r="X558" s="11"/>
      <c r="Z558" s="11"/>
      <c r="AA558" s="11"/>
      <c r="AB558" s="11"/>
      <c r="AC558" s="11"/>
      <c r="AD558" s="11"/>
      <c r="AE558" s="11"/>
      <c r="AF558" s="11"/>
      <c r="AG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8"/>
      <c r="AU558" s="11"/>
      <c r="AV558" s="11"/>
      <c r="AZ558" s="12"/>
      <c r="BA558" s="11"/>
    </row>
    <row r="559" spans="6:53" ht="15.75" customHeight="1">
      <c r="F559" s="44"/>
      <c r="H559" s="11"/>
      <c r="I559" s="11"/>
      <c r="J559" s="11"/>
      <c r="K559" s="11"/>
      <c r="L559" s="11"/>
      <c r="M559" s="11"/>
      <c r="N559" s="11"/>
      <c r="O559" s="11"/>
      <c r="P559" s="18"/>
      <c r="Q559" s="11"/>
      <c r="R559" s="11"/>
      <c r="S559" s="11"/>
      <c r="T559" s="11"/>
      <c r="U559" s="11"/>
      <c r="V559" s="11"/>
      <c r="W559" s="11"/>
      <c r="X559" s="11"/>
      <c r="Z559" s="11"/>
      <c r="AA559" s="11"/>
      <c r="AB559" s="11"/>
      <c r="AC559" s="11"/>
      <c r="AD559" s="11"/>
      <c r="AE559" s="11"/>
      <c r="AF559" s="11"/>
      <c r="AG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8"/>
      <c r="AU559" s="11"/>
      <c r="AV559" s="11"/>
      <c r="AZ559" s="12"/>
      <c r="BA559" s="11"/>
    </row>
    <row r="560" spans="6:53" ht="15.75" customHeight="1">
      <c r="F560" s="44"/>
      <c r="H560" s="11"/>
      <c r="I560" s="11"/>
      <c r="J560" s="11"/>
      <c r="K560" s="11"/>
      <c r="L560" s="11"/>
      <c r="M560" s="11"/>
      <c r="N560" s="11"/>
      <c r="O560" s="11"/>
      <c r="P560" s="18"/>
      <c r="Q560" s="11"/>
      <c r="R560" s="11"/>
      <c r="S560" s="11"/>
      <c r="T560" s="11"/>
      <c r="U560" s="11"/>
      <c r="V560" s="11"/>
      <c r="W560" s="11"/>
      <c r="X560" s="11"/>
      <c r="Z560" s="11"/>
      <c r="AA560" s="11"/>
      <c r="AB560" s="11"/>
      <c r="AC560" s="11"/>
      <c r="AD560" s="11"/>
      <c r="AE560" s="11"/>
      <c r="AF560" s="11"/>
      <c r="AG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8"/>
      <c r="AU560" s="11"/>
      <c r="AV560" s="11"/>
      <c r="AZ560" s="12"/>
      <c r="BA560" s="11"/>
    </row>
    <row r="561" spans="6:53" ht="15.75" customHeight="1">
      <c r="F561" s="44"/>
      <c r="H561" s="11"/>
      <c r="I561" s="11"/>
      <c r="J561" s="11"/>
      <c r="K561" s="11"/>
      <c r="L561" s="11"/>
      <c r="M561" s="11"/>
      <c r="N561" s="11"/>
      <c r="O561" s="11"/>
      <c r="P561" s="18"/>
      <c r="Q561" s="11"/>
      <c r="R561" s="11"/>
      <c r="S561" s="11"/>
      <c r="T561" s="11"/>
      <c r="U561" s="11"/>
      <c r="V561" s="11"/>
      <c r="W561" s="11"/>
      <c r="X561" s="11"/>
      <c r="Z561" s="11"/>
      <c r="AA561" s="11"/>
      <c r="AB561" s="11"/>
      <c r="AC561" s="11"/>
      <c r="AD561" s="11"/>
      <c r="AE561" s="11"/>
      <c r="AF561" s="11"/>
      <c r="AG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8"/>
      <c r="AU561" s="11"/>
      <c r="AV561" s="11"/>
      <c r="AZ561" s="12"/>
      <c r="BA561" s="11"/>
    </row>
    <row r="562" spans="6:53" ht="15.75" customHeight="1">
      <c r="F562" s="44"/>
      <c r="H562" s="11"/>
      <c r="I562" s="11"/>
      <c r="J562" s="11"/>
      <c r="K562" s="11"/>
      <c r="L562" s="11"/>
      <c r="M562" s="11"/>
      <c r="N562" s="11"/>
      <c r="O562" s="11"/>
      <c r="P562" s="18"/>
      <c r="Q562" s="11"/>
      <c r="R562" s="11"/>
      <c r="S562" s="11"/>
      <c r="T562" s="11"/>
      <c r="U562" s="11"/>
      <c r="V562" s="11"/>
      <c r="W562" s="11"/>
      <c r="X562" s="11"/>
      <c r="Z562" s="11"/>
      <c r="AA562" s="11"/>
      <c r="AB562" s="11"/>
      <c r="AC562" s="11"/>
      <c r="AD562" s="11"/>
      <c r="AE562" s="11"/>
      <c r="AF562" s="11"/>
      <c r="AG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8"/>
      <c r="AU562" s="11"/>
      <c r="AV562" s="11"/>
      <c r="AZ562" s="12"/>
      <c r="BA562" s="11"/>
    </row>
    <row r="563" spans="6:53" ht="15.75" customHeight="1">
      <c r="F563" s="44"/>
      <c r="H563" s="11"/>
      <c r="I563" s="11"/>
      <c r="J563" s="11"/>
      <c r="K563" s="11"/>
      <c r="L563" s="11"/>
      <c r="M563" s="11"/>
      <c r="N563" s="11"/>
      <c r="O563" s="11"/>
      <c r="P563" s="18"/>
      <c r="Q563" s="11"/>
      <c r="R563" s="11"/>
      <c r="S563" s="11"/>
      <c r="T563" s="11"/>
      <c r="U563" s="11"/>
      <c r="V563" s="11"/>
      <c r="W563" s="11"/>
      <c r="X563" s="11"/>
      <c r="Z563" s="11"/>
      <c r="AA563" s="11"/>
      <c r="AB563" s="11"/>
      <c r="AC563" s="11"/>
      <c r="AD563" s="11"/>
      <c r="AE563" s="11"/>
      <c r="AF563" s="11"/>
      <c r="AG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8"/>
      <c r="AU563" s="11"/>
      <c r="AV563" s="11"/>
      <c r="AZ563" s="12"/>
      <c r="BA563" s="11"/>
    </row>
    <row r="564" spans="6:53" ht="15.75" customHeight="1">
      <c r="F564" s="44"/>
      <c r="H564" s="11"/>
      <c r="I564" s="11"/>
      <c r="J564" s="11"/>
      <c r="K564" s="11"/>
      <c r="L564" s="11"/>
      <c r="M564" s="11"/>
      <c r="N564" s="11"/>
      <c r="O564" s="11"/>
      <c r="P564" s="18"/>
      <c r="Q564" s="11"/>
      <c r="R564" s="11"/>
      <c r="S564" s="11"/>
      <c r="T564" s="11"/>
      <c r="U564" s="11"/>
      <c r="V564" s="11"/>
      <c r="W564" s="11"/>
      <c r="X564" s="11"/>
      <c r="Z564" s="11"/>
      <c r="AA564" s="11"/>
      <c r="AB564" s="11"/>
      <c r="AC564" s="11"/>
      <c r="AD564" s="11"/>
      <c r="AE564" s="11"/>
      <c r="AF564" s="11"/>
      <c r="AG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8"/>
      <c r="AU564" s="11"/>
      <c r="AV564" s="11"/>
      <c r="AZ564" s="12"/>
      <c r="BA564" s="11"/>
    </row>
    <row r="565" spans="6:53" ht="15.75" customHeight="1">
      <c r="F565" s="44"/>
      <c r="H565" s="11"/>
      <c r="I565" s="11"/>
      <c r="J565" s="11"/>
      <c r="K565" s="11"/>
      <c r="L565" s="11"/>
      <c r="M565" s="11"/>
      <c r="N565" s="11"/>
      <c r="O565" s="11"/>
      <c r="P565" s="18"/>
      <c r="Q565" s="11"/>
      <c r="R565" s="11"/>
      <c r="S565" s="11"/>
      <c r="T565" s="11"/>
      <c r="U565" s="11"/>
      <c r="V565" s="11"/>
      <c r="W565" s="11"/>
      <c r="X565" s="11"/>
      <c r="Z565" s="11"/>
      <c r="AA565" s="11"/>
      <c r="AB565" s="11"/>
      <c r="AC565" s="11"/>
      <c r="AD565" s="11"/>
      <c r="AE565" s="11"/>
      <c r="AF565" s="11"/>
      <c r="AG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8"/>
      <c r="AU565" s="11"/>
      <c r="AV565" s="11"/>
      <c r="AZ565" s="12"/>
      <c r="BA565" s="11"/>
    </row>
    <row r="566" spans="6:53" ht="15.75" customHeight="1">
      <c r="F566" s="44"/>
      <c r="H566" s="11"/>
      <c r="I566" s="11"/>
      <c r="J566" s="11"/>
      <c r="K566" s="11"/>
      <c r="L566" s="11"/>
      <c r="M566" s="11"/>
      <c r="N566" s="11"/>
      <c r="O566" s="11"/>
      <c r="P566" s="18"/>
      <c r="Q566" s="11"/>
      <c r="R566" s="11"/>
      <c r="S566" s="11"/>
      <c r="T566" s="11"/>
      <c r="U566" s="11"/>
      <c r="V566" s="11"/>
      <c r="W566" s="11"/>
      <c r="X566" s="11"/>
      <c r="Z566" s="11"/>
      <c r="AA566" s="11"/>
      <c r="AB566" s="11"/>
      <c r="AC566" s="11"/>
      <c r="AD566" s="11"/>
      <c r="AE566" s="11"/>
      <c r="AF566" s="11"/>
      <c r="AG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8"/>
      <c r="AU566" s="11"/>
      <c r="AV566" s="11"/>
      <c r="AZ566" s="12"/>
      <c r="BA566" s="11"/>
    </row>
    <row r="567" spans="6:53" ht="15.75" customHeight="1">
      <c r="F567" s="44"/>
      <c r="H567" s="11"/>
      <c r="I567" s="11"/>
      <c r="J567" s="11"/>
      <c r="K567" s="11"/>
      <c r="L567" s="11"/>
      <c r="M567" s="11"/>
      <c r="N567" s="11"/>
      <c r="O567" s="11"/>
      <c r="P567" s="18"/>
      <c r="Q567" s="11"/>
      <c r="R567" s="11"/>
      <c r="S567" s="11"/>
      <c r="T567" s="11"/>
      <c r="U567" s="11"/>
      <c r="V567" s="11"/>
      <c r="W567" s="11"/>
      <c r="X567" s="11"/>
      <c r="Z567" s="11"/>
      <c r="AA567" s="11"/>
      <c r="AB567" s="11"/>
      <c r="AC567" s="11"/>
      <c r="AD567" s="11"/>
      <c r="AE567" s="11"/>
      <c r="AF567" s="11"/>
      <c r="AG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8"/>
      <c r="AU567" s="11"/>
      <c r="AV567" s="11"/>
      <c r="AZ567" s="12"/>
      <c r="BA567" s="11"/>
    </row>
    <row r="568" spans="6:53" ht="15.75" customHeight="1">
      <c r="F568" s="44"/>
      <c r="H568" s="11"/>
      <c r="I568" s="11"/>
      <c r="J568" s="11"/>
      <c r="K568" s="11"/>
      <c r="L568" s="11"/>
      <c r="M568" s="11"/>
      <c r="N568" s="11"/>
      <c r="O568" s="11"/>
      <c r="P568" s="18"/>
      <c r="Q568" s="11"/>
      <c r="R568" s="11"/>
      <c r="S568" s="11"/>
      <c r="T568" s="11"/>
      <c r="U568" s="11"/>
      <c r="V568" s="11"/>
      <c r="W568" s="11"/>
      <c r="X568" s="11"/>
      <c r="Z568" s="11"/>
      <c r="AA568" s="11"/>
      <c r="AB568" s="11"/>
      <c r="AC568" s="11"/>
      <c r="AD568" s="11"/>
      <c r="AE568" s="11"/>
      <c r="AF568" s="11"/>
      <c r="AG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8"/>
      <c r="AU568" s="11"/>
      <c r="AV568" s="11"/>
      <c r="AZ568" s="12"/>
      <c r="BA568" s="11"/>
    </row>
    <row r="569" spans="6:53" ht="15.75" customHeight="1">
      <c r="F569" s="44"/>
      <c r="H569" s="11"/>
      <c r="I569" s="11"/>
      <c r="J569" s="11"/>
      <c r="K569" s="11"/>
      <c r="L569" s="11"/>
      <c r="M569" s="11"/>
      <c r="N569" s="11"/>
      <c r="O569" s="11"/>
      <c r="P569" s="18"/>
      <c r="Q569" s="11"/>
      <c r="R569" s="11"/>
      <c r="S569" s="11"/>
      <c r="T569" s="11"/>
      <c r="U569" s="11"/>
      <c r="V569" s="11"/>
      <c r="W569" s="11"/>
      <c r="X569" s="11"/>
      <c r="Z569" s="11"/>
      <c r="AA569" s="11"/>
      <c r="AB569" s="11"/>
      <c r="AC569" s="11"/>
      <c r="AD569" s="11"/>
      <c r="AE569" s="11"/>
      <c r="AF569" s="11"/>
      <c r="AG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8"/>
      <c r="AU569" s="11"/>
      <c r="AV569" s="11"/>
      <c r="AZ569" s="12"/>
      <c r="BA569" s="11"/>
    </row>
    <row r="570" spans="6:53" ht="15.75" customHeight="1">
      <c r="F570" s="44"/>
      <c r="H570" s="11"/>
      <c r="I570" s="11"/>
      <c r="J570" s="11"/>
      <c r="K570" s="11"/>
      <c r="L570" s="11"/>
      <c r="M570" s="11"/>
      <c r="N570" s="11"/>
      <c r="O570" s="11"/>
      <c r="P570" s="18"/>
      <c r="Q570" s="11"/>
      <c r="R570" s="11"/>
      <c r="S570" s="11"/>
      <c r="T570" s="11"/>
      <c r="U570" s="11"/>
      <c r="V570" s="11"/>
      <c r="W570" s="11"/>
      <c r="X570" s="11"/>
      <c r="Z570" s="11"/>
      <c r="AA570" s="11"/>
      <c r="AB570" s="11"/>
      <c r="AC570" s="11"/>
      <c r="AD570" s="11"/>
      <c r="AE570" s="11"/>
      <c r="AF570" s="11"/>
      <c r="AG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8"/>
      <c r="AU570" s="11"/>
      <c r="AV570" s="11"/>
      <c r="AZ570" s="12"/>
      <c r="BA570" s="11"/>
    </row>
    <row r="571" spans="6:53" ht="15.75" customHeight="1">
      <c r="F571" s="44"/>
      <c r="H571" s="11"/>
      <c r="I571" s="11"/>
      <c r="J571" s="11"/>
      <c r="K571" s="11"/>
      <c r="L571" s="11"/>
      <c r="M571" s="11"/>
      <c r="N571" s="11"/>
      <c r="O571" s="11"/>
      <c r="P571" s="18"/>
      <c r="Q571" s="11"/>
      <c r="R571" s="11"/>
      <c r="S571" s="11"/>
      <c r="T571" s="11"/>
      <c r="U571" s="11"/>
      <c r="V571" s="11"/>
      <c r="W571" s="11"/>
      <c r="X571" s="11"/>
      <c r="Z571" s="11"/>
      <c r="AA571" s="11"/>
      <c r="AB571" s="11"/>
      <c r="AC571" s="11"/>
      <c r="AD571" s="11"/>
      <c r="AE571" s="11"/>
      <c r="AF571" s="11"/>
      <c r="AG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8"/>
      <c r="AU571" s="11"/>
      <c r="AV571" s="11"/>
      <c r="AZ571" s="12"/>
      <c r="BA571" s="11"/>
    </row>
    <row r="572" spans="6:53" ht="15.75" customHeight="1">
      <c r="F572" s="44"/>
      <c r="H572" s="11"/>
      <c r="I572" s="11"/>
      <c r="J572" s="11"/>
      <c r="K572" s="11"/>
      <c r="L572" s="11"/>
      <c r="M572" s="11"/>
      <c r="N572" s="11"/>
      <c r="O572" s="11"/>
      <c r="P572" s="18"/>
      <c r="Q572" s="11"/>
      <c r="R572" s="11"/>
      <c r="S572" s="11"/>
      <c r="T572" s="11"/>
      <c r="U572" s="11"/>
      <c r="V572" s="11"/>
      <c r="W572" s="11"/>
      <c r="X572" s="11"/>
      <c r="Z572" s="11"/>
      <c r="AA572" s="11"/>
      <c r="AB572" s="11"/>
      <c r="AC572" s="11"/>
      <c r="AD572" s="11"/>
      <c r="AE572" s="11"/>
      <c r="AF572" s="11"/>
      <c r="AG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8"/>
      <c r="AU572" s="11"/>
      <c r="AV572" s="11"/>
      <c r="AZ572" s="12"/>
      <c r="BA572" s="11"/>
    </row>
    <row r="573" spans="6:53" ht="15.75" customHeight="1">
      <c r="F573" s="44"/>
      <c r="H573" s="11"/>
      <c r="I573" s="11"/>
      <c r="J573" s="11"/>
      <c r="K573" s="11"/>
      <c r="L573" s="11"/>
      <c r="M573" s="11"/>
      <c r="N573" s="11"/>
      <c r="O573" s="11"/>
      <c r="P573" s="18"/>
      <c r="Q573" s="11"/>
      <c r="R573" s="11"/>
      <c r="S573" s="11"/>
      <c r="T573" s="11"/>
      <c r="U573" s="11"/>
      <c r="V573" s="11"/>
      <c r="W573" s="11"/>
      <c r="X573" s="11"/>
      <c r="Z573" s="11"/>
      <c r="AA573" s="11"/>
      <c r="AB573" s="11"/>
      <c r="AC573" s="11"/>
      <c r="AD573" s="11"/>
      <c r="AE573" s="11"/>
      <c r="AF573" s="11"/>
      <c r="AG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8"/>
      <c r="AU573" s="11"/>
      <c r="AV573" s="11"/>
      <c r="AZ573" s="12"/>
      <c r="BA573" s="11"/>
    </row>
    <row r="574" spans="6:53" ht="15.75" customHeight="1">
      <c r="F574" s="44"/>
      <c r="H574" s="11"/>
      <c r="I574" s="11"/>
      <c r="J574" s="11"/>
      <c r="K574" s="11"/>
      <c r="L574" s="11"/>
      <c r="M574" s="11"/>
      <c r="N574" s="11"/>
      <c r="O574" s="11"/>
      <c r="P574" s="18"/>
      <c r="Q574" s="11"/>
      <c r="R574" s="11"/>
      <c r="S574" s="11"/>
      <c r="T574" s="11"/>
      <c r="U574" s="11"/>
      <c r="V574" s="11"/>
      <c r="W574" s="11"/>
      <c r="X574" s="11"/>
      <c r="Z574" s="11"/>
      <c r="AA574" s="11"/>
      <c r="AB574" s="11"/>
      <c r="AC574" s="11"/>
      <c r="AD574" s="11"/>
      <c r="AE574" s="11"/>
      <c r="AF574" s="11"/>
      <c r="AG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8"/>
      <c r="AU574" s="11"/>
      <c r="AV574" s="11"/>
      <c r="AZ574" s="12"/>
      <c r="BA574" s="11"/>
    </row>
    <row r="575" spans="6:53" ht="15.75" customHeight="1">
      <c r="F575" s="44"/>
      <c r="H575" s="11"/>
      <c r="I575" s="11"/>
      <c r="J575" s="11"/>
      <c r="K575" s="11"/>
      <c r="L575" s="11"/>
      <c r="M575" s="11"/>
      <c r="N575" s="11"/>
      <c r="O575" s="11"/>
      <c r="P575" s="18"/>
      <c r="Q575" s="11"/>
      <c r="R575" s="11"/>
      <c r="S575" s="11"/>
      <c r="T575" s="11"/>
      <c r="U575" s="11"/>
      <c r="V575" s="11"/>
      <c r="W575" s="11"/>
      <c r="X575" s="11"/>
      <c r="Z575" s="11"/>
      <c r="AA575" s="11"/>
      <c r="AB575" s="11"/>
      <c r="AC575" s="11"/>
      <c r="AD575" s="11"/>
      <c r="AE575" s="11"/>
      <c r="AF575" s="11"/>
      <c r="AG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8"/>
      <c r="AU575" s="11"/>
      <c r="AV575" s="11"/>
      <c r="AZ575" s="12"/>
      <c r="BA575" s="11"/>
    </row>
    <row r="576" spans="6:53" ht="15.75" customHeight="1">
      <c r="F576" s="44"/>
      <c r="H576" s="11"/>
      <c r="I576" s="11"/>
      <c r="J576" s="11"/>
      <c r="K576" s="11"/>
      <c r="L576" s="11"/>
      <c r="M576" s="11"/>
      <c r="N576" s="11"/>
      <c r="O576" s="11"/>
      <c r="P576" s="18"/>
      <c r="Q576" s="11"/>
      <c r="R576" s="11"/>
      <c r="S576" s="11"/>
      <c r="T576" s="11"/>
      <c r="U576" s="11"/>
      <c r="V576" s="11"/>
      <c r="W576" s="11"/>
      <c r="X576" s="11"/>
      <c r="Z576" s="11"/>
      <c r="AA576" s="11"/>
      <c r="AB576" s="11"/>
      <c r="AC576" s="11"/>
      <c r="AD576" s="11"/>
      <c r="AE576" s="11"/>
      <c r="AF576" s="11"/>
      <c r="AG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8"/>
      <c r="AU576" s="11"/>
      <c r="AV576" s="11"/>
      <c r="AZ576" s="12"/>
      <c r="BA576" s="11"/>
    </row>
    <row r="577" spans="6:53" ht="15.75" customHeight="1">
      <c r="F577" s="44"/>
      <c r="H577" s="11"/>
      <c r="I577" s="11"/>
      <c r="J577" s="11"/>
      <c r="K577" s="11"/>
      <c r="L577" s="11"/>
      <c r="M577" s="11"/>
      <c r="N577" s="11"/>
      <c r="O577" s="11"/>
      <c r="P577" s="18"/>
      <c r="Q577" s="11"/>
      <c r="R577" s="11"/>
      <c r="S577" s="11"/>
      <c r="T577" s="11"/>
      <c r="U577" s="11"/>
      <c r="V577" s="11"/>
      <c r="W577" s="11"/>
      <c r="X577" s="11"/>
      <c r="Z577" s="11"/>
      <c r="AA577" s="11"/>
      <c r="AB577" s="11"/>
      <c r="AC577" s="11"/>
      <c r="AD577" s="11"/>
      <c r="AE577" s="11"/>
      <c r="AF577" s="11"/>
      <c r="AG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8"/>
      <c r="AU577" s="11"/>
      <c r="AV577" s="11"/>
      <c r="AZ577" s="12"/>
      <c r="BA577" s="11"/>
    </row>
    <row r="578" spans="6:53" ht="15.75" customHeight="1">
      <c r="F578" s="44"/>
      <c r="H578" s="11"/>
      <c r="I578" s="11"/>
      <c r="J578" s="11"/>
      <c r="K578" s="11"/>
      <c r="L578" s="11"/>
      <c r="M578" s="11"/>
      <c r="N578" s="11"/>
      <c r="O578" s="11"/>
      <c r="P578" s="18"/>
      <c r="Q578" s="11"/>
      <c r="R578" s="11"/>
      <c r="S578" s="11"/>
      <c r="T578" s="11"/>
      <c r="U578" s="11"/>
      <c r="V578" s="11"/>
      <c r="W578" s="11"/>
      <c r="X578" s="11"/>
      <c r="Z578" s="11"/>
      <c r="AA578" s="11"/>
      <c r="AB578" s="11"/>
      <c r="AC578" s="11"/>
      <c r="AD578" s="11"/>
      <c r="AE578" s="11"/>
      <c r="AF578" s="11"/>
      <c r="AG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8"/>
      <c r="AU578" s="11"/>
      <c r="AV578" s="11"/>
      <c r="AZ578" s="12"/>
      <c r="BA578" s="11"/>
    </row>
    <row r="579" spans="6:53" ht="15.75" customHeight="1">
      <c r="F579" s="44"/>
      <c r="H579" s="11"/>
      <c r="I579" s="11"/>
      <c r="J579" s="11"/>
      <c r="K579" s="11"/>
      <c r="L579" s="11"/>
      <c r="M579" s="11"/>
      <c r="N579" s="11"/>
      <c r="O579" s="11"/>
      <c r="P579" s="18"/>
      <c r="Q579" s="11"/>
      <c r="R579" s="11"/>
      <c r="S579" s="11"/>
      <c r="T579" s="11"/>
      <c r="U579" s="11"/>
      <c r="V579" s="11"/>
      <c r="W579" s="11"/>
      <c r="X579" s="11"/>
      <c r="Z579" s="11"/>
      <c r="AA579" s="11"/>
      <c r="AB579" s="11"/>
      <c r="AC579" s="11"/>
      <c r="AD579" s="11"/>
      <c r="AE579" s="11"/>
      <c r="AF579" s="11"/>
      <c r="AG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8"/>
      <c r="AU579" s="11"/>
      <c r="AV579" s="11"/>
      <c r="AZ579" s="12"/>
      <c r="BA579" s="11"/>
    </row>
    <row r="580" spans="6:53" ht="15.75" customHeight="1">
      <c r="F580" s="44"/>
      <c r="H580" s="11"/>
      <c r="I580" s="11"/>
      <c r="J580" s="11"/>
      <c r="K580" s="11"/>
      <c r="L580" s="11"/>
      <c r="M580" s="11"/>
      <c r="N580" s="11"/>
      <c r="O580" s="11"/>
      <c r="P580" s="18"/>
      <c r="Q580" s="11"/>
      <c r="R580" s="11"/>
      <c r="S580" s="11"/>
      <c r="T580" s="11"/>
      <c r="U580" s="11"/>
      <c r="V580" s="11"/>
      <c r="W580" s="11"/>
      <c r="X580" s="11"/>
      <c r="Z580" s="11"/>
      <c r="AA580" s="11"/>
      <c r="AB580" s="11"/>
      <c r="AC580" s="11"/>
      <c r="AD580" s="11"/>
      <c r="AE580" s="11"/>
      <c r="AF580" s="11"/>
      <c r="AG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8"/>
      <c r="AU580" s="11"/>
      <c r="AV580" s="11"/>
      <c r="AZ580" s="12"/>
      <c r="BA580" s="11"/>
    </row>
    <row r="581" spans="6:53" ht="15.75" customHeight="1">
      <c r="F581" s="44"/>
      <c r="H581" s="11"/>
      <c r="I581" s="11"/>
      <c r="J581" s="11"/>
      <c r="K581" s="11"/>
      <c r="L581" s="11"/>
      <c r="M581" s="11"/>
      <c r="N581" s="11"/>
      <c r="O581" s="11"/>
      <c r="P581" s="18"/>
      <c r="Q581" s="11"/>
      <c r="R581" s="11"/>
      <c r="S581" s="11"/>
      <c r="T581" s="11"/>
      <c r="U581" s="11"/>
      <c r="V581" s="11"/>
      <c r="W581" s="11"/>
      <c r="X581" s="11"/>
      <c r="Z581" s="11"/>
      <c r="AA581" s="11"/>
      <c r="AB581" s="11"/>
      <c r="AC581" s="11"/>
      <c r="AD581" s="11"/>
      <c r="AE581" s="11"/>
      <c r="AF581" s="11"/>
      <c r="AG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8"/>
      <c r="AU581" s="11"/>
      <c r="AV581" s="11"/>
      <c r="AZ581" s="12"/>
      <c r="BA581" s="11"/>
    </row>
    <row r="582" spans="6:53" ht="15.75" customHeight="1">
      <c r="F582" s="44"/>
      <c r="H582" s="11"/>
      <c r="I582" s="11"/>
      <c r="J582" s="11"/>
      <c r="K582" s="11"/>
      <c r="L582" s="11"/>
      <c r="M582" s="11"/>
      <c r="N582" s="11"/>
      <c r="O582" s="11"/>
      <c r="P582" s="18"/>
      <c r="Q582" s="11"/>
      <c r="R582" s="11"/>
      <c r="S582" s="11"/>
      <c r="T582" s="11"/>
      <c r="U582" s="11"/>
      <c r="V582" s="11"/>
      <c r="W582" s="11"/>
      <c r="X582" s="11"/>
      <c r="Z582" s="11"/>
      <c r="AA582" s="11"/>
      <c r="AB582" s="11"/>
      <c r="AC582" s="11"/>
      <c r="AD582" s="11"/>
      <c r="AE582" s="11"/>
      <c r="AF582" s="11"/>
      <c r="AG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8"/>
      <c r="AU582" s="11"/>
      <c r="AV582" s="11"/>
      <c r="AZ582" s="12"/>
      <c r="BA582" s="11"/>
    </row>
    <row r="583" spans="6:53" ht="15.75" customHeight="1">
      <c r="F583" s="44"/>
      <c r="H583" s="11"/>
      <c r="I583" s="11"/>
      <c r="J583" s="11"/>
      <c r="K583" s="11"/>
      <c r="L583" s="11"/>
      <c r="M583" s="11"/>
      <c r="N583" s="11"/>
      <c r="O583" s="11"/>
      <c r="P583" s="18"/>
      <c r="Q583" s="11"/>
      <c r="R583" s="11"/>
      <c r="S583" s="11"/>
      <c r="T583" s="11"/>
      <c r="U583" s="11"/>
      <c r="V583" s="11"/>
      <c r="W583" s="11"/>
      <c r="X583" s="11"/>
      <c r="Z583" s="11"/>
      <c r="AA583" s="11"/>
      <c r="AB583" s="11"/>
      <c r="AC583" s="11"/>
      <c r="AD583" s="11"/>
      <c r="AE583" s="11"/>
      <c r="AF583" s="11"/>
      <c r="AG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8"/>
      <c r="AU583" s="11"/>
      <c r="AV583" s="11"/>
      <c r="AZ583" s="12"/>
      <c r="BA583" s="11"/>
    </row>
    <row r="584" spans="6:53" ht="15.75" customHeight="1">
      <c r="F584" s="44"/>
      <c r="H584" s="11"/>
      <c r="I584" s="11"/>
      <c r="J584" s="11"/>
      <c r="K584" s="11"/>
      <c r="L584" s="11"/>
      <c r="M584" s="11"/>
      <c r="N584" s="11"/>
      <c r="O584" s="11"/>
      <c r="P584" s="18"/>
      <c r="Q584" s="11"/>
      <c r="R584" s="11"/>
      <c r="S584" s="11"/>
      <c r="T584" s="11"/>
      <c r="U584" s="11"/>
      <c r="V584" s="11"/>
      <c r="W584" s="11"/>
      <c r="X584" s="11"/>
      <c r="Z584" s="11"/>
      <c r="AA584" s="11"/>
      <c r="AB584" s="11"/>
      <c r="AC584" s="11"/>
      <c r="AD584" s="11"/>
      <c r="AE584" s="11"/>
      <c r="AF584" s="11"/>
      <c r="AG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8"/>
      <c r="AU584" s="11"/>
      <c r="AV584" s="11"/>
      <c r="AZ584" s="12"/>
      <c r="BA584" s="11"/>
    </row>
    <row r="585" spans="6:53" ht="15.75" customHeight="1">
      <c r="F585" s="44"/>
      <c r="H585" s="11"/>
      <c r="I585" s="11"/>
      <c r="J585" s="11"/>
      <c r="K585" s="11"/>
      <c r="L585" s="11"/>
      <c r="M585" s="11"/>
      <c r="N585" s="11"/>
      <c r="O585" s="11"/>
      <c r="P585" s="18"/>
      <c r="Q585" s="11"/>
      <c r="R585" s="11"/>
      <c r="S585" s="11"/>
      <c r="T585" s="11"/>
      <c r="U585" s="11"/>
      <c r="V585" s="11"/>
      <c r="W585" s="11"/>
      <c r="X585" s="11"/>
      <c r="Z585" s="11"/>
      <c r="AA585" s="11"/>
      <c r="AB585" s="11"/>
      <c r="AC585" s="11"/>
      <c r="AD585" s="11"/>
      <c r="AE585" s="11"/>
      <c r="AF585" s="11"/>
      <c r="AG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8"/>
      <c r="AU585" s="11"/>
      <c r="AV585" s="11"/>
      <c r="AZ585" s="12"/>
      <c r="BA585" s="11"/>
    </row>
    <row r="586" spans="6:53" ht="15.75" customHeight="1">
      <c r="F586" s="44"/>
      <c r="H586" s="11"/>
      <c r="I586" s="11"/>
      <c r="J586" s="11"/>
      <c r="K586" s="11"/>
      <c r="L586" s="11"/>
      <c r="M586" s="11"/>
      <c r="N586" s="11"/>
      <c r="O586" s="11"/>
      <c r="P586" s="18"/>
      <c r="Q586" s="11"/>
      <c r="R586" s="11"/>
      <c r="S586" s="11"/>
      <c r="T586" s="11"/>
      <c r="U586" s="11"/>
      <c r="V586" s="11"/>
      <c r="W586" s="11"/>
      <c r="X586" s="11"/>
      <c r="Z586" s="11"/>
      <c r="AA586" s="11"/>
      <c r="AB586" s="11"/>
      <c r="AC586" s="11"/>
      <c r="AD586" s="11"/>
      <c r="AE586" s="11"/>
      <c r="AF586" s="11"/>
      <c r="AG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8"/>
      <c r="AU586" s="11"/>
      <c r="AV586" s="11"/>
      <c r="AZ586" s="12"/>
      <c r="BA586" s="11"/>
    </row>
    <row r="587" spans="6:53" ht="15.75" customHeight="1">
      <c r="F587" s="44"/>
      <c r="H587" s="11"/>
      <c r="I587" s="11"/>
      <c r="J587" s="11"/>
      <c r="K587" s="11"/>
      <c r="L587" s="11"/>
      <c r="M587" s="11"/>
      <c r="N587" s="11"/>
      <c r="O587" s="11"/>
      <c r="P587" s="18"/>
      <c r="Q587" s="11"/>
      <c r="R587" s="11"/>
      <c r="S587" s="11"/>
      <c r="T587" s="11"/>
      <c r="U587" s="11"/>
      <c r="V587" s="11"/>
      <c r="W587" s="11"/>
      <c r="X587" s="11"/>
      <c r="Z587" s="11"/>
      <c r="AA587" s="11"/>
      <c r="AB587" s="11"/>
      <c r="AC587" s="11"/>
      <c r="AD587" s="11"/>
      <c r="AE587" s="11"/>
      <c r="AF587" s="11"/>
      <c r="AG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8"/>
      <c r="AU587" s="11"/>
      <c r="AV587" s="11"/>
      <c r="AZ587" s="12"/>
      <c r="BA587" s="11"/>
    </row>
    <row r="588" spans="6:53" ht="15.75" customHeight="1">
      <c r="F588" s="44"/>
      <c r="H588" s="11"/>
      <c r="I588" s="11"/>
      <c r="J588" s="11"/>
      <c r="K588" s="11"/>
      <c r="L588" s="11"/>
      <c r="M588" s="11"/>
      <c r="N588" s="11"/>
      <c r="O588" s="11"/>
      <c r="P588" s="18"/>
      <c r="Q588" s="11"/>
      <c r="R588" s="11"/>
      <c r="S588" s="11"/>
      <c r="T588" s="11"/>
      <c r="U588" s="11"/>
      <c r="V588" s="11"/>
      <c r="W588" s="11"/>
      <c r="X588" s="11"/>
      <c r="Z588" s="11"/>
      <c r="AA588" s="11"/>
      <c r="AB588" s="11"/>
      <c r="AC588" s="11"/>
      <c r="AD588" s="11"/>
      <c r="AE588" s="11"/>
      <c r="AF588" s="11"/>
      <c r="AG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8"/>
      <c r="AU588" s="11"/>
      <c r="AV588" s="11"/>
      <c r="AZ588" s="12"/>
      <c r="BA588" s="11"/>
    </row>
    <row r="589" spans="6:53" ht="15.75" customHeight="1">
      <c r="F589" s="44"/>
      <c r="H589" s="11"/>
      <c r="I589" s="11"/>
      <c r="J589" s="11"/>
      <c r="K589" s="11"/>
      <c r="L589" s="11"/>
      <c r="M589" s="11"/>
      <c r="N589" s="11"/>
      <c r="O589" s="11"/>
      <c r="P589" s="18"/>
      <c r="Q589" s="11"/>
      <c r="R589" s="11"/>
      <c r="S589" s="11"/>
      <c r="T589" s="11"/>
      <c r="U589" s="11"/>
      <c r="V589" s="11"/>
      <c r="W589" s="11"/>
      <c r="X589" s="11"/>
      <c r="Z589" s="11"/>
      <c r="AA589" s="11"/>
      <c r="AB589" s="11"/>
      <c r="AC589" s="11"/>
      <c r="AD589" s="11"/>
      <c r="AE589" s="11"/>
      <c r="AF589" s="11"/>
      <c r="AG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8"/>
      <c r="AU589" s="11"/>
      <c r="AV589" s="11"/>
      <c r="AZ589" s="12"/>
      <c r="BA589" s="11"/>
    </row>
    <row r="590" spans="6:53" ht="15.75" customHeight="1">
      <c r="F590" s="44"/>
      <c r="H590" s="11"/>
      <c r="I590" s="11"/>
      <c r="J590" s="11"/>
      <c r="K590" s="11"/>
      <c r="L590" s="11"/>
      <c r="M590" s="11"/>
      <c r="N590" s="11"/>
      <c r="O590" s="11"/>
      <c r="P590" s="18"/>
      <c r="Q590" s="11"/>
      <c r="R590" s="11"/>
      <c r="S590" s="11"/>
      <c r="T590" s="11"/>
      <c r="U590" s="11"/>
      <c r="V590" s="11"/>
      <c r="W590" s="11"/>
      <c r="X590" s="11"/>
      <c r="Z590" s="11"/>
      <c r="AA590" s="11"/>
      <c r="AB590" s="11"/>
      <c r="AC590" s="11"/>
      <c r="AD590" s="11"/>
      <c r="AE590" s="11"/>
      <c r="AF590" s="11"/>
      <c r="AG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8"/>
      <c r="AU590" s="11"/>
      <c r="AV590" s="11"/>
      <c r="AZ590" s="12"/>
      <c r="BA590" s="11"/>
    </row>
    <row r="591" spans="6:53" ht="15.75" customHeight="1">
      <c r="F591" s="44"/>
      <c r="H591" s="11"/>
      <c r="I591" s="11"/>
      <c r="J591" s="11"/>
      <c r="K591" s="11"/>
      <c r="L591" s="11"/>
      <c r="M591" s="11"/>
      <c r="N591" s="11"/>
      <c r="O591" s="11"/>
      <c r="P591" s="18"/>
      <c r="Q591" s="11"/>
      <c r="R591" s="11"/>
      <c r="S591" s="11"/>
      <c r="T591" s="11"/>
      <c r="U591" s="11"/>
      <c r="V591" s="11"/>
      <c r="W591" s="11"/>
      <c r="X591" s="11"/>
      <c r="Z591" s="11"/>
      <c r="AA591" s="11"/>
      <c r="AB591" s="11"/>
      <c r="AC591" s="11"/>
      <c r="AD591" s="11"/>
      <c r="AE591" s="11"/>
      <c r="AF591" s="11"/>
      <c r="AG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8"/>
      <c r="AU591" s="11"/>
      <c r="AV591" s="11"/>
      <c r="AZ591" s="12"/>
      <c r="BA591" s="11"/>
    </row>
    <row r="592" spans="6:53" ht="15.75" customHeight="1">
      <c r="F592" s="44"/>
      <c r="H592" s="11"/>
      <c r="I592" s="11"/>
      <c r="J592" s="11"/>
      <c r="K592" s="11"/>
      <c r="L592" s="11"/>
      <c r="M592" s="11"/>
      <c r="N592" s="11"/>
      <c r="O592" s="11"/>
      <c r="P592" s="18"/>
      <c r="Q592" s="11"/>
      <c r="R592" s="11"/>
      <c r="S592" s="11"/>
      <c r="T592" s="11"/>
      <c r="U592" s="11"/>
      <c r="V592" s="11"/>
      <c r="W592" s="11"/>
      <c r="X592" s="11"/>
      <c r="Z592" s="11"/>
      <c r="AA592" s="11"/>
      <c r="AB592" s="11"/>
      <c r="AC592" s="11"/>
      <c r="AD592" s="11"/>
      <c r="AE592" s="11"/>
      <c r="AF592" s="11"/>
      <c r="AG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8"/>
      <c r="AU592" s="11"/>
      <c r="AV592" s="11"/>
      <c r="AZ592" s="12"/>
      <c r="BA592" s="11"/>
    </row>
    <row r="593" spans="6:53" ht="15.75" customHeight="1">
      <c r="F593" s="44"/>
      <c r="H593" s="11"/>
      <c r="I593" s="11"/>
      <c r="J593" s="11"/>
      <c r="K593" s="11"/>
      <c r="L593" s="11"/>
      <c r="M593" s="11"/>
      <c r="N593" s="11"/>
      <c r="O593" s="11"/>
      <c r="P593" s="18"/>
      <c r="Q593" s="11"/>
      <c r="R593" s="11"/>
      <c r="S593" s="11"/>
      <c r="T593" s="11"/>
      <c r="U593" s="11"/>
      <c r="V593" s="11"/>
      <c r="W593" s="11"/>
      <c r="X593" s="11"/>
      <c r="Z593" s="11"/>
      <c r="AA593" s="11"/>
      <c r="AB593" s="11"/>
      <c r="AC593" s="11"/>
      <c r="AD593" s="11"/>
      <c r="AE593" s="11"/>
      <c r="AF593" s="11"/>
      <c r="AG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8"/>
      <c r="AU593" s="11"/>
      <c r="AV593" s="11"/>
      <c r="AZ593" s="12"/>
      <c r="BA593" s="11"/>
    </row>
    <row r="594" spans="6:53" ht="15.75" customHeight="1">
      <c r="F594" s="44"/>
      <c r="H594" s="11"/>
      <c r="I594" s="11"/>
      <c r="J594" s="11"/>
      <c r="K594" s="11"/>
      <c r="L594" s="11"/>
      <c r="M594" s="11"/>
      <c r="N594" s="11"/>
      <c r="O594" s="11"/>
      <c r="P594" s="18"/>
      <c r="Q594" s="11"/>
      <c r="R594" s="11"/>
      <c r="S594" s="11"/>
      <c r="T594" s="11"/>
      <c r="U594" s="11"/>
      <c r="V594" s="11"/>
      <c r="W594" s="11"/>
      <c r="X594" s="11"/>
      <c r="Z594" s="11"/>
      <c r="AA594" s="11"/>
      <c r="AB594" s="11"/>
      <c r="AC594" s="11"/>
      <c r="AD594" s="11"/>
      <c r="AE594" s="11"/>
      <c r="AF594" s="11"/>
      <c r="AG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8"/>
      <c r="AU594" s="11"/>
      <c r="AV594" s="11"/>
      <c r="AZ594" s="12"/>
      <c r="BA594" s="11"/>
    </row>
    <row r="595" spans="6:53" ht="15.75" customHeight="1">
      <c r="F595" s="44"/>
      <c r="H595" s="11"/>
      <c r="I595" s="11"/>
      <c r="J595" s="11"/>
      <c r="K595" s="11"/>
      <c r="L595" s="11"/>
      <c r="M595" s="11"/>
      <c r="N595" s="11"/>
      <c r="O595" s="11"/>
      <c r="P595" s="18"/>
      <c r="Q595" s="11"/>
      <c r="R595" s="11"/>
      <c r="S595" s="11"/>
      <c r="T595" s="11"/>
      <c r="U595" s="11"/>
      <c r="V595" s="11"/>
      <c r="W595" s="11"/>
      <c r="X595" s="11"/>
      <c r="Z595" s="11"/>
      <c r="AA595" s="11"/>
      <c r="AB595" s="11"/>
      <c r="AC595" s="11"/>
      <c r="AD595" s="11"/>
      <c r="AE595" s="11"/>
      <c r="AF595" s="11"/>
      <c r="AG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8"/>
      <c r="AU595" s="11"/>
      <c r="AV595" s="11"/>
      <c r="AZ595" s="12"/>
      <c r="BA595" s="11"/>
    </row>
    <row r="596" spans="6:53" ht="15.75" customHeight="1">
      <c r="F596" s="44"/>
      <c r="H596" s="11"/>
      <c r="I596" s="11"/>
      <c r="J596" s="11"/>
      <c r="K596" s="11"/>
      <c r="L596" s="11"/>
      <c r="M596" s="11"/>
      <c r="N596" s="11"/>
      <c r="O596" s="11"/>
      <c r="P596" s="18"/>
      <c r="Q596" s="11"/>
      <c r="R596" s="11"/>
      <c r="S596" s="11"/>
      <c r="T596" s="11"/>
      <c r="U596" s="11"/>
      <c r="V596" s="11"/>
      <c r="W596" s="11"/>
      <c r="X596" s="11"/>
      <c r="Z596" s="11"/>
      <c r="AA596" s="11"/>
      <c r="AB596" s="11"/>
      <c r="AC596" s="11"/>
      <c r="AD596" s="11"/>
      <c r="AE596" s="11"/>
      <c r="AF596" s="11"/>
      <c r="AG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8"/>
      <c r="AU596" s="11"/>
      <c r="AV596" s="11"/>
      <c r="AZ596" s="12"/>
      <c r="BA596" s="11"/>
    </row>
    <row r="597" spans="6:53" ht="15.75" customHeight="1">
      <c r="F597" s="44"/>
      <c r="H597" s="11"/>
      <c r="I597" s="11"/>
      <c r="J597" s="11"/>
      <c r="K597" s="11"/>
      <c r="L597" s="11"/>
      <c r="M597" s="11"/>
      <c r="N597" s="11"/>
      <c r="O597" s="11"/>
      <c r="P597" s="18"/>
      <c r="Q597" s="11"/>
      <c r="R597" s="11"/>
      <c r="S597" s="11"/>
      <c r="T597" s="11"/>
      <c r="U597" s="11"/>
      <c r="V597" s="11"/>
      <c r="W597" s="11"/>
      <c r="X597" s="11"/>
      <c r="Z597" s="11"/>
      <c r="AA597" s="11"/>
      <c r="AB597" s="11"/>
      <c r="AC597" s="11"/>
      <c r="AD597" s="11"/>
      <c r="AE597" s="11"/>
      <c r="AF597" s="11"/>
      <c r="AG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8"/>
      <c r="AU597" s="11"/>
      <c r="AV597" s="11"/>
      <c r="AZ597" s="12"/>
      <c r="BA597" s="11"/>
    </row>
    <row r="598" spans="6:53" ht="15.75" customHeight="1">
      <c r="F598" s="44"/>
      <c r="H598" s="11"/>
      <c r="I598" s="11"/>
      <c r="J598" s="11"/>
      <c r="K598" s="11"/>
      <c r="L598" s="11"/>
      <c r="M598" s="11"/>
      <c r="N598" s="11"/>
      <c r="O598" s="11"/>
      <c r="P598" s="18"/>
      <c r="Q598" s="11"/>
      <c r="R598" s="11"/>
      <c r="S598" s="11"/>
      <c r="T598" s="11"/>
      <c r="U598" s="11"/>
      <c r="V598" s="11"/>
      <c r="W598" s="11"/>
      <c r="X598" s="11"/>
      <c r="Z598" s="11"/>
      <c r="AA598" s="11"/>
      <c r="AB598" s="11"/>
      <c r="AC598" s="11"/>
      <c r="AD598" s="11"/>
      <c r="AE598" s="11"/>
      <c r="AF598" s="11"/>
      <c r="AG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8"/>
      <c r="AU598" s="11"/>
      <c r="AV598" s="11"/>
      <c r="AZ598" s="12"/>
      <c r="BA598" s="11"/>
    </row>
    <row r="599" spans="6:53" ht="15.75" customHeight="1">
      <c r="F599" s="44"/>
      <c r="H599" s="11"/>
      <c r="I599" s="11"/>
      <c r="J599" s="11"/>
      <c r="K599" s="11"/>
      <c r="L599" s="11"/>
      <c r="M599" s="11"/>
      <c r="N599" s="11"/>
      <c r="O599" s="11"/>
      <c r="P599" s="18"/>
      <c r="Q599" s="11"/>
      <c r="R599" s="11"/>
      <c r="S599" s="11"/>
      <c r="T599" s="11"/>
      <c r="U599" s="11"/>
      <c r="V599" s="11"/>
      <c r="W599" s="11"/>
      <c r="X599" s="11"/>
      <c r="Z599" s="11"/>
      <c r="AA599" s="11"/>
      <c r="AB599" s="11"/>
      <c r="AC599" s="11"/>
      <c r="AD599" s="11"/>
      <c r="AE599" s="11"/>
      <c r="AF599" s="11"/>
      <c r="AG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8"/>
      <c r="AU599" s="11"/>
      <c r="AV599" s="11"/>
      <c r="AZ599" s="12"/>
      <c r="BA599" s="11"/>
    </row>
    <row r="600" spans="6:53" ht="15.75" customHeight="1">
      <c r="F600" s="44"/>
      <c r="H600" s="11"/>
      <c r="I600" s="11"/>
      <c r="J600" s="11"/>
      <c r="K600" s="11"/>
      <c r="L600" s="11"/>
      <c r="M600" s="11"/>
      <c r="N600" s="11"/>
      <c r="O600" s="11"/>
      <c r="P600" s="18"/>
      <c r="Q600" s="11"/>
      <c r="R600" s="11"/>
      <c r="S600" s="11"/>
      <c r="T600" s="11"/>
      <c r="U600" s="11"/>
      <c r="V600" s="11"/>
      <c r="W600" s="11"/>
      <c r="X600" s="11"/>
      <c r="Z600" s="11"/>
      <c r="AA600" s="11"/>
      <c r="AB600" s="11"/>
      <c r="AC600" s="11"/>
      <c r="AD600" s="11"/>
      <c r="AE600" s="11"/>
      <c r="AF600" s="11"/>
      <c r="AG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8"/>
      <c r="AU600" s="11"/>
      <c r="AV600" s="11"/>
      <c r="AZ600" s="12"/>
      <c r="BA600" s="11"/>
    </row>
    <row r="601" spans="6:53" ht="15.75" customHeight="1">
      <c r="F601" s="44"/>
      <c r="H601" s="11"/>
      <c r="I601" s="11"/>
      <c r="J601" s="11"/>
      <c r="K601" s="11"/>
      <c r="L601" s="11"/>
      <c r="M601" s="11"/>
      <c r="N601" s="11"/>
      <c r="O601" s="11"/>
      <c r="P601" s="18"/>
      <c r="Q601" s="11"/>
      <c r="R601" s="11"/>
      <c r="S601" s="11"/>
      <c r="T601" s="11"/>
      <c r="U601" s="11"/>
      <c r="V601" s="11"/>
      <c r="W601" s="11"/>
      <c r="X601" s="11"/>
      <c r="Z601" s="11"/>
      <c r="AA601" s="11"/>
      <c r="AB601" s="11"/>
      <c r="AC601" s="11"/>
      <c r="AD601" s="11"/>
      <c r="AE601" s="11"/>
      <c r="AF601" s="11"/>
      <c r="AG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8"/>
      <c r="AU601" s="11"/>
      <c r="AV601" s="11"/>
      <c r="AZ601" s="12"/>
      <c r="BA601" s="11"/>
    </row>
    <row r="602" spans="6:53" ht="15.75" customHeight="1">
      <c r="F602" s="44"/>
      <c r="H602" s="11"/>
      <c r="I602" s="11"/>
      <c r="J602" s="11"/>
      <c r="K602" s="11"/>
      <c r="L602" s="11"/>
      <c r="M602" s="11"/>
      <c r="N602" s="11"/>
      <c r="O602" s="11"/>
      <c r="P602" s="18"/>
      <c r="Q602" s="11"/>
      <c r="R602" s="11"/>
      <c r="S602" s="11"/>
      <c r="T602" s="11"/>
      <c r="U602" s="11"/>
      <c r="V602" s="11"/>
      <c r="W602" s="11"/>
      <c r="X602" s="11"/>
      <c r="Z602" s="11"/>
      <c r="AA602" s="11"/>
      <c r="AB602" s="11"/>
      <c r="AC602" s="11"/>
      <c r="AD602" s="11"/>
      <c r="AE602" s="11"/>
      <c r="AF602" s="11"/>
      <c r="AG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8"/>
      <c r="AU602" s="11"/>
      <c r="AV602" s="11"/>
      <c r="AZ602" s="12"/>
      <c r="BA602" s="11"/>
    </row>
    <row r="603" spans="6:53" ht="15.75" customHeight="1">
      <c r="F603" s="44"/>
      <c r="H603" s="11"/>
      <c r="I603" s="11"/>
      <c r="J603" s="11"/>
      <c r="K603" s="11"/>
      <c r="L603" s="11"/>
      <c r="M603" s="11"/>
      <c r="N603" s="11"/>
      <c r="O603" s="11"/>
      <c r="P603" s="18"/>
      <c r="Q603" s="11"/>
      <c r="R603" s="11"/>
      <c r="S603" s="11"/>
      <c r="T603" s="11"/>
      <c r="U603" s="11"/>
      <c r="V603" s="11"/>
      <c r="W603" s="11"/>
      <c r="X603" s="11"/>
      <c r="Z603" s="11"/>
      <c r="AA603" s="11"/>
      <c r="AB603" s="11"/>
      <c r="AC603" s="11"/>
      <c r="AD603" s="11"/>
      <c r="AE603" s="11"/>
      <c r="AF603" s="11"/>
      <c r="AG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8"/>
      <c r="AU603" s="11"/>
      <c r="AV603" s="11"/>
      <c r="AZ603" s="12"/>
      <c r="BA603" s="11"/>
    </row>
    <row r="604" spans="6:53" ht="15.75" customHeight="1">
      <c r="F604" s="44"/>
      <c r="H604" s="11"/>
      <c r="I604" s="11"/>
      <c r="J604" s="11"/>
      <c r="K604" s="11"/>
      <c r="L604" s="11"/>
      <c r="M604" s="11"/>
      <c r="N604" s="11"/>
      <c r="O604" s="11"/>
      <c r="P604" s="18"/>
      <c r="Q604" s="11"/>
      <c r="R604" s="11"/>
      <c r="S604" s="11"/>
      <c r="T604" s="11"/>
      <c r="U604" s="11"/>
      <c r="V604" s="11"/>
      <c r="W604" s="11"/>
      <c r="X604" s="11"/>
      <c r="Z604" s="11"/>
      <c r="AA604" s="11"/>
      <c r="AB604" s="11"/>
      <c r="AC604" s="11"/>
      <c r="AD604" s="11"/>
      <c r="AE604" s="11"/>
      <c r="AF604" s="11"/>
      <c r="AG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8"/>
      <c r="AU604" s="11"/>
      <c r="AV604" s="11"/>
      <c r="AZ604" s="12"/>
      <c r="BA604" s="11"/>
    </row>
    <row r="605" spans="6:53" ht="15.75" customHeight="1">
      <c r="F605" s="44"/>
      <c r="H605" s="11"/>
      <c r="I605" s="11"/>
      <c r="J605" s="11"/>
      <c r="K605" s="11"/>
      <c r="L605" s="11"/>
      <c r="M605" s="11"/>
      <c r="N605" s="11"/>
      <c r="O605" s="11"/>
      <c r="P605" s="18"/>
      <c r="Q605" s="11"/>
      <c r="R605" s="11"/>
      <c r="S605" s="11"/>
      <c r="T605" s="11"/>
      <c r="U605" s="11"/>
      <c r="V605" s="11"/>
      <c r="W605" s="11"/>
      <c r="X605" s="11"/>
      <c r="Z605" s="11"/>
      <c r="AA605" s="11"/>
      <c r="AB605" s="11"/>
      <c r="AC605" s="11"/>
      <c r="AD605" s="11"/>
      <c r="AE605" s="11"/>
      <c r="AF605" s="11"/>
      <c r="AG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8"/>
      <c r="AU605" s="11"/>
      <c r="AV605" s="11"/>
      <c r="AZ605" s="12"/>
      <c r="BA605" s="11"/>
    </row>
    <row r="606" spans="6:53" ht="15.75" customHeight="1">
      <c r="F606" s="44"/>
      <c r="H606" s="11"/>
      <c r="I606" s="11"/>
      <c r="J606" s="11"/>
      <c r="K606" s="11"/>
      <c r="L606" s="11"/>
      <c r="M606" s="11"/>
      <c r="N606" s="11"/>
      <c r="O606" s="11"/>
      <c r="P606" s="18"/>
      <c r="Q606" s="11"/>
      <c r="R606" s="11"/>
      <c r="S606" s="11"/>
      <c r="T606" s="11"/>
      <c r="U606" s="11"/>
      <c r="V606" s="11"/>
      <c r="W606" s="11"/>
      <c r="X606" s="11"/>
      <c r="Z606" s="11"/>
      <c r="AA606" s="11"/>
      <c r="AB606" s="11"/>
      <c r="AC606" s="11"/>
      <c r="AD606" s="11"/>
      <c r="AE606" s="11"/>
      <c r="AF606" s="11"/>
      <c r="AG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8"/>
      <c r="AU606" s="11"/>
      <c r="AV606" s="11"/>
      <c r="AZ606" s="12"/>
      <c r="BA606" s="11"/>
    </row>
    <row r="607" spans="6:53" ht="15.75" customHeight="1">
      <c r="F607" s="44"/>
      <c r="H607" s="11"/>
      <c r="I607" s="11"/>
      <c r="J607" s="11"/>
      <c r="K607" s="11"/>
      <c r="L607" s="11"/>
      <c r="M607" s="11"/>
      <c r="N607" s="11"/>
      <c r="O607" s="11"/>
      <c r="P607" s="18"/>
      <c r="Q607" s="11"/>
      <c r="R607" s="11"/>
      <c r="S607" s="11"/>
      <c r="T607" s="11"/>
      <c r="U607" s="11"/>
      <c r="V607" s="11"/>
      <c r="W607" s="11"/>
      <c r="X607" s="11"/>
      <c r="Z607" s="11"/>
      <c r="AA607" s="11"/>
      <c r="AB607" s="11"/>
      <c r="AC607" s="11"/>
      <c r="AD607" s="11"/>
      <c r="AE607" s="11"/>
      <c r="AF607" s="11"/>
      <c r="AG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8"/>
      <c r="AU607" s="11"/>
      <c r="AV607" s="11"/>
      <c r="AZ607" s="12"/>
      <c r="BA607" s="11"/>
    </row>
    <row r="608" spans="6:53" ht="15.75" customHeight="1">
      <c r="F608" s="44"/>
      <c r="H608" s="11"/>
      <c r="I608" s="11"/>
      <c r="J608" s="11"/>
      <c r="K608" s="11"/>
      <c r="L608" s="11"/>
      <c r="M608" s="11"/>
      <c r="N608" s="11"/>
      <c r="O608" s="11"/>
      <c r="P608" s="18"/>
      <c r="Q608" s="11"/>
      <c r="R608" s="11"/>
      <c r="S608" s="11"/>
      <c r="T608" s="11"/>
      <c r="U608" s="11"/>
      <c r="V608" s="11"/>
      <c r="W608" s="11"/>
      <c r="X608" s="11"/>
      <c r="Z608" s="11"/>
      <c r="AA608" s="11"/>
      <c r="AB608" s="11"/>
      <c r="AC608" s="11"/>
      <c r="AD608" s="11"/>
      <c r="AE608" s="11"/>
      <c r="AF608" s="11"/>
      <c r="AG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8"/>
      <c r="AU608" s="11"/>
      <c r="AV608" s="11"/>
      <c r="AZ608" s="12"/>
      <c r="BA608" s="11"/>
    </row>
    <row r="609" spans="6:53" ht="15.75" customHeight="1">
      <c r="F609" s="44"/>
      <c r="H609" s="11"/>
      <c r="I609" s="11"/>
      <c r="J609" s="11"/>
      <c r="K609" s="11"/>
      <c r="L609" s="11"/>
      <c r="M609" s="11"/>
      <c r="N609" s="11"/>
      <c r="O609" s="11"/>
      <c r="P609" s="18"/>
      <c r="Q609" s="11"/>
      <c r="R609" s="11"/>
      <c r="S609" s="11"/>
      <c r="T609" s="11"/>
      <c r="U609" s="11"/>
      <c r="V609" s="11"/>
      <c r="W609" s="11"/>
      <c r="X609" s="11"/>
      <c r="Z609" s="11"/>
      <c r="AA609" s="11"/>
      <c r="AB609" s="11"/>
      <c r="AC609" s="11"/>
      <c r="AD609" s="11"/>
      <c r="AE609" s="11"/>
      <c r="AF609" s="11"/>
      <c r="AG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8"/>
      <c r="AU609" s="11"/>
      <c r="AV609" s="11"/>
      <c r="AZ609" s="12"/>
      <c r="BA609" s="11"/>
    </row>
    <row r="610" spans="6:53" ht="15.75" customHeight="1">
      <c r="F610" s="44"/>
      <c r="H610" s="11"/>
      <c r="I610" s="11"/>
      <c r="J610" s="11"/>
      <c r="K610" s="11"/>
      <c r="L610" s="11"/>
      <c r="M610" s="11"/>
      <c r="N610" s="11"/>
      <c r="O610" s="11"/>
      <c r="P610" s="18"/>
      <c r="Q610" s="11"/>
      <c r="R610" s="11"/>
      <c r="S610" s="11"/>
      <c r="T610" s="11"/>
      <c r="U610" s="11"/>
      <c r="V610" s="11"/>
      <c r="W610" s="11"/>
      <c r="X610" s="11"/>
      <c r="Z610" s="11"/>
      <c r="AA610" s="11"/>
      <c r="AB610" s="11"/>
      <c r="AC610" s="11"/>
      <c r="AD610" s="11"/>
      <c r="AE610" s="11"/>
      <c r="AF610" s="11"/>
      <c r="AG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8"/>
      <c r="AU610" s="11"/>
      <c r="AV610" s="11"/>
      <c r="AZ610" s="12"/>
      <c r="BA610" s="11"/>
    </row>
    <row r="611" spans="6:53" ht="15.75" customHeight="1">
      <c r="F611" s="44"/>
      <c r="H611" s="11"/>
      <c r="I611" s="11"/>
      <c r="J611" s="11"/>
      <c r="K611" s="11"/>
      <c r="L611" s="11"/>
      <c r="M611" s="11"/>
      <c r="N611" s="11"/>
      <c r="O611" s="11"/>
      <c r="P611" s="18"/>
      <c r="Q611" s="11"/>
      <c r="R611" s="11"/>
      <c r="S611" s="11"/>
      <c r="T611" s="11"/>
      <c r="U611" s="11"/>
      <c r="V611" s="11"/>
      <c r="W611" s="11"/>
      <c r="X611" s="11"/>
      <c r="Z611" s="11"/>
      <c r="AA611" s="11"/>
      <c r="AB611" s="11"/>
      <c r="AC611" s="11"/>
      <c r="AD611" s="11"/>
      <c r="AE611" s="11"/>
      <c r="AF611" s="11"/>
      <c r="AG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8"/>
      <c r="AU611" s="11"/>
      <c r="AV611" s="11"/>
      <c r="AZ611" s="12"/>
      <c r="BA611" s="11"/>
    </row>
    <row r="612" spans="6:53" ht="15.75" customHeight="1">
      <c r="F612" s="44"/>
      <c r="H612" s="11"/>
      <c r="I612" s="11"/>
      <c r="J612" s="11"/>
      <c r="K612" s="11"/>
      <c r="L612" s="11"/>
      <c r="M612" s="11"/>
      <c r="N612" s="11"/>
      <c r="O612" s="11"/>
      <c r="P612" s="18"/>
      <c r="Q612" s="11"/>
      <c r="R612" s="11"/>
      <c r="S612" s="11"/>
      <c r="T612" s="11"/>
      <c r="U612" s="11"/>
      <c r="V612" s="11"/>
      <c r="W612" s="11"/>
      <c r="X612" s="11"/>
      <c r="Z612" s="11"/>
      <c r="AA612" s="11"/>
      <c r="AB612" s="11"/>
      <c r="AC612" s="11"/>
      <c r="AD612" s="11"/>
      <c r="AE612" s="11"/>
      <c r="AF612" s="11"/>
      <c r="AG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8"/>
      <c r="AU612" s="11"/>
      <c r="AV612" s="11"/>
      <c r="AZ612" s="12"/>
      <c r="BA612" s="11"/>
    </row>
    <row r="613" spans="6:53" ht="15.75" customHeight="1">
      <c r="F613" s="44"/>
      <c r="H613" s="11"/>
      <c r="I613" s="11"/>
      <c r="J613" s="11"/>
      <c r="K613" s="11"/>
      <c r="L613" s="11"/>
      <c r="M613" s="11"/>
      <c r="N613" s="11"/>
      <c r="O613" s="11"/>
      <c r="P613" s="18"/>
      <c r="Q613" s="11"/>
      <c r="R613" s="11"/>
      <c r="S613" s="11"/>
      <c r="T613" s="11"/>
      <c r="U613" s="11"/>
      <c r="V613" s="11"/>
      <c r="W613" s="11"/>
      <c r="X613" s="11"/>
      <c r="Z613" s="11"/>
      <c r="AA613" s="11"/>
      <c r="AB613" s="11"/>
      <c r="AC613" s="11"/>
      <c r="AD613" s="11"/>
      <c r="AE613" s="11"/>
      <c r="AF613" s="11"/>
      <c r="AG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8"/>
      <c r="AU613" s="11"/>
      <c r="AV613" s="11"/>
      <c r="AZ613" s="12"/>
      <c r="BA613" s="11"/>
    </row>
    <row r="614" spans="6:53" ht="15.75" customHeight="1">
      <c r="F614" s="44"/>
      <c r="H614" s="11"/>
      <c r="I614" s="11"/>
      <c r="J614" s="11"/>
      <c r="K614" s="11"/>
      <c r="L614" s="11"/>
      <c r="M614" s="11"/>
      <c r="N614" s="11"/>
      <c r="O614" s="11"/>
      <c r="P614" s="18"/>
      <c r="Q614" s="11"/>
      <c r="R614" s="11"/>
      <c r="S614" s="11"/>
      <c r="T614" s="11"/>
      <c r="U614" s="11"/>
      <c r="V614" s="11"/>
      <c r="W614" s="11"/>
      <c r="X614" s="11"/>
      <c r="Z614" s="11"/>
      <c r="AA614" s="11"/>
      <c r="AB614" s="11"/>
      <c r="AC614" s="11"/>
      <c r="AD614" s="11"/>
      <c r="AE614" s="11"/>
      <c r="AF614" s="11"/>
      <c r="AG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8"/>
      <c r="AU614" s="11"/>
      <c r="AV614" s="11"/>
      <c r="AZ614" s="12"/>
      <c r="BA614" s="11"/>
    </row>
    <row r="615" spans="6:53" ht="15.75" customHeight="1">
      <c r="F615" s="44"/>
      <c r="H615" s="11"/>
      <c r="I615" s="11"/>
      <c r="J615" s="11"/>
      <c r="K615" s="11"/>
      <c r="L615" s="11"/>
      <c r="M615" s="11"/>
      <c r="N615" s="11"/>
      <c r="O615" s="11"/>
      <c r="P615" s="18"/>
      <c r="Q615" s="11"/>
      <c r="R615" s="11"/>
      <c r="S615" s="11"/>
      <c r="T615" s="11"/>
      <c r="U615" s="11"/>
      <c r="V615" s="11"/>
      <c r="W615" s="11"/>
      <c r="X615" s="11"/>
      <c r="Z615" s="11"/>
      <c r="AA615" s="11"/>
      <c r="AB615" s="11"/>
      <c r="AC615" s="11"/>
      <c r="AD615" s="11"/>
      <c r="AE615" s="11"/>
      <c r="AF615" s="11"/>
      <c r="AG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8"/>
      <c r="AU615" s="11"/>
      <c r="AV615" s="11"/>
      <c r="AZ615" s="12"/>
      <c r="BA615" s="11"/>
    </row>
    <row r="616" spans="6:53" ht="15.75" customHeight="1">
      <c r="F616" s="44"/>
      <c r="H616" s="11"/>
      <c r="I616" s="11"/>
      <c r="J616" s="11"/>
      <c r="K616" s="11"/>
      <c r="L616" s="11"/>
      <c r="M616" s="11"/>
      <c r="N616" s="11"/>
      <c r="O616" s="11"/>
      <c r="P616" s="18"/>
      <c r="Q616" s="11"/>
      <c r="R616" s="11"/>
      <c r="S616" s="11"/>
      <c r="T616" s="11"/>
      <c r="U616" s="11"/>
      <c r="V616" s="11"/>
      <c r="W616" s="11"/>
      <c r="X616" s="11"/>
      <c r="Z616" s="11"/>
      <c r="AA616" s="11"/>
      <c r="AB616" s="11"/>
      <c r="AC616" s="11"/>
      <c r="AD616" s="11"/>
      <c r="AE616" s="11"/>
      <c r="AF616" s="11"/>
      <c r="AG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8"/>
      <c r="AU616" s="11"/>
      <c r="AV616" s="11"/>
      <c r="AZ616" s="12"/>
      <c r="BA616" s="11"/>
    </row>
    <row r="617" spans="6:53" ht="15.75" customHeight="1">
      <c r="F617" s="44"/>
      <c r="H617" s="11"/>
      <c r="I617" s="11"/>
      <c r="J617" s="11"/>
      <c r="K617" s="11"/>
      <c r="L617" s="11"/>
      <c r="M617" s="11"/>
      <c r="N617" s="11"/>
      <c r="O617" s="11"/>
      <c r="P617" s="18"/>
      <c r="Q617" s="11"/>
      <c r="R617" s="11"/>
      <c r="S617" s="11"/>
      <c r="T617" s="11"/>
      <c r="U617" s="11"/>
      <c r="V617" s="11"/>
      <c r="W617" s="11"/>
      <c r="X617" s="11"/>
      <c r="Z617" s="11"/>
      <c r="AA617" s="11"/>
      <c r="AB617" s="11"/>
      <c r="AC617" s="11"/>
      <c r="AD617" s="11"/>
      <c r="AE617" s="11"/>
      <c r="AF617" s="11"/>
      <c r="AG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8"/>
      <c r="AU617" s="11"/>
      <c r="AV617" s="11"/>
      <c r="AZ617" s="12"/>
      <c r="BA617" s="11"/>
    </row>
    <row r="618" spans="6:53" ht="15.75" customHeight="1">
      <c r="F618" s="44"/>
      <c r="H618" s="11"/>
      <c r="I618" s="11"/>
      <c r="J618" s="11"/>
      <c r="K618" s="11"/>
      <c r="L618" s="11"/>
      <c r="M618" s="11"/>
      <c r="N618" s="11"/>
      <c r="O618" s="11"/>
      <c r="P618" s="18"/>
      <c r="Q618" s="11"/>
      <c r="R618" s="11"/>
      <c r="S618" s="11"/>
      <c r="T618" s="11"/>
      <c r="U618" s="11"/>
      <c r="V618" s="11"/>
      <c r="W618" s="11"/>
      <c r="X618" s="11"/>
      <c r="Z618" s="11"/>
      <c r="AA618" s="11"/>
      <c r="AB618" s="11"/>
      <c r="AC618" s="11"/>
      <c r="AD618" s="11"/>
      <c r="AE618" s="11"/>
      <c r="AF618" s="11"/>
      <c r="AG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8"/>
      <c r="AU618" s="11"/>
      <c r="AV618" s="11"/>
      <c r="AZ618" s="12"/>
      <c r="BA618" s="11"/>
    </row>
    <row r="619" spans="6:53" ht="15.75" customHeight="1">
      <c r="F619" s="44"/>
      <c r="H619" s="11"/>
      <c r="I619" s="11"/>
      <c r="J619" s="11"/>
      <c r="K619" s="11"/>
      <c r="L619" s="11"/>
      <c r="M619" s="11"/>
      <c r="N619" s="11"/>
      <c r="O619" s="11"/>
      <c r="P619" s="18"/>
      <c r="Q619" s="11"/>
      <c r="R619" s="11"/>
      <c r="S619" s="11"/>
      <c r="T619" s="11"/>
      <c r="U619" s="11"/>
      <c r="V619" s="11"/>
      <c r="W619" s="11"/>
      <c r="X619" s="11"/>
      <c r="Z619" s="11"/>
      <c r="AA619" s="11"/>
      <c r="AB619" s="11"/>
      <c r="AC619" s="11"/>
      <c r="AD619" s="11"/>
      <c r="AE619" s="11"/>
      <c r="AF619" s="11"/>
      <c r="AG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8"/>
      <c r="AU619" s="11"/>
      <c r="AV619" s="11"/>
      <c r="AZ619" s="12"/>
      <c r="BA619" s="11"/>
    </row>
    <row r="620" spans="6:53" ht="15.75" customHeight="1">
      <c r="F620" s="44"/>
      <c r="H620" s="11"/>
      <c r="I620" s="11"/>
      <c r="J620" s="11"/>
      <c r="K620" s="11"/>
      <c r="L620" s="11"/>
      <c r="M620" s="11"/>
      <c r="N620" s="11"/>
      <c r="O620" s="11"/>
      <c r="P620" s="18"/>
      <c r="Q620" s="11"/>
      <c r="R620" s="11"/>
      <c r="S620" s="11"/>
      <c r="T620" s="11"/>
      <c r="U620" s="11"/>
      <c r="V620" s="11"/>
      <c r="W620" s="11"/>
      <c r="X620" s="11"/>
      <c r="Z620" s="11"/>
      <c r="AA620" s="11"/>
      <c r="AB620" s="11"/>
      <c r="AC620" s="11"/>
      <c r="AD620" s="11"/>
      <c r="AE620" s="11"/>
      <c r="AF620" s="11"/>
      <c r="AG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8"/>
      <c r="AU620" s="11"/>
      <c r="AV620" s="11"/>
      <c r="AZ620" s="12"/>
      <c r="BA620" s="11"/>
    </row>
    <row r="621" spans="6:53" ht="15.75" customHeight="1">
      <c r="F621" s="44"/>
      <c r="H621" s="11"/>
      <c r="I621" s="11"/>
      <c r="J621" s="11"/>
      <c r="K621" s="11"/>
      <c r="L621" s="11"/>
      <c r="M621" s="11"/>
      <c r="N621" s="11"/>
      <c r="O621" s="11"/>
      <c r="P621" s="18"/>
      <c r="Q621" s="11"/>
      <c r="R621" s="11"/>
      <c r="S621" s="11"/>
      <c r="T621" s="11"/>
      <c r="U621" s="11"/>
      <c r="V621" s="11"/>
      <c r="W621" s="11"/>
      <c r="X621" s="11"/>
      <c r="Z621" s="11"/>
      <c r="AA621" s="11"/>
      <c r="AB621" s="11"/>
      <c r="AC621" s="11"/>
      <c r="AD621" s="11"/>
      <c r="AE621" s="11"/>
      <c r="AF621" s="11"/>
      <c r="AG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8"/>
      <c r="AU621" s="11"/>
      <c r="AV621" s="11"/>
      <c r="AZ621" s="12"/>
      <c r="BA621" s="11"/>
    </row>
    <row r="622" spans="6:53" ht="15.75" customHeight="1">
      <c r="F622" s="44"/>
      <c r="H622" s="11"/>
      <c r="I622" s="11"/>
      <c r="J622" s="11"/>
      <c r="K622" s="11"/>
      <c r="L622" s="11"/>
      <c r="M622" s="11"/>
      <c r="N622" s="11"/>
      <c r="O622" s="11"/>
      <c r="P622" s="18"/>
      <c r="Q622" s="11"/>
      <c r="R622" s="11"/>
      <c r="S622" s="11"/>
      <c r="T622" s="11"/>
      <c r="U622" s="11"/>
      <c r="V622" s="11"/>
      <c r="W622" s="11"/>
      <c r="X622" s="11"/>
      <c r="Z622" s="11"/>
      <c r="AA622" s="11"/>
      <c r="AB622" s="11"/>
      <c r="AC622" s="11"/>
      <c r="AD622" s="11"/>
      <c r="AE622" s="11"/>
      <c r="AF622" s="11"/>
      <c r="AG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8"/>
      <c r="AU622" s="11"/>
      <c r="AV622" s="11"/>
      <c r="AZ622" s="12"/>
      <c r="BA622" s="11"/>
    </row>
    <row r="623" spans="6:53" ht="15.75" customHeight="1">
      <c r="F623" s="44"/>
      <c r="H623" s="11"/>
      <c r="I623" s="11"/>
      <c r="J623" s="11"/>
      <c r="K623" s="11"/>
      <c r="L623" s="11"/>
      <c r="M623" s="11"/>
      <c r="N623" s="11"/>
      <c r="O623" s="11"/>
      <c r="P623" s="18"/>
      <c r="Q623" s="11"/>
      <c r="R623" s="11"/>
      <c r="S623" s="11"/>
      <c r="T623" s="11"/>
      <c r="U623" s="11"/>
      <c r="V623" s="11"/>
      <c r="W623" s="11"/>
      <c r="X623" s="11"/>
      <c r="Z623" s="11"/>
      <c r="AA623" s="11"/>
      <c r="AB623" s="11"/>
      <c r="AC623" s="11"/>
      <c r="AD623" s="11"/>
      <c r="AE623" s="11"/>
      <c r="AF623" s="11"/>
      <c r="AG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8"/>
      <c r="AU623" s="11"/>
      <c r="AV623" s="11"/>
      <c r="AZ623" s="12"/>
      <c r="BA623" s="11"/>
    </row>
    <row r="624" spans="6:53" ht="15.75" customHeight="1">
      <c r="F624" s="44"/>
      <c r="H624" s="11"/>
      <c r="I624" s="11"/>
      <c r="J624" s="11"/>
      <c r="K624" s="11"/>
      <c r="L624" s="11"/>
      <c r="M624" s="11"/>
      <c r="N624" s="11"/>
      <c r="O624" s="11"/>
      <c r="P624" s="18"/>
      <c r="Q624" s="11"/>
      <c r="R624" s="11"/>
      <c r="S624" s="11"/>
      <c r="T624" s="11"/>
      <c r="U624" s="11"/>
      <c r="V624" s="11"/>
      <c r="W624" s="11"/>
      <c r="X624" s="11"/>
      <c r="Z624" s="11"/>
      <c r="AA624" s="11"/>
      <c r="AB624" s="11"/>
      <c r="AC624" s="11"/>
      <c r="AD624" s="11"/>
      <c r="AE624" s="11"/>
      <c r="AF624" s="11"/>
      <c r="AG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8"/>
      <c r="AU624" s="11"/>
      <c r="AV624" s="11"/>
      <c r="AZ624" s="12"/>
      <c r="BA624" s="11"/>
    </row>
    <row r="625" spans="6:53" ht="15.75" customHeight="1">
      <c r="F625" s="44"/>
      <c r="H625" s="11"/>
      <c r="I625" s="11"/>
      <c r="J625" s="11"/>
      <c r="K625" s="11"/>
      <c r="L625" s="11"/>
      <c r="M625" s="11"/>
      <c r="N625" s="11"/>
      <c r="O625" s="11"/>
      <c r="P625" s="18"/>
      <c r="Q625" s="11"/>
      <c r="R625" s="11"/>
      <c r="S625" s="11"/>
      <c r="T625" s="11"/>
      <c r="U625" s="11"/>
      <c r="V625" s="11"/>
      <c r="W625" s="11"/>
      <c r="X625" s="11"/>
      <c r="Z625" s="11"/>
      <c r="AA625" s="11"/>
      <c r="AB625" s="11"/>
      <c r="AC625" s="11"/>
      <c r="AD625" s="11"/>
      <c r="AE625" s="11"/>
      <c r="AF625" s="11"/>
      <c r="AG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8"/>
      <c r="AU625" s="11"/>
      <c r="AV625" s="11"/>
      <c r="AZ625" s="12"/>
      <c r="BA625" s="11"/>
    </row>
    <row r="626" spans="6:53" ht="15.75" customHeight="1">
      <c r="F626" s="44"/>
      <c r="H626" s="11"/>
      <c r="I626" s="11"/>
      <c r="J626" s="11"/>
      <c r="K626" s="11"/>
      <c r="L626" s="11"/>
      <c r="M626" s="11"/>
      <c r="N626" s="11"/>
      <c r="O626" s="11"/>
      <c r="P626" s="18"/>
      <c r="Q626" s="11"/>
      <c r="R626" s="11"/>
      <c r="S626" s="11"/>
      <c r="T626" s="11"/>
      <c r="U626" s="11"/>
      <c r="V626" s="11"/>
      <c r="W626" s="11"/>
      <c r="X626" s="11"/>
      <c r="Z626" s="11"/>
      <c r="AA626" s="11"/>
      <c r="AB626" s="11"/>
      <c r="AC626" s="11"/>
      <c r="AD626" s="11"/>
      <c r="AE626" s="11"/>
      <c r="AF626" s="11"/>
      <c r="AG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8"/>
      <c r="AU626" s="11"/>
      <c r="AV626" s="11"/>
      <c r="AZ626" s="12"/>
      <c r="BA626" s="11"/>
    </row>
    <row r="627" spans="6:53" ht="15.75" customHeight="1">
      <c r="F627" s="44"/>
      <c r="H627" s="11"/>
      <c r="I627" s="11"/>
      <c r="J627" s="11"/>
      <c r="K627" s="11"/>
      <c r="L627" s="11"/>
      <c r="M627" s="11"/>
      <c r="N627" s="11"/>
      <c r="O627" s="11"/>
      <c r="P627" s="18"/>
      <c r="Q627" s="11"/>
      <c r="R627" s="11"/>
      <c r="S627" s="11"/>
      <c r="T627" s="11"/>
      <c r="U627" s="11"/>
      <c r="V627" s="11"/>
      <c r="W627" s="11"/>
      <c r="X627" s="11"/>
      <c r="Z627" s="11"/>
      <c r="AA627" s="11"/>
      <c r="AB627" s="11"/>
      <c r="AC627" s="11"/>
      <c r="AD627" s="11"/>
      <c r="AE627" s="11"/>
      <c r="AF627" s="11"/>
      <c r="AG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8"/>
      <c r="AU627" s="11"/>
      <c r="AV627" s="11"/>
      <c r="AZ627" s="12"/>
      <c r="BA627" s="11"/>
    </row>
    <row r="628" spans="6:53" ht="15.75" customHeight="1">
      <c r="F628" s="44"/>
      <c r="H628" s="11"/>
      <c r="I628" s="11"/>
      <c r="J628" s="11"/>
      <c r="K628" s="11"/>
      <c r="L628" s="11"/>
      <c r="M628" s="11"/>
      <c r="N628" s="11"/>
      <c r="O628" s="11"/>
      <c r="P628" s="18"/>
      <c r="Q628" s="11"/>
      <c r="R628" s="11"/>
      <c r="S628" s="11"/>
      <c r="T628" s="11"/>
      <c r="U628" s="11"/>
      <c r="V628" s="11"/>
      <c r="W628" s="11"/>
      <c r="X628" s="11"/>
      <c r="Z628" s="11"/>
      <c r="AA628" s="11"/>
      <c r="AB628" s="11"/>
      <c r="AC628" s="11"/>
      <c r="AD628" s="11"/>
      <c r="AE628" s="11"/>
      <c r="AF628" s="11"/>
      <c r="AG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8"/>
      <c r="AU628" s="11"/>
      <c r="AV628" s="11"/>
      <c r="AZ628" s="12"/>
      <c r="BA628" s="11"/>
    </row>
    <row r="629" spans="6:53" ht="15.75" customHeight="1">
      <c r="F629" s="44"/>
      <c r="H629" s="11"/>
      <c r="I629" s="11"/>
      <c r="J629" s="11"/>
      <c r="K629" s="11"/>
      <c r="L629" s="11"/>
      <c r="M629" s="11"/>
      <c r="N629" s="11"/>
      <c r="O629" s="11"/>
      <c r="P629" s="18"/>
      <c r="Q629" s="11"/>
      <c r="R629" s="11"/>
      <c r="S629" s="11"/>
      <c r="T629" s="11"/>
      <c r="U629" s="11"/>
      <c r="V629" s="11"/>
      <c r="W629" s="11"/>
      <c r="X629" s="11"/>
      <c r="Z629" s="11"/>
      <c r="AA629" s="11"/>
      <c r="AB629" s="11"/>
      <c r="AC629" s="11"/>
      <c r="AD629" s="11"/>
      <c r="AE629" s="11"/>
      <c r="AF629" s="11"/>
      <c r="AG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8"/>
      <c r="AU629" s="11"/>
      <c r="AV629" s="11"/>
      <c r="AZ629" s="12"/>
      <c r="BA629" s="11"/>
    </row>
    <row r="630" spans="6:53" ht="15.75" customHeight="1">
      <c r="F630" s="44"/>
      <c r="H630" s="11"/>
      <c r="I630" s="11"/>
      <c r="J630" s="11"/>
      <c r="K630" s="11"/>
      <c r="L630" s="11"/>
      <c r="M630" s="11"/>
      <c r="N630" s="11"/>
      <c r="O630" s="11"/>
      <c r="P630" s="18"/>
      <c r="Q630" s="11"/>
      <c r="R630" s="11"/>
      <c r="S630" s="11"/>
      <c r="T630" s="11"/>
      <c r="U630" s="11"/>
      <c r="V630" s="11"/>
      <c r="W630" s="11"/>
      <c r="X630" s="11"/>
      <c r="Z630" s="11"/>
      <c r="AA630" s="11"/>
      <c r="AB630" s="11"/>
      <c r="AC630" s="11"/>
      <c r="AD630" s="11"/>
      <c r="AE630" s="11"/>
      <c r="AF630" s="11"/>
      <c r="AG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8"/>
      <c r="AU630" s="11"/>
      <c r="AV630" s="11"/>
      <c r="AZ630" s="12"/>
      <c r="BA630" s="11"/>
    </row>
    <row r="631" spans="6:53" ht="15.75" customHeight="1">
      <c r="F631" s="44"/>
      <c r="H631" s="11"/>
      <c r="I631" s="11"/>
      <c r="J631" s="11"/>
      <c r="K631" s="11"/>
      <c r="L631" s="11"/>
      <c r="M631" s="11"/>
      <c r="N631" s="11"/>
      <c r="O631" s="11"/>
      <c r="P631" s="18"/>
      <c r="Q631" s="11"/>
      <c r="R631" s="11"/>
      <c r="S631" s="11"/>
      <c r="T631" s="11"/>
      <c r="U631" s="11"/>
      <c r="V631" s="11"/>
      <c r="W631" s="11"/>
      <c r="X631" s="11"/>
      <c r="Z631" s="11"/>
      <c r="AA631" s="11"/>
      <c r="AB631" s="11"/>
      <c r="AC631" s="11"/>
      <c r="AD631" s="11"/>
      <c r="AE631" s="11"/>
      <c r="AF631" s="11"/>
      <c r="AG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8"/>
      <c r="AU631" s="11"/>
      <c r="AV631" s="11"/>
      <c r="AZ631" s="12"/>
      <c r="BA631" s="11"/>
    </row>
    <row r="632" spans="6:53" ht="15.75" customHeight="1">
      <c r="F632" s="44"/>
      <c r="H632" s="11"/>
      <c r="I632" s="11"/>
      <c r="J632" s="11"/>
      <c r="K632" s="11"/>
      <c r="L632" s="11"/>
      <c r="M632" s="11"/>
      <c r="N632" s="11"/>
      <c r="O632" s="11"/>
      <c r="P632" s="18"/>
      <c r="Q632" s="11"/>
      <c r="R632" s="11"/>
      <c r="S632" s="11"/>
      <c r="T632" s="11"/>
      <c r="U632" s="11"/>
      <c r="V632" s="11"/>
      <c r="W632" s="11"/>
      <c r="X632" s="11"/>
      <c r="Z632" s="11"/>
      <c r="AA632" s="11"/>
      <c r="AB632" s="11"/>
      <c r="AC632" s="11"/>
      <c r="AD632" s="11"/>
      <c r="AE632" s="11"/>
      <c r="AF632" s="11"/>
      <c r="AG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8"/>
      <c r="AU632" s="11"/>
      <c r="AV632" s="11"/>
      <c r="AZ632" s="12"/>
      <c r="BA632" s="11"/>
    </row>
    <row r="633" spans="6:53" ht="15.75" customHeight="1">
      <c r="F633" s="44"/>
      <c r="H633" s="11"/>
      <c r="I633" s="11"/>
      <c r="J633" s="11"/>
      <c r="K633" s="11"/>
      <c r="L633" s="11"/>
      <c r="M633" s="11"/>
      <c r="N633" s="11"/>
      <c r="O633" s="11"/>
      <c r="P633" s="18"/>
      <c r="Q633" s="11"/>
      <c r="R633" s="11"/>
      <c r="S633" s="11"/>
      <c r="T633" s="11"/>
      <c r="U633" s="11"/>
      <c r="V633" s="11"/>
      <c r="W633" s="11"/>
      <c r="X633" s="11"/>
      <c r="Z633" s="11"/>
      <c r="AA633" s="11"/>
      <c r="AB633" s="11"/>
      <c r="AC633" s="11"/>
      <c r="AD633" s="11"/>
      <c r="AE633" s="11"/>
      <c r="AF633" s="11"/>
      <c r="AG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8"/>
      <c r="AU633" s="11"/>
      <c r="AV633" s="11"/>
      <c r="AZ633" s="12"/>
      <c r="BA633" s="11"/>
    </row>
    <row r="634" spans="6:53" ht="15.75" customHeight="1">
      <c r="F634" s="44"/>
      <c r="H634" s="11"/>
      <c r="I634" s="11"/>
      <c r="J634" s="11"/>
      <c r="K634" s="11"/>
      <c r="L634" s="11"/>
      <c r="M634" s="11"/>
      <c r="N634" s="11"/>
      <c r="O634" s="11"/>
      <c r="P634" s="18"/>
      <c r="Q634" s="11"/>
      <c r="R634" s="11"/>
      <c r="S634" s="11"/>
      <c r="T634" s="11"/>
      <c r="U634" s="11"/>
      <c r="V634" s="11"/>
      <c r="W634" s="11"/>
      <c r="X634" s="11"/>
      <c r="Z634" s="11"/>
      <c r="AA634" s="11"/>
      <c r="AB634" s="11"/>
      <c r="AC634" s="11"/>
      <c r="AD634" s="11"/>
      <c r="AE634" s="11"/>
      <c r="AF634" s="11"/>
      <c r="AG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8"/>
      <c r="AU634" s="11"/>
      <c r="AV634" s="11"/>
      <c r="AZ634" s="12"/>
      <c r="BA634" s="11"/>
    </row>
    <row r="635" spans="6:53" ht="15.75" customHeight="1">
      <c r="F635" s="44"/>
      <c r="H635" s="11"/>
      <c r="I635" s="11"/>
      <c r="J635" s="11"/>
      <c r="K635" s="11"/>
      <c r="L635" s="11"/>
      <c r="M635" s="11"/>
      <c r="N635" s="11"/>
      <c r="O635" s="11"/>
      <c r="P635" s="18"/>
      <c r="Q635" s="11"/>
      <c r="R635" s="11"/>
      <c r="S635" s="11"/>
      <c r="T635" s="11"/>
      <c r="U635" s="11"/>
      <c r="V635" s="11"/>
      <c r="W635" s="11"/>
      <c r="X635" s="11"/>
      <c r="Z635" s="11"/>
      <c r="AA635" s="11"/>
      <c r="AB635" s="11"/>
      <c r="AC635" s="11"/>
      <c r="AD635" s="11"/>
      <c r="AE635" s="11"/>
      <c r="AF635" s="11"/>
      <c r="AG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8"/>
      <c r="AU635" s="11"/>
      <c r="AV635" s="11"/>
      <c r="AZ635" s="12"/>
      <c r="BA635" s="11"/>
    </row>
    <row r="636" spans="6:53" ht="15.75" customHeight="1">
      <c r="F636" s="44"/>
      <c r="H636" s="11"/>
      <c r="I636" s="11"/>
      <c r="J636" s="11"/>
      <c r="K636" s="11"/>
      <c r="L636" s="11"/>
      <c r="M636" s="11"/>
      <c r="N636" s="11"/>
      <c r="O636" s="11"/>
      <c r="P636" s="18"/>
      <c r="Q636" s="11"/>
      <c r="R636" s="11"/>
      <c r="S636" s="11"/>
      <c r="T636" s="11"/>
      <c r="U636" s="11"/>
      <c r="V636" s="11"/>
      <c r="W636" s="11"/>
      <c r="X636" s="11"/>
      <c r="Z636" s="11"/>
      <c r="AA636" s="11"/>
      <c r="AB636" s="11"/>
      <c r="AC636" s="11"/>
      <c r="AD636" s="11"/>
      <c r="AE636" s="11"/>
      <c r="AF636" s="11"/>
      <c r="AG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8"/>
      <c r="AU636" s="11"/>
      <c r="AV636" s="11"/>
      <c r="AZ636" s="12"/>
      <c r="BA636" s="11"/>
    </row>
    <row r="637" spans="6:53" ht="15.75" customHeight="1">
      <c r="F637" s="44"/>
      <c r="H637" s="11"/>
      <c r="I637" s="11"/>
      <c r="J637" s="11"/>
      <c r="K637" s="11"/>
      <c r="L637" s="11"/>
      <c r="M637" s="11"/>
      <c r="N637" s="11"/>
      <c r="O637" s="11"/>
      <c r="P637" s="18"/>
      <c r="Q637" s="11"/>
      <c r="R637" s="11"/>
      <c r="S637" s="11"/>
      <c r="T637" s="11"/>
      <c r="U637" s="11"/>
      <c r="V637" s="11"/>
      <c r="W637" s="11"/>
      <c r="X637" s="11"/>
      <c r="Z637" s="11"/>
      <c r="AA637" s="11"/>
      <c r="AB637" s="11"/>
      <c r="AC637" s="11"/>
      <c r="AD637" s="11"/>
      <c r="AE637" s="11"/>
      <c r="AF637" s="11"/>
      <c r="AG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8"/>
      <c r="AU637" s="11"/>
      <c r="AV637" s="11"/>
      <c r="AZ637" s="12"/>
      <c r="BA637" s="11"/>
    </row>
    <row r="638" spans="6:53" ht="15.75" customHeight="1">
      <c r="F638" s="44"/>
      <c r="H638" s="11"/>
      <c r="I638" s="11"/>
      <c r="J638" s="11"/>
      <c r="K638" s="11"/>
      <c r="L638" s="11"/>
      <c r="M638" s="11"/>
      <c r="N638" s="11"/>
      <c r="O638" s="11"/>
      <c r="P638" s="18"/>
      <c r="Q638" s="11"/>
      <c r="R638" s="11"/>
      <c r="S638" s="11"/>
      <c r="T638" s="11"/>
      <c r="U638" s="11"/>
      <c r="V638" s="11"/>
      <c r="W638" s="11"/>
      <c r="X638" s="11"/>
      <c r="Z638" s="11"/>
      <c r="AA638" s="11"/>
      <c r="AB638" s="11"/>
      <c r="AC638" s="11"/>
      <c r="AD638" s="11"/>
      <c r="AE638" s="11"/>
      <c r="AF638" s="11"/>
      <c r="AG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8"/>
      <c r="AU638" s="11"/>
      <c r="AV638" s="11"/>
      <c r="AZ638" s="12"/>
      <c r="BA638" s="11"/>
    </row>
    <row r="639" spans="6:53" ht="15.75" customHeight="1">
      <c r="F639" s="44"/>
      <c r="H639" s="11"/>
      <c r="I639" s="11"/>
      <c r="J639" s="11"/>
      <c r="K639" s="11"/>
      <c r="L639" s="11"/>
      <c r="M639" s="11"/>
      <c r="N639" s="11"/>
      <c r="O639" s="11"/>
      <c r="P639" s="18"/>
      <c r="Q639" s="11"/>
      <c r="R639" s="11"/>
      <c r="S639" s="11"/>
      <c r="T639" s="11"/>
      <c r="U639" s="11"/>
      <c r="V639" s="11"/>
      <c r="W639" s="11"/>
      <c r="X639" s="11"/>
      <c r="Z639" s="11"/>
      <c r="AA639" s="11"/>
      <c r="AB639" s="11"/>
      <c r="AC639" s="11"/>
      <c r="AD639" s="11"/>
      <c r="AE639" s="11"/>
      <c r="AF639" s="11"/>
      <c r="AG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8"/>
      <c r="AU639" s="11"/>
      <c r="AV639" s="11"/>
      <c r="AZ639" s="12"/>
      <c r="BA639" s="11"/>
    </row>
    <row r="640" spans="6:53" ht="15.75" customHeight="1">
      <c r="F640" s="44"/>
      <c r="H640" s="11"/>
      <c r="I640" s="11"/>
      <c r="J640" s="11"/>
      <c r="K640" s="11"/>
      <c r="L640" s="11"/>
      <c r="M640" s="11"/>
      <c r="N640" s="11"/>
      <c r="O640" s="11"/>
      <c r="P640" s="18"/>
      <c r="Q640" s="11"/>
      <c r="R640" s="11"/>
      <c r="S640" s="11"/>
      <c r="T640" s="11"/>
      <c r="U640" s="11"/>
      <c r="V640" s="11"/>
      <c r="W640" s="11"/>
      <c r="X640" s="11"/>
      <c r="Z640" s="11"/>
      <c r="AA640" s="11"/>
      <c r="AB640" s="11"/>
      <c r="AC640" s="11"/>
      <c r="AD640" s="11"/>
      <c r="AE640" s="11"/>
      <c r="AF640" s="11"/>
      <c r="AG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8"/>
      <c r="AU640" s="11"/>
      <c r="AV640" s="11"/>
      <c r="AZ640" s="12"/>
      <c r="BA640" s="11"/>
    </row>
    <row r="641" spans="6:53" ht="15.75" customHeight="1">
      <c r="F641" s="44"/>
      <c r="H641" s="11"/>
      <c r="I641" s="11"/>
      <c r="J641" s="11"/>
      <c r="K641" s="11"/>
      <c r="L641" s="11"/>
      <c r="M641" s="11"/>
      <c r="N641" s="11"/>
      <c r="O641" s="11"/>
      <c r="P641" s="18"/>
      <c r="Q641" s="11"/>
      <c r="R641" s="11"/>
      <c r="S641" s="11"/>
      <c r="T641" s="11"/>
      <c r="U641" s="11"/>
      <c r="V641" s="11"/>
      <c r="W641" s="11"/>
      <c r="X641" s="11"/>
      <c r="Z641" s="11"/>
      <c r="AA641" s="11"/>
      <c r="AB641" s="11"/>
      <c r="AC641" s="11"/>
      <c r="AD641" s="11"/>
      <c r="AE641" s="11"/>
      <c r="AF641" s="11"/>
      <c r="AG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8"/>
      <c r="AU641" s="11"/>
      <c r="AV641" s="11"/>
      <c r="AZ641" s="12"/>
      <c r="BA641" s="11"/>
    </row>
    <row r="642" spans="6:53" ht="15.75" customHeight="1">
      <c r="F642" s="44"/>
      <c r="H642" s="11"/>
      <c r="I642" s="11"/>
      <c r="J642" s="11"/>
      <c r="K642" s="11"/>
      <c r="L642" s="11"/>
      <c r="M642" s="11"/>
      <c r="N642" s="11"/>
      <c r="O642" s="11"/>
      <c r="P642" s="18"/>
      <c r="Q642" s="11"/>
      <c r="R642" s="11"/>
      <c r="S642" s="11"/>
      <c r="T642" s="11"/>
      <c r="U642" s="11"/>
      <c r="V642" s="11"/>
      <c r="W642" s="11"/>
      <c r="X642" s="11"/>
      <c r="Z642" s="11"/>
      <c r="AA642" s="11"/>
      <c r="AB642" s="11"/>
      <c r="AC642" s="11"/>
      <c r="AD642" s="11"/>
      <c r="AE642" s="11"/>
      <c r="AF642" s="11"/>
      <c r="AG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8"/>
      <c r="AU642" s="11"/>
      <c r="AV642" s="11"/>
      <c r="AZ642" s="12"/>
      <c r="BA642" s="11"/>
    </row>
    <row r="643" spans="6:53" ht="15.75" customHeight="1">
      <c r="F643" s="44"/>
      <c r="H643" s="11"/>
      <c r="I643" s="11"/>
      <c r="J643" s="11"/>
      <c r="K643" s="11"/>
      <c r="L643" s="11"/>
      <c r="M643" s="11"/>
      <c r="N643" s="11"/>
      <c r="O643" s="11"/>
      <c r="P643" s="18"/>
      <c r="Q643" s="11"/>
      <c r="R643" s="11"/>
      <c r="S643" s="11"/>
      <c r="T643" s="11"/>
      <c r="U643" s="11"/>
      <c r="V643" s="11"/>
      <c r="W643" s="11"/>
      <c r="X643" s="11"/>
      <c r="Z643" s="11"/>
      <c r="AA643" s="11"/>
      <c r="AB643" s="11"/>
      <c r="AC643" s="11"/>
      <c r="AD643" s="11"/>
      <c r="AE643" s="11"/>
      <c r="AF643" s="11"/>
      <c r="AG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8"/>
      <c r="AU643" s="11"/>
      <c r="AV643" s="11"/>
      <c r="AZ643" s="12"/>
      <c r="BA643" s="11"/>
    </row>
    <row r="644" spans="6:53" ht="15.75" customHeight="1">
      <c r="F644" s="44"/>
      <c r="H644" s="11"/>
      <c r="I644" s="11"/>
      <c r="J644" s="11"/>
      <c r="K644" s="11"/>
      <c r="L644" s="11"/>
      <c r="M644" s="11"/>
      <c r="N644" s="11"/>
      <c r="O644" s="11"/>
      <c r="P644" s="18"/>
      <c r="Q644" s="11"/>
      <c r="R644" s="11"/>
      <c r="S644" s="11"/>
      <c r="T644" s="11"/>
      <c r="U644" s="11"/>
      <c r="V644" s="11"/>
      <c r="W644" s="11"/>
      <c r="X644" s="11"/>
      <c r="Z644" s="11"/>
      <c r="AA644" s="11"/>
      <c r="AB644" s="11"/>
      <c r="AC644" s="11"/>
      <c r="AD644" s="11"/>
      <c r="AE644" s="11"/>
      <c r="AF644" s="11"/>
      <c r="AG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8"/>
      <c r="AU644" s="11"/>
      <c r="AV644" s="11"/>
      <c r="AZ644" s="12"/>
      <c r="BA644" s="11"/>
    </row>
    <row r="645" spans="6:53" ht="15.75" customHeight="1">
      <c r="F645" s="44"/>
      <c r="H645" s="11"/>
      <c r="I645" s="11"/>
      <c r="J645" s="11"/>
      <c r="K645" s="11"/>
      <c r="L645" s="11"/>
      <c r="M645" s="11"/>
      <c r="N645" s="11"/>
      <c r="O645" s="11"/>
      <c r="P645" s="18"/>
      <c r="Q645" s="11"/>
      <c r="R645" s="11"/>
      <c r="S645" s="11"/>
      <c r="T645" s="11"/>
      <c r="U645" s="11"/>
      <c r="V645" s="11"/>
      <c r="W645" s="11"/>
      <c r="X645" s="11"/>
      <c r="Z645" s="11"/>
      <c r="AA645" s="11"/>
      <c r="AB645" s="11"/>
      <c r="AC645" s="11"/>
      <c r="AD645" s="11"/>
      <c r="AE645" s="11"/>
      <c r="AF645" s="11"/>
      <c r="AG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8"/>
      <c r="AU645" s="11"/>
      <c r="AV645" s="11"/>
      <c r="AZ645" s="12"/>
      <c r="BA645" s="11"/>
    </row>
    <row r="646" spans="6:53" ht="15.75" customHeight="1">
      <c r="F646" s="44"/>
      <c r="H646" s="11"/>
      <c r="I646" s="11"/>
      <c r="J646" s="11"/>
      <c r="K646" s="11"/>
      <c r="L646" s="11"/>
      <c r="M646" s="11"/>
      <c r="N646" s="11"/>
      <c r="O646" s="11"/>
      <c r="P646" s="18"/>
      <c r="Q646" s="11"/>
      <c r="R646" s="11"/>
      <c r="S646" s="11"/>
      <c r="T646" s="11"/>
      <c r="U646" s="11"/>
      <c r="V646" s="11"/>
      <c r="W646" s="11"/>
      <c r="X646" s="11"/>
      <c r="Z646" s="11"/>
      <c r="AA646" s="11"/>
      <c r="AB646" s="11"/>
      <c r="AC646" s="11"/>
      <c r="AD646" s="11"/>
      <c r="AE646" s="11"/>
      <c r="AF646" s="11"/>
      <c r="AG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8"/>
      <c r="AU646" s="11"/>
      <c r="AV646" s="11"/>
      <c r="AZ646" s="12"/>
      <c r="BA646" s="11"/>
    </row>
    <row r="647" spans="6:53" ht="15.75" customHeight="1">
      <c r="F647" s="44"/>
      <c r="H647" s="11"/>
      <c r="I647" s="11"/>
      <c r="J647" s="11"/>
      <c r="K647" s="11"/>
      <c r="L647" s="11"/>
      <c r="M647" s="11"/>
      <c r="N647" s="11"/>
      <c r="O647" s="11"/>
      <c r="P647" s="18"/>
      <c r="Q647" s="11"/>
      <c r="R647" s="11"/>
      <c r="S647" s="11"/>
      <c r="T647" s="11"/>
      <c r="U647" s="11"/>
      <c r="V647" s="11"/>
      <c r="W647" s="11"/>
      <c r="X647" s="11"/>
      <c r="Z647" s="11"/>
      <c r="AA647" s="11"/>
      <c r="AB647" s="11"/>
      <c r="AC647" s="11"/>
      <c r="AD647" s="11"/>
      <c r="AE647" s="11"/>
      <c r="AF647" s="11"/>
      <c r="AG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8"/>
      <c r="AU647" s="11"/>
      <c r="AV647" s="11"/>
      <c r="AZ647" s="12"/>
      <c r="BA647" s="11"/>
    </row>
    <row r="648" spans="6:53" ht="15.75" customHeight="1">
      <c r="F648" s="44"/>
      <c r="H648" s="11"/>
      <c r="I648" s="11"/>
      <c r="J648" s="11"/>
      <c r="K648" s="11"/>
      <c r="L648" s="11"/>
      <c r="M648" s="11"/>
      <c r="N648" s="11"/>
      <c r="O648" s="11"/>
      <c r="P648" s="18"/>
      <c r="Q648" s="11"/>
      <c r="R648" s="11"/>
      <c r="S648" s="11"/>
      <c r="T648" s="11"/>
      <c r="U648" s="11"/>
      <c r="V648" s="11"/>
      <c r="W648" s="11"/>
      <c r="X648" s="11"/>
      <c r="Z648" s="11"/>
      <c r="AA648" s="11"/>
      <c r="AB648" s="11"/>
      <c r="AC648" s="11"/>
      <c r="AD648" s="11"/>
      <c r="AE648" s="11"/>
      <c r="AF648" s="11"/>
      <c r="AG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8"/>
      <c r="AU648" s="11"/>
      <c r="AV648" s="11"/>
      <c r="AZ648" s="12"/>
      <c r="BA648" s="11"/>
    </row>
    <row r="649" spans="6:53" ht="15.75" customHeight="1">
      <c r="F649" s="44"/>
      <c r="H649" s="11"/>
      <c r="I649" s="11"/>
      <c r="J649" s="11"/>
      <c r="K649" s="11"/>
      <c r="L649" s="11"/>
      <c r="M649" s="11"/>
      <c r="N649" s="11"/>
      <c r="O649" s="11"/>
      <c r="P649" s="18"/>
      <c r="Q649" s="11"/>
      <c r="R649" s="11"/>
      <c r="S649" s="11"/>
      <c r="T649" s="11"/>
      <c r="U649" s="11"/>
      <c r="V649" s="11"/>
      <c r="W649" s="11"/>
      <c r="X649" s="11"/>
      <c r="Z649" s="11"/>
      <c r="AA649" s="11"/>
      <c r="AB649" s="11"/>
      <c r="AC649" s="11"/>
      <c r="AD649" s="11"/>
      <c r="AE649" s="11"/>
      <c r="AF649" s="11"/>
      <c r="AG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8"/>
      <c r="AU649" s="11"/>
      <c r="AV649" s="11"/>
      <c r="AZ649" s="12"/>
      <c r="BA649" s="11"/>
    </row>
    <row r="650" spans="6:53" ht="15.75" customHeight="1">
      <c r="F650" s="44"/>
      <c r="H650" s="11"/>
      <c r="I650" s="11"/>
      <c r="J650" s="11"/>
      <c r="K650" s="11"/>
      <c r="L650" s="11"/>
      <c r="M650" s="11"/>
      <c r="N650" s="11"/>
      <c r="O650" s="11"/>
      <c r="P650" s="18"/>
      <c r="Q650" s="11"/>
      <c r="R650" s="11"/>
      <c r="S650" s="11"/>
      <c r="T650" s="11"/>
      <c r="U650" s="11"/>
      <c r="V650" s="11"/>
      <c r="W650" s="11"/>
      <c r="X650" s="11"/>
      <c r="Z650" s="11"/>
      <c r="AA650" s="11"/>
      <c r="AB650" s="11"/>
      <c r="AC650" s="11"/>
      <c r="AD650" s="11"/>
      <c r="AE650" s="11"/>
      <c r="AF650" s="11"/>
      <c r="AG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8"/>
      <c r="AU650" s="11"/>
      <c r="AV650" s="11"/>
      <c r="AZ650" s="12"/>
      <c r="BA650" s="11"/>
    </row>
    <row r="651" spans="6:53" ht="15.75" customHeight="1">
      <c r="F651" s="44"/>
      <c r="H651" s="11"/>
      <c r="I651" s="11"/>
      <c r="J651" s="11"/>
      <c r="K651" s="11"/>
      <c r="L651" s="11"/>
      <c r="M651" s="11"/>
      <c r="N651" s="11"/>
      <c r="O651" s="11"/>
      <c r="P651" s="18"/>
      <c r="Q651" s="11"/>
      <c r="R651" s="11"/>
      <c r="S651" s="11"/>
      <c r="T651" s="11"/>
      <c r="U651" s="11"/>
      <c r="V651" s="11"/>
      <c r="W651" s="11"/>
      <c r="X651" s="11"/>
      <c r="Z651" s="11"/>
      <c r="AA651" s="11"/>
      <c r="AB651" s="11"/>
      <c r="AC651" s="11"/>
      <c r="AD651" s="11"/>
      <c r="AE651" s="11"/>
      <c r="AF651" s="11"/>
      <c r="AG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8"/>
      <c r="AU651" s="11"/>
      <c r="AV651" s="11"/>
      <c r="AZ651" s="12"/>
      <c r="BA651" s="11"/>
    </row>
    <row r="652" spans="6:53" ht="15.75" customHeight="1">
      <c r="F652" s="44"/>
      <c r="H652" s="11"/>
      <c r="I652" s="11"/>
      <c r="J652" s="11"/>
      <c r="K652" s="11"/>
      <c r="L652" s="11"/>
      <c r="M652" s="11"/>
      <c r="N652" s="11"/>
      <c r="O652" s="11"/>
      <c r="P652" s="18"/>
      <c r="Q652" s="11"/>
      <c r="R652" s="11"/>
      <c r="S652" s="11"/>
      <c r="T652" s="11"/>
      <c r="U652" s="11"/>
      <c r="V652" s="11"/>
      <c r="W652" s="11"/>
      <c r="X652" s="11"/>
      <c r="Z652" s="11"/>
      <c r="AA652" s="11"/>
      <c r="AB652" s="11"/>
      <c r="AC652" s="11"/>
      <c r="AD652" s="11"/>
      <c r="AE652" s="11"/>
      <c r="AF652" s="11"/>
      <c r="AG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8"/>
      <c r="AU652" s="11"/>
      <c r="AV652" s="11"/>
      <c r="AZ652" s="12"/>
      <c r="BA652" s="11"/>
    </row>
    <row r="653" spans="6:53" ht="15.75" customHeight="1">
      <c r="F653" s="44"/>
      <c r="H653" s="11"/>
      <c r="I653" s="11"/>
      <c r="J653" s="11"/>
      <c r="K653" s="11"/>
      <c r="L653" s="11"/>
      <c r="M653" s="11"/>
      <c r="N653" s="11"/>
      <c r="O653" s="11"/>
      <c r="P653" s="18"/>
      <c r="Q653" s="11"/>
      <c r="R653" s="11"/>
      <c r="S653" s="11"/>
      <c r="T653" s="11"/>
      <c r="U653" s="11"/>
      <c r="V653" s="11"/>
      <c r="W653" s="11"/>
      <c r="X653" s="11"/>
      <c r="Z653" s="11"/>
      <c r="AA653" s="11"/>
      <c r="AB653" s="11"/>
      <c r="AC653" s="11"/>
      <c r="AD653" s="11"/>
      <c r="AE653" s="11"/>
      <c r="AF653" s="11"/>
      <c r="AG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8"/>
      <c r="AU653" s="11"/>
      <c r="AV653" s="11"/>
      <c r="AZ653" s="12"/>
      <c r="BA653" s="11"/>
    </row>
    <row r="654" spans="6:53" ht="15.75" customHeight="1">
      <c r="F654" s="44"/>
      <c r="H654" s="11"/>
      <c r="I654" s="11"/>
      <c r="J654" s="11"/>
      <c r="K654" s="11"/>
      <c r="L654" s="11"/>
      <c r="M654" s="11"/>
      <c r="N654" s="11"/>
      <c r="O654" s="11"/>
      <c r="P654" s="18"/>
      <c r="Q654" s="11"/>
      <c r="R654" s="11"/>
      <c r="S654" s="11"/>
      <c r="T654" s="11"/>
      <c r="U654" s="11"/>
      <c r="V654" s="11"/>
      <c r="W654" s="11"/>
      <c r="X654" s="11"/>
      <c r="Z654" s="11"/>
      <c r="AA654" s="11"/>
      <c r="AB654" s="11"/>
      <c r="AC654" s="11"/>
      <c r="AD654" s="11"/>
      <c r="AE654" s="11"/>
      <c r="AF654" s="11"/>
      <c r="AG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8"/>
      <c r="AU654" s="11"/>
      <c r="AV654" s="11"/>
      <c r="AZ654" s="12"/>
      <c r="BA654" s="11"/>
    </row>
    <row r="655" spans="6:53" ht="15.75" customHeight="1">
      <c r="F655" s="44"/>
      <c r="H655" s="11"/>
      <c r="I655" s="11"/>
      <c r="J655" s="11"/>
      <c r="K655" s="11"/>
      <c r="L655" s="11"/>
      <c r="M655" s="11"/>
      <c r="N655" s="11"/>
      <c r="O655" s="11"/>
      <c r="P655" s="18"/>
      <c r="Q655" s="11"/>
      <c r="R655" s="11"/>
      <c r="S655" s="11"/>
      <c r="T655" s="11"/>
      <c r="U655" s="11"/>
      <c r="V655" s="11"/>
      <c r="W655" s="11"/>
      <c r="X655" s="11"/>
      <c r="Z655" s="11"/>
      <c r="AA655" s="11"/>
      <c r="AB655" s="11"/>
      <c r="AC655" s="11"/>
      <c r="AD655" s="11"/>
      <c r="AE655" s="11"/>
      <c r="AF655" s="11"/>
      <c r="AG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8"/>
      <c r="AU655" s="11"/>
      <c r="AV655" s="11"/>
      <c r="AZ655" s="12"/>
      <c r="BA655" s="11"/>
    </row>
    <row r="656" spans="6:53" ht="15.75" customHeight="1">
      <c r="F656" s="44"/>
      <c r="H656" s="11"/>
      <c r="I656" s="11"/>
      <c r="J656" s="11"/>
      <c r="K656" s="11"/>
      <c r="L656" s="11"/>
      <c r="M656" s="11"/>
      <c r="N656" s="11"/>
      <c r="O656" s="11"/>
      <c r="P656" s="18"/>
      <c r="Q656" s="11"/>
      <c r="R656" s="11"/>
      <c r="S656" s="11"/>
      <c r="T656" s="11"/>
      <c r="U656" s="11"/>
      <c r="V656" s="11"/>
      <c r="W656" s="11"/>
      <c r="X656" s="11"/>
      <c r="Z656" s="11"/>
      <c r="AA656" s="11"/>
      <c r="AB656" s="11"/>
      <c r="AC656" s="11"/>
      <c r="AD656" s="11"/>
      <c r="AE656" s="11"/>
      <c r="AF656" s="11"/>
      <c r="AG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8"/>
      <c r="AU656" s="11"/>
      <c r="AV656" s="11"/>
      <c r="AZ656" s="12"/>
      <c r="BA656" s="11"/>
    </row>
    <row r="657" spans="6:53" ht="15.75" customHeight="1">
      <c r="F657" s="44"/>
      <c r="H657" s="11"/>
      <c r="I657" s="11"/>
      <c r="J657" s="11"/>
      <c r="K657" s="11"/>
      <c r="L657" s="11"/>
      <c r="M657" s="11"/>
      <c r="N657" s="11"/>
      <c r="O657" s="11"/>
      <c r="P657" s="18"/>
      <c r="Q657" s="11"/>
      <c r="R657" s="11"/>
      <c r="S657" s="11"/>
      <c r="T657" s="11"/>
      <c r="U657" s="11"/>
      <c r="V657" s="11"/>
      <c r="W657" s="11"/>
      <c r="X657" s="11"/>
      <c r="Z657" s="11"/>
      <c r="AA657" s="11"/>
      <c r="AB657" s="11"/>
      <c r="AC657" s="11"/>
      <c r="AD657" s="11"/>
      <c r="AE657" s="11"/>
      <c r="AF657" s="11"/>
      <c r="AG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8"/>
      <c r="AU657" s="11"/>
      <c r="AV657" s="11"/>
      <c r="AZ657" s="12"/>
      <c r="BA657" s="11"/>
    </row>
    <row r="658" spans="6:53" ht="15.75" customHeight="1">
      <c r="F658" s="44"/>
      <c r="H658" s="11"/>
      <c r="I658" s="11"/>
      <c r="J658" s="11"/>
      <c r="K658" s="11"/>
      <c r="L658" s="11"/>
      <c r="M658" s="11"/>
      <c r="N658" s="11"/>
      <c r="O658" s="11"/>
      <c r="P658" s="18"/>
      <c r="Q658" s="11"/>
      <c r="R658" s="11"/>
      <c r="S658" s="11"/>
      <c r="T658" s="11"/>
      <c r="U658" s="11"/>
      <c r="V658" s="11"/>
      <c r="W658" s="11"/>
      <c r="X658" s="11"/>
      <c r="Z658" s="11"/>
      <c r="AA658" s="11"/>
      <c r="AB658" s="11"/>
      <c r="AC658" s="11"/>
      <c r="AD658" s="11"/>
      <c r="AE658" s="11"/>
      <c r="AF658" s="11"/>
      <c r="AG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8"/>
      <c r="AU658" s="11"/>
      <c r="AV658" s="11"/>
      <c r="AZ658" s="12"/>
      <c r="BA658" s="11"/>
    </row>
    <row r="659" spans="6:53" ht="15.75" customHeight="1">
      <c r="F659" s="44"/>
      <c r="H659" s="11"/>
      <c r="I659" s="11"/>
      <c r="J659" s="11"/>
      <c r="K659" s="11"/>
      <c r="L659" s="11"/>
      <c r="M659" s="11"/>
      <c r="N659" s="11"/>
      <c r="O659" s="11"/>
      <c r="P659" s="18"/>
      <c r="Q659" s="11"/>
      <c r="R659" s="11"/>
      <c r="S659" s="11"/>
      <c r="T659" s="11"/>
      <c r="U659" s="11"/>
      <c r="V659" s="11"/>
      <c r="W659" s="11"/>
      <c r="X659" s="11"/>
      <c r="Z659" s="11"/>
      <c r="AA659" s="11"/>
      <c r="AB659" s="11"/>
      <c r="AC659" s="11"/>
      <c r="AD659" s="11"/>
      <c r="AE659" s="11"/>
      <c r="AF659" s="11"/>
      <c r="AG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8"/>
      <c r="AU659" s="11"/>
      <c r="AV659" s="11"/>
      <c r="AZ659" s="12"/>
      <c r="BA659" s="11"/>
    </row>
    <row r="660" spans="6:53" ht="15.75" customHeight="1">
      <c r="F660" s="44"/>
      <c r="H660" s="11"/>
      <c r="I660" s="11"/>
      <c r="J660" s="11"/>
      <c r="K660" s="11"/>
      <c r="L660" s="11"/>
      <c r="M660" s="11"/>
      <c r="N660" s="11"/>
      <c r="O660" s="11"/>
      <c r="P660" s="18"/>
      <c r="Q660" s="11"/>
      <c r="R660" s="11"/>
      <c r="S660" s="11"/>
      <c r="T660" s="11"/>
      <c r="U660" s="11"/>
      <c r="V660" s="11"/>
      <c r="W660" s="11"/>
      <c r="X660" s="11"/>
      <c r="Z660" s="11"/>
      <c r="AA660" s="11"/>
      <c r="AB660" s="11"/>
      <c r="AC660" s="11"/>
      <c r="AD660" s="11"/>
      <c r="AE660" s="11"/>
      <c r="AF660" s="11"/>
      <c r="AG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8"/>
      <c r="AU660" s="11"/>
      <c r="AV660" s="11"/>
      <c r="AZ660" s="12"/>
      <c r="BA660" s="11"/>
    </row>
    <row r="661" spans="6:53" ht="15.75" customHeight="1">
      <c r="F661" s="44"/>
      <c r="H661" s="11"/>
      <c r="I661" s="11"/>
      <c r="J661" s="11"/>
      <c r="K661" s="11"/>
      <c r="L661" s="11"/>
      <c r="M661" s="11"/>
      <c r="N661" s="11"/>
      <c r="O661" s="11"/>
      <c r="P661" s="18"/>
      <c r="Q661" s="11"/>
      <c r="R661" s="11"/>
      <c r="S661" s="11"/>
      <c r="T661" s="11"/>
      <c r="U661" s="11"/>
      <c r="V661" s="11"/>
      <c r="W661" s="11"/>
      <c r="X661" s="11"/>
      <c r="Z661" s="11"/>
      <c r="AA661" s="11"/>
      <c r="AB661" s="11"/>
      <c r="AC661" s="11"/>
      <c r="AD661" s="11"/>
      <c r="AE661" s="11"/>
      <c r="AF661" s="11"/>
      <c r="AG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8"/>
      <c r="AU661" s="11"/>
      <c r="AV661" s="11"/>
      <c r="AZ661" s="12"/>
      <c r="BA661" s="11"/>
    </row>
    <row r="662" spans="6:53" ht="15.75" customHeight="1">
      <c r="F662" s="44"/>
      <c r="H662" s="11"/>
      <c r="I662" s="11"/>
      <c r="J662" s="11"/>
      <c r="K662" s="11"/>
      <c r="L662" s="11"/>
      <c r="M662" s="11"/>
      <c r="N662" s="11"/>
      <c r="O662" s="11"/>
      <c r="P662" s="18"/>
      <c r="Q662" s="11"/>
      <c r="R662" s="11"/>
      <c r="S662" s="11"/>
      <c r="T662" s="11"/>
      <c r="U662" s="11"/>
      <c r="V662" s="11"/>
      <c r="W662" s="11"/>
      <c r="X662" s="11"/>
      <c r="Z662" s="11"/>
      <c r="AA662" s="11"/>
      <c r="AB662" s="11"/>
      <c r="AC662" s="11"/>
      <c r="AD662" s="11"/>
      <c r="AE662" s="11"/>
      <c r="AF662" s="11"/>
      <c r="AG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8"/>
      <c r="AU662" s="11"/>
      <c r="AV662" s="11"/>
      <c r="AZ662" s="12"/>
      <c r="BA662" s="11"/>
    </row>
    <row r="663" spans="6:53" ht="15.75" customHeight="1">
      <c r="F663" s="44"/>
      <c r="H663" s="11"/>
      <c r="I663" s="11"/>
      <c r="J663" s="11"/>
      <c r="K663" s="11"/>
      <c r="L663" s="11"/>
      <c r="M663" s="11"/>
      <c r="N663" s="11"/>
      <c r="O663" s="11"/>
      <c r="P663" s="18"/>
      <c r="Q663" s="11"/>
      <c r="R663" s="11"/>
      <c r="S663" s="11"/>
      <c r="T663" s="11"/>
      <c r="U663" s="11"/>
      <c r="V663" s="11"/>
      <c r="W663" s="11"/>
      <c r="X663" s="11"/>
      <c r="Z663" s="11"/>
      <c r="AA663" s="11"/>
      <c r="AB663" s="11"/>
      <c r="AC663" s="11"/>
      <c r="AD663" s="11"/>
      <c r="AE663" s="11"/>
      <c r="AF663" s="11"/>
      <c r="AG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8"/>
      <c r="AU663" s="11"/>
      <c r="AV663" s="11"/>
      <c r="AZ663" s="12"/>
      <c r="BA663" s="11"/>
    </row>
    <row r="664" spans="6:53" ht="15.75" customHeight="1">
      <c r="F664" s="44"/>
      <c r="H664" s="11"/>
      <c r="I664" s="11"/>
      <c r="J664" s="11"/>
      <c r="K664" s="11"/>
      <c r="L664" s="11"/>
      <c r="M664" s="11"/>
      <c r="N664" s="11"/>
      <c r="O664" s="11"/>
      <c r="P664" s="18"/>
      <c r="Q664" s="11"/>
      <c r="R664" s="11"/>
      <c r="S664" s="11"/>
      <c r="T664" s="11"/>
      <c r="U664" s="11"/>
      <c r="V664" s="11"/>
      <c r="W664" s="11"/>
      <c r="X664" s="11"/>
      <c r="Z664" s="11"/>
      <c r="AA664" s="11"/>
      <c r="AB664" s="11"/>
      <c r="AC664" s="11"/>
      <c r="AD664" s="11"/>
      <c r="AE664" s="11"/>
      <c r="AF664" s="11"/>
      <c r="AG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8"/>
      <c r="AU664" s="11"/>
      <c r="AV664" s="11"/>
      <c r="AZ664" s="12"/>
      <c r="BA664" s="11"/>
    </row>
    <row r="665" spans="6:53" ht="15.75" customHeight="1">
      <c r="F665" s="44"/>
      <c r="H665" s="11"/>
      <c r="I665" s="11"/>
      <c r="J665" s="11"/>
      <c r="K665" s="11"/>
      <c r="L665" s="11"/>
      <c r="M665" s="11"/>
      <c r="N665" s="11"/>
      <c r="O665" s="11"/>
      <c r="P665" s="18"/>
      <c r="Q665" s="11"/>
      <c r="R665" s="11"/>
      <c r="S665" s="11"/>
      <c r="T665" s="11"/>
      <c r="U665" s="11"/>
      <c r="V665" s="11"/>
      <c r="W665" s="11"/>
      <c r="X665" s="11"/>
      <c r="Z665" s="11"/>
      <c r="AA665" s="11"/>
      <c r="AB665" s="11"/>
      <c r="AC665" s="11"/>
      <c r="AD665" s="11"/>
      <c r="AE665" s="11"/>
      <c r="AF665" s="11"/>
      <c r="AG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8"/>
      <c r="AU665" s="11"/>
      <c r="AV665" s="11"/>
      <c r="AZ665" s="12"/>
      <c r="BA665" s="11"/>
    </row>
    <row r="666" spans="6:53" ht="15.75" customHeight="1">
      <c r="F666" s="44"/>
      <c r="H666" s="11"/>
      <c r="I666" s="11"/>
      <c r="J666" s="11"/>
      <c r="K666" s="11"/>
      <c r="L666" s="11"/>
      <c r="M666" s="11"/>
      <c r="N666" s="11"/>
      <c r="O666" s="11"/>
      <c r="P666" s="18"/>
      <c r="Q666" s="11"/>
      <c r="R666" s="11"/>
      <c r="S666" s="11"/>
      <c r="T666" s="11"/>
      <c r="U666" s="11"/>
      <c r="V666" s="11"/>
      <c r="W666" s="11"/>
      <c r="X666" s="11"/>
      <c r="Z666" s="11"/>
      <c r="AA666" s="11"/>
      <c r="AB666" s="11"/>
      <c r="AC666" s="11"/>
      <c r="AD666" s="11"/>
      <c r="AE666" s="11"/>
      <c r="AF666" s="11"/>
      <c r="AG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8"/>
      <c r="AU666" s="11"/>
      <c r="AV666" s="11"/>
      <c r="AZ666" s="12"/>
      <c r="BA666" s="11"/>
    </row>
    <row r="667" spans="6:53" ht="15.75" customHeight="1">
      <c r="F667" s="44"/>
      <c r="H667" s="11"/>
      <c r="I667" s="11"/>
      <c r="J667" s="11"/>
      <c r="K667" s="11"/>
      <c r="L667" s="11"/>
      <c r="M667" s="11"/>
      <c r="N667" s="11"/>
      <c r="O667" s="11"/>
      <c r="P667" s="18"/>
      <c r="Q667" s="11"/>
      <c r="R667" s="11"/>
      <c r="S667" s="11"/>
      <c r="T667" s="11"/>
      <c r="U667" s="11"/>
      <c r="V667" s="11"/>
      <c r="W667" s="11"/>
      <c r="X667" s="11"/>
      <c r="Z667" s="11"/>
      <c r="AA667" s="11"/>
      <c r="AB667" s="11"/>
      <c r="AC667" s="11"/>
      <c r="AD667" s="11"/>
      <c r="AE667" s="11"/>
      <c r="AF667" s="11"/>
      <c r="AG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8"/>
      <c r="AU667" s="11"/>
      <c r="AV667" s="11"/>
      <c r="AZ667" s="12"/>
      <c r="BA667" s="11"/>
    </row>
    <row r="668" spans="6:53" ht="15.75" customHeight="1">
      <c r="F668" s="44"/>
      <c r="H668" s="11"/>
      <c r="I668" s="11"/>
      <c r="J668" s="11"/>
      <c r="K668" s="11"/>
      <c r="L668" s="11"/>
      <c r="M668" s="11"/>
      <c r="N668" s="11"/>
      <c r="O668" s="11"/>
      <c r="P668" s="18"/>
      <c r="Q668" s="11"/>
      <c r="R668" s="11"/>
      <c r="S668" s="11"/>
      <c r="T668" s="11"/>
      <c r="U668" s="11"/>
      <c r="V668" s="11"/>
      <c r="W668" s="11"/>
      <c r="X668" s="11"/>
      <c r="Z668" s="11"/>
      <c r="AA668" s="11"/>
      <c r="AB668" s="11"/>
      <c r="AC668" s="11"/>
      <c r="AD668" s="11"/>
      <c r="AE668" s="11"/>
      <c r="AF668" s="11"/>
      <c r="AG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8"/>
      <c r="AU668" s="11"/>
      <c r="AV668" s="11"/>
      <c r="AZ668" s="12"/>
      <c r="BA668" s="11"/>
    </row>
    <row r="669" spans="6:53" ht="15.75" customHeight="1">
      <c r="F669" s="44"/>
      <c r="H669" s="11"/>
      <c r="I669" s="11"/>
      <c r="J669" s="11"/>
      <c r="K669" s="11"/>
      <c r="L669" s="11"/>
      <c r="M669" s="11"/>
      <c r="N669" s="11"/>
      <c r="O669" s="11"/>
      <c r="P669" s="18"/>
      <c r="Q669" s="11"/>
      <c r="R669" s="11"/>
      <c r="S669" s="11"/>
      <c r="T669" s="11"/>
      <c r="U669" s="11"/>
      <c r="V669" s="11"/>
      <c r="W669" s="11"/>
      <c r="X669" s="11"/>
      <c r="Z669" s="11"/>
      <c r="AA669" s="11"/>
      <c r="AB669" s="11"/>
      <c r="AC669" s="11"/>
      <c r="AD669" s="11"/>
      <c r="AE669" s="11"/>
      <c r="AF669" s="11"/>
      <c r="AG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8"/>
      <c r="AU669" s="11"/>
      <c r="AV669" s="11"/>
      <c r="AZ669" s="12"/>
      <c r="BA669" s="11"/>
    </row>
    <row r="670" spans="6:53" ht="15.75" customHeight="1">
      <c r="F670" s="44"/>
      <c r="H670" s="11"/>
      <c r="I670" s="11"/>
      <c r="J670" s="11"/>
      <c r="K670" s="11"/>
      <c r="L670" s="11"/>
      <c r="M670" s="11"/>
      <c r="N670" s="11"/>
      <c r="O670" s="11"/>
      <c r="P670" s="18"/>
      <c r="Q670" s="11"/>
      <c r="R670" s="11"/>
      <c r="S670" s="11"/>
      <c r="T670" s="11"/>
      <c r="U670" s="11"/>
      <c r="V670" s="11"/>
      <c r="W670" s="11"/>
      <c r="X670" s="11"/>
      <c r="Z670" s="11"/>
      <c r="AA670" s="11"/>
      <c r="AB670" s="11"/>
      <c r="AC670" s="11"/>
      <c r="AD670" s="11"/>
      <c r="AE670" s="11"/>
      <c r="AF670" s="11"/>
      <c r="AG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8"/>
      <c r="AU670" s="11"/>
      <c r="AV670" s="11"/>
      <c r="AZ670" s="12"/>
      <c r="BA670" s="11"/>
    </row>
    <row r="671" spans="6:53" ht="15.75" customHeight="1">
      <c r="F671" s="44"/>
      <c r="H671" s="11"/>
      <c r="I671" s="11"/>
      <c r="J671" s="11"/>
      <c r="K671" s="11"/>
      <c r="L671" s="11"/>
      <c r="M671" s="11"/>
      <c r="N671" s="11"/>
      <c r="O671" s="11"/>
      <c r="P671" s="18"/>
      <c r="Q671" s="11"/>
      <c r="R671" s="11"/>
      <c r="S671" s="11"/>
      <c r="T671" s="11"/>
      <c r="U671" s="11"/>
      <c r="V671" s="11"/>
      <c r="W671" s="11"/>
      <c r="X671" s="11"/>
      <c r="Z671" s="11"/>
      <c r="AA671" s="11"/>
      <c r="AB671" s="11"/>
      <c r="AC671" s="11"/>
      <c r="AD671" s="11"/>
      <c r="AE671" s="11"/>
      <c r="AF671" s="11"/>
      <c r="AG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8"/>
      <c r="AU671" s="11"/>
      <c r="AV671" s="11"/>
      <c r="AZ671" s="12"/>
      <c r="BA671" s="11"/>
    </row>
    <row r="672" spans="6:53" ht="15.75" customHeight="1">
      <c r="F672" s="44"/>
      <c r="H672" s="11"/>
      <c r="I672" s="11"/>
      <c r="J672" s="11"/>
      <c r="K672" s="11"/>
      <c r="L672" s="11"/>
      <c r="M672" s="11"/>
      <c r="N672" s="11"/>
      <c r="O672" s="11"/>
      <c r="P672" s="18"/>
      <c r="Q672" s="11"/>
      <c r="R672" s="11"/>
      <c r="S672" s="11"/>
      <c r="T672" s="11"/>
      <c r="U672" s="11"/>
      <c r="V672" s="11"/>
      <c r="W672" s="11"/>
      <c r="X672" s="11"/>
      <c r="Z672" s="11"/>
      <c r="AA672" s="11"/>
      <c r="AB672" s="11"/>
      <c r="AC672" s="11"/>
      <c r="AD672" s="11"/>
      <c r="AE672" s="11"/>
      <c r="AF672" s="11"/>
      <c r="AG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8"/>
      <c r="AU672" s="11"/>
      <c r="AV672" s="11"/>
      <c r="AZ672" s="12"/>
      <c r="BA672" s="11"/>
    </row>
    <row r="673" spans="6:53" ht="15.75" customHeight="1">
      <c r="F673" s="44"/>
      <c r="H673" s="11"/>
      <c r="I673" s="11"/>
      <c r="J673" s="11"/>
      <c r="K673" s="11"/>
      <c r="L673" s="11"/>
      <c r="M673" s="11"/>
      <c r="N673" s="11"/>
      <c r="O673" s="11"/>
      <c r="P673" s="18"/>
      <c r="Q673" s="11"/>
      <c r="R673" s="11"/>
      <c r="S673" s="11"/>
      <c r="T673" s="11"/>
      <c r="U673" s="11"/>
      <c r="V673" s="11"/>
      <c r="W673" s="11"/>
      <c r="X673" s="11"/>
      <c r="Z673" s="11"/>
      <c r="AA673" s="11"/>
      <c r="AB673" s="11"/>
      <c r="AC673" s="11"/>
      <c r="AD673" s="11"/>
      <c r="AE673" s="11"/>
      <c r="AF673" s="11"/>
      <c r="AG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8"/>
      <c r="AU673" s="11"/>
      <c r="AV673" s="11"/>
      <c r="AZ673" s="12"/>
      <c r="BA673" s="11"/>
    </row>
    <row r="674" spans="6:53" ht="15.75" customHeight="1">
      <c r="F674" s="44"/>
      <c r="H674" s="11"/>
      <c r="I674" s="11"/>
      <c r="J674" s="11"/>
      <c r="K674" s="11"/>
      <c r="L674" s="11"/>
      <c r="M674" s="11"/>
      <c r="N674" s="11"/>
      <c r="O674" s="11"/>
      <c r="P674" s="18"/>
      <c r="Q674" s="11"/>
      <c r="R674" s="11"/>
      <c r="S674" s="11"/>
      <c r="T674" s="11"/>
      <c r="U674" s="11"/>
      <c r="V674" s="11"/>
      <c r="W674" s="11"/>
      <c r="X674" s="11"/>
      <c r="Z674" s="11"/>
      <c r="AA674" s="11"/>
      <c r="AB674" s="11"/>
      <c r="AC674" s="11"/>
      <c r="AD674" s="11"/>
      <c r="AE674" s="11"/>
      <c r="AF674" s="11"/>
      <c r="AG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8"/>
      <c r="AU674" s="11"/>
      <c r="AV674" s="11"/>
      <c r="AZ674" s="12"/>
      <c r="BA674" s="11"/>
    </row>
    <row r="675" spans="6:53" ht="15.75" customHeight="1">
      <c r="F675" s="44"/>
      <c r="H675" s="11"/>
      <c r="I675" s="11"/>
      <c r="J675" s="11"/>
      <c r="K675" s="11"/>
      <c r="L675" s="11"/>
      <c r="M675" s="11"/>
      <c r="N675" s="11"/>
      <c r="O675" s="11"/>
      <c r="P675" s="18"/>
      <c r="Q675" s="11"/>
      <c r="R675" s="11"/>
      <c r="S675" s="11"/>
      <c r="T675" s="11"/>
      <c r="U675" s="11"/>
      <c r="V675" s="11"/>
      <c r="W675" s="11"/>
      <c r="X675" s="11"/>
      <c r="Z675" s="11"/>
      <c r="AA675" s="11"/>
      <c r="AB675" s="11"/>
      <c r="AC675" s="11"/>
      <c r="AD675" s="11"/>
      <c r="AE675" s="11"/>
      <c r="AF675" s="11"/>
      <c r="AG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8"/>
      <c r="AU675" s="11"/>
      <c r="AV675" s="11"/>
      <c r="AZ675" s="12"/>
      <c r="BA675" s="11"/>
    </row>
    <row r="676" spans="6:53" ht="15.75" customHeight="1">
      <c r="F676" s="44"/>
      <c r="H676" s="11"/>
      <c r="I676" s="11"/>
      <c r="J676" s="11"/>
      <c r="K676" s="11"/>
      <c r="L676" s="11"/>
      <c r="M676" s="11"/>
      <c r="N676" s="11"/>
      <c r="O676" s="11"/>
      <c r="P676" s="18"/>
      <c r="Q676" s="11"/>
      <c r="R676" s="11"/>
      <c r="S676" s="11"/>
      <c r="T676" s="11"/>
      <c r="U676" s="11"/>
      <c r="V676" s="11"/>
      <c r="W676" s="11"/>
      <c r="X676" s="11"/>
      <c r="Z676" s="11"/>
      <c r="AA676" s="11"/>
      <c r="AB676" s="11"/>
      <c r="AC676" s="11"/>
      <c r="AD676" s="11"/>
      <c r="AE676" s="11"/>
      <c r="AF676" s="11"/>
      <c r="AG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8"/>
      <c r="AU676" s="11"/>
      <c r="AV676" s="11"/>
      <c r="AZ676" s="12"/>
      <c r="BA676" s="11"/>
    </row>
    <row r="677" spans="6:53" ht="15.75" customHeight="1">
      <c r="F677" s="44"/>
      <c r="H677" s="11"/>
      <c r="I677" s="11"/>
      <c r="J677" s="11"/>
      <c r="K677" s="11"/>
      <c r="L677" s="11"/>
      <c r="M677" s="11"/>
      <c r="N677" s="11"/>
      <c r="O677" s="11"/>
      <c r="P677" s="18"/>
      <c r="Q677" s="11"/>
      <c r="R677" s="11"/>
      <c r="S677" s="11"/>
      <c r="T677" s="11"/>
      <c r="U677" s="11"/>
      <c r="V677" s="11"/>
      <c r="W677" s="11"/>
      <c r="X677" s="11"/>
      <c r="Z677" s="11"/>
      <c r="AA677" s="11"/>
      <c r="AB677" s="11"/>
      <c r="AC677" s="11"/>
      <c r="AD677" s="11"/>
      <c r="AE677" s="11"/>
      <c r="AF677" s="11"/>
      <c r="AG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8"/>
      <c r="AU677" s="11"/>
      <c r="AV677" s="11"/>
      <c r="AZ677" s="12"/>
      <c r="BA677" s="11"/>
    </row>
    <row r="678" spans="6:53" ht="15.75" customHeight="1">
      <c r="F678" s="44"/>
      <c r="H678" s="11"/>
      <c r="I678" s="11"/>
      <c r="J678" s="11"/>
      <c r="K678" s="11"/>
      <c r="L678" s="11"/>
      <c r="M678" s="11"/>
      <c r="N678" s="11"/>
      <c r="O678" s="11"/>
      <c r="P678" s="18"/>
      <c r="Q678" s="11"/>
      <c r="R678" s="11"/>
      <c r="S678" s="11"/>
      <c r="T678" s="11"/>
      <c r="U678" s="11"/>
      <c r="V678" s="11"/>
      <c r="W678" s="11"/>
      <c r="X678" s="11"/>
      <c r="Z678" s="11"/>
      <c r="AA678" s="11"/>
      <c r="AB678" s="11"/>
      <c r="AC678" s="11"/>
      <c r="AD678" s="11"/>
      <c r="AE678" s="11"/>
      <c r="AF678" s="11"/>
      <c r="AG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8"/>
      <c r="AU678" s="11"/>
      <c r="AV678" s="11"/>
      <c r="AZ678" s="12"/>
      <c r="BA678" s="11"/>
    </row>
    <row r="679" spans="6:53" ht="15.75" customHeight="1">
      <c r="F679" s="44"/>
      <c r="H679" s="11"/>
      <c r="I679" s="11"/>
      <c r="J679" s="11"/>
      <c r="K679" s="11"/>
      <c r="L679" s="11"/>
      <c r="M679" s="11"/>
      <c r="N679" s="11"/>
      <c r="O679" s="11"/>
      <c r="P679" s="18"/>
      <c r="Q679" s="11"/>
      <c r="R679" s="11"/>
      <c r="S679" s="11"/>
      <c r="T679" s="11"/>
      <c r="U679" s="11"/>
      <c r="V679" s="11"/>
      <c r="W679" s="11"/>
      <c r="X679" s="11"/>
      <c r="Z679" s="11"/>
      <c r="AA679" s="11"/>
      <c r="AB679" s="11"/>
      <c r="AC679" s="11"/>
      <c r="AD679" s="11"/>
      <c r="AE679" s="11"/>
      <c r="AF679" s="11"/>
      <c r="AG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8"/>
      <c r="AU679" s="11"/>
      <c r="AV679" s="11"/>
      <c r="AZ679" s="12"/>
      <c r="BA679" s="11"/>
    </row>
    <row r="680" spans="6:53" ht="15.75" customHeight="1">
      <c r="F680" s="44"/>
      <c r="H680" s="11"/>
      <c r="I680" s="11"/>
      <c r="J680" s="11"/>
      <c r="K680" s="11"/>
      <c r="L680" s="11"/>
      <c r="M680" s="11"/>
      <c r="N680" s="11"/>
      <c r="O680" s="11"/>
      <c r="P680" s="18"/>
      <c r="Q680" s="11"/>
      <c r="R680" s="11"/>
      <c r="S680" s="11"/>
      <c r="T680" s="11"/>
      <c r="U680" s="11"/>
      <c r="V680" s="11"/>
      <c r="W680" s="11"/>
      <c r="X680" s="11"/>
      <c r="Z680" s="11"/>
      <c r="AA680" s="11"/>
      <c r="AB680" s="11"/>
      <c r="AC680" s="11"/>
      <c r="AD680" s="11"/>
      <c r="AE680" s="11"/>
      <c r="AF680" s="11"/>
      <c r="AG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8"/>
      <c r="AU680" s="11"/>
      <c r="AV680" s="11"/>
      <c r="AZ680" s="12"/>
      <c r="BA680" s="11"/>
    </row>
    <row r="681" spans="6:53" ht="15.75" customHeight="1">
      <c r="F681" s="44"/>
      <c r="H681" s="11"/>
      <c r="I681" s="11"/>
      <c r="J681" s="11"/>
      <c r="K681" s="11"/>
      <c r="L681" s="11"/>
      <c r="M681" s="11"/>
      <c r="N681" s="11"/>
      <c r="O681" s="11"/>
      <c r="P681" s="18"/>
      <c r="Q681" s="11"/>
      <c r="R681" s="11"/>
      <c r="S681" s="11"/>
      <c r="T681" s="11"/>
      <c r="U681" s="11"/>
      <c r="V681" s="11"/>
      <c r="W681" s="11"/>
      <c r="X681" s="11"/>
      <c r="Z681" s="11"/>
      <c r="AA681" s="11"/>
      <c r="AB681" s="11"/>
      <c r="AC681" s="11"/>
      <c r="AD681" s="11"/>
      <c r="AE681" s="11"/>
      <c r="AF681" s="11"/>
      <c r="AG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8"/>
      <c r="AU681" s="11"/>
      <c r="AV681" s="11"/>
      <c r="AZ681" s="12"/>
      <c r="BA681" s="11"/>
    </row>
    <row r="682" spans="6:53" ht="15.75" customHeight="1">
      <c r="F682" s="44"/>
      <c r="H682" s="11"/>
      <c r="I682" s="11"/>
      <c r="J682" s="11"/>
      <c r="K682" s="11"/>
      <c r="L682" s="11"/>
      <c r="M682" s="11"/>
      <c r="N682" s="11"/>
      <c r="O682" s="11"/>
      <c r="P682" s="18"/>
      <c r="Q682" s="11"/>
      <c r="R682" s="11"/>
      <c r="S682" s="11"/>
      <c r="T682" s="11"/>
      <c r="U682" s="11"/>
      <c r="V682" s="11"/>
      <c r="W682" s="11"/>
      <c r="X682" s="11"/>
      <c r="Z682" s="11"/>
      <c r="AA682" s="11"/>
      <c r="AB682" s="11"/>
      <c r="AC682" s="11"/>
      <c r="AD682" s="11"/>
      <c r="AE682" s="11"/>
      <c r="AF682" s="11"/>
      <c r="AG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8"/>
      <c r="AU682" s="11"/>
      <c r="AV682" s="11"/>
      <c r="AZ682" s="12"/>
      <c r="BA682" s="11"/>
    </row>
    <row r="683" spans="6:53" ht="15.75" customHeight="1">
      <c r="F683" s="44"/>
      <c r="H683" s="11"/>
      <c r="I683" s="11"/>
      <c r="J683" s="11"/>
      <c r="K683" s="11"/>
      <c r="L683" s="11"/>
      <c r="M683" s="11"/>
      <c r="N683" s="11"/>
      <c r="O683" s="11"/>
      <c r="P683" s="18"/>
      <c r="Q683" s="11"/>
      <c r="R683" s="11"/>
      <c r="S683" s="11"/>
      <c r="T683" s="11"/>
      <c r="U683" s="11"/>
      <c r="V683" s="11"/>
      <c r="W683" s="11"/>
      <c r="X683" s="11"/>
      <c r="Z683" s="11"/>
      <c r="AA683" s="11"/>
      <c r="AB683" s="11"/>
      <c r="AC683" s="11"/>
      <c r="AD683" s="11"/>
      <c r="AE683" s="11"/>
      <c r="AF683" s="11"/>
      <c r="AG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8"/>
      <c r="AU683" s="11"/>
      <c r="AV683" s="11"/>
      <c r="AZ683" s="12"/>
      <c r="BA683" s="11"/>
    </row>
    <row r="684" spans="6:53" ht="15.75" customHeight="1">
      <c r="F684" s="44"/>
      <c r="H684" s="11"/>
      <c r="I684" s="11"/>
      <c r="J684" s="11"/>
      <c r="K684" s="11"/>
      <c r="L684" s="11"/>
      <c r="M684" s="11"/>
      <c r="N684" s="11"/>
      <c r="O684" s="11"/>
      <c r="P684" s="18"/>
      <c r="Q684" s="11"/>
      <c r="R684" s="11"/>
      <c r="S684" s="11"/>
      <c r="T684" s="11"/>
      <c r="U684" s="11"/>
      <c r="V684" s="11"/>
      <c r="W684" s="11"/>
      <c r="X684" s="11"/>
      <c r="Z684" s="11"/>
      <c r="AA684" s="11"/>
      <c r="AB684" s="11"/>
      <c r="AC684" s="11"/>
      <c r="AD684" s="11"/>
      <c r="AE684" s="11"/>
      <c r="AF684" s="11"/>
      <c r="AG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8"/>
      <c r="AU684" s="11"/>
      <c r="AV684" s="11"/>
      <c r="AZ684" s="12"/>
      <c r="BA684" s="11"/>
    </row>
    <row r="685" spans="6:53" ht="15.75" customHeight="1">
      <c r="F685" s="44"/>
      <c r="H685" s="11"/>
      <c r="I685" s="11"/>
      <c r="J685" s="11"/>
      <c r="K685" s="11"/>
      <c r="L685" s="11"/>
      <c r="M685" s="11"/>
      <c r="N685" s="11"/>
      <c r="O685" s="11"/>
      <c r="P685" s="18"/>
      <c r="Q685" s="11"/>
      <c r="R685" s="11"/>
      <c r="S685" s="11"/>
      <c r="T685" s="11"/>
      <c r="U685" s="11"/>
      <c r="V685" s="11"/>
      <c r="W685" s="11"/>
      <c r="X685" s="11"/>
      <c r="Z685" s="11"/>
      <c r="AA685" s="11"/>
      <c r="AB685" s="11"/>
      <c r="AC685" s="11"/>
      <c r="AD685" s="11"/>
      <c r="AE685" s="11"/>
      <c r="AF685" s="11"/>
      <c r="AG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8"/>
      <c r="AU685" s="11"/>
      <c r="AV685" s="11"/>
      <c r="AZ685" s="12"/>
      <c r="BA685" s="11"/>
    </row>
    <row r="686" spans="6:53" ht="15.75" customHeight="1">
      <c r="F686" s="44"/>
      <c r="H686" s="11"/>
      <c r="I686" s="11"/>
      <c r="J686" s="11"/>
      <c r="K686" s="11"/>
      <c r="L686" s="11"/>
      <c r="M686" s="11"/>
      <c r="N686" s="11"/>
      <c r="O686" s="11"/>
      <c r="P686" s="18"/>
      <c r="Q686" s="11"/>
      <c r="R686" s="11"/>
      <c r="S686" s="11"/>
      <c r="T686" s="11"/>
      <c r="U686" s="11"/>
      <c r="V686" s="11"/>
      <c r="W686" s="11"/>
      <c r="X686" s="11"/>
      <c r="Z686" s="11"/>
      <c r="AA686" s="11"/>
      <c r="AB686" s="11"/>
      <c r="AC686" s="11"/>
      <c r="AD686" s="11"/>
      <c r="AE686" s="11"/>
      <c r="AF686" s="11"/>
      <c r="AG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8"/>
      <c r="AU686" s="11"/>
      <c r="AV686" s="11"/>
      <c r="AZ686" s="12"/>
      <c r="BA686" s="11"/>
    </row>
    <row r="687" spans="6:53" ht="15.75" customHeight="1">
      <c r="F687" s="44"/>
      <c r="H687" s="11"/>
      <c r="I687" s="11"/>
      <c r="J687" s="11"/>
      <c r="K687" s="11"/>
      <c r="L687" s="11"/>
      <c r="M687" s="11"/>
      <c r="N687" s="11"/>
      <c r="O687" s="11"/>
      <c r="P687" s="18"/>
      <c r="Q687" s="11"/>
      <c r="R687" s="11"/>
      <c r="S687" s="11"/>
      <c r="T687" s="11"/>
      <c r="U687" s="11"/>
      <c r="V687" s="11"/>
      <c r="W687" s="11"/>
      <c r="X687" s="11"/>
      <c r="Z687" s="11"/>
      <c r="AA687" s="11"/>
      <c r="AB687" s="11"/>
      <c r="AC687" s="11"/>
      <c r="AD687" s="11"/>
      <c r="AE687" s="11"/>
      <c r="AF687" s="11"/>
      <c r="AG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8"/>
      <c r="AU687" s="11"/>
      <c r="AV687" s="11"/>
      <c r="AZ687" s="12"/>
      <c r="BA687" s="11"/>
    </row>
    <row r="688" spans="6:53" ht="15.75" customHeight="1">
      <c r="F688" s="44"/>
      <c r="H688" s="11"/>
      <c r="I688" s="11"/>
      <c r="J688" s="11"/>
      <c r="K688" s="11"/>
      <c r="L688" s="11"/>
      <c r="M688" s="11"/>
      <c r="N688" s="11"/>
      <c r="O688" s="11"/>
      <c r="P688" s="18"/>
      <c r="Q688" s="11"/>
      <c r="R688" s="11"/>
      <c r="S688" s="11"/>
      <c r="T688" s="11"/>
      <c r="U688" s="11"/>
      <c r="V688" s="11"/>
      <c r="W688" s="11"/>
      <c r="X688" s="11"/>
      <c r="Z688" s="11"/>
      <c r="AA688" s="11"/>
      <c r="AB688" s="11"/>
      <c r="AC688" s="11"/>
      <c r="AD688" s="11"/>
      <c r="AE688" s="11"/>
      <c r="AF688" s="11"/>
      <c r="AG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8"/>
      <c r="AU688" s="11"/>
      <c r="AV688" s="11"/>
      <c r="AZ688" s="12"/>
      <c r="BA688" s="11"/>
    </row>
    <row r="689" spans="6:53" ht="15.75" customHeight="1">
      <c r="F689" s="44"/>
      <c r="H689" s="11"/>
      <c r="I689" s="11"/>
      <c r="J689" s="11"/>
      <c r="K689" s="11"/>
      <c r="L689" s="11"/>
      <c r="M689" s="11"/>
      <c r="N689" s="11"/>
      <c r="O689" s="11"/>
      <c r="P689" s="18"/>
      <c r="Q689" s="11"/>
      <c r="R689" s="11"/>
      <c r="S689" s="11"/>
      <c r="T689" s="11"/>
      <c r="U689" s="11"/>
      <c r="V689" s="11"/>
      <c r="W689" s="11"/>
      <c r="X689" s="11"/>
      <c r="Z689" s="11"/>
      <c r="AA689" s="11"/>
      <c r="AB689" s="11"/>
      <c r="AC689" s="11"/>
      <c r="AD689" s="11"/>
      <c r="AE689" s="11"/>
      <c r="AF689" s="11"/>
      <c r="AG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8"/>
      <c r="AU689" s="11"/>
      <c r="AV689" s="11"/>
      <c r="AZ689" s="12"/>
      <c r="BA689" s="11"/>
    </row>
    <row r="690" spans="6:53" ht="15.75" customHeight="1">
      <c r="F690" s="44"/>
      <c r="H690" s="11"/>
      <c r="I690" s="11"/>
      <c r="J690" s="11"/>
      <c r="K690" s="11"/>
      <c r="L690" s="11"/>
      <c r="M690" s="11"/>
      <c r="N690" s="11"/>
      <c r="O690" s="11"/>
      <c r="P690" s="18"/>
      <c r="Q690" s="11"/>
      <c r="R690" s="11"/>
      <c r="S690" s="11"/>
      <c r="T690" s="11"/>
      <c r="U690" s="11"/>
      <c r="V690" s="11"/>
      <c r="W690" s="11"/>
      <c r="X690" s="11"/>
      <c r="Z690" s="11"/>
      <c r="AA690" s="11"/>
      <c r="AB690" s="11"/>
      <c r="AC690" s="11"/>
      <c r="AD690" s="11"/>
      <c r="AE690" s="11"/>
      <c r="AF690" s="11"/>
      <c r="AG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8"/>
      <c r="AU690" s="11"/>
      <c r="AV690" s="11"/>
      <c r="AZ690" s="12"/>
      <c r="BA690" s="11"/>
    </row>
    <row r="691" spans="6:53" ht="15.75" customHeight="1">
      <c r="F691" s="44"/>
      <c r="H691" s="11"/>
      <c r="I691" s="11"/>
      <c r="J691" s="11"/>
      <c r="K691" s="11"/>
      <c r="L691" s="11"/>
      <c r="M691" s="11"/>
      <c r="N691" s="11"/>
      <c r="O691" s="11"/>
      <c r="P691" s="18"/>
      <c r="Q691" s="11"/>
      <c r="R691" s="11"/>
      <c r="S691" s="11"/>
      <c r="T691" s="11"/>
      <c r="U691" s="11"/>
      <c r="V691" s="11"/>
      <c r="W691" s="11"/>
      <c r="X691" s="11"/>
      <c r="Z691" s="11"/>
      <c r="AA691" s="11"/>
      <c r="AB691" s="11"/>
      <c r="AC691" s="11"/>
      <c r="AD691" s="11"/>
      <c r="AE691" s="11"/>
      <c r="AF691" s="11"/>
      <c r="AG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8"/>
      <c r="AU691" s="11"/>
      <c r="AV691" s="11"/>
      <c r="AZ691" s="12"/>
      <c r="BA691" s="11"/>
    </row>
    <row r="692" spans="6:53" ht="15.75" customHeight="1">
      <c r="F692" s="44"/>
      <c r="H692" s="11"/>
      <c r="I692" s="11"/>
      <c r="J692" s="11"/>
      <c r="K692" s="11"/>
      <c r="L692" s="11"/>
      <c r="M692" s="11"/>
      <c r="N692" s="11"/>
      <c r="O692" s="11"/>
      <c r="P692" s="18"/>
      <c r="Q692" s="11"/>
      <c r="R692" s="11"/>
      <c r="S692" s="11"/>
      <c r="T692" s="11"/>
      <c r="U692" s="11"/>
      <c r="V692" s="11"/>
      <c r="W692" s="11"/>
      <c r="X692" s="11"/>
      <c r="Z692" s="11"/>
      <c r="AA692" s="11"/>
      <c r="AB692" s="11"/>
      <c r="AC692" s="11"/>
      <c r="AD692" s="11"/>
      <c r="AE692" s="11"/>
      <c r="AF692" s="11"/>
      <c r="AG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8"/>
      <c r="AU692" s="11"/>
      <c r="AV692" s="11"/>
      <c r="AZ692" s="12"/>
      <c r="BA692" s="11"/>
    </row>
    <row r="693" spans="6:53" ht="15.75" customHeight="1">
      <c r="F693" s="44"/>
      <c r="H693" s="11"/>
      <c r="I693" s="11"/>
      <c r="J693" s="11"/>
      <c r="K693" s="11"/>
      <c r="L693" s="11"/>
      <c r="M693" s="11"/>
      <c r="N693" s="11"/>
      <c r="O693" s="11"/>
      <c r="P693" s="18"/>
      <c r="Q693" s="11"/>
      <c r="R693" s="11"/>
      <c r="S693" s="11"/>
      <c r="T693" s="11"/>
      <c r="U693" s="11"/>
      <c r="V693" s="11"/>
      <c r="W693" s="11"/>
      <c r="X693" s="11"/>
      <c r="Z693" s="11"/>
      <c r="AA693" s="11"/>
      <c r="AB693" s="11"/>
      <c r="AC693" s="11"/>
      <c r="AD693" s="11"/>
      <c r="AE693" s="11"/>
      <c r="AF693" s="11"/>
      <c r="AG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8"/>
      <c r="AU693" s="11"/>
      <c r="AV693" s="11"/>
      <c r="AZ693" s="12"/>
      <c r="BA693" s="11"/>
    </row>
    <row r="694" spans="6:53" ht="15.75" customHeight="1">
      <c r="F694" s="44"/>
      <c r="H694" s="11"/>
      <c r="I694" s="11"/>
      <c r="J694" s="11"/>
      <c r="K694" s="11"/>
      <c r="L694" s="11"/>
      <c r="M694" s="11"/>
      <c r="N694" s="11"/>
      <c r="O694" s="11"/>
      <c r="P694" s="18"/>
      <c r="Q694" s="11"/>
      <c r="R694" s="11"/>
      <c r="S694" s="11"/>
      <c r="T694" s="11"/>
      <c r="U694" s="11"/>
      <c r="V694" s="11"/>
      <c r="W694" s="11"/>
      <c r="X694" s="11"/>
      <c r="Z694" s="11"/>
      <c r="AA694" s="11"/>
      <c r="AB694" s="11"/>
      <c r="AC694" s="11"/>
      <c r="AD694" s="11"/>
      <c r="AE694" s="11"/>
      <c r="AF694" s="11"/>
      <c r="AG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8"/>
      <c r="AU694" s="11"/>
      <c r="AV694" s="11"/>
      <c r="AZ694" s="12"/>
      <c r="BA694" s="11"/>
    </row>
    <row r="695" spans="6:53" ht="15.75" customHeight="1">
      <c r="F695" s="44"/>
      <c r="H695" s="11"/>
      <c r="I695" s="11"/>
      <c r="J695" s="11"/>
      <c r="K695" s="11"/>
      <c r="L695" s="11"/>
      <c r="M695" s="11"/>
      <c r="N695" s="11"/>
      <c r="O695" s="11"/>
      <c r="P695" s="18"/>
      <c r="Q695" s="11"/>
      <c r="R695" s="11"/>
      <c r="S695" s="11"/>
      <c r="T695" s="11"/>
      <c r="U695" s="11"/>
      <c r="V695" s="11"/>
      <c r="W695" s="11"/>
      <c r="X695" s="11"/>
      <c r="Z695" s="11"/>
      <c r="AA695" s="11"/>
      <c r="AB695" s="11"/>
      <c r="AC695" s="11"/>
      <c r="AD695" s="11"/>
      <c r="AE695" s="11"/>
      <c r="AF695" s="11"/>
      <c r="AG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8"/>
      <c r="AU695" s="11"/>
      <c r="AV695" s="11"/>
      <c r="AZ695" s="12"/>
      <c r="BA695" s="11"/>
    </row>
    <row r="696" spans="6:53" ht="15.75" customHeight="1">
      <c r="F696" s="44"/>
      <c r="H696" s="11"/>
      <c r="I696" s="11"/>
      <c r="J696" s="11"/>
      <c r="K696" s="11"/>
      <c r="L696" s="11"/>
      <c r="M696" s="11"/>
      <c r="N696" s="11"/>
      <c r="O696" s="11"/>
      <c r="P696" s="18"/>
      <c r="Q696" s="11"/>
      <c r="R696" s="11"/>
      <c r="S696" s="11"/>
      <c r="T696" s="11"/>
      <c r="U696" s="11"/>
      <c r="V696" s="11"/>
      <c r="W696" s="11"/>
      <c r="X696" s="11"/>
      <c r="Z696" s="11"/>
      <c r="AA696" s="11"/>
      <c r="AB696" s="11"/>
      <c r="AC696" s="11"/>
      <c r="AD696" s="11"/>
      <c r="AE696" s="11"/>
      <c r="AF696" s="11"/>
      <c r="AG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8"/>
      <c r="AU696" s="11"/>
      <c r="AV696" s="11"/>
      <c r="AZ696" s="12"/>
      <c r="BA696" s="11"/>
    </row>
    <row r="697" spans="6:53" ht="15.75" customHeight="1">
      <c r="F697" s="44"/>
      <c r="H697" s="11"/>
      <c r="I697" s="11"/>
      <c r="J697" s="11"/>
      <c r="K697" s="11"/>
      <c r="L697" s="11"/>
      <c r="M697" s="11"/>
      <c r="N697" s="11"/>
      <c r="O697" s="11"/>
      <c r="P697" s="18"/>
      <c r="Q697" s="11"/>
      <c r="R697" s="11"/>
      <c r="S697" s="11"/>
      <c r="T697" s="11"/>
      <c r="U697" s="11"/>
      <c r="V697" s="11"/>
      <c r="W697" s="11"/>
      <c r="X697" s="11"/>
      <c r="Z697" s="11"/>
      <c r="AA697" s="11"/>
      <c r="AB697" s="11"/>
      <c r="AC697" s="11"/>
      <c r="AD697" s="11"/>
      <c r="AE697" s="11"/>
      <c r="AF697" s="11"/>
      <c r="AG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8"/>
      <c r="AU697" s="11"/>
      <c r="AV697" s="11"/>
      <c r="AZ697" s="12"/>
      <c r="BA697" s="11"/>
    </row>
    <row r="698" spans="6:53" ht="15.75" customHeight="1">
      <c r="F698" s="44"/>
      <c r="H698" s="11"/>
      <c r="I698" s="11"/>
      <c r="J698" s="11"/>
      <c r="K698" s="11"/>
      <c r="L698" s="11"/>
      <c r="M698" s="11"/>
      <c r="N698" s="11"/>
      <c r="O698" s="11"/>
      <c r="P698" s="18"/>
      <c r="Q698" s="11"/>
      <c r="R698" s="11"/>
      <c r="S698" s="11"/>
      <c r="T698" s="11"/>
      <c r="U698" s="11"/>
      <c r="V698" s="11"/>
      <c r="W698" s="11"/>
      <c r="X698" s="11"/>
      <c r="Z698" s="11"/>
      <c r="AA698" s="11"/>
      <c r="AB698" s="11"/>
      <c r="AC698" s="11"/>
      <c r="AD698" s="11"/>
      <c r="AE698" s="11"/>
      <c r="AF698" s="11"/>
      <c r="AG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8"/>
      <c r="AU698" s="11"/>
      <c r="AV698" s="11"/>
      <c r="AZ698" s="12"/>
      <c r="BA698" s="11"/>
    </row>
    <row r="699" spans="6:53" ht="15.75" customHeight="1">
      <c r="F699" s="44"/>
      <c r="H699" s="11"/>
      <c r="I699" s="11"/>
      <c r="J699" s="11"/>
      <c r="K699" s="11"/>
      <c r="L699" s="11"/>
      <c r="M699" s="11"/>
      <c r="N699" s="11"/>
      <c r="O699" s="11"/>
      <c r="P699" s="18"/>
      <c r="Q699" s="11"/>
      <c r="R699" s="11"/>
      <c r="S699" s="11"/>
      <c r="T699" s="11"/>
      <c r="U699" s="11"/>
      <c r="V699" s="11"/>
      <c r="W699" s="11"/>
      <c r="X699" s="11"/>
      <c r="Z699" s="11"/>
      <c r="AA699" s="11"/>
      <c r="AB699" s="11"/>
      <c r="AC699" s="11"/>
      <c r="AD699" s="11"/>
      <c r="AE699" s="11"/>
      <c r="AF699" s="11"/>
      <c r="AG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8"/>
      <c r="AU699" s="11"/>
      <c r="AV699" s="11"/>
      <c r="AZ699" s="12"/>
      <c r="BA699" s="11"/>
    </row>
    <row r="700" spans="6:53" ht="15.75" customHeight="1">
      <c r="F700" s="44"/>
      <c r="H700" s="11"/>
      <c r="I700" s="11"/>
      <c r="J700" s="11"/>
      <c r="K700" s="11"/>
      <c r="L700" s="11"/>
      <c r="M700" s="11"/>
      <c r="N700" s="11"/>
      <c r="O700" s="11"/>
      <c r="P700" s="18"/>
      <c r="Q700" s="11"/>
      <c r="R700" s="11"/>
      <c r="S700" s="11"/>
      <c r="T700" s="11"/>
      <c r="U700" s="11"/>
      <c r="V700" s="11"/>
      <c r="W700" s="11"/>
      <c r="X700" s="11"/>
      <c r="Z700" s="11"/>
      <c r="AA700" s="11"/>
      <c r="AB700" s="11"/>
      <c r="AC700" s="11"/>
      <c r="AD700" s="11"/>
      <c r="AE700" s="11"/>
      <c r="AF700" s="11"/>
      <c r="AG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8"/>
      <c r="AU700" s="11"/>
      <c r="AV700" s="11"/>
      <c r="AZ700" s="12"/>
      <c r="BA700" s="11"/>
    </row>
    <row r="701" spans="6:53" ht="15.75" customHeight="1">
      <c r="F701" s="44"/>
      <c r="H701" s="11"/>
      <c r="I701" s="11"/>
      <c r="J701" s="11"/>
      <c r="K701" s="11"/>
      <c r="L701" s="11"/>
      <c r="M701" s="11"/>
      <c r="N701" s="11"/>
      <c r="O701" s="11"/>
      <c r="P701" s="18"/>
      <c r="Q701" s="11"/>
      <c r="R701" s="11"/>
      <c r="S701" s="11"/>
      <c r="T701" s="11"/>
      <c r="U701" s="11"/>
      <c r="V701" s="11"/>
      <c r="W701" s="11"/>
      <c r="X701" s="11"/>
      <c r="Z701" s="11"/>
      <c r="AA701" s="11"/>
      <c r="AB701" s="11"/>
      <c r="AC701" s="11"/>
      <c r="AD701" s="11"/>
      <c r="AE701" s="11"/>
      <c r="AF701" s="11"/>
      <c r="AG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8"/>
      <c r="AU701" s="11"/>
      <c r="AV701" s="11"/>
      <c r="AZ701" s="12"/>
      <c r="BA701" s="11"/>
    </row>
    <row r="702" spans="6:53" ht="15.75" customHeight="1">
      <c r="F702" s="44"/>
      <c r="H702" s="11"/>
      <c r="I702" s="11"/>
      <c r="J702" s="11"/>
      <c r="K702" s="11"/>
      <c r="L702" s="11"/>
      <c r="M702" s="11"/>
      <c r="N702" s="11"/>
      <c r="O702" s="11"/>
      <c r="P702" s="18"/>
      <c r="Q702" s="11"/>
      <c r="R702" s="11"/>
      <c r="S702" s="11"/>
      <c r="T702" s="11"/>
      <c r="U702" s="11"/>
      <c r="V702" s="11"/>
      <c r="W702" s="11"/>
      <c r="X702" s="11"/>
      <c r="Z702" s="11"/>
      <c r="AA702" s="11"/>
      <c r="AB702" s="11"/>
      <c r="AC702" s="11"/>
      <c r="AD702" s="11"/>
      <c r="AE702" s="11"/>
      <c r="AF702" s="11"/>
      <c r="AG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8"/>
      <c r="AU702" s="11"/>
      <c r="AV702" s="11"/>
      <c r="AZ702" s="12"/>
      <c r="BA702" s="11"/>
    </row>
    <row r="703" spans="6:53" ht="15.75" customHeight="1">
      <c r="F703" s="44"/>
      <c r="H703" s="11"/>
      <c r="I703" s="11"/>
      <c r="J703" s="11"/>
      <c r="K703" s="11"/>
      <c r="L703" s="11"/>
      <c r="M703" s="11"/>
      <c r="N703" s="11"/>
      <c r="O703" s="11"/>
      <c r="P703" s="18"/>
      <c r="Q703" s="11"/>
      <c r="R703" s="11"/>
      <c r="S703" s="11"/>
      <c r="T703" s="11"/>
      <c r="U703" s="11"/>
      <c r="V703" s="11"/>
      <c r="W703" s="11"/>
      <c r="X703" s="11"/>
      <c r="Z703" s="11"/>
      <c r="AA703" s="11"/>
      <c r="AB703" s="11"/>
      <c r="AC703" s="11"/>
      <c r="AD703" s="11"/>
      <c r="AE703" s="11"/>
      <c r="AF703" s="11"/>
      <c r="AG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8"/>
      <c r="AU703" s="11"/>
      <c r="AV703" s="11"/>
      <c r="AZ703" s="12"/>
      <c r="BA703" s="11"/>
    </row>
    <row r="704" spans="6:53" ht="15.75" customHeight="1">
      <c r="F704" s="44"/>
      <c r="H704" s="11"/>
      <c r="I704" s="11"/>
      <c r="J704" s="11"/>
      <c r="K704" s="11"/>
      <c r="L704" s="11"/>
      <c r="M704" s="11"/>
      <c r="N704" s="11"/>
      <c r="O704" s="11"/>
      <c r="P704" s="18"/>
      <c r="Q704" s="11"/>
      <c r="R704" s="11"/>
      <c r="S704" s="11"/>
      <c r="T704" s="11"/>
      <c r="U704" s="11"/>
      <c r="V704" s="11"/>
      <c r="W704" s="11"/>
      <c r="X704" s="11"/>
      <c r="Z704" s="11"/>
      <c r="AA704" s="11"/>
      <c r="AB704" s="11"/>
      <c r="AC704" s="11"/>
      <c r="AD704" s="11"/>
      <c r="AE704" s="11"/>
      <c r="AF704" s="11"/>
      <c r="AG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8"/>
      <c r="AU704" s="11"/>
      <c r="AV704" s="11"/>
      <c r="AZ704" s="12"/>
      <c r="BA704" s="11"/>
    </row>
    <row r="705" spans="6:53" ht="15.75" customHeight="1">
      <c r="F705" s="44"/>
      <c r="H705" s="11"/>
      <c r="I705" s="11"/>
      <c r="J705" s="11"/>
      <c r="K705" s="11"/>
      <c r="L705" s="11"/>
      <c r="M705" s="11"/>
      <c r="N705" s="11"/>
      <c r="O705" s="11"/>
      <c r="P705" s="18"/>
      <c r="Q705" s="11"/>
      <c r="R705" s="11"/>
      <c r="S705" s="11"/>
      <c r="T705" s="11"/>
      <c r="U705" s="11"/>
      <c r="V705" s="11"/>
      <c r="W705" s="11"/>
      <c r="X705" s="11"/>
      <c r="Z705" s="11"/>
      <c r="AA705" s="11"/>
      <c r="AB705" s="11"/>
      <c r="AC705" s="11"/>
      <c r="AD705" s="11"/>
      <c r="AE705" s="11"/>
      <c r="AF705" s="11"/>
      <c r="AG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8"/>
      <c r="AU705" s="11"/>
      <c r="AV705" s="11"/>
      <c r="AZ705" s="12"/>
      <c r="BA705" s="11"/>
    </row>
    <row r="706" spans="6:53" ht="15.75" customHeight="1">
      <c r="F706" s="44"/>
      <c r="H706" s="11"/>
      <c r="I706" s="11"/>
      <c r="J706" s="11"/>
      <c r="K706" s="11"/>
      <c r="L706" s="11"/>
      <c r="M706" s="11"/>
      <c r="N706" s="11"/>
      <c r="O706" s="11"/>
      <c r="P706" s="18"/>
      <c r="Q706" s="11"/>
      <c r="R706" s="11"/>
      <c r="S706" s="11"/>
      <c r="T706" s="11"/>
      <c r="U706" s="11"/>
      <c r="V706" s="11"/>
      <c r="W706" s="11"/>
      <c r="X706" s="11"/>
      <c r="Z706" s="11"/>
      <c r="AA706" s="11"/>
      <c r="AB706" s="11"/>
      <c r="AC706" s="11"/>
      <c r="AD706" s="11"/>
      <c r="AE706" s="11"/>
      <c r="AF706" s="11"/>
      <c r="AG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8"/>
      <c r="AU706" s="11"/>
      <c r="AV706" s="11"/>
      <c r="AZ706" s="12"/>
      <c r="BA706" s="11"/>
    </row>
    <row r="707" spans="6:53" ht="15.75" customHeight="1">
      <c r="F707" s="44"/>
      <c r="H707" s="11"/>
      <c r="I707" s="11"/>
      <c r="J707" s="11"/>
      <c r="K707" s="11"/>
      <c r="L707" s="11"/>
      <c r="M707" s="11"/>
      <c r="N707" s="11"/>
      <c r="O707" s="11"/>
      <c r="P707" s="18"/>
      <c r="Q707" s="11"/>
      <c r="R707" s="11"/>
      <c r="S707" s="11"/>
      <c r="T707" s="11"/>
      <c r="U707" s="11"/>
      <c r="V707" s="11"/>
      <c r="W707" s="11"/>
      <c r="X707" s="11"/>
      <c r="Z707" s="11"/>
      <c r="AA707" s="11"/>
      <c r="AB707" s="11"/>
      <c r="AC707" s="11"/>
      <c r="AD707" s="11"/>
      <c r="AE707" s="11"/>
      <c r="AF707" s="11"/>
      <c r="AG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8"/>
      <c r="AU707" s="11"/>
      <c r="AV707" s="11"/>
      <c r="AZ707" s="12"/>
      <c r="BA707" s="11"/>
    </row>
    <row r="708" spans="6:53" ht="15.75" customHeight="1">
      <c r="F708" s="44"/>
      <c r="H708" s="11"/>
      <c r="I708" s="11"/>
      <c r="J708" s="11"/>
      <c r="K708" s="11"/>
      <c r="L708" s="11"/>
      <c r="M708" s="11"/>
      <c r="N708" s="11"/>
      <c r="O708" s="11"/>
      <c r="P708" s="18"/>
      <c r="Q708" s="11"/>
      <c r="R708" s="11"/>
      <c r="S708" s="11"/>
      <c r="T708" s="11"/>
      <c r="U708" s="11"/>
      <c r="V708" s="11"/>
      <c r="W708" s="11"/>
      <c r="X708" s="11"/>
      <c r="Z708" s="11"/>
      <c r="AA708" s="11"/>
      <c r="AB708" s="11"/>
      <c r="AC708" s="11"/>
      <c r="AD708" s="11"/>
      <c r="AE708" s="11"/>
      <c r="AF708" s="11"/>
      <c r="AG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8"/>
      <c r="AU708" s="11"/>
      <c r="AV708" s="11"/>
      <c r="AZ708" s="12"/>
      <c r="BA708" s="11"/>
    </row>
    <row r="709" spans="6:53" ht="15.75" customHeight="1">
      <c r="F709" s="44"/>
      <c r="H709" s="11"/>
      <c r="I709" s="11"/>
      <c r="J709" s="11"/>
      <c r="K709" s="11"/>
      <c r="L709" s="11"/>
      <c r="M709" s="11"/>
      <c r="N709" s="11"/>
      <c r="O709" s="11"/>
      <c r="P709" s="18"/>
      <c r="Q709" s="11"/>
      <c r="R709" s="11"/>
      <c r="S709" s="11"/>
      <c r="T709" s="11"/>
      <c r="U709" s="11"/>
      <c r="V709" s="11"/>
      <c r="W709" s="11"/>
      <c r="X709" s="11"/>
      <c r="Z709" s="11"/>
      <c r="AA709" s="11"/>
      <c r="AB709" s="11"/>
      <c r="AC709" s="11"/>
      <c r="AD709" s="11"/>
      <c r="AE709" s="11"/>
      <c r="AF709" s="11"/>
      <c r="AG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8"/>
      <c r="AU709" s="11"/>
      <c r="AV709" s="11"/>
      <c r="AZ709" s="12"/>
      <c r="BA709" s="11"/>
    </row>
    <row r="710" spans="6:53" ht="15.75" customHeight="1">
      <c r="F710" s="44"/>
      <c r="H710" s="11"/>
      <c r="I710" s="11"/>
      <c r="J710" s="11"/>
      <c r="K710" s="11"/>
      <c r="L710" s="11"/>
      <c r="M710" s="11"/>
      <c r="N710" s="11"/>
      <c r="O710" s="11"/>
      <c r="P710" s="18"/>
      <c r="Q710" s="11"/>
      <c r="R710" s="11"/>
      <c r="S710" s="11"/>
      <c r="T710" s="11"/>
      <c r="U710" s="11"/>
      <c r="V710" s="11"/>
      <c r="W710" s="11"/>
      <c r="X710" s="11"/>
      <c r="Z710" s="11"/>
      <c r="AA710" s="11"/>
      <c r="AB710" s="11"/>
      <c r="AC710" s="11"/>
      <c r="AD710" s="11"/>
      <c r="AE710" s="11"/>
      <c r="AF710" s="11"/>
      <c r="AG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8"/>
      <c r="AU710" s="11"/>
      <c r="AV710" s="11"/>
      <c r="AZ710" s="12"/>
      <c r="BA710" s="11"/>
    </row>
    <row r="711" spans="6:53" ht="15.75" customHeight="1">
      <c r="F711" s="44"/>
      <c r="H711" s="11"/>
      <c r="I711" s="11"/>
      <c r="J711" s="11"/>
      <c r="K711" s="11"/>
      <c r="L711" s="11"/>
      <c r="M711" s="11"/>
      <c r="N711" s="11"/>
      <c r="O711" s="11"/>
      <c r="P711" s="18"/>
      <c r="Q711" s="11"/>
      <c r="R711" s="11"/>
      <c r="S711" s="11"/>
      <c r="T711" s="11"/>
      <c r="U711" s="11"/>
      <c r="V711" s="11"/>
      <c r="W711" s="11"/>
      <c r="X711" s="11"/>
      <c r="Z711" s="11"/>
      <c r="AA711" s="11"/>
      <c r="AB711" s="11"/>
      <c r="AC711" s="11"/>
      <c r="AD711" s="11"/>
      <c r="AE711" s="11"/>
      <c r="AF711" s="11"/>
      <c r="AG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8"/>
      <c r="AU711" s="11"/>
      <c r="AV711" s="11"/>
      <c r="AZ711" s="12"/>
      <c r="BA711" s="11"/>
    </row>
    <row r="712" spans="6:53" ht="15.75" customHeight="1">
      <c r="F712" s="44"/>
      <c r="H712" s="11"/>
      <c r="I712" s="11"/>
      <c r="J712" s="11"/>
      <c r="K712" s="11"/>
      <c r="L712" s="11"/>
      <c r="M712" s="11"/>
      <c r="N712" s="11"/>
      <c r="O712" s="11"/>
      <c r="P712" s="18"/>
      <c r="Q712" s="11"/>
      <c r="R712" s="11"/>
      <c r="S712" s="11"/>
      <c r="T712" s="11"/>
      <c r="U712" s="11"/>
      <c r="V712" s="11"/>
      <c r="W712" s="11"/>
      <c r="X712" s="11"/>
      <c r="Z712" s="11"/>
      <c r="AA712" s="11"/>
      <c r="AB712" s="11"/>
      <c r="AC712" s="11"/>
      <c r="AD712" s="11"/>
      <c r="AE712" s="11"/>
      <c r="AF712" s="11"/>
      <c r="AG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8"/>
      <c r="AU712" s="11"/>
      <c r="AV712" s="11"/>
      <c r="AZ712" s="12"/>
      <c r="BA712" s="11"/>
    </row>
    <row r="713" spans="6:53" ht="15.75" customHeight="1">
      <c r="F713" s="44"/>
      <c r="H713" s="11"/>
      <c r="I713" s="11"/>
      <c r="J713" s="11"/>
      <c r="K713" s="11"/>
      <c r="L713" s="11"/>
      <c r="M713" s="11"/>
      <c r="N713" s="11"/>
      <c r="O713" s="11"/>
      <c r="P713" s="18"/>
      <c r="Q713" s="11"/>
      <c r="R713" s="11"/>
      <c r="S713" s="11"/>
      <c r="T713" s="11"/>
      <c r="U713" s="11"/>
      <c r="V713" s="11"/>
      <c r="W713" s="11"/>
      <c r="X713" s="11"/>
      <c r="Z713" s="11"/>
      <c r="AA713" s="11"/>
      <c r="AB713" s="11"/>
      <c r="AC713" s="11"/>
      <c r="AD713" s="11"/>
      <c r="AE713" s="11"/>
      <c r="AF713" s="11"/>
      <c r="AG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8"/>
      <c r="AU713" s="11"/>
      <c r="AV713" s="11"/>
      <c r="AZ713" s="12"/>
      <c r="BA713" s="11"/>
    </row>
    <row r="714" spans="6:53" ht="15.75" customHeight="1">
      <c r="F714" s="44"/>
      <c r="H714" s="11"/>
      <c r="I714" s="11"/>
      <c r="J714" s="11"/>
      <c r="K714" s="11"/>
      <c r="L714" s="11"/>
      <c r="M714" s="11"/>
      <c r="N714" s="11"/>
      <c r="O714" s="11"/>
      <c r="P714" s="18"/>
      <c r="Q714" s="11"/>
      <c r="R714" s="11"/>
      <c r="S714" s="11"/>
      <c r="T714" s="11"/>
      <c r="U714" s="11"/>
      <c r="V714" s="11"/>
      <c r="W714" s="11"/>
      <c r="X714" s="11"/>
      <c r="Z714" s="11"/>
      <c r="AA714" s="11"/>
      <c r="AB714" s="11"/>
      <c r="AC714" s="11"/>
      <c r="AD714" s="11"/>
      <c r="AE714" s="11"/>
      <c r="AF714" s="11"/>
      <c r="AG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8"/>
      <c r="AU714" s="11"/>
      <c r="AV714" s="11"/>
      <c r="AZ714" s="12"/>
      <c r="BA714" s="11"/>
    </row>
    <row r="715" spans="6:53" ht="15.75" customHeight="1">
      <c r="F715" s="44"/>
      <c r="H715" s="11"/>
      <c r="I715" s="11"/>
      <c r="J715" s="11"/>
      <c r="K715" s="11"/>
      <c r="L715" s="11"/>
      <c r="M715" s="11"/>
      <c r="N715" s="11"/>
      <c r="O715" s="11"/>
      <c r="P715" s="18"/>
      <c r="Q715" s="11"/>
      <c r="R715" s="11"/>
      <c r="S715" s="11"/>
      <c r="T715" s="11"/>
      <c r="U715" s="11"/>
      <c r="V715" s="11"/>
      <c r="W715" s="11"/>
      <c r="X715" s="11"/>
      <c r="Z715" s="11"/>
      <c r="AA715" s="11"/>
      <c r="AB715" s="11"/>
      <c r="AC715" s="11"/>
      <c r="AD715" s="11"/>
      <c r="AE715" s="11"/>
      <c r="AF715" s="11"/>
      <c r="AG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8"/>
      <c r="AU715" s="11"/>
      <c r="AV715" s="11"/>
      <c r="AZ715" s="12"/>
      <c r="BA715" s="11"/>
    </row>
    <row r="716" spans="6:53" ht="15.75" customHeight="1">
      <c r="F716" s="44"/>
      <c r="H716" s="11"/>
      <c r="I716" s="11"/>
      <c r="J716" s="11"/>
      <c r="K716" s="11"/>
      <c r="L716" s="11"/>
      <c r="M716" s="11"/>
      <c r="N716" s="11"/>
      <c r="O716" s="11"/>
      <c r="P716" s="18"/>
      <c r="Q716" s="11"/>
      <c r="R716" s="11"/>
      <c r="S716" s="11"/>
      <c r="T716" s="11"/>
      <c r="U716" s="11"/>
      <c r="V716" s="11"/>
      <c r="W716" s="11"/>
      <c r="X716" s="11"/>
      <c r="Z716" s="11"/>
      <c r="AA716" s="11"/>
      <c r="AB716" s="11"/>
      <c r="AC716" s="11"/>
      <c r="AD716" s="11"/>
      <c r="AE716" s="11"/>
      <c r="AF716" s="11"/>
      <c r="AG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8"/>
      <c r="AU716" s="11"/>
      <c r="AV716" s="11"/>
      <c r="AZ716" s="12"/>
      <c r="BA716" s="11"/>
    </row>
    <row r="717" spans="6:53" ht="15.75" customHeight="1">
      <c r="F717" s="44"/>
      <c r="H717" s="11"/>
      <c r="I717" s="11"/>
      <c r="J717" s="11"/>
      <c r="K717" s="11"/>
      <c r="L717" s="11"/>
      <c r="M717" s="11"/>
      <c r="N717" s="11"/>
      <c r="O717" s="11"/>
      <c r="P717" s="18"/>
      <c r="Q717" s="11"/>
      <c r="R717" s="11"/>
      <c r="S717" s="11"/>
      <c r="T717" s="11"/>
      <c r="U717" s="11"/>
      <c r="V717" s="11"/>
      <c r="W717" s="11"/>
      <c r="X717" s="11"/>
      <c r="Z717" s="11"/>
      <c r="AA717" s="11"/>
      <c r="AB717" s="11"/>
      <c r="AC717" s="11"/>
      <c r="AD717" s="11"/>
      <c r="AE717" s="11"/>
      <c r="AF717" s="11"/>
      <c r="AG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8"/>
      <c r="AU717" s="11"/>
      <c r="AV717" s="11"/>
      <c r="AZ717" s="12"/>
      <c r="BA717" s="11"/>
    </row>
    <row r="718" spans="6:53" ht="15.75" customHeight="1">
      <c r="F718" s="44"/>
      <c r="H718" s="11"/>
      <c r="I718" s="11"/>
      <c r="J718" s="11"/>
      <c r="K718" s="11"/>
      <c r="L718" s="11"/>
      <c r="M718" s="11"/>
      <c r="N718" s="11"/>
      <c r="O718" s="11"/>
      <c r="P718" s="18"/>
      <c r="Q718" s="11"/>
      <c r="R718" s="11"/>
      <c r="S718" s="11"/>
      <c r="T718" s="11"/>
      <c r="U718" s="11"/>
      <c r="V718" s="11"/>
      <c r="W718" s="11"/>
      <c r="X718" s="11"/>
      <c r="Z718" s="11"/>
      <c r="AA718" s="11"/>
      <c r="AB718" s="11"/>
      <c r="AC718" s="11"/>
      <c r="AD718" s="11"/>
      <c r="AE718" s="11"/>
      <c r="AF718" s="11"/>
      <c r="AG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8"/>
      <c r="AU718" s="11"/>
      <c r="AV718" s="11"/>
      <c r="AZ718" s="12"/>
      <c r="BA718" s="11"/>
    </row>
    <row r="719" spans="6:53" ht="15.75" customHeight="1">
      <c r="F719" s="44"/>
      <c r="H719" s="11"/>
      <c r="I719" s="11"/>
      <c r="J719" s="11"/>
      <c r="K719" s="11"/>
      <c r="L719" s="11"/>
      <c r="M719" s="11"/>
      <c r="N719" s="11"/>
      <c r="O719" s="11"/>
      <c r="P719" s="18"/>
      <c r="Q719" s="11"/>
      <c r="R719" s="11"/>
      <c r="S719" s="11"/>
      <c r="T719" s="11"/>
      <c r="U719" s="11"/>
      <c r="V719" s="11"/>
      <c r="W719" s="11"/>
      <c r="X719" s="11"/>
      <c r="Z719" s="11"/>
      <c r="AA719" s="11"/>
      <c r="AB719" s="11"/>
      <c r="AC719" s="11"/>
      <c r="AD719" s="11"/>
      <c r="AE719" s="11"/>
      <c r="AF719" s="11"/>
      <c r="AG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8"/>
      <c r="AU719" s="11"/>
      <c r="AV719" s="11"/>
      <c r="AZ719" s="12"/>
      <c r="BA719" s="11"/>
    </row>
    <row r="720" spans="6:53" ht="15.75" customHeight="1">
      <c r="F720" s="44"/>
      <c r="H720" s="11"/>
      <c r="I720" s="11"/>
      <c r="J720" s="11"/>
      <c r="K720" s="11"/>
      <c r="L720" s="11"/>
      <c r="M720" s="11"/>
      <c r="N720" s="11"/>
      <c r="O720" s="11"/>
      <c r="P720" s="18"/>
      <c r="Q720" s="11"/>
      <c r="R720" s="11"/>
      <c r="S720" s="11"/>
      <c r="T720" s="11"/>
      <c r="U720" s="11"/>
      <c r="V720" s="11"/>
      <c r="W720" s="11"/>
      <c r="X720" s="11"/>
      <c r="Z720" s="11"/>
      <c r="AA720" s="11"/>
      <c r="AB720" s="11"/>
      <c r="AC720" s="11"/>
      <c r="AD720" s="11"/>
      <c r="AE720" s="11"/>
      <c r="AF720" s="11"/>
      <c r="AG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8"/>
      <c r="AU720" s="11"/>
      <c r="AV720" s="11"/>
      <c r="AZ720" s="12"/>
      <c r="BA720" s="11"/>
    </row>
    <row r="721" spans="6:53" ht="15.75" customHeight="1">
      <c r="F721" s="44"/>
      <c r="H721" s="11"/>
      <c r="I721" s="11"/>
      <c r="J721" s="11"/>
      <c r="K721" s="11"/>
      <c r="L721" s="11"/>
      <c r="M721" s="11"/>
      <c r="N721" s="11"/>
      <c r="O721" s="11"/>
      <c r="P721" s="18"/>
      <c r="Q721" s="11"/>
      <c r="R721" s="11"/>
      <c r="S721" s="11"/>
      <c r="T721" s="11"/>
      <c r="U721" s="11"/>
      <c r="V721" s="11"/>
      <c r="W721" s="11"/>
      <c r="X721" s="11"/>
      <c r="Z721" s="11"/>
      <c r="AA721" s="11"/>
      <c r="AB721" s="11"/>
      <c r="AC721" s="11"/>
      <c r="AD721" s="11"/>
      <c r="AE721" s="11"/>
      <c r="AF721" s="11"/>
      <c r="AG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8"/>
      <c r="AU721" s="11"/>
      <c r="AV721" s="11"/>
      <c r="AZ721" s="12"/>
      <c r="BA721" s="11"/>
    </row>
    <row r="722" spans="6:53" ht="15.75" customHeight="1">
      <c r="F722" s="44"/>
      <c r="H722" s="11"/>
      <c r="I722" s="11"/>
      <c r="J722" s="11"/>
      <c r="K722" s="11"/>
      <c r="L722" s="11"/>
      <c r="M722" s="11"/>
      <c r="N722" s="11"/>
      <c r="O722" s="11"/>
      <c r="P722" s="18"/>
      <c r="Q722" s="11"/>
      <c r="R722" s="11"/>
      <c r="S722" s="11"/>
      <c r="T722" s="11"/>
      <c r="U722" s="11"/>
      <c r="V722" s="11"/>
      <c r="W722" s="11"/>
      <c r="X722" s="11"/>
      <c r="Z722" s="11"/>
      <c r="AA722" s="11"/>
      <c r="AB722" s="11"/>
      <c r="AC722" s="11"/>
      <c r="AD722" s="11"/>
      <c r="AE722" s="11"/>
      <c r="AF722" s="11"/>
      <c r="AG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8"/>
      <c r="AU722" s="11"/>
      <c r="AV722" s="11"/>
      <c r="AZ722" s="12"/>
      <c r="BA722" s="11"/>
    </row>
    <row r="723" spans="6:53" ht="15.75" customHeight="1">
      <c r="F723" s="44"/>
      <c r="H723" s="11"/>
      <c r="I723" s="11"/>
      <c r="J723" s="11"/>
      <c r="K723" s="11"/>
      <c r="L723" s="11"/>
      <c r="M723" s="11"/>
      <c r="N723" s="11"/>
      <c r="O723" s="11"/>
      <c r="P723" s="18"/>
      <c r="Q723" s="11"/>
      <c r="R723" s="11"/>
      <c r="S723" s="11"/>
      <c r="T723" s="11"/>
      <c r="U723" s="11"/>
      <c r="V723" s="11"/>
      <c r="W723" s="11"/>
      <c r="X723" s="11"/>
      <c r="Z723" s="11"/>
      <c r="AA723" s="11"/>
      <c r="AB723" s="11"/>
      <c r="AC723" s="11"/>
      <c r="AD723" s="11"/>
      <c r="AE723" s="11"/>
      <c r="AF723" s="11"/>
      <c r="AG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8"/>
      <c r="AU723" s="11"/>
      <c r="AV723" s="11"/>
      <c r="AZ723" s="12"/>
      <c r="BA723" s="11"/>
    </row>
    <row r="724" spans="6:53" ht="15.75" customHeight="1">
      <c r="F724" s="44"/>
      <c r="H724" s="11"/>
      <c r="I724" s="11"/>
      <c r="J724" s="11"/>
      <c r="K724" s="11"/>
      <c r="L724" s="11"/>
      <c r="M724" s="11"/>
      <c r="N724" s="11"/>
      <c r="O724" s="11"/>
      <c r="P724" s="18"/>
      <c r="Q724" s="11"/>
      <c r="R724" s="11"/>
      <c r="S724" s="11"/>
      <c r="T724" s="11"/>
      <c r="U724" s="11"/>
      <c r="V724" s="11"/>
      <c r="W724" s="11"/>
      <c r="X724" s="11"/>
      <c r="Z724" s="11"/>
      <c r="AA724" s="11"/>
      <c r="AB724" s="11"/>
      <c r="AC724" s="11"/>
      <c r="AD724" s="11"/>
      <c r="AE724" s="11"/>
      <c r="AF724" s="11"/>
      <c r="AG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8"/>
      <c r="AU724" s="11"/>
      <c r="AV724" s="11"/>
      <c r="AZ724" s="12"/>
      <c r="BA724" s="11"/>
    </row>
    <row r="725" spans="6:53" ht="15.75" customHeight="1">
      <c r="F725" s="44"/>
      <c r="H725" s="11"/>
      <c r="I725" s="11"/>
      <c r="J725" s="11"/>
      <c r="K725" s="11"/>
      <c r="L725" s="11"/>
      <c r="M725" s="11"/>
      <c r="N725" s="11"/>
      <c r="O725" s="11"/>
      <c r="P725" s="18"/>
      <c r="Q725" s="11"/>
      <c r="R725" s="11"/>
      <c r="S725" s="11"/>
      <c r="T725" s="11"/>
      <c r="U725" s="11"/>
      <c r="V725" s="11"/>
      <c r="W725" s="11"/>
      <c r="X725" s="11"/>
      <c r="Z725" s="11"/>
      <c r="AA725" s="11"/>
      <c r="AB725" s="11"/>
      <c r="AC725" s="11"/>
      <c r="AD725" s="11"/>
      <c r="AE725" s="11"/>
      <c r="AF725" s="11"/>
      <c r="AG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8"/>
      <c r="AU725" s="11"/>
      <c r="AV725" s="11"/>
      <c r="AZ725" s="12"/>
      <c r="BA725" s="11"/>
    </row>
    <row r="726" spans="6:53" ht="15.75" customHeight="1">
      <c r="F726" s="44"/>
      <c r="H726" s="11"/>
      <c r="I726" s="11"/>
      <c r="J726" s="11"/>
      <c r="K726" s="11"/>
      <c r="L726" s="11"/>
      <c r="M726" s="11"/>
      <c r="N726" s="11"/>
      <c r="O726" s="11"/>
      <c r="P726" s="18"/>
      <c r="Q726" s="11"/>
      <c r="R726" s="11"/>
      <c r="S726" s="11"/>
      <c r="T726" s="11"/>
      <c r="U726" s="11"/>
      <c r="V726" s="11"/>
      <c r="W726" s="11"/>
      <c r="X726" s="11"/>
      <c r="Z726" s="11"/>
      <c r="AA726" s="11"/>
      <c r="AB726" s="11"/>
      <c r="AC726" s="11"/>
      <c r="AD726" s="11"/>
      <c r="AE726" s="11"/>
      <c r="AF726" s="11"/>
      <c r="AG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8"/>
      <c r="AU726" s="11"/>
      <c r="AV726" s="11"/>
      <c r="AZ726" s="12"/>
      <c r="BA726" s="11"/>
    </row>
    <row r="727" spans="6:53" ht="15.75" customHeight="1">
      <c r="F727" s="44"/>
      <c r="H727" s="11"/>
      <c r="I727" s="11"/>
      <c r="J727" s="11"/>
      <c r="K727" s="11"/>
      <c r="L727" s="11"/>
      <c r="M727" s="11"/>
      <c r="N727" s="11"/>
      <c r="O727" s="11"/>
      <c r="P727" s="18"/>
      <c r="Q727" s="11"/>
      <c r="R727" s="11"/>
      <c r="S727" s="11"/>
      <c r="T727" s="11"/>
      <c r="U727" s="11"/>
      <c r="V727" s="11"/>
      <c r="W727" s="11"/>
      <c r="X727" s="11"/>
      <c r="Z727" s="11"/>
      <c r="AA727" s="11"/>
      <c r="AB727" s="11"/>
      <c r="AC727" s="11"/>
      <c r="AD727" s="11"/>
      <c r="AE727" s="11"/>
      <c r="AF727" s="11"/>
      <c r="AG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8"/>
      <c r="AU727" s="11"/>
      <c r="AV727" s="11"/>
      <c r="AZ727" s="12"/>
      <c r="BA727" s="11"/>
    </row>
    <row r="728" spans="6:53" ht="15.75" customHeight="1">
      <c r="F728" s="44"/>
      <c r="H728" s="11"/>
      <c r="I728" s="11"/>
      <c r="J728" s="11"/>
      <c r="K728" s="11"/>
      <c r="L728" s="11"/>
      <c r="M728" s="11"/>
      <c r="N728" s="11"/>
      <c r="O728" s="11"/>
      <c r="P728" s="18"/>
      <c r="Q728" s="11"/>
      <c r="R728" s="11"/>
      <c r="S728" s="11"/>
      <c r="T728" s="11"/>
      <c r="U728" s="11"/>
      <c r="V728" s="11"/>
      <c r="W728" s="11"/>
      <c r="X728" s="11"/>
      <c r="Z728" s="11"/>
      <c r="AA728" s="11"/>
      <c r="AB728" s="11"/>
      <c r="AC728" s="11"/>
      <c r="AD728" s="11"/>
      <c r="AE728" s="11"/>
      <c r="AF728" s="11"/>
      <c r="AG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8"/>
      <c r="AU728" s="11"/>
      <c r="AV728" s="11"/>
      <c r="AZ728" s="12"/>
      <c r="BA728" s="11"/>
    </row>
    <row r="729" spans="6:53" ht="15.75" customHeight="1">
      <c r="F729" s="44"/>
      <c r="H729" s="11"/>
      <c r="I729" s="11"/>
      <c r="J729" s="11"/>
      <c r="K729" s="11"/>
      <c r="L729" s="11"/>
      <c r="M729" s="11"/>
      <c r="N729" s="11"/>
      <c r="O729" s="11"/>
      <c r="P729" s="18"/>
      <c r="Q729" s="11"/>
      <c r="R729" s="11"/>
      <c r="S729" s="11"/>
      <c r="T729" s="11"/>
      <c r="U729" s="11"/>
      <c r="V729" s="11"/>
      <c r="W729" s="11"/>
      <c r="X729" s="11"/>
      <c r="Z729" s="11"/>
      <c r="AA729" s="11"/>
      <c r="AB729" s="11"/>
      <c r="AC729" s="11"/>
      <c r="AD729" s="11"/>
      <c r="AE729" s="11"/>
      <c r="AF729" s="11"/>
      <c r="AG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8"/>
      <c r="AU729" s="11"/>
      <c r="AV729" s="11"/>
      <c r="AZ729" s="12"/>
      <c r="BA729" s="11"/>
    </row>
    <row r="730" spans="6:53" ht="15.75" customHeight="1">
      <c r="F730" s="44"/>
      <c r="H730" s="11"/>
      <c r="I730" s="11"/>
      <c r="J730" s="11"/>
      <c r="K730" s="11"/>
      <c r="L730" s="11"/>
      <c r="M730" s="11"/>
      <c r="N730" s="11"/>
      <c r="O730" s="11"/>
      <c r="P730" s="18"/>
      <c r="Q730" s="11"/>
      <c r="R730" s="11"/>
      <c r="S730" s="11"/>
      <c r="T730" s="11"/>
      <c r="U730" s="11"/>
      <c r="V730" s="11"/>
      <c r="W730" s="11"/>
      <c r="X730" s="11"/>
      <c r="Z730" s="11"/>
      <c r="AA730" s="11"/>
      <c r="AB730" s="11"/>
      <c r="AC730" s="11"/>
      <c r="AD730" s="11"/>
      <c r="AE730" s="11"/>
      <c r="AF730" s="11"/>
      <c r="AG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8"/>
      <c r="AU730" s="11"/>
      <c r="AV730" s="11"/>
      <c r="AZ730" s="12"/>
      <c r="BA730" s="11"/>
    </row>
    <row r="731" spans="6:53" ht="15.75" customHeight="1">
      <c r="F731" s="44"/>
      <c r="H731" s="11"/>
      <c r="I731" s="11"/>
      <c r="J731" s="11"/>
      <c r="K731" s="11"/>
      <c r="L731" s="11"/>
      <c r="M731" s="11"/>
      <c r="N731" s="11"/>
      <c r="O731" s="11"/>
      <c r="P731" s="18"/>
      <c r="Q731" s="11"/>
      <c r="R731" s="11"/>
      <c r="S731" s="11"/>
      <c r="T731" s="11"/>
      <c r="U731" s="11"/>
      <c r="V731" s="11"/>
      <c r="W731" s="11"/>
      <c r="X731" s="11"/>
      <c r="Z731" s="11"/>
      <c r="AA731" s="11"/>
      <c r="AB731" s="11"/>
      <c r="AC731" s="11"/>
      <c r="AD731" s="11"/>
      <c r="AE731" s="11"/>
      <c r="AF731" s="11"/>
      <c r="AG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8"/>
      <c r="AU731" s="11"/>
      <c r="AV731" s="11"/>
      <c r="AZ731" s="12"/>
      <c r="BA731" s="11"/>
    </row>
    <row r="732" spans="6:53" ht="15.75" customHeight="1">
      <c r="F732" s="44"/>
      <c r="H732" s="11"/>
      <c r="I732" s="11"/>
      <c r="J732" s="11"/>
      <c r="K732" s="11"/>
      <c r="L732" s="11"/>
      <c r="M732" s="11"/>
      <c r="N732" s="11"/>
      <c r="O732" s="11"/>
      <c r="P732" s="18"/>
      <c r="Q732" s="11"/>
      <c r="R732" s="11"/>
      <c r="S732" s="11"/>
      <c r="T732" s="11"/>
      <c r="U732" s="11"/>
      <c r="V732" s="11"/>
      <c r="W732" s="11"/>
      <c r="X732" s="11"/>
      <c r="Z732" s="11"/>
      <c r="AA732" s="11"/>
      <c r="AB732" s="11"/>
      <c r="AC732" s="11"/>
      <c r="AD732" s="11"/>
      <c r="AE732" s="11"/>
      <c r="AF732" s="11"/>
      <c r="AG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8"/>
      <c r="AU732" s="11"/>
      <c r="AV732" s="11"/>
      <c r="AZ732" s="12"/>
      <c r="BA732" s="11"/>
    </row>
    <row r="733" spans="6:53" ht="15.75" customHeight="1">
      <c r="F733" s="44"/>
      <c r="H733" s="11"/>
      <c r="I733" s="11"/>
      <c r="J733" s="11"/>
      <c r="K733" s="11"/>
      <c r="L733" s="11"/>
      <c r="M733" s="11"/>
      <c r="N733" s="11"/>
      <c r="O733" s="11"/>
      <c r="P733" s="18"/>
      <c r="Q733" s="11"/>
      <c r="R733" s="11"/>
      <c r="S733" s="11"/>
      <c r="T733" s="11"/>
      <c r="U733" s="11"/>
      <c r="V733" s="11"/>
      <c r="W733" s="11"/>
      <c r="X733" s="11"/>
      <c r="Z733" s="11"/>
      <c r="AA733" s="11"/>
      <c r="AB733" s="11"/>
      <c r="AC733" s="11"/>
      <c r="AD733" s="11"/>
      <c r="AE733" s="11"/>
      <c r="AF733" s="11"/>
      <c r="AG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8"/>
      <c r="AU733" s="11"/>
      <c r="AV733" s="11"/>
      <c r="AZ733" s="12"/>
      <c r="BA733" s="11"/>
    </row>
    <row r="734" spans="6:53" ht="15.75" customHeight="1">
      <c r="F734" s="44"/>
      <c r="H734" s="11"/>
      <c r="I734" s="11"/>
      <c r="J734" s="11"/>
      <c r="K734" s="11"/>
      <c r="L734" s="11"/>
      <c r="M734" s="11"/>
      <c r="N734" s="11"/>
      <c r="O734" s="11"/>
      <c r="P734" s="18"/>
      <c r="Q734" s="11"/>
      <c r="R734" s="11"/>
      <c r="S734" s="11"/>
      <c r="T734" s="11"/>
      <c r="U734" s="11"/>
      <c r="V734" s="11"/>
      <c r="W734" s="11"/>
      <c r="X734" s="11"/>
      <c r="Z734" s="11"/>
      <c r="AA734" s="11"/>
      <c r="AB734" s="11"/>
      <c r="AC734" s="11"/>
      <c r="AD734" s="11"/>
      <c r="AE734" s="11"/>
      <c r="AF734" s="11"/>
      <c r="AG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8"/>
      <c r="AU734" s="11"/>
      <c r="AV734" s="11"/>
      <c r="AZ734" s="12"/>
      <c r="BA734" s="11"/>
    </row>
    <row r="735" spans="6:53" ht="15.75" customHeight="1">
      <c r="F735" s="44"/>
      <c r="H735" s="11"/>
      <c r="I735" s="11"/>
      <c r="J735" s="11"/>
      <c r="K735" s="11"/>
      <c r="L735" s="11"/>
      <c r="M735" s="11"/>
      <c r="N735" s="11"/>
      <c r="O735" s="11"/>
      <c r="P735" s="18"/>
      <c r="Q735" s="11"/>
      <c r="R735" s="11"/>
      <c r="S735" s="11"/>
      <c r="T735" s="11"/>
      <c r="U735" s="11"/>
      <c r="V735" s="11"/>
      <c r="W735" s="11"/>
      <c r="X735" s="11"/>
      <c r="Z735" s="11"/>
      <c r="AA735" s="11"/>
      <c r="AB735" s="11"/>
      <c r="AC735" s="11"/>
      <c r="AD735" s="11"/>
      <c r="AE735" s="11"/>
      <c r="AF735" s="11"/>
      <c r="AG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8"/>
      <c r="AU735" s="11"/>
      <c r="AV735" s="11"/>
      <c r="AZ735" s="12"/>
      <c r="BA735" s="11"/>
    </row>
    <row r="736" spans="6:53" ht="15.75" customHeight="1">
      <c r="F736" s="44"/>
      <c r="H736" s="11"/>
      <c r="I736" s="11"/>
      <c r="J736" s="11"/>
      <c r="K736" s="11"/>
      <c r="L736" s="11"/>
      <c r="M736" s="11"/>
      <c r="N736" s="11"/>
      <c r="O736" s="11"/>
      <c r="P736" s="18"/>
      <c r="Q736" s="11"/>
      <c r="R736" s="11"/>
      <c r="S736" s="11"/>
      <c r="T736" s="11"/>
      <c r="U736" s="11"/>
      <c r="V736" s="11"/>
      <c r="W736" s="11"/>
      <c r="X736" s="11"/>
      <c r="Z736" s="11"/>
      <c r="AA736" s="11"/>
      <c r="AB736" s="11"/>
      <c r="AC736" s="11"/>
      <c r="AD736" s="11"/>
      <c r="AE736" s="11"/>
      <c r="AF736" s="11"/>
      <c r="AG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8"/>
      <c r="AU736" s="11"/>
      <c r="AV736" s="11"/>
      <c r="AZ736" s="12"/>
      <c r="BA736" s="11"/>
    </row>
    <row r="737" spans="6:53" ht="15.75" customHeight="1">
      <c r="F737" s="44"/>
      <c r="H737" s="11"/>
      <c r="I737" s="11"/>
      <c r="J737" s="11"/>
      <c r="K737" s="11"/>
      <c r="L737" s="11"/>
      <c r="M737" s="11"/>
      <c r="N737" s="11"/>
      <c r="O737" s="11"/>
      <c r="P737" s="18"/>
      <c r="Q737" s="11"/>
      <c r="R737" s="11"/>
      <c r="S737" s="11"/>
      <c r="T737" s="11"/>
      <c r="U737" s="11"/>
      <c r="V737" s="11"/>
      <c r="W737" s="11"/>
      <c r="X737" s="11"/>
      <c r="Z737" s="11"/>
      <c r="AA737" s="11"/>
      <c r="AB737" s="11"/>
      <c r="AC737" s="11"/>
      <c r="AD737" s="11"/>
      <c r="AE737" s="11"/>
      <c r="AF737" s="11"/>
      <c r="AG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8"/>
      <c r="AU737" s="11"/>
      <c r="AV737" s="11"/>
      <c r="AZ737" s="12"/>
      <c r="BA737" s="11"/>
    </row>
    <row r="738" spans="6:53" ht="15.75" customHeight="1">
      <c r="F738" s="44"/>
      <c r="H738" s="11"/>
      <c r="I738" s="11"/>
      <c r="J738" s="11"/>
      <c r="K738" s="11"/>
      <c r="L738" s="11"/>
      <c r="M738" s="11"/>
      <c r="N738" s="11"/>
      <c r="O738" s="11"/>
      <c r="P738" s="18"/>
      <c r="Q738" s="11"/>
      <c r="R738" s="11"/>
      <c r="S738" s="11"/>
      <c r="T738" s="11"/>
      <c r="U738" s="11"/>
      <c r="V738" s="11"/>
      <c r="W738" s="11"/>
      <c r="X738" s="11"/>
      <c r="Z738" s="11"/>
      <c r="AA738" s="11"/>
      <c r="AB738" s="11"/>
      <c r="AC738" s="11"/>
      <c r="AD738" s="11"/>
      <c r="AE738" s="11"/>
      <c r="AF738" s="11"/>
      <c r="AG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8"/>
      <c r="AU738" s="11"/>
      <c r="AV738" s="11"/>
      <c r="AZ738" s="12"/>
      <c r="BA738" s="11"/>
    </row>
    <row r="739" spans="6:53" ht="15.75" customHeight="1">
      <c r="F739" s="44"/>
      <c r="H739" s="11"/>
      <c r="I739" s="11"/>
      <c r="J739" s="11"/>
      <c r="K739" s="11"/>
      <c r="L739" s="11"/>
      <c r="M739" s="11"/>
      <c r="N739" s="11"/>
      <c r="O739" s="11"/>
      <c r="P739" s="18"/>
      <c r="Q739" s="11"/>
      <c r="R739" s="11"/>
      <c r="S739" s="11"/>
      <c r="T739" s="11"/>
      <c r="U739" s="11"/>
      <c r="V739" s="11"/>
      <c r="W739" s="11"/>
      <c r="X739" s="11"/>
      <c r="Z739" s="11"/>
      <c r="AA739" s="11"/>
      <c r="AB739" s="11"/>
      <c r="AC739" s="11"/>
      <c r="AD739" s="11"/>
      <c r="AE739" s="11"/>
      <c r="AF739" s="11"/>
      <c r="AG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8"/>
      <c r="AU739" s="11"/>
      <c r="AV739" s="11"/>
      <c r="AZ739" s="12"/>
      <c r="BA739" s="11"/>
    </row>
    <row r="740" spans="6:53" ht="15.75" customHeight="1">
      <c r="F740" s="44"/>
      <c r="H740" s="11"/>
      <c r="I740" s="11"/>
      <c r="J740" s="11"/>
      <c r="K740" s="11"/>
      <c r="L740" s="11"/>
      <c r="M740" s="11"/>
      <c r="N740" s="11"/>
      <c r="O740" s="11"/>
      <c r="P740" s="18"/>
      <c r="Q740" s="11"/>
      <c r="R740" s="11"/>
      <c r="S740" s="11"/>
      <c r="T740" s="11"/>
      <c r="U740" s="11"/>
      <c r="V740" s="11"/>
      <c r="W740" s="11"/>
      <c r="X740" s="11"/>
      <c r="Z740" s="11"/>
      <c r="AA740" s="11"/>
      <c r="AB740" s="11"/>
      <c r="AC740" s="11"/>
      <c r="AD740" s="11"/>
      <c r="AE740" s="11"/>
      <c r="AF740" s="11"/>
      <c r="AG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8"/>
      <c r="AU740" s="11"/>
      <c r="AV740" s="11"/>
      <c r="AZ740" s="12"/>
      <c r="BA740" s="11"/>
    </row>
    <row r="741" spans="6:53" ht="15.75" customHeight="1">
      <c r="F741" s="44"/>
      <c r="H741" s="11"/>
      <c r="I741" s="11"/>
      <c r="J741" s="11"/>
      <c r="K741" s="11"/>
      <c r="L741" s="11"/>
      <c r="M741" s="11"/>
      <c r="N741" s="11"/>
      <c r="O741" s="11"/>
      <c r="P741" s="18"/>
      <c r="Q741" s="11"/>
      <c r="R741" s="11"/>
      <c r="S741" s="11"/>
      <c r="T741" s="11"/>
      <c r="U741" s="11"/>
      <c r="V741" s="11"/>
      <c r="W741" s="11"/>
      <c r="X741" s="11"/>
      <c r="Z741" s="11"/>
      <c r="AA741" s="11"/>
      <c r="AB741" s="11"/>
      <c r="AC741" s="11"/>
      <c r="AD741" s="11"/>
      <c r="AE741" s="11"/>
      <c r="AF741" s="11"/>
      <c r="AG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8"/>
      <c r="AU741" s="11"/>
      <c r="AV741" s="11"/>
      <c r="AZ741" s="12"/>
      <c r="BA741" s="11"/>
    </row>
    <row r="742" spans="6:53" ht="15.75" customHeight="1">
      <c r="F742" s="44"/>
      <c r="H742" s="11"/>
      <c r="I742" s="11"/>
      <c r="J742" s="11"/>
      <c r="K742" s="11"/>
      <c r="L742" s="11"/>
      <c r="M742" s="11"/>
      <c r="N742" s="11"/>
      <c r="O742" s="11"/>
      <c r="P742" s="18"/>
      <c r="Q742" s="11"/>
      <c r="R742" s="11"/>
      <c r="S742" s="11"/>
      <c r="T742" s="11"/>
      <c r="U742" s="11"/>
      <c r="V742" s="11"/>
      <c r="W742" s="11"/>
      <c r="X742" s="11"/>
      <c r="Z742" s="11"/>
      <c r="AA742" s="11"/>
      <c r="AB742" s="11"/>
      <c r="AC742" s="11"/>
      <c r="AD742" s="11"/>
      <c r="AE742" s="11"/>
      <c r="AF742" s="11"/>
      <c r="AG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8"/>
      <c r="AU742" s="11"/>
      <c r="AV742" s="11"/>
      <c r="AZ742" s="12"/>
      <c r="BA742" s="11"/>
    </row>
    <row r="743" spans="6:53" ht="15.75" customHeight="1">
      <c r="F743" s="44"/>
      <c r="H743" s="11"/>
      <c r="I743" s="11"/>
      <c r="J743" s="11"/>
      <c r="K743" s="11"/>
      <c r="L743" s="11"/>
      <c r="M743" s="11"/>
      <c r="N743" s="11"/>
      <c r="O743" s="11"/>
      <c r="P743" s="18"/>
      <c r="Q743" s="11"/>
      <c r="R743" s="11"/>
      <c r="S743" s="11"/>
      <c r="T743" s="11"/>
      <c r="U743" s="11"/>
      <c r="V743" s="11"/>
      <c r="W743" s="11"/>
      <c r="X743" s="11"/>
      <c r="Z743" s="11"/>
      <c r="AA743" s="11"/>
      <c r="AB743" s="11"/>
      <c r="AC743" s="11"/>
      <c r="AD743" s="11"/>
      <c r="AE743" s="11"/>
      <c r="AF743" s="11"/>
      <c r="AG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8"/>
      <c r="AU743" s="11"/>
      <c r="AV743" s="11"/>
      <c r="AZ743" s="12"/>
      <c r="BA743" s="11"/>
    </row>
    <row r="744" spans="6:53" ht="15.75" customHeight="1">
      <c r="F744" s="44"/>
      <c r="H744" s="11"/>
      <c r="I744" s="11"/>
      <c r="J744" s="11"/>
      <c r="K744" s="11"/>
      <c r="L744" s="11"/>
      <c r="M744" s="11"/>
      <c r="N744" s="11"/>
      <c r="O744" s="11"/>
      <c r="P744" s="18"/>
      <c r="Q744" s="11"/>
      <c r="R744" s="11"/>
      <c r="S744" s="11"/>
      <c r="T744" s="11"/>
      <c r="U744" s="11"/>
      <c r="V744" s="11"/>
      <c r="W744" s="11"/>
      <c r="X744" s="11"/>
      <c r="Z744" s="11"/>
      <c r="AA744" s="11"/>
      <c r="AB744" s="11"/>
      <c r="AC744" s="11"/>
      <c r="AD744" s="11"/>
      <c r="AE744" s="11"/>
      <c r="AF744" s="11"/>
      <c r="AG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8"/>
      <c r="AU744" s="11"/>
      <c r="AV744" s="11"/>
      <c r="AZ744" s="12"/>
      <c r="BA744" s="11"/>
    </row>
    <row r="745" spans="6:53" ht="15.75" customHeight="1">
      <c r="F745" s="44"/>
      <c r="H745" s="11"/>
      <c r="I745" s="11"/>
      <c r="J745" s="11"/>
      <c r="K745" s="11"/>
      <c r="L745" s="11"/>
      <c r="M745" s="11"/>
      <c r="N745" s="11"/>
      <c r="O745" s="11"/>
      <c r="P745" s="18"/>
      <c r="Q745" s="11"/>
      <c r="R745" s="11"/>
      <c r="S745" s="11"/>
      <c r="T745" s="11"/>
      <c r="U745" s="11"/>
      <c r="V745" s="11"/>
      <c r="W745" s="11"/>
      <c r="X745" s="11"/>
      <c r="Z745" s="11"/>
      <c r="AA745" s="11"/>
      <c r="AB745" s="11"/>
      <c r="AC745" s="11"/>
      <c r="AD745" s="11"/>
      <c r="AE745" s="11"/>
      <c r="AF745" s="11"/>
      <c r="AG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8"/>
      <c r="AU745" s="11"/>
      <c r="AV745" s="11"/>
      <c r="AZ745" s="12"/>
      <c r="BA745" s="11"/>
    </row>
    <row r="746" spans="6:53" ht="15.75" customHeight="1">
      <c r="F746" s="44"/>
      <c r="H746" s="11"/>
      <c r="I746" s="11"/>
      <c r="J746" s="11"/>
      <c r="K746" s="11"/>
      <c r="L746" s="11"/>
      <c r="M746" s="11"/>
      <c r="N746" s="11"/>
      <c r="O746" s="11"/>
      <c r="P746" s="18"/>
      <c r="Q746" s="11"/>
      <c r="R746" s="11"/>
      <c r="S746" s="11"/>
      <c r="T746" s="11"/>
      <c r="U746" s="11"/>
      <c r="V746" s="11"/>
      <c r="W746" s="11"/>
      <c r="X746" s="11"/>
      <c r="Z746" s="11"/>
      <c r="AA746" s="11"/>
      <c r="AB746" s="11"/>
      <c r="AC746" s="11"/>
      <c r="AD746" s="11"/>
      <c r="AE746" s="11"/>
      <c r="AF746" s="11"/>
      <c r="AG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8"/>
      <c r="AU746" s="11"/>
      <c r="AV746" s="11"/>
      <c r="AZ746" s="12"/>
      <c r="BA746" s="11"/>
    </row>
    <row r="747" spans="6:53" ht="15.75" customHeight="1">
      <c r="F747" s="44"/>
      <c r="H747" s="11"/>
      <c r="I747" s="11"/>
      <c r="J747" s="11"/>
      <c r="K747" s="11"/>
      <c r="L747" s="11"/>
      <c r="M747" s="11"/>
      <c r="N747" s="11"/>
      <c r="O747" s="11"/>
      <c r="P747" s="18"/>
      <c r="Q747" s="11"/>
      <c r="R747" s="11"/>
      <c r="S747" s="11"/>
      <c r="T747" s="11"/>
      <c r="U747" s="11"/>
      <c r="V747" s="11"/>
      <c r="W747" s="11"/>
      <c r="X747" s="11"/>
      <c r="Z747" s="11"/>
      <c r="AA747" s="11"/>
      <c r="AB747" s="11"/>
      <c r="AC747" s="11"/>
      <c r="AD747" s="11"/>
      <c r="AE747" s="11"/>
      <c r="AF747" s="11"/>
      <c r="AG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8"/>
      <c r="AU747" s="11"/>
      <c r="AV747" s="11"/>
      <c r="AZ747" s="12"/>
      <c r="BA747" s="11"/>
    </row>
    <row r="748" spans="6:53" ht="15.75" customHeight="1">
      <c r="F748" s="44"/>
      <c r="H748" s="11"/>
      <c r="I748" s="11"/>
      <c r="J748" s="11"/>
      <c r="K748" s="11"/>
      <c r="L748" s="11"/>
      <c r="M748" s="11"/>
      <c r="N748" s="11"/>
      <c r="O748" s="11"/>
      <c r="P748" s="18"/>
      <c r="Q748" s="11"/>
      <c r="R748" s="11"/>
      <c r="S748" s="11"/>
      <c r="T748" s="11"/>
      <c r="U748" s="11"/>
      <c r="V748" s="11"/>
      <c r="W748" s="11"/>
      <c r="X748" s="11"/>
      <c r="Z748" s="11"/>
      <c r="AA748" s="11"/>
      <c r="AB748" s="11"/>
      <c r="AC748" s="11"/>
      <c r="AD748" s="11"/>
      <c r="AE748" s="11"/>
      <c r="AF748" s="11"/>
      <c r="AG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8"/>
      <c r="AU748" s="11"/>
      <c r="AV748" s="11"/>
      <c r="AZ748" s="12"/>
      <c r="BA748" s="11"/>
    </row>
    <row r="749" spans="6:53" ht="15.75" customHeight="1">
      <c r="F749" s="44"/>
      <c r="H749" s="11"/>
      <c r="I749" s="11"/>
      <c r="J749" s="11"/>
      <c r="K749" s="11"/>
      <c r="L749" s="11"/>
      <c r="M749" s="11"/>
      <c r="N749" s="11"/>
      <c r="O749" s="11"/>
      <c r="P749" s="18"/>
      <c r="Q749" s="11"/>
      <c r="R749" s="11"/>
      <c r="S749" s="11"/>
      <c r="T749" s="11"/>
      <c r="U749" s="11"/>
      <c r="V749" s="11"/>
      <c r="W749" s="11"/>
      <c r="X749" s="11"/>
      <c r="Z749" s="11"/>
      <c r="AA749" s="11"/>
      <c r="AB749" s="11"/>
      <c r="AC749" s="11"/>
      <c r="AD749" s="11"/>
      <c r="AE749" s="11"/>
      <c r="AF749" s="11"/>
      <c r="AG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8"/>
      <c r="AU749" s="11"/>
      <c r="AV749" s="11"/>
      <c r="AZ749" s="12"/>
      <c r="BA749" s="11"/>
    </row>
    <row r="750" spans="6:53" ht="15.75" customHeight="1">
      <c r="F750" s="44"/>
      <c r="H750" s="11"/>
      <c r="I750" s="11"/>
      <c r="J750" s="11"/>
      <c r="K750" s="11"/>
      <c r="L750" s="11"/>
      <c r="M750" s="11"/>
      <c r="N750" s="11"/>
      <c r="O750" s="11"/>
      <c r="P750" s="18"/>
      <c r="Q750" s="11"/>
      <c r="R750" s="11"/>
      <c r="S750" s="11"/>
      <c r="T750" s="11"/>
      <c r="U750" s="11"/>
      <c r="V750" s="11"/>
      <c r="W750" s="11"/>
      <c r="X750" s="11"/>
      <c r="Z750" s="11"/>
      <c r="AA750" s="11"/>
      <c r="AB750" s="11"/>
      <c r="AC750" s="11"/>
      <c r="AD750" s="11"/>
      <c r="AE750" s="11"/>
      <c r="AF750" s="11"/>
      <c r="AG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8"/>
      <c r="AU750" s="11"/>
      <c r="AV750" s="11"/>
      <c r="AZ750" s="12"/>
      <c r="BA750" s="11"/>
    </row>
    <row r="751" spans="6:53" ht="15.75" customHeight="1">
      <c r="F751" s="44"/>
      <c r="H751" s="11"/>
      <c r="I751" s="11"/>
      <c r="J751" s="11"/>
      <c r="K751" s="11"/>
      <c r="L751" s="11"/>
      <c r="M751" s="11"/>
      <c r="N751" s="11"/>
      <c r="O751" s="11"/>
      <c r="P751" s="18"/>
      <c r="Q751" s="11"/>
      <c r="R751" s="11"/>
      <c r="S751" s="11"/>
      <c r="T751" s="11"/>
      <c r="U751" s="11"/>
      <c r="V751" s="11"/>
      <c r="W751" s="11"/>
      <c r="X751" s="11"/>
      <c r="Z751" s="11"/>
      <c r="AA751" s="11"/>
      <c r="AB751" s="11"/>
      <c r="AC751" s="11"/>
      <c r="AD751" s="11"/>
      <c r="AE751" s="11"/>
      <c r="AF751" s="11"/>
      <c r="AG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8"/>
      <c r="AU751" s="11"/>
      <c r="AV751" s="11"/>
      <c r="AZ751" s="12"/>
      <c r="BA751" s="11"/>
    </row>
    <row r="752" spans="6:53" ht="15.75" customHeight="1">
      <c r="F752" s="44"/>
      <c r="H752" s="11"/>
      <c r="I752" s="11"/>
      <c r="J752" s="11"/>
      <c r="K752" s="11"/>
      <c r="L752" s="11"/>
      <c r="M752" s="11"/>
      <c r="N752" s="11"/>
      <c r="O752" s="11"/>
      <c r="P752" s="18"/>
      <c r="Q752" s="11"/>
      <c r="R752" s="11"/>
      <c r="S752" s="11"/>
      <c r="T752" s="11"/>
      <c r="U752" s="11"/>
      <c r="V752" s="11"/>
      <c r="W752" s="11"/>
      <c r="X752" s="11"/>
      <c r="Z752" s="11"/>
      <c r="AA752" s="11"/>
      <c r="AB752" s="11"/>
      <c r="AC752" s="11"/>
      <c r="AD752" s="11"/>
      <c r="AE752" s="11"/>
      <c r="AF752" s="11"/>
      <c r="AG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8"/>
      <c r="AU752" s="11"/>
      <c r="AV752" s="11"/>
      <c r="AZ752" s="12"/>
      <c r="BA752" s="11"/>
    </row>
    <row r="753" spans="6:53" ht="15.75" customHeight="1">
      <c r="F753" s="44"/>
      <c r="H753" s="11"/>
      <c r="I753" s="11"/>
      <c r="J753" s="11"/>
      <c r="K753" s="11"/>
      <c r="L753" s="11"/>
      <c r="M753" s="11"/>
      <c r="N753" s="11"/>
      <c r="O753" s="11"/>
      <c r="P753" s="18"/>
      <c r="Q753" s="11"/>
      <c r="R753" s="11"/>
      <c r="S753" s="11"/>
      <c r="T753" s="11"/>
      <c r="U753" s="11"/>
      <c r="V753" s="11"/>
      <c r="W753" s="11"/>
      <c r="X753" s="11"/>
      <c r="Z753" s="11"/>
      <c r="AA753" s="11"/>
      <c r="AB753" s="11"/>
      <c r="AC753" s="11"/>
      <c r="AD753" s="11"/>
      <c r="AE753" s="11"/>
      <c r="AF753" s="11"/>
      <c r="AG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8"/>
      <c r="AU753" s="11"/>
      <c r="AV753" s="11"/>
      <c r="AZ753" s="12"/>
      <c r="BA753" s="11"/>
    </row>
    <row r="754" spans="6:53" ht="15.75" customHeight="1">
      <c r="F754" s="44"/>
      <c r="H754" s="11"/>
      <c r="I754" s="11"/>
      <c r="J754" s="11"/>
      <c r="K754" s="11"/>
      <c r="L754" s="11"/>
      <c r="M754" s="11"/>
      <c r="N754" s="11"/>
      <c r="O754" s="11"/>
      <c r="P754" s="18"/>
      <c r="Q754" s="11"/>
      <c r="R754" s="11"/>
      <c r="S754" s="11"/>
      <c r="T754" s="11"/>
      <c r="U754" s="11"/>
      <c r="V754" s="11"/>
      <c r="W754" s="11"/>
      <c r="X754" s="11"/>
      <c r="Z754" s="11"/>
      <c r="AA754" s="11"/>
      <c r="AB754" s="11"/>
      <c r="AC754" s="11"/>
      <c r="AD754" s="11"/>
      <c r="AE754" s="11"/>
      <c r="AF754" s="11"/>
      <c r="AG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8"/>
      <c r="AU754" s="11"/>
      <c r="AV754" s="11"/>
      <c r="AZ754" s="12"/>
      <c r="BA754" s="11"/>
    </row>
    <row r="755" spans="6:53" ht="15.75" customHeight="1">
      <c r="F755" s="44"/>
      <c r="H755" s="11"/>
      <c r="I755" s="11"/>
      <c r="J755" s="11"/>
      <c r="K755" s="11"/>
      <c r="L755" s="11"/>
      <c r="M755" s="11"/>
      <c r="N755" s="11"/>
      <c r="O755" s="11"/>
      <c r="P755" s="18"/>
      <c r="Q755" s="11"/>
      <c r="R755" s="11"/>
      <c r="S755" s="11"/>
      <c r="T755" s="11"/>
      <c r="U755" s="11"/>
      <c r="V755" s="11"/>
      <c r="W755" s="11"/>
      <c r="X755" s="11"/>
      <c r="Z755" s="11"/>
      <c r="AA755" s="11"/>
      <c r="AB755" s="11"/>
      <c r="AC755" s="11"/>
      <c r="AD755" s="11"/>
      <c r="AE755" s="11"/>
      <c r="AF755" s="11"/>
      <c r="AG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8"/>
      <c r="AU755" s="11"/>
      <c r="AV755" s="11"/>
      <c r="AZ755" s="12"/>
      <c r="BA755" s="11"/>
    </row>
    <row r="756" spans="6:53" ht="15.75" customHeight="1">
      <c r="F756" s="44"/>
      <c r="H756" s="11"/>
      <c r="I756" s="11"/>
      <c r="J756" s="11"/>
      <c r="K756" s="11"/>
      <c r="L756" s="11"/>
      <c r="M756" s="11"/>
      <c r="N756" s="11"/>
      <c r="O756" s="11"/>
      <c r="P756" s="18"/>
      <c r="Q756" s="11"/>
      <c r="R756" s="11"/>
      <c r="S756" s="11"/>
      <c r="T756" s="11"/>
      <c r="U756" s="11"/>
      <c r="V756" s="11"/>
      <c r="W756" s="11"/>
      <c r="X756" s="11"/>
      <c r="Z756" s="11"/>
      <c r="AA756" s="11"/>
      <c r="AB756" s="11"/>
      <c r="AC756" s="11"/>
      <c r="AD756" s="11"/>
      <c r="AE756" s="11"/>
      <c r="AF756" s="11"/>
      <c r="AG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8"/>
      <c r="AU756" s="11"/>
      <c r="AV756" s="11"/>
      <c r="AZ756" s="12"/>
      <c r="BA756" s="11"/>
    </row>
    <row r="757" spans="6:53" ht="15.75" customHeight="1">
      <c r="F757" s="44"/>
      <c r="H757" s="11"/>
      <c r="I757" s="11"/>
      <c r="J757" s="11"/>
      <c r="K757" s="11"/>
      <c r="L757" s="11"/>
      <c r="M757" s="11"/>
      <c r="N757" s="11"/>
      <c r="O757" s="11"/>
      <c r="P757" s="18"/>
      <c r="Q757" s="11"/>
      <c r="R757" s="11"/>
      <c r="S757" s="11"/>
      <c r="T757" s="11"/>
      <c r="U757" s="11"/>
      <c r="V757" s="11"/>
      <c r="W757" s="11"/>
      <c r="X757" s="11"/>
      <c r="Z757" s="11"/>
      <c r="AA757" s="11"/>
      <c r="AB757" s="11"/>
      <c r="AC757" s="11"/>
      <c r="AD757" s="11"/>
      <c r="AE757" s="11"/>
      <c r="AF757" s="11"/>
      <c r="AG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8"/>
      <c r="AU757" s="11"/>
      <c r="AV757" s="11"/>
      <c r="AZ757" s="12"/>
      <c r="BA757" s="11"/>
    </row>
    <row r="758" spans="6:53" ht="15.75" customHeight="1">
      <c r="F758" s="44"/>
      <c r="H758" s="11"/>
      <c r="I758" s="11"/>
      <c r="J758" s="11"/>
      <c r="K758" s="11"/>
      <c r="L758" s="11"/>
      <c r="M758" s="11"/>
      <c r="N758" s="11"/>
      <c r="O758" s="11"/>
      <c r="P758" s="18"/>
      <c r="Q758" s="11"/>
      <c r="R758" s="11"/>
      <c r="S758" s="11"/>
      <c r="T758" s="11"/>
      <c r="U758" s="11"/>
      <c r="V758" s="11"/>
      <c r="W758" s="11"/>
      <c r="X758" s="11"/>
      <c r="Z758" s="11"/>
      <c r="AA758" s="11"/>
      <c r="AB758" s="11"/>
      <c r="AC758" s="11"/>
      <c r="AD758" s="11"/>
      <c r="AE758" s="11"/>
      <c r="AF758" s="11"/>
      <c r="AG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8"/>
      <c r="AU758" s="11"/>
      <c r="AV758" s="11"/>
      <c r="AZ758" s="12"/>
      <c r="BA758" s="11"/>
    </row>
    <row r="759" spans="6:53" ht="15.75" customHeight="1">
      <c r="F759" s="44"/>
      <c r="H759" s="11"/>
      <c r="I759" s="11"/>
      <c r="J759" s="11"/>
      <c r="K759" s="11"/>
      <c r="L759" s="11"/>
      <c r="M759" s="11"/>
      <c r="N759" s="11"/>
      <c r="O759" s="11"/>
      <c r="P759" s="18"/>
      <c r="Q759" s="11"/>
      <c r="R759" s="11"/>
      <c r="S759" s="11"/>
      <c r="T759" s="11"/>
      <c r="U759" s="11"/>
      <c r="V759" s="11"/>
      <c r="W759" s="11"/>
      <c r="X759" s="11"/>
      <c r="Z759" s="11"/>
      <c r="AA759" s="11"/>
      <c r="AB759" s="11"/>
      <c r="AC759" s="11"/>
      <c r="AD759" s="11"/>
      <c r="AE759" s="11"/>
      <c r="AF759" s="11"/>
      <c r="AG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8"/>
      <c r="AU759" s="11"/>
      <c r="AV759" s="11"/>
      <c r="AZ759" s="12"/>
      <c r="BA759" s="11"/>
    </row>
    <row r="760" spans="6:53" ht="15.75" customHeight="1">
      <c r="F760" s="44"/>
      <c r="H760" s="11"/>
      <c r="I760" s="11"/>
      <c r="J760" s="11"/>
      <c r="K760" s="11"/>
      <c r="L760" s="11"/>
      <c r="M760" s="11"/>
      <c r="N760" s="11"/>
      <c r="O760" s="11"/>
      <c r="P760" s="18"/>
      <c r="Q760" s="11"/>
      <c r="R760" s="11"/>
      <c r="S760" s="11"/>
      <c r="T760" s="11"/>
      <c r="U760" s="11"/>
      <c r="V760" s="11"/>
      <c r="W760" s="11"/>
      <c r="X760" s="11"/>
      <c r="Z760" s="11"/>
      <c r="AA760" s="11"/>
      <c r="AB760" s="11"/>
      <c r="AC760" s="11"/>
      <c r="AD760" s="11"/>
      <c r="AE760" s="11"/>
      <c r="AF760" s="11"/>
      <c r="AG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8"/>
      <c r="AU760" s="11"/>
      <c r="AV760" s="11"/>
      <c r="AZ760" s="12"/>
      <c r="BA760" s="11"/>
    </row>
    <row r="761" spans="6:53" ht="15.75" customHeight="1">
      <c r="F761" s="44"/>
      <c r="H761" s="11"/>
      <c r="I761" s="11"/>
      <c r="J761" s="11"/>
      <c r="K761" s="11"/>
      <c r="L761" s="11"/>
      <c r="M761" s="11"/>
      <c r="N761" s="11"/>
      <c r="O761" s="11"/>
      <c r="P761" s="18"/>
      <c r="Q761" s="11"/>
      <c r="R761" s="11"/>
      <c r="S761" s="11"/>
      <c r="T761" s="11"/>
      <c r="U761" s="11"/>
      <c r="V761" s="11"/>
      <c r="W761" s="11"/>
      <c r="X761" s="11"/>
      <c r="Z761" s="11"/>
      <c r="AA761" s="11"/>
      <c r="AB761" s="11"/>
      <c r="AC761" s="11"/>
      <c r="AD761" s="11"/>
      <c r="AE761" s="11"/>
      <c r="AF761" s="11"/>
      <c r="AG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8"/>
      <c r="AU761" s="11"/>
      <c r="AV761" s="11"/>
      <c r="AZ761" s="12"/>
      <c r="BA761" s="11"/>
    </row>
    <row r="762" spans="6:53" ht="15.75" customHeight="1">
      <c r="F762" s="44"/>
      <c r="H762" s="11"/>
      <c r="I762" s="11"/>
      <c r="J762" s="11"/>
      <c r="K762" s="11"/>
      <c r="L762" s="11"/>
      <c r="M762" s="11"/>
      <c r="N762" s="11"/>
      <c r="O762" s="11"/>
      <c r="P762" s="18"/>
      <c r="Q762" s="11"/>
      <c r="R762" s="11"/>
      <c r="S762" s="11"/>
      <c r="T762" s="11"/>
      <c r="U762" s="11"/>
      <c r="V762" s="11"/>
      <c r="W762" s="11"/>
      <c r="X762" s="11"/>
      <c r="Z762" s="11"/>
      <c r="AA762" s="11"/>
      <c r="AB762" s="11"/>
      <c r="AC762" s="11"/>
      <c r="AD762" s="11"/>
      <c r="AE762" s="11"/>
      <c r="AF762" s="11"/>
      <c r="AG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8"/>
      <c r="AU762" s="11"/>
      <c r="AV762" s="11"/>
      <c r="AZ762" s="12"/>
      <c r="BA762" s="11"/>
    </row>
    <row r="763" spans="6:53" ht="15.75" customHeight="1">
      <c r="F763" s="44"/>
      <c r="H763" s="11"/>
      <c r="I763" s="11"/>
      <c r="J763" s="11"/>
      <c r="K763" s="11"/>
      <c r="L763" s="11"/>
      <c r="M763" s="11"/>
      <c r="N763" s="11"/>
      <c r="O763" s="11"/>
      <c r="P763" s="18"/>
      <c r="Q763" s="11"/>
      <c r="R763" s="11"/>
      <c r="S763" s="11"/>
      <c r="T763" s="11"/>
      <c r="U763" s="11"/>
      <c r="V763" s="11"/>
      <c r="W763" s="11"/>
      <c r="X763" s="11"/>
      <c r="Z763" s="11"/>
      <c r="AA763" s="11"/>
      <c r="AB763" s="11"/>
      <c r="AC763" s="11"/>
      <c r="AD763" s="11"/>
      <c r="AE763" s="11"/>
      <c r="AF763" s="11"/>
      <c r="AG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8"/>
      <c r="AU763" s="11"/>
      <c r="AV763" s="11"/>
      <c r="AZ763" s="12"/>
      <c r="BA763" s="11"/>
    </row>
    <row r="764" spans="6:53" ht="15.75" customHeight="1">
      <c r="F764" s="44"/>
      <c r="H764" s="11"/>
      <c r="I764" s="11"/>
      <c r="J764" s="11"/>
      <c r="K764" s="11"/>
      <c r="L764" s="11"/>
      <c r="M764" s="11"/>
      <c r="N764" s="11"/>
      <c r="O764" s="11"/>
      <c r="P764" s="18"/>
      <c r="Q764" s="11"/>
      <c r="R764" s="11"/>
      <c r="S764" s="11"/>
      <c r="T764" s="11"/>
      <c r="U764" s="11"/>
      <c r="V764" s="11"/>
      <c r="W764" s="11"/>
      <c r="X764" s="11"/>
      <c r="Z764" s="11"/>
      <c r="AA764" s="11"/>
      <c r="AB764" s="11"/>
      <c r="AC764" s="11"/>
      <c r="AD764" s="11"/>
      <c r="AE764" s="11"/>
      <c r="AF764" s="11"/>
      <c r="AG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8"/>
      <c r="AU764" s="11"/>
      <c r="AV764" s="11"/>
      <c r="AZ764" s="12"/>
      <c r="BA764" s="11"/>
    </row>
    <row r="765" spans="6:53" ht="15.75" customHeight="1">
      <c r="F765" s="44"/>
      <c r="H765" s="11"/>
      <c r="I765" s="11"/>
      <c r="J765" s="11"/>
      <c r="K765" s="11"/>
      <c r="L765" s="11"/>
      <c r="M765" s="11"/>
      <c r="N765" s="11"/>
      <c r="O765" s="11"/>
      <c r="P765" s="18"/>
      <c r="Q765" s="11"/>
      <c r="R765" s="11"/>
      <c r="S765" s="11"/>
      <c r="T765" s="11"/>
      <c r="U765" s="11"/>
      <c r="V765" s="11"/>
      <c r="W765" s="11"/>
      <c r="X765" s="11"/>
      <c r="Z765" s="11"/>
      <c r="AA765" s="11"/>
      <c r="AB765" s="11"/>
      <c r="AC765" s="11"/>
      <c r="AD765" s="11"/>
      <c r="AE765" s="11"/>
      <c r="AF765" s="11"/>
      <c r="AG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8"/>
      <c r="AU765" s="11"/>
      <c r="AV765" s="11"/>
      <c r="AZ765" s="12"/>
      <c r="BA765" s="11"/>
    </row>
    <row r="766" spans="6:53" ht="15.75" customHeight="1">
      <c r="F766" s="44"/>
      <c r="H766" s="11"/>
      <c r="I766" s="11"/>
      <c r="J766" s="11"/>
      <c r="K766" s="11"/>
      <c r="L766" s="11"/>
      <c r="M766" s="11"/>
      <c r="N766" s="11"/>
      <c r="O766" s="11"/>
      <c r="P766" s="18"/>
      <c r="Q766" s="11"/>
      <c r="R766" s="11"/>
      <c r="S766" s="11"/>
      <c r="T766" s="11"/>
      <c r="U766" s="11"/>
      <c r="V766" s="11"/>
      <c r="W766" s="11"/>
      <c r="X766" s="11"/>
      <c r="Z766" s="11"/>
      <c r="AA766" s="11"/>
      <c r="AB766" s="11"/>
      <c r="AC766" s="11"/>
      <c r="AD766" s="11"/>
      <c r="AE766" s="11"/>
      <c r="AF766" s="11"/>
      <c r="AG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8"/>
      <c r="AU766" s="11"/>
      <c r="AV766" s="11"/>
      <c r="AZ766" s="12"/>
      <c r="BA766" s="11"/>
    </row>
    <row r="767" spans="6:53" ht="15.75" customHeight="1">
      <c r="F767" s="44"/>
      <c r="H767" s="11"/>
      <c r="I767" s="11"/>
      <c r="J767" s="11"/>
      <c r="K767" s="11"/>
      <c r="L767" s="11"/>
      <c r="M767" s="11"/>
      <c r="N767" s="11"/>
      <c r="O767" s="11"/>
      <c r="P767" s="18"/>
      <c r="Q767" s="11"/>
      <c r="R767" s="11"/>
      <c r="S767" s="11"/>
      <c r="T767" s="11"/>
      <c r="U767" s="11"/>
      <c r="V767" s="11"/>
      <c r="W767" s="11"/>
      <c r="X767" s="11"/>
      <c r="Z767" s="11"/>
      <c r="AA767" s="11"/>
      <c r="AB767" s="11"/>
      <c r="AC767" s="11"/>
      <c r="AD767" s="11"/>
      <c r="AE767" s="11"/>
      <c r="AF767" s="11"/>
      <c r="AG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8"/>
      <c r="AU767" s="11"/>
      <c r="AV767" s="11"/>
      <c r="AZ767" s="12"/>
      <c r="BA767" s="11"/>
    </row>
    <row r="768" spans="6:53" ht="15.75" customHeight="1">
      <c r="F768" s="44"/>
      <c r="H768" s="11"/>
      <c r="I768" s="11"/>
      <c r="J768" s="11"/>
      <c r="K768" s="11"/>
      <c r="L768" s="11"/>
      <c r="M768" s="11"/>
      <c r="N768" s="11"/>
      <c r="O768" s="11"/>
      <c r="P768" s="18"/>
      <c r="Q768" s="11"/>
      <c r="R768" s="11"/>
      <c r="S768" s="11"/>
      <c r="T768" s="11"/>
      <c r="U768" s="11"/>
      <c r="V768" s="11"/>
      <c r="W768" s="11"/>
      <c r="X768" s="11"/>
      <c r="Z768" s="11"/>
      <c r="AA768" s="11"/>
      <c r="AB768" s="11"/>
      <c r="AC768" s="11"/>
      <c r="AD768" s="11"/>
      <c r="AE768" s="11"/>
      <c r="AF768" s="11"/>
      <c r="AG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8"/>
      <c r="AU768" s="11"/>
      <c r="AV768" s="11"/>
      <c r="AZ768" s="12"/>
      <c r="BA768" s="11"/>
    </row>
    <row r="769" spans="6:53" ht="15.75" customHeight="1">
      <c r="F769" s="44"/>
      <c r="H769" s="11"/>
      <c r="I769" s="11"/>
      <c r="J769" s="11"/>
      <c r="K769" s="11"/>
      <c r="L769" s="11"/>
      <c r="M769" s="11"/>
      <c r="N769" s="11"/>
      <c r="O769" s="11"/>
      <c r="P769" s="18"/>
      <c r="Q769" s="11"/>
      <c r="R769" s="11"/>
      <c r="S769" s="11"/>
      <c r="T769" s="11"/>
      <c r="U769" s="11"/>
      <c r="V769" s="11"/>
      <c r="W769" s="11"/>
      <c r="X769" s="11"/>
      <c r="Z769" s="11"/>
      <c r="AA769" s="11"/>
      <c r="AB769" s="11"/>
      <c r="AC769" s="11"/>
      <c r="AD769" s="11"/>
      <c r="AE769" s="11"/>
      <c r="AF769" s="11"/>
      <c r="AG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8"/>
      <c r="AU769" s="11"/>
      <c r="AV769" s="11"/>
      <c r="AZ769" s="12"/>
      <c r="BA769" s="11"/>
    </row>
    <row r="770" spans="6:53" ht="15.75" customHeight="1">
      <c r="F770" s="44"/>
      <c r="H770" s="11"/>
      <c r="I770" s="11"/>
      <c r="J770" s="11"/>
      <c r="K770" s="11"/>
      <c r="L770" s="11"/>
      <c r="M770" s="11"/>
      <c r="N770" s="11"/>
      <c r="O770" s="11"/>
      <c r="P770" s="18"/>
      <c r="Q770" s="11"/>
      <c r="R770" s="11"/>
      <c r="S770" s="11"/>
      <c r="T770" s="11"/>
      <c r="U770" s="11"/>
      <c r="V770" s="11"/>
      <c r="W770" s="11"/>
      <c r="X770" s="11"/>
      <c r="Z770" s="11"/>
      <c r="AA770" s="11"/>
      <c r="AB770" s="11"/>
      <c r="AC770" s="11"/>
      <c r="AD770" s="11"/>
      <c r="AE770" s="11"/>
      <c r="AF770" s="11"/>
      <c r="AG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8"/>
      <c r="AU770" s="11"/>
      <c r="AV770" s="11"/>
      <c r="AZ770" s="12"/>
      <c r="BA770" s="11"/>
    </row>
    <row r="771" spans="6:53" ht="15.75" customHeight="1">
      <c r="F771" s="44"/>
      <c r="H771" s="11"/>
      <c r="I771" s="11"/>
      <c r="J771" s="11"/>
      <c r="K771" s="11"/>
      <c r="L771" s="11"/>
      <c r="M771" s="11"/>
      <c r="N771" s="11"/>
      <c r="O771" s="11"/>
      <c r="P771" s="18"/>
      <c r="Q771" s="11"/>
      <c r="R771" s="11"/>
      <c r="S771" s="11"/>
      <c r="T771" s="11"/>
      <c r="U771" s="11"/>
      <c r="V771" s="11"/>
      <c r="W771" s="11"/>
      <c r="X771" s="11"/>
      <c r="Z771" s="11"/>
      <c r="AA771" s="11"/>
      <c r="AB771" s="11"/>
      <c r="AC771" s="11"/>
      <c r="AD771" s="11"/>
      <c r="AE771" s="11"/>
      <c r="AF771" s="11"/>
      <c r="AG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8"/>
      <c r="AU771" s="11"/>
      <c r="AV771" s="11"/>
      <c r="AZ771" s="12"/>
      <c r="BA771" s="11"/>
    </row>
    <row r="772" spans="6:53" ht="15.75" customHeight="1">
      <c r="F772" s="44"/>
      <c r="H772" s="11"/>
      <c r="I772" s="11"/>
      <c r="J772" s="11"/>
      <c r="K772" s="11"/>
      <c r="L772" s="11"/>
      <c r="M772" s="11"/>
      <c r="N772" s="11"/>
      <c r="O772" s="11"/>
      <c r="P772" s="18"/>
      <c r="Q772" s="11"/>
      <c r="R772" s="11"/>
      <c r="S772" s="11"/>
      <c r="T772" s="11"/>
      <c r="U772" s="11"/>
      <c r="V772" s="11"/>
      <c r="W772" s="11"/>
      <c r="X772" s="11"/>
      <c r="Z772" s="11"/>
      <c r="AA772" s="11"/>
      <c r="AB772" s="11"/>
      <c r="AC772" s="11"/>
      <c r="AD772" s="11"/>
      <c r="AE772" s="11"/>
      <c r="AF772" s="11"/>
      <c r="AG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8"/>
      <c r="AU772" s="11"/>
      <c r="AV772" s="11"/>
      <c r="AZ772" s="12"/>
      <c r="BA772" s="11"/>
    </row>
    <row r="773" spans="6:53" ht="15.75" customHeight="1">
      <c r="F773" s="44"/>
      <c r="H773" s="11"/>
      <c r="I773" s="11"/>
      <c r="J773" s="11"/>
      <c r="K773" s="11"/>
      <c r="L773" s="11"/>
      <c r="M773" s="11"/>
      <c r="N773" s="11"/>
      <c r="O773" s="11"/>
      <c r="P773" s="18"/>
      <c r="Q773" s="11"/>
      <c r="R773" s="11"/>
      <c r="S773" s="11"/>
      <c r="T773" s="11"/>
      <c r="U773" s="11"/>
      <c r="V773" s="11"/>
      <c r="W773" s="11"/>
      <c r="X773" s="11"/>
      <c r="Z773" s="11"/>
      <c r="AA773" s="11"/>
      <c r="AB773" s="11"/>
      <c r="AC773" s="11"/>
      <c r="AD773" s="11"/>
      <c r="AE773" s="11"/>
      <c r="AF773" s="11"/>
      <c r="AG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8"/>
      <c r="AU773" s="11"/>
      <c r="AV773" s="11"/>
      <c r="AZ773" s="12"/>
      <c r="BA773" s="11"/>
    </row>
    <row r="774" spans="6:53" ht="15.75" customHeight="1">
      <c r="F774" s="44"/>
      <c r="H774" s="11"/>
      <c r="I774" s="11"/>
      <c r="J774" s="11"/>
      <c r="K774" s="11"/>
      <c r="L774" s="11"/>
      <c r="M774" s="11"/>
      <c r="N774" s="11"/>
      <c r="O774" s="11"/>
      <c r="P774" s="18"/>
      <c r="Q774" s="11"/>
      <c r="R774" s="11"/>
      <c r="S774" s="11"/>
      <c r="T774" s="11"/>
      <c r="U774" s="11"/>
      <c r="V774" s="11"/>
      <c r="W774" s="11"/>
      <c r="X774" s="11"/>
      <c r="Z774" s="11"/>
      <c r="AA774" s="11"/>
      <c r="AB774" s="11"/>
      <c r="AC774" s="11"/>
      <c r="AD774" s="11"/>
      <c r="AE774" s="11"/>
      <c r="AF774" s="11"/>
      <c r="AG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8"/>
      <c r="AU774" s="11"/>
      <c r="AV774" s="11"/>
      <c r="AZ774" s="12"/>
      <c r="BA774" s="11"/>
    </row>
    <row r="775" spans="6:53" ht="15.75" customHeight="1">
      <c r="F775" s="44"/>
      <c r="H775" s="11"/>
      <c r="I775" s="11"/>
      <c r="J775" s="11"/>
      <c r="K775" s="11"/>
      <c r="L775" s="11"/>
      <c r="M775" s="11"/>
      <c r="N775" s="11"/>
      <c r="O775" s="11"/>
      <c r="P775" s="18"/>
      <c r="Q775" s="11"/>
      <c r="R775" s="11"/>
      <c r="S775" s="11"/>
      <c r="T775" s="11"/>
      <c r="U775" s="11"/>
      <c r="V775" s="11"/>
      <c r="W775" s="11"/>
      <c r="X775" s="11"/>
      <c r="Z775" s="11"/>
      <c r="AA775" s="11"/>
      <c r="AB775" s="11"/>
      <c r="AC775" s="11"/>
      <c r="AD775" s="11"/>
      <c r="AE775" s="11"/>
      <c r="AF775" s="11"/>
      <c r="AG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8"/>
      <c r="AU775" s="11"/>
      <c r="AV775" s="11"/>
      <c r="AZ775" s="12"/>
      <c r="BA775" s="11"/>
    </row>
    <row r="776" spans="6:53" ht="15.75" customHeight="1">
      <c r="F776" s="44"/>
      <c r="H776" s="11"/>
      <c r="I776" s="11"/>
      <c r="J776" s="11"/>
      <c r="K776" s="11"/>
      <c r="L776" s="11"/>
      <c r="M776" s="11"/>
      <c r="N776" s="11"/>
      <c r="O776" s="11"/>
      <c r="P776" s="18"/>
      <c r="Q776" s="11"/>
      <c r="R776" s="11"/>
      <c r="S776" s="11"/>
      <c r="T776" s="11"/>
      <c r="U776" s="11"/>
      <c r="V776" s="11"/>
      <c r="W776" s="11"/>
      <c r="X776" s="11"/>
      <c r="Z776" s="11"/>
      <c r="AA776" s="11"/>
      <c r="AB776" s="11"/>
      <c r="AC776" s="11"/>
      <c r="AD776" s="11"/>
      <c r="AE776" s="11"/>
      <c r="AF776" s="11"/>
      <c r="AG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8"/>
      <c r="AU776" s="11"/>
      <c r="AV776" s="11"/>
      <c r="AZ776" s="12"/>
      <c r="BA776" s="11"/>
    </row>
    <row r="777" spans="6:53" ht="15.75" customHeight="1">
      <c r="F777" s="44"/>
      <c r="H777" s="11"/>
      <c r="I777" s="11"/>
      <c r="J777" s="11"/>
      <c r="K777" s="11"/>
      <c r="L777" s="11"/>
      <c r="M777" s="11"/>
      <c r="N777" s="11"/>
      <c r="O777" s="11"/>
      <c r="P777" s="18"/>
      <c r="Q777" s="11"/>
      <c r="R777" s="11"/>
      <c r="S777" s="11"/>
      <c r="T777" s="11"/>
      <c r="U777" s="11"/>
      <c r="V777" s="11"/>
      <c r="W777" s="11"/>
      <c r="X777" s="11"/>
      <c r="Z777" s="11"/>
      <c r="AA777" s="11"/>
      <c r="AB777" s="11"/>
      <c r="AC777" s="11"/>
      <c r="AD777" s="11"/>
      <c r="AE777" s="11"/>
      <c r="AF777" s="11"/>
      <c r="AG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8"/>
      <c r="AU777" s="11"/>
      <c r="AV777" s="11"/>
      <c r="AZ777" s="12"/>
      <c r="BA777" s="11"/>
    </row>
    <row r="778" spans="6:53" ht="15.75" customHeight="1">
      <c r="F778" s="44"/>
      <c r="H778" s="11"/>
      <c r="I778" s="11"/>
      <c r="J778" s="11"/>
      <c r="K778" s="11"/>
      <c r="L778" s="11"/>
      <c r="M778" s="11"/>
      <c r="N778" s="11"/>
      <c r="O778" s="11"/>
      <c r="P778" s="18"/>
      <c r="Q778" s="11"/>
      <c r="R778" s="11"/>
      <c r="S778" s="11"/>
      <c r="T778" s="11"/>
      <c r="U778" s="11"/>
      <c r="V778" s="11"/>
      <c r="W778" s="11"/>
      <c r="X778" s="11"/>
      <c r="Z778" s="11"/>
      <c r="AA778" s="11"/>
      <c r="AB778" s="11"/>
      <c r="AC778" s="11"/>
      <c r="AD778" s="11"/>
      <c r="AE778" s="11"/>
      <c r="AF778" s="11"/>
      <c r="AG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8"/>
      <c r="AU778" s="11"/>
      <c r="AV778" s="11"/>
      <c r="AZ778" s="12"/>
      <c r="BA778" s="11"/>
    </row>
    <row r="779" spans="6:53" ht="15.75" customHeight="1">
      <c r="F779" s="44"/>
      <c r="H779" s="11"/>
      <c r="I779" s="11"/>
      <c r="J779" s="11"/>
      <c r="K779" s="11"/>
      <c r="L779" s="11"/>
      <c r="M779" s="11"/>
      <c r="N779" s="11"/>
      <c r="O779" s="11"/>
      <c r="P779" s="18"/>
      <c r="Q779" s="11"/>
      <c r="R779" s="11"/>
      <c r="S779" s="11"/>
      <c r="T779" s="11"/>
      <c r="U779" s="11"/>
      <c r="V779" s="11"/>
      <c r="W779" s="11"/>
      <c r="X779" s="11"/>
      <c r="Z779" s="11"/>
      <c r="AA779" s="11"/>
      <c r="AB779" s="11"/>
      <c r="AC779" s="11"/>
      <c r="AD779" s="11"/>
      <c r="AE779" s="11"/>
      <c r="AF779" s="11"/>
      <c r="AG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8"/>
      <c r="AU779" s="11"/>
      <c r="AV779" s="11"/>
      <c r="AZ779" s="12"/>
      <c r="BA779" s="11"/>
    </row>
    <row r="780" spans="6:53" ht="15.75" customHeight="1">
      <c r="F780" s="44"/>
      <c r="H780" s="11"/>
      <c r="I780" s="11"/>
      <c r="J780" s="11"/>
      <c r="K780" s="11"/>
      <c r="L780" s="11"/>
      <c r="M780" s="11"/>
      <c r="N780" s="11"/>
      <c r="O780" s="11"/>
      <c r="P780" s="18"/>
      <c r="Q780" s="11"/>
      <c r="R780" s="11"/>
      <c r="S780" s="11"/>
      <c r="T780" s="11"/>
      <c r="U780" s="11"/>
      <c r="V780" s="11"/>
      <c r="W780" s="11"/>
      <c r="X780" s="11"/>
      <c r="Z780" s="11"/>
      <c r="AA780" s="11"/>
      <c r="AB780" s="11"/>
      <c r="AC780" s="11"/>
      <c r="AD780" s="11"/>
      <c r="AE780" s="11"/>
      <c r="AF780" s="11"/>
      <c r="AG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8"/>
      <c r="AU780" s="11"/>
      <c r="AV780" s="11"/>
      <c r="AZ780" s="12"/>
      <c r="BA780" s="11"/>
    </row>
    <row r="781" spans="6:53" ht="15.75" customHeight="1">
      <c r="F781" s="44"/>
      <c r="H781" s="11"/>
      <c r="I781" s="11"/>
      <c r="J781" s="11"/>
      <c r="K781" s="11"/>
      <c r="L781" s="11"/>
      <c r="M781" s="11"/>
      <c r="N781" s="11"/>
      <c r="O781" s="11"/>
      <c r="P781" s="18"/>
      <c r="Q781" s="11"/>
      <c r="R781" s="11"/>
      <c r="S781" s="11"/>
      <c r="T781" s="11"/>
      <c r="U781" s="11"/>
      <c r="V781" s="11"/>
      <c r="W781" s="11"/>
      <c r="X781" s="11"/>
      <c r="Z781" s="11"/>
      <c r="AA781" s="11"/>
      <c r="AB781" s="11"/>
      <c r="AC781" s="11"/>
      <c r="AD781" s="11"/>
      <c r="AE781" s="11"/>
      <c r="AF781" s="11"/>
      <c r="AG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8"/>
      <c r="AU781" s="11"/>
      <c r="AV781" s="11"/>
      <c r="AZ781" s="12"/>
      <c r="BA781" s="11"/>
    </row>
    <row r="782" spans="6:53" ht="15.75" customHeight="1">
      <c r="F782" s="44"/>
      <c r="H782" s="11"/>
      <c r="I782" s="11"/>
      <c r="J782" s="11"/>
      <c r="K782" s="11"/>
      <c r="L782" s="11"/>
      <c r="M782" s="11"/>
      <c r="N782" s="11"/>
      <c r="O782" s="11"/>
      <c r="P782" s="18"/>
      <c r="Q782" s="11"/>
      <c r="R782" s="11"/>
      <c r="S782" s="11"/>
      <c r="T782" s="11"/>
      <c r="U782" s="11"/>
      <c r="V782" s="11"/>
      <c r="W782" s="11"/>
      <c r="X782" s="11"/>
      <c r="Z782" s="11"/>
      <c r="AA782" s="11"/>
      <c r="AB782" s="11"/>
      <c r="AC782" s="11"/>
      <c r="AD782" s="11"/>
      <c r="AE782" s="11"/>
      <c r="AF782" s="11"/>
      <c r="AG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8"/>
      <c r="AU782" s="11"/>
      <c r="AV782" s="11"/>
      <c r="AZ782" s="12"/>
      <c r="BA782" s="11"/>
    </row>
    <row r="783" spans="6:53" ht="15.75" customHeight="1">
      <c r="F783" s="44"/>
      <c r="H783" s="11"/>
      <c r="I783" s="11"/>
      <c r="J783" s="11"/>
      <c r="K783" s="11"/>
      <c r="L783" s="11"/>
      <c r="M783" s="11"/>
      <c r="N783" s="11"/>
      <c r="O783" s="11"/>
      <c r="P783" s="18"/>
      <c r="Q783" s="11"/>
      <c r="R783" s="11"/>
      <c r="S783" s="11"/>
      <c r="T783" s="11"/>
      <c r="U783" s="11"/>
      <c r="V783" s="11"/>
      <c r="W783" s="11"/>
      <c r="X783" s="11"/>
      <c r="Z783" s="11"/>
      <c r="AA783" s="11"/>
      <c r="AB783" s="11"/>
      <c r="AC783" s="11"/>
      <c r="AD783" s="11"/>
      <c r="AE783" s="11"/>
      <c r="AF783" s="11"/>
      <c r="AG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8"/>
      <c r="AU783" s="11"/>
      <c r="AV783" s="11"/>
      <c r="AZ783" s="12"/>
      <c r="BA783" s="11"/>
    </row>
    <row r="784" spans="6:53" ht="15.75" customHeight="1">
      <c r="F784" s="44"/>
      <c r="H784" s="11"/>
      <c r="I784" s="11"/>
      <c r="J784" s="11"/>
      <c r="K784" s="11"/>
      <c r="L784" s="11"/>
      <c r="M784" s="11"/>
      <c r="N784" s="11"/>
      <c r="O784" s="11"/>
      <c r="P784" s="18"/>
      <c r="Q784" s="11"/>
      <c r="R784" s="11"/>
      <c r="S784" s="11"/>
      <c r="T784" s="11"/>
      <c r="U784" s="11"/>
      <c r="V784" s="11"/>
      <c r="W784" s="11"/>
      <c r="X784" s="11"/>
      <c r="Z784" s="11"/>
      <c r="AA784" s="11"/>
      <c r="AB784" s="11"/>
      <c r="AC784" s="11"/>
      <c r="AD784" s="11"/>
      <c r="AE784" s="11"/>
      <c r="AF784" s="11"/>
      <c r="AG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8"/>
      <c r="AU784" s="11"/>
      <c r="AV784" s="11"/>
      <c r="AZ784" s="12"/>
      <c r="BA784" s="11"/>
    </row>
    <row r="785" spans="6:53" ht="15.75" customHeight="1">
      <c r="F785" s="44"/>
      <c r="H785" s="11"/>
      <c r="I785" s="11"/>
      <c r="J785" s="11"/>
      <c r="K785" s="11"/>
      <c r="L785" s="11"/>
      <c r="M785" s="11"/>
      <c r="N785" s="11"/>
      <c r="O785" s="11"/>
      <c r="P785" s="18"/>
      <c r="Q785" s="11"/>
      <c r="R785" s="11"/>
      <c r="S785" s="11"/>
      <c r="T785" s="11"/>
      <c r="U785" s="11"/>
      <c r="V785" s="11"/>
      <c r="W785" s="11"/>
      <c r="X785" s="11"/>
      <c r="Z785" s="11"/>
      <c r="AA785" s="11"/>
      <c r="AB785" s="11"/>
      <c r="AC785" s="11"/>
      <c r="AD785" s="11"/>
      <c r="AE785" s="11"/>
      <c r="AF785" s="11"/>
      <c r="AG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8"/>
      <c r="AU785" s="11"/>
      <c r="AV785" s="11"/>
      <c r="AZ785" s="12"/>
      <c r="BA785" s="11"/>
    </row>
    <row r="786" spans="6:53" ht="15.75" customHeight="1">
      <c r="F786" s="44"/>
      <c r="H786" s="11"/>
      <c r="I786" s="11"/>
      <c r="J786" s="11"/>
      <c r="K786" s="11"/>
      <c r="L786" s="11"/>
      <c r="M786" s="11"/>
      <c r="N786" s="11"/>
      <c r="O786" s="11"/>
      <c r="P786" s="18"/>
      <c r="Q786" s="11"/>
      <c r="R786" s="11"/>
      <c r="S786" s="11"/>
      <c r="T786" s="11"/>
      <c r="U786" s="11"/>
      <c r="V786" s="11"/>
      <c r="W786" s="11"/>
      <c r="X786" s="11"/>
      <c r="Z786" s="11"/>
      <c r="AA786" s="11"/>
      <c r="AB786" s="11"/>
      <c r="AC786" s="11"/>
      <c r="AD786" s="11"/>
      <c r="AE786" s="11"/>
      <c r="AF786" s="11"/>
      <c r="AG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8"/>
      <c r="AU786" s="11"/>
      <c r="AV786" s="11"/>
      <c r="AZ786" s="12"/>
      <c r="BA786" s="11"/>
    </row>
    <row r="787" spans="6:53" ht="15.75" customHeight="1">
      <c r="F787" s="44"/>
      <c r="H787" s="11"/>
      <c r="I787" s="11"/>
      <c r="J787" s="11"/>
      <c r="K787" s="11"/>
      <c r="L787" s="11"/>
      <c r="M787" s="11"/>
      <c r="N787" s="11"/>
      <c r="O787" s="11"/>
      <c r="P787" s="18"/>
      <c r="Q787" s="11"/>
      <c r="R787" s="11"/>
      <c r="S787" s="11"/>
      <c r="T787" s="11"/>
      <c r="U787" s="11"/>
      <c r="V787" s="11"/>
      <c r="W787" s="11"/>
      <c r="X787" s="11"/>
      <c r="Z787" s="11"/>
      <c r="AA787" s="11"/>
      <c r="AB787" s="11"/>
      <c r="AC787" s="11"/>
      <c r="AD787" s="11"/>
      <c r="AE787" s="11"/>
      <c r="AF787" s="11"/>
      <c r="AG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8"/>
      <c r="AU787" s="11"/>
      <c r="AV787" s="11"/>
      <c r="AZ787" s="12"/>
      <c r="BA787" s="11"/>
    </row>
    <row r="788" spans="6:53" ht="15.75" customHeight="1">
      <c r="F788" s="44"/>
      <c r="H788" s="11"/>
      <c r="I788" s="11"/>
      <c r="J788" s="11"/>
      <c r="K788" s="11"/>
      <c r="L788" s="11"/>
      <c r="M788" s="11"/>
      <c r="N788" s="11"/>
      <c r="O788" s="11"/>
      <c r="P788" s="18"/>
      <c r="Q788" s="11"/>
      <c r="R788" s="11"/>
      <c r="S788" s="11"/>
      <c r="T788" s="11"/>
      <c r="U788" s="11"/>
      <c r="V788" s="11"/>
      <c r="W788" s="11"/>
      <c r="X788" s="11"/>
      <c r="Z788" s="11"/>
      <c r="AA788" s="11"/>
      <c r="AB788" s="11"/>
      <c r="AC788" s="11"/>
      <c r="AD788" s="11"/>
      <c r="AE788" s="11"/>
      <c r="AF788" s="11"/>
      <c r="AG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8"/>
      <c r="AU788" s="11"/>
      <c r="AV788" s="11"/>
      <c r="AZ788" s="12"/>
      <c r="BA788" s="11"/>
    </row>
    <row r="789" spans="6:53" ht="15.75" customHeight="1">
      <c r="F789" s="44"/>
      <c r="H789" s="11"/>
      <c r="I789" s="11"/>
      <c r="J789" s="11"/>
      <c r="K789" s="11"/>
      <c r="L789" s="11"/>
      <c r="M789" s="11"/>
      <c r="N789" s="11"/>
      <c r="O789" s="11"/>
      <c r="P789" s="18"/>
      <c r="Q789" s="11"/>
      <c r="R789" s="11"/>
      <c r="S789" s="11"/>
      <c r="T789" s="11"/>
      <c r="U789" s="11"/>
      <c r="V789" s="11"/>
      <c r="W789" s="11"/>
      <c r="X789" s="11"/>
      <c r="Z789" s="11"/>
      <c r="AA789" s="11"/>
      <c r="AB789" s="11"/>
      <c r="AC789" s="11"/>
      <c r="AD789" s="11"/>
      <c r="AE789" s="11"/>
      <c r="AF789" s="11"/>
      <c r="AG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8"/>
      <c r="AU789" s="11"/>
      <c r="AV789" s="11"/>
      <c r="AZ789" s="12"/>
      <c r="BA789" s="11"/>
    </row>
    <row r="790" spans="6:53" ht="15.75" customHeight="1">
      <c r="F790" s="44"/>
      <c r="H790" s="11"/>
      <c r="I790" s="11"/>
      <c r="J790" s="11"/>
      <c r="K790" s="11"/>
      <c r="L790" s="11"/>
      <c r="M790" s="11"/>
      <c r="N790" s="11"/>
      <c r="O790" s="11"/>
      <c r="P790" s="18"/>
      <c r="Q790" s="11"/>
      <c r="R790" s="11"/>
      <c r="S790" s="11"/>
      <c r="T790" s="11"/>
      <c r="U790" s="11"/>
      <c r="V790" s="11"/>
      <c r="W790" s="11"/>
      <c r="X790" s="11"/>
      <c r="Z790" s="11"/>
      <c r="AA790" s="11"/>
      <c r="AB790" s="11"/>
      <c r="AC790" s="11"/>
      <c r="AD790" s="11"/>
      <c r="AE790" s="11"/>
      <c r="AF790" s="11"/>
      <c r="AG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8"/>
      <c r="AU790" s="11"/>
      <c r="AV790" s="11"/>
      <c r="AZ790" s="12"/>
      <c r="BA790" s="11"/>
    </row>
    <row r="791" spans="6:53" ht="15.75" customHeight="1">
      <c r="F791" s="44"/>
      <c r="H791" s="11"/>
      <c r="I791" s="11"/>
      <c r="J791" s="11"/>
      <c r="K791" s="11"/>
      <c r="L791" s="11"/>
      <c r="M791" s="11"/>
      <c r="N791" s="11"/>
      <c r="O791" s="11"/>
      <c r="P791" s="18"/>
      <c r="Q791" s="11"/>
      <c r="R791" s="11"/>
      <c r="S791" s="11"/>
      <c r="T791" s="11"/>
      <c r="U791" s="11"/>
      <c r="V791" s="11"/>
      <c r="W791" s="11"/>
      <c r="X791" s="11"/>
      <c r="Z791" s="11"/>
      <c r="AA791" s="11"/>
      <c r="AB791" s="11"/>
      <c r="AC791" s="11"/>
      <c r="AD791" s="11"/>
      <c r="AE791" s="11"/>
      <c r="AF791" s="11"/>
      <c r="AG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8"/>
      <c r="AU791" s="11"/>
      <c r="AV791" s="11"/>
      <c r="AZ791" s="12"/>
      <c r="BA791" s="11"/>
    </row>
    <row r="792" spans="6:53" ht="15.75" customHeight="1">
      <c r="F792" s="44"/>
      <c r="H792" s="11"/>
      <c r="I792" s="11"/>
      <c r="J792" s="11"/>
      <c r="K792" s="11"/>
      <c r="L792" s="11"/>
      <c r="M792" s="11"/>
      <c r="N792" s="11"/>
      <c r="O792" s="11"/>
      <c r="P792" s="18"/>
      <c r="Q792" s="11"/>
      <c r="R792" s="11"/>
      <c r="S792" s="11"/>
      <c r="T792" s="11"/>
      <c r="U792" s="11"/>
      <c r="V792" s="11"/>
      <c r="W792" s="11"/>
      <c r="X792" s="11"/>
      <c r="Z792" s="11"/>
      <c r="AA792" s="11"/>
      <c r="AB792" s="11"/>
      <c r="AC792" s="11"/>
      <c r="AD792" s="11"/>
      <c r="AE792" s="11"/>
      <c r="AF792" s="11"/>
      <c r="AG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8"/>
      <c r="AU792" s="11"/>
      <c r="AV792" s="11"/>
      <c r="AZ792" s="12"/>
      <c r="BA792" s="11"/>
    </row>
    <row r="793" spans="6:53" ht="15.75" customHeight="1">
      <c r="F793" s="44"/>
      <c r="H793" s="11"/>
      <c r="I793" s="11"/>
      <c r="J793" s="11"/>
      <c r="K793" s="11"/>
      <c r="L793" s="11"/>
      <c r="M793" s="11"/>
      <c r="N793" s="11"/>
      <c r="O793" s="11"/>
      <c r="P793" s="18"/>
      <c r="Q793" s="11"/>
      <c r="R793" s="11"/>
      <c r="S793" s="11"/>
      <c r="T793" s="11"/>
      <c r="U793" s="11"/>
      <c r="V793" s="11"/>
      <c r="W793" s="11"/>
      <c r="X793" s="11"/>
      <c r="Z793" s="11"/>
      <c r="AA793" s="11"/>
      <c r="AB793" s="11"/>
      <c r="AC793" s="11"/>
      <c r="AD793" s="11"/>
      <c r="AE793" s="11"/>
      <c r="AF793" s="11"/>
      <c r="AG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8"/>
      <c r="AU793" s="11"/>
      <c r="AV793" s="11"/>
      <c r="AZ793" s="12"/>
      <c r="BA793" s="11"/>
    </row>
    <row r="794" spans="6:53" ht="15.75" customHeight="1">
      <c r="F794" s="44"/>
      <c r="H794" s="11"/>
      <c r="I794" s="11"/>
      <c r="J794" s="11"/>
      <c r="K794" s="11"/>
      <c r="L794" s="11"/>
      <c r="M794" s="11"/>
      <c r="N794" s="11"/>
      <c r="O794" s="11"/>
      <c r="P794" s="18"/>
      <c r="Q794" s="11"/>
      <c r="R794" s="11"/>
      <c r="S794" s="11"/>
      <c r="T794" s="11"/>
      <c r="U794" s="11"/>
      <c r="V794" s="11"/>
      <c r="W794" s="11"/>
      <c r="X794" s="11"/>
      <c r="Z794" s="11"/>
      <c r="AA794" s="11"/>
      <c r="AB794" s="11"/>
      <c r="AC794" s="11"/>
      <c r="AD794" s="11"/>
      <c r="AE794" s="11"/>
      <c r="AF794" s="11"/>
      <c r="AG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8"/>
      <c r="AU794" s="11"/>
      <c r="AV794" s="11"/>
      <c r="AZ794" s="12"/>
      <c r="BA794" s="11"/>
    </row>
    <row r="795" spans="6:53" ht="15.75" customHeight="1">
      <c r="F795" s="44"/>
      <c r="H795" s="11"/>
      <c r="I795" s="11"/>
      <c r="J795" s="11"/>
      <c r="K795" s="11"/>
      <c r="L795" s="11"/>
      <c r="M795" s="11"/>
      <c r="N795" s="11"/>
      <c r="O795" s="11"/>
      <c r="P795" s="18"/>
      <c r="Q795" s="11"/>
      <c r="R795" s="11"/>
      <c r="S795" s="11"/>
      <c r="T795" s="11"/>
      <c r="U795" s="11"/>
      <c r="V795" s="11"/>
      <c r="W795" s="11"/>
      <c r="X795" s="11"/>
      <c r="Z795" s="11"/>
      <c r="AA795" s="11"/>
      <c r="AB795" s="11"/>
      <c r="AC795" s="11"/>
      <c r="AD795" s="11"/>
      <c r="AE795" s="11"/>
      <c r="AF795" s="11"/>
      <c r="AG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8"/>
      <c r="AU795" s="11"/>
      <c r="AV795" s="11"/>
      <c r="AZ795" s="12"/>
      <c r="BA795" s="11"/>
    </row>
    <row r="796" spans="6:53" ht="15.75" customHeight="1">
      <c r="F796" s="44"/>
      <c r="H796" s="11"/>
      <c r="I796" s="11"/>
      <c r="J796" s="11"/>
      <c r="K796" s="11"/>
      <c r="L796" s="11"/>
      <c r="M796" s="11"/>
      <c r="N796" s="11"/>
      <c r="O796" s="11"/>
      <c r="P796" s="18"/>
      <c r="Q796" s="11"/>
      <c r="R796" s="11"/>
      <c r="S796" s="11"/>
      <c r="T796" s="11"/>
      <c r="U796" s="11"/>
      <c r="V796" s="11"/>
      <c r="W796" s="11"/>
      <c r="X796" s="11"/>
      <c r="Z796" s="11"/>
      <c r="AA796" s="11"/>
      <c r="AB796" s="11"/>
      <c r="AC796" s="11"/>
      <c r="AD796" s="11"/>
      <c r="AE796" s="11"/>
      <c r="AF796" s="11"/>
      <c r="AG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8"/>
      <c r="AU796" s="11"/>
      <c r="AV796" s="11"/>
      <c r="AZ796" s="12"/>
      <c r="BA796" s="11"/>
    </row>
    <row r="797" spans="6:53" ht="15.75" customHeight="1">
      <c r="F797" s="44"/>
      <c r="H797" s="11"/>
      <c r="I797" s="11"/>
      <c r="J797" s="11"/>
      <c r="K797" s="11"/>
      <c r="L797" s="11"/>
      <c r="M797" s="11"/>
      <c r="N797" s="11"/>
      <c r="O797" s="11"/>
      <c r="P797" s="18"/>
      <c r="Q797" s="11"/>
      <c r="R797" s="11"/>
      <c r="S797" s="11"/>
      <c r="T797" s="11"/>
      <c r="U797" s="11"/>
      <c r="V797" s="11"/>
      <c r="W797" s="11"/>
      <c r="X797" s="11"/>
      <c r="Z797" s="11"/>
      <c r="AA797" s="11"/>
      <c r="AB797" s="11"/>
      <c r="AC797" s="11"/>
      <c r="AD797" s="11"/>
      <c r="AE797" s="11"/>
      <c r="AF797" s="11"/>
      <c r="AG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8"/>
      <c r="AU797" s="11"/>
      <c r="AV797" s="11"/>
      <c r="AZ797" s="12"/>
      <c r="BA797" s="11"/>
    </row>
    <row r="798" spans="6:53" ht="15.75" customHeight="1">
      <c r="F798" s="44"/>
      <c r="H798" s="11"/>
      <c r="I798" s="11"/>
      <c r="J798" s="11"/>
      <c r="K798" s="11"/>
      <c r="L798" s="11"/>
      <c r="M798" s="11"/>
      <c r="N798" s="11"/>
      <c r="O798" s="11"/>
      <c r="P798" s="18"/>
      <c r="Q798" s="11"/>
      <c r="R798" s="11"/>
      <c r="S798" s="11"/>
      <c r="T798" s="11"/>
      <c r="U798" s="11"/>
      <c r="V798" s="11"/>
      <c r="W798" s="11"/>
      <c r="X798" s="11"/>
      <c r="Z798" s="11"/>
      <c r="AA798" s="11"/>
      <c r="AB798" s="11"/>
      <c r="AC798" s="11"/>
      <c r="AD798" s="11"/>
      <c r="AE798" s="11"/>
      <c r="AF798" s="11"/>
      <c r="AG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8"/>
      <c r="AU798" s="11"/>
      <c r="AV798" s="11"/>
      <c r="AZ798" s="12"/>
      <c r="BA798" s="11"/>
    </row>
    <row r="799" spans="6:53" ht="15.75" customHeight="1">
      <c r="F799" s="44"/>
      <c r="H799" s="11"/>
      <c r="I799" s="11"/>
      <c r="J799" s="11"/>
      <c r="K799" s="11"/>
      <c r="L799" s="11"/>
      <c r="M799" s="11"/>
      <c r="N799" s="11"/>
      <c r="O799" s="11"/>
      <c r="P799" s="18"/>
      <c r="Q799" s="11"/>
      <c r="R799" s="11"/>
      <c r="S799" s="11"/>
      <c r="T799" s="11"/>
      <c r="U799" s="11"/>
      <c r="V799" s="11"/>
      <c r="W799" s="11"/>
      <c r="X799" s="11"/>
      <c r="Z799" s="11"/>
      <c r="AA799" s="11"/>
      <c r="AB799" s="11"/>
      <c r="AC799" s="11"/>
      <c r="AD799" s="11"/>
      <c r="AE799" s="11"/>
      <c r="AF799" s="11"/>
      <c r="AG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8"/>
      <c r="AU799" s="11"/>
      <c r="AV799" s="11"/>
      <c r="AZ799" s="12"/>
      <c r="BA799" s="11"/>
    </row>
    <row r="800" spans="6:53" ht="15.75" customHeight="1">
      <c r="F800" s="44"/>
      <c r="H800" s="11"/>
      <c r="I800" s="11"/>
      <c r="J800" s="11"/>
      <c r="K800" s="11"/>
      <c r="L800" s="11"/>
      <c r="M800" s="11"/>
      <c r="N800" s="11"/>
      <c r="O800" s="11"/>
      <c r="P800" s="18"/>
      <c r="Q800" s="11"/>
      <c r="R800" s="11"/>
      <c r="S800" s="11"/>
      <c r="T800" s="11"/>
      <c r="U800" s="11"/>
      <c r="V800" s="11"/>
      <c r="W800" s="11"/>
      <c r="X800" s="11"/>
      <c r="Z800" s="11"/>
      <c r="AA800" s="11"/>
      <c r="AB800" s="11"/>
      <c r="AC800" s="11"/>
      <c r="AD800" s="11"/>
      <c r="AE800" s="11"/>
      <c r="AF800" s="11"/>
      <c r="AG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8"/>
      <c r="AU800" s="11"/>
      <c r="AV800" s="11"/>
      <c r="AZ800" s="12"/>
      <c r="BA800" s="11"/>
    </row>
    <row r="801" spans="6:53" ht="15.75" customHeight="1">
      <c r="F801" s="44"/>
      <c r="H801" s="11"/>
      <c r="I801" s="11"/>
      <c r="J801" s="11"/>
      <c r="K801" s="11"/>
      <c r="L801" s="11"/>
      <c r="M801" s="11"/>
      <c r="N801" s="11"/>
      <c r="O801" s="11"/>
      <c r="P801" s="18"/>
      <c r="Q801" s="11"/>
      <c r="R801" s="11"/>
      <c r="S801" s="11"/>
      <c r="T801" s="11"/>
      <c r="U801" s="11"/>
      <c r="V801" s="11"/>
      <c r="W801" s="11"/>
      <c r="X801" s="11"/>
      <c r="Z801" s="11"/>
      <c r="AA801" s="11"/>
      <c r="AB801" s="11"/>
      <c r="AC801" s="11"/>
      <c r="AD801" s="11"/>
      <c r="AE801" s="11"/>
      <c r="AF801" s="11"/>
      <c r="AG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8"/>
      <c r="AU801" s="11"/>
      <c r="AV801" s="11"/>
      <c r="AZ801" s="12"/>
      <c r="BA801" s="11"/>
    </row>
    <row r="802" spans="6:53" ht="15.75" customHeight="1">
      <c r="F802" s="44"/>
      <c r="H802" s="11"/>
      <c r="I802" s="11"/>
      <c r="J802" s="11"/>
      <c r="K802" s="11"/>
      <c r="L802" s="11"/>
      <c r="M802" s="11"/>
      <c r="N802" s="11"/>
      <c r="O802" s="11"/>
      <c r="P802" s="18"/>
      <c r="Q802" s="11"/>
      <c r="R802" s="11"/>
      <c r="S802" s="11"/>
      <c r="T802" s="11"/>
      <c r="U802" s="11"/>
      <c r="V802" s="11"/>
      <c r="W802" s="11"/>
      <c r="X802" s="11"/>
      <c r="Z802" s="11"/>
      <c r="AA802" s="11"/>
      <c r="AB802" s="11"/>
      <c r="AC802" s="11"/>
      <c r="AD802" s="11"/>
      <c r="AE802" s="11"/>
      <c r="AF802" s="11"/>
      <c r="AG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8"/>
      <c r="AU802" s="11"/>
      <c r="AV802" s="11"/>
      <c r="AZ802" s="12"/>
      <c r="BA802" s="11"/>
    </row>
    <row r="803" spans="6:53" ht="15.75" customHeight="1">
      <c r="F803" s="44"/>
      <c r="H803" s="11"/>
      <c r="I803" s="11"/>
      <c r="J803" s="11"/>
      <c r="K803" s="11"/>
      <c r="L803" s="11"/>
      <c r="M803" s="11"/>
      <c r="N803" s="11"/>
      <c r="O803" s="11"/>
      <c r="P803" s="18"/>
      <c r="Q803" s="11"/>
      <c r="R803" s="11"/>
      <c r="S803" s="11"/>
      <c r="T803" s="11"/>
      <c r="U803" s="11"/>
      <c r="V803" s="11"/>
      <c r="W803" s="11"/>
      <c r="X803" s="11"/>
      <c r="Z803" s="11"/>
      <c r="AA803" s="11"/>
      <c r="AB803" s="11"/>
      <c r="AC803" s="11"/>
      <c r="AD803" s="11"/>
      <c r="AE803" s="11"/>
      <c r="AF803" s="11"/>
      <c r="AG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8"/>
      <c r="AU803" s="11"/>
      <c r="AV803" s="11"/>
      <c r="AZ803" s="12"/>
      <c r="BA803" s="11"/>
    </row>
    <row r="804" spans="6:53" ht="15.75" customHeight="1">
      <c r="F804" s="44"/>
      <c r="H804" s="11"/>
      <c r="I804" s="11"/>
      <c r="J804" s="11"/>
      <c r="K804" s="11"/>
      <c r="L804" s="11"/>
      <c r="M804" s="11"/>
      <c r="N804" s="11"/>
      <c r="O804" s="11"/>
      <c r="P804" s="18"/>
      <c r="Q804" s="11"/>
      <c r="R804" s="11"/>
      <c r="S804" s="11"/>
      <c r="T804" s="11"/>
      <c r="U804" s="11"/>
      <c r="V804" s="11"/>
      <c r="W804" s="11"/>
      <c r="X804" s="11"/>
      <c r="Z804" s="11"/>
      <c r="AA804" s="11"/>
      <c r="AB804" s="11"/>
      <c r="AC804" s="11"/>
      <c r="AD804" s="11"/>
      <c r="AE804" s="11"/>
      <c r="AF804" s="11"/>
      <c r="AG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8"/>
      <c r="AU804" s="11"/>
      <c r="AV804" s="11"/>
      <c r="AZ804" s="12"/>
      <c r="BA804" s="11"/>
    </row>
    <row r="805" spans="6:53" ht="15.75" customHeight="1">
      <c r="F805" s="44"/>
      <c r="H805" s="11"/>
      <c r="I805" s="11"/>
      <c r="J805" s="11"/>
      <c r="K805" s="11"/>
      <c r="L805" s="11"/>
      <c r="M805" s="11"/>
      <c r="N805" s="11"/>
      <c r="O805" s="11"/>
      <c r="P805" s="18"/>
      <c r="Q805" s="11"/>
      <c r="R805" s="11"/>
      <c r="S805" s="11"/>
      <c r="T805" s="11"/>
      <c r="U805" s="11"/>
      <c r="V805" s="11"/>
      <c r="W805" s="11"/>
      <c r="X805" s="11"/>
      <c r="Z805" s="11"/>
      <c r="AA805" s="11"/>
      <c r="AB805" s="11"/>
      <c r="AC805" s="11"/>
      <c r="AD805" s="11"/>
      <c r="AE805" s="11"/>
      <c r="AF805" s="11"/>
      <c r="AG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8"/>
      <c r="AU805" s="11"/>
      <c r="AV805" s="11"/>
      <c r="AZ805" s="12"/>
      <c r="BA805" s="11"/>
    </row>
    <row r="806" spans="6:53" ht="15.75" customHeight="1">
      <c r="F806" s="44"/>
      <c r="H806" s="11"/>
      <c r="I806" s="11"/>
      <c r="J806" s="11"/>
      <c r="K806" s="11"/>
      <c r="L806" s="11"/>
      <c r="M806" s="11"/>
      <c r="N806" s="11"/>
      <c r="O806" s="11"/>
      <c r="P806" s="18"/>
      <c r="Q806" s="11"/>
      <c r="R806" s="11"/>
      <c r="S806" s="11"/>
      <c r="T806" s="11"/>
      <c r="U806" s="11"/>
      <c r="V806" s="11"/>
      <c r="W806" s="11"/>
      <c r="X806" s="11"/>
      <c r="Z806" s="11"/>
      <c r="AA806" s="11"/>
      <c r="AB806" s="11"/>
      <c r="AC806" s="11"/>
      <c r="AD806" s="11"/>
      <c r="AE806" s="11"/>
      <c r="AF806" s="11"/>
      <c r="AG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8"/>
      <c r="AU806" s="11"/>
      <c r="AV806" s="11"/>
      <c r="AZ806" s="12"/>
      <c r="BA806" s="11"/>
    </row>
    <row r="807" spans="6:53" ht="15.75" customHeight="1">
      <c r="F807" s="44"/>
      <c r="H807" s="11"/>
      <c r="I807" s="11"/>
      <c r="J807" s="11"/>
      <c r="K807" s="11"/>
      <c r="L807" s="11"/>
      <c r="M807" s="11"/>
      <c r="N807" s="11"/>
      <c r="O807" s="11"/>
      <c r="P807" s="18"/>
      <c r="Q807" s="11"/>
      <c r="R807" s="11"/>
      <c r="S807" s="11"/>
      <c r="T807" s="11"/>
      <c r="U807" s="11"/>
      <c r="V807" s="11"/>
      <c r="W807" s="11"/>
      <c r="X807" s="11"/>
      <c r="Z807" s="11"/>
      <c r="AA807" s="11"/>
      <c r="AB807" s="11"/>
      <c r="AC807" s="11"/>
      <c r="AD807" s="11"/>
      <c r="AE807" s="11"/>
      <c r="AF807" s="11"/>
      <c r="AG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8"/>
      <c r="AU807" s="11"/>
      <c r="AV807" s="11"/>
      <c r="AZ807" s="12"/>
      <c r="BA807" s="11"/>
    </row>
    <row r="808" spans="6:53" ht="15.75" customHeight="1">
      <c r="F808" s="44"/>
      <c r="H808" s="11"/>
      <c r="I808" s="11"/>
      <c r="J808" s="11"/>
      <c r="K808" s="11"/>
      <c r="L808" s="11"/>
      <c r="M808" s="11"/>
      <c r="N808" s="11"/>
      <c r="O808" s="11"/>
      <c r="P808" s="18"/>
      <c r="Q808" s="11"/>
      <c r="R808" s="11"/>
      <c r="S808" s="11"/>
      <c r="T808" s="11"/>
      <c r="U808" s="11"/>
      <c r="V808" s="11"/>
      <c r="W808" s="11"/>
      <c r="X808" s="11"/>
      <c r="Z808" s="11"/>
      <c r="AA808" s="11"/>
      <c r="AB808" s="11"/>
      <c r="AC808" s="11"/>
      <c r="AD808" s="11"/>
      <c r="AE808" s="11"/>
      <c r="AF808" s="11"/>
      <c r="AG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8"/>
      <c r="AU808" s="11"/>
      <c r="AV808" s="11"/>
      <c r="AZ808" s="12"/>
      <c r="BA808" s="11"/>
    </row>
    <row r="809" spans="6:53" ht="15.75" customHeight="1">
      <c r="F809" s="44"/>
      <c r="H809" s="11"/>
      <c r="I809" s="11"/>
      <c r="J809" s="11"/>
      <c r="K809" s="11"/>
      <c r="L809" s="11"/>
      <c r="M809" s="11"/>
      <c r="N809" s="11"/>
      <c r="O809" s="11"/>
      <c r="P809" s="18"/>
      <c r="Q809" s="11"/>
      <c r="R809" s="11"/>
      <c r="S809" s="11"/>
      <c r="T809" s="11"/>
      <c r="U809" s="11"/>
      <c r="V809" s="11"/>
      <c r="W809" s="11"/>
      <c r="X809" s="11"/>
      <c r="Z809" s="11"/>
      <c r="AA809" s="11"/>
      <c r="AB809" s="11"/>
      <c r="AC809" s="11"/>
      <c r="AD809" s="11"/>
      <c r="AE809" s="11"/>
      <c r="AF809" s="11"/>
      <c r="AG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8"/>
      <c r="AU809" s="11"/>
      <c r="AV809" s="11"/>
      <c r="AZ809" s="12"/>
      <c r="BA809" s="11"/>
    </row>
    <row r="810" spans="6:53" ht="15.75" customHeight="1">
      <c r="F810" s="44"/>
      <c r="H810" s="11"/>
      <c r="I810" s="11"/>
      <c r="J810" s="11"/>
      <c r="K810" s="11"/>
      <c r="L810" s="11"/>
      <c r="M810" s="11"/>
      <c r="N810" s="11"/>
      <c r="O810" s="11"/>
      <c r="P810" s="18"/>
      <c r="Q810" s="11"/>
      <c r="R810" s="11"/>
      <c r="S810" s="11"/>
      <c r="T810" s="11"/>
      <c r="U810" s="11"/>
      <c r="V810" s="11"/>
      <c r="W810" s="11"/>
      <c r="X810" s="11"/>
      <c r="Z810" s="11"/>
      <c r="AA810" s="11"/>
      <c r="AB810" s="11"/>
      <c r="AC810" s="11"/>
      <c r="AD810" s="11"/>
      <c r="AE810" s="11"/>
      <c r="AF810" s="11"/>
      <c r="AG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8"/>
      <c r="AU810" s="11"/>
      <c r="AV810" s="11"/>
      <c r="AZ810" s="12"/>
      <c r="BA810" s="11"/>
    </row>
    <row r="811" spans="6:53" ht="15.75" customHeight="1">
      <c r="F811" s="44"/>
      <c r="H811" s="11"/>
      <c r="I811" s="11"/>
      <c r="J811" s="11"/>
      <c r="K811" s="11"/>
      <c r="L811" s="11"/>
      <c r="M811" s="11"/>
      <c r="N811" s="11"/>
      <c r="O811" s="11"/>
      <c r="P811" s="18"/>
      <c r="Q811" s="11"/>
      <c r="R811" s="11"/>
      <c r="S811" s="11"/>
      <c r="T811" s="11"/>
      <c r="U811" s="11"/>
      <c r="V811" s="11"/>
      <c r="W811" s="11"/>
      <c r="X811" s="11"/>
      <c r="Z811" s="11"/>
      <c r="AA811" s="11"/>
      <c r="AB811" s="11"/>
      <c r="AC811" s="11"/>
      <c r="AD811" s="11"/>
      <c r="AE811" s="11"/>
      <c r="AF811" s="11"/>
      <c r="AG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8"/>
      <c r="AU811" s="11"/>
      <c r="AV811" s="11"/>
      <c r="AZ811" s="12"/>
      <c r="BA811" s="11"/>
    </row>
    <row r="812" spans="6:53" ht="15.75" customHeight="1">
      <c r="F812" s="44"/>
      <c r="H812" s="11"/>
      <c r="I812" s="11"/>
      <c r="J812" s="11"/>
      <c r="K812" s="11"/>
      <c r="L812" s="11"/>
      <c r="M812" s="11"/>
      <c r="N812" s="11"/>
      <c r="O812" s="11"/>
      <c r="P812" s="18"/>
      <c r="Q812" s="11"/>
      <c r="R812" s="11"/>
      <c r="S812" s="11"/>
      <c r="T812" s="11"/>
      <c r="U812" s="11"/>
      <c r="V812" s="11"/>
      <c r="W812" s="11"/>
      <c r="X812" s="11"/>
      <c r="Z812" s="11"/>
      <c r="AA812" s="11"/>
      <c r="AB812" s="11"/>
      <c r="AC812" s="11"/>
      <c r="AD812" s="11"/>
      <c r="AE812" s="11"/>
      <c r="AF812" s="11"/>
      <c r="AG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8"/>
      <c r="AU812" s="11"/>
      <c r="AV812" s="11"/>
      <c r="AZ812" s="12"/>
      <c r="BA812" s="11"/>
    </row>
    <row r="813" spans="6:53" ht="15.75" customHeight="1">
      <c r="F813" s="44"/>
      <c r="H813" s="11"/>
      <c r="I813" s="11"/>
      <c r="J813" s="11"/>
      <c r="K813" s="11"/>
      <c r="L813" s="11"/>
      <c r="M813" s="11"/>
      <c r="N813" s="11"/>
      <c r="O813" s="11"/>
      <c r="P813" s="18"/>
      <c r="Q813" s="11"/>
      <c r="R813" s="11"/>
      <c r="S813" s="11"/>
      <c r="T813" s="11"/>
      <c r="U813" s="11"/>
      <c r="V813" s="11"/>
      <c r="W813" s="11"/>
      <c r="X813" s="11"/>
      <c r="Z813" s="11"/>
      <c r="AA813" s="11"/>
      <c r="AB813" s="11"/>
      <c r="AC813" s="11"/>
      <c r="AD813" s="11"/>
      <c r="AE813" s="11"/>
      <c r="AF813" s="11"/>
      <c r="AG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8"/>
      <c r="AU813" s="11"/>
      <c r="AV813" s="11"/>
      <c r="AZ813" s="12"/>
      <c r="BA813" s="11"/>
    </row>
    <row r="814" spans="6:53" ht="15.75" customHeight="1">
      <c r="F814" s="44"/>
      <c r="H814" s="11"/>
      <c r="I814" s="11"/>
      <c r="J814" s="11"/>
      <c r="K814" s="11"/>
      <c r="L814" s="11"/>
      <c r="M814" s="11"/>
      <c r="N814" s="11"/>
      <c r="O814" s="11"/>
      <c r="P814" s="18"/>
      <c r="Q814" s="11"/>
      <c r="R814" s="11"/>
      <c r="S814" s="11"/>
      <c r="T814" s="11"/>
      <c r="U814" s="11"/>
      <c r="V814" s="11"/>
      <c r="W814" s="11"/>
      <c r="X814" s="11"/>
      <c r="Z814" s="11"/>
      <c r="AA814" s="11"/>
      <c r="AB814" s="11"/>
      <c r="AC814" s="11"/>
      <c r="AD814" s="11"/>
      <c r="AE814" s="11"/>
      <c r="AF814" s="11"/>
      <c r="AG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8"/>
      <c r="AU814" s="11"/>
      <c r="AV814" s="11"/>
      <c r="AZ814" s="12"/>
      <c r="BA814" s="11"/>
    </row>
    <row r="815" spans="6:53" ht="15.75" customHeight="1">
      <c r="F815" s="44"/>
      <c r="H815" s="11"/>
      <c r="I815" s="11"/>
      <c r="J815" s="11"/>
      <c r="K815" s="11"/>
      <c r="L815" s="11"/>
      <c r="M815" s="11"/>
      <c r="N815" s="11"/>
      <c r="O815" s="11"/>
      <c r="P815" s="18"/>
      <c r="Q815" s="11"/>
      <c r="R815" s="11"/>
      <c r="S815" s="11"/>
      <c r="T815" s="11"/>
      <c r="U815" s="11"/>
      <c r="V815" s="11"/>
      <c r="W815" s="11"/>
      <c r="X815" s="11"/>
      <c r="Z815" s="11"/>
      <c r="AA815" s="11"/>
      <c r="AB815" s="11"/>
      <c r="AC815" s="11"/>
      <c r="AD815" s="11"/>
      <c r="AE815" s="11"/>
      <c r="AF815" s="11"/>
      <c r="AG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8"/>
      <c r="AU815" s="11"/>
      <c r="AV815" s="11"/>
      <c r="AZ815" s="12"/>
      <c r="BA815" s="11"/>
    </row>
    <row r="816" spans="6:53" ht="15.75" customHeight="1">
      <c r="F816" s="44"/>
      <c r="H816" s="11"/>
      <c r="I816" s="11"/>
      <c r="J816" s="11"/>
      <c r="K816" s="11"/>
      <c r="L816" s="11"/>
      <c r="M816" s="11"/>
      <c r="N816" s="11"/>
      <c r="O816" s="11"/>
      <c r="P816" s="18"/>
      <c r="Q816" s="11"/>
      <c r="R816" s="11"/>
      <c r="S816" s="11"/>
      <c r="T816" s="11"/>
      <c r="U816" s="11"/>
      <c r="V816" s="11"/>
      <c r="W816" s="11"/>
      <c r="X816" s="11"/>
      <c r="Z816" s="11"/>
      <c r="AA816" s="11"/>
      <c r="AB816" s="11"/>
      <c r="AC816" s="11"/>
      <c r="AD816" s="11"/>
      <c r="AE816" s="11"/>
      <c r="AF816" s="11"/>
      <c r="AG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8"/>
      <c r="AU816" s="11"/>
      <c r="AV816" s="11"/>
      <c r="AZ816" s="12"/>
      <c r="BA816" s="11"/>
    </row>
    <row r="817" spans="6:53" ht="15.75" customHeight="1">
      <c r="F817" s="44"/>
      <c r="H817" s="11"/>
      <c r="I817" s="11"/>
      <c r="J817" s="11"/>
      <c r="K817" s="11"/>
      <c r="L817" s="11"/>
      <c r="M817" s="11"/>
      <c r="N817" s="11"/>
      <c r="O817" s="11"/>
      <c r="P817" s="18"/>
      <c r="Q817" s="11"/>
      <c r="R817" s="11"/>
      <c r="S817" s="11"/>
      <c r="T817" s="11"/>
      <c r="U817" s="11"/>
      <c r="V817" s="11"/>
      <c r="W817" s="11"/>
      <c r="X817" s="11"/>
      <c r="Z817" s="11"/>
      <c r="AA817" s="11"/>
      <c r="AB817" s="11"/>
      <c r="AC817" s="11"/>
      <c r="AD817" s="11"/>
      <c r="AE817" s="11"/>
      <c r="AF817" s="11"/>
      <c r="AG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8"/>
      <c r="AU817" s="11"/>
      <c r="AV817" s="11"/>
      <c r="AZ817" s="12"/>
      <c r="BA817" s="11"/>
    </row>
    <row r="818" spans="6:53" ht="15.75" customHeight="1">
      <c r="F818" s="44"/>
      <c r="H818" s="11"/>
      <c r="I818" s="11"/>
      <c r="J818" s="11"/>
      <c r="K818" s="11"/>
      <c r="L818" s="11"/>
      <c r="M818" s="11"/>
      <c r="N818" s="11"/>
      <c r="O818" s="11"/>
      <c r="P818" s="18"/>
      <c r="Q818" s="11"/>
      <c r="R818" s="11"/>
      <c r="S818" s="11"/>
      <c r="T818" s="11"/>
      <c r="U818" s="11"/>
      <c r="V818" s="11"/>
      <c r="W818" s="11"/>
      <c r="X818" s="11"/>
      <c r="Z818" s="11"/>
      <c r="AA818" s="11"/>
      <c r="AB818" s="11"/>
      <c r="AC818" s="11"/>
      <c r="AD818" s="11"/>
      <c r="AE818" s="11"/>
      <c r="AF818" s="11"/>
      <c r="AG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8"/>
      <c r="AU818" s="11"/>
      <c r="AV818" s="11"/>
      <c r="AZ818" s="12"/>
      <c r="BA818" s="11"/>
    </row>
    <row r="819" spans="6:53" ht="15.75" customHeight="1">
      <c r="F819" s="44"/>
      <c r="H819" s="11"/>
      <c r="I819" s="11"/>
      <c r="J819" s="11"/>
      <c r="K819" s="11"/>
      <c r="L819" s="11"/>
      <c r="M819" s="11"/>
      <c r="N819" s="11"/>
      <c r="O819" s="11"/>
      <c r="P819" s="18"/>
      <c r="Q819" s="11"/>
      <c r="R819" s="11"/>
      <c r="S819" s="11"/>
      <c r="T819" s="11"/>
      <c r="U819" s="11"/>
      <c r="V819" s="11"/>
      <c r="W819" s="11"/>
      <c r="X819" s="11"/>
      <c r="Z819" s="11"/>
      <c r="AA819" s="11"/>
      <c r="AB819" s="11"/>
      <c r="AC819" s="11"/>
      <c r="AD819" s="11"/>
      <c r="AE819" s="11"/>
      <c r="AF819" s="11"/>
      <c r="AG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8"/>
      <c r="AU819" s="11"/>
      <c r="AV819" s="11"/>
      <c r="AZ819" s="12"/>
      <c r="BA819" s="11"/>
    </row>
    <row r="820" spans="6:53" ht="15.75" customHeight="1">
      <c r="F820" s="44"/>
      <c r="H820" s="11"/>
      <c r="I820" s="11"/>
      <c r="J820" s="11"/>
      <c r="K820" s="11"/>
      <c r="L820" s="11"/>
      <c r="M820" s="11"/>
      <c r="N820" s="11"/>
      <c r="O820" s="11"/>
      <c r="P820" s="18"/>
      <c r="Q820" s="11"/>
      <c r="R820" s="11"/>
      <c r="S820" s="11"/>
      <c r="T820" s="11"/>
      <c r="U820" s="11"/>
      <c r="V820" s="11"/>
      <c r="W820" s="11"/>
      <c r="X820" s="11"/>
      <c r="Z820" s="11"/>
      <c r="AA820" s="11"/>
      <c r="AB820" s="11"/>
      <c r="AC820" s="11"/>
      <c r="AD820" s="11"/>
      <c r="AE820" s="11"/>
      <c r="AF820" s="11"/>
      <c r="AG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8"/>
      <c r="AU820" s="11"/>
      <c r="AV820" s="11"/>
      <c r="AZ820" s="12"/>
      <c r="BA820" s="11"/>
    </row>
    <row r="821" spans="6:53" ht="15.75" customHeight="1">
      <c r="F821" s="44"/>
      <c r="H821" s="11"/>
      <c r="I821" s="11"/>
      <c r="J821" s="11"/>
      <c r="K821" s="11"/>
      <c r="L821" s="11"/>
      <c r="M821" s="11"/>
      <c r="N821" s="11"/>
      <c r="O821" s="11"/>
      <c r="P821" s="18"/>
      <c r="Q821" s="11"/>
      <c r="R821" s="11"/>
      <c r="S821" s="11"/>
      <c r="T821" s="11"/>
      <c r="U821" s="11"/>
      <c r="V821" s="11"/>
      <c r="W821" s="11"/>
      <c r="X821" s="11"/>
      <c r="Z821" s="11"/>
      <c r="AA821" s="11"/>
      <c r="AB821" s="11"/>
      <c r="AC821" s="11"/>
      <c r="AD821" s="11"/>
      <c r="AE821" s="11"/>
      <c r="AF821" s="11"/>
      <c r="AG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8"/>
      <c r="AU821" s="11"/>
      <c r="AV821" s="11"/>
      <c r="AZ821" s="12"/>
      <c r="BA821" s="11"/>
    </row>
    <row r="822" spans="6:53" ht="15.75" customHeight="1">
      <c r="F822" s="44"/>
      <c r="H822" s="11"/>
      <c r="I822" s="11"/>
      <c r="J822" s="11"/>
      <c r="K822" s="11"/>
      <c r="L822" s="11"/>
      <c r="M822" s="11"/>
      <c r="N822" s="11"/>
      <c r="O822" s="11"/>
      <c r="P822" s="18"/>
      <c r="Q822" s="11"/>
      <c r="R822" s="11"/>
      <c r="S822" s="11"/>
      <c r="T822" s="11"/>
      <c r="U822" s="11"/>
      <c r="V822" s="11"/>
      <c r="W822" s="11"/>
      <c r="X822" s="11"/>
      <c r="Z822" s="11"/>
      <c r="AA822" s="11"/>
      <c r="AB822" s="11"/>
      <c r="AC822" s="11"/>
      <c r="AD822" s="11"/>
      <c r="AE822" s="11"/>
      <c r="AF822" s="11"/>
      <c r="AG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8"/>
      <c r="AU822" s="11"/>
      <c r="AV822" s="11"/>
      <c r="AZ822" s="12"/>
      <c r="BA822" s="11"/>
    </row>
    <row r="823" spans="6:53" ht="15.75" customHeight="1">
      <c r="F823" s="44"/>
      <c r="H823" s="11"/>
      <c r="I823" s="11"/>
      <c r="J823" s="11"/>
      <c r="K823" s="11"/>
      <c r="L823" s="11"/>
      <c r="M823" s="11"/>
      <c r="N823" s="11"/>
      <c r="O823" s="11"/>
      <c r="P823" s="18"/>
      <c r="Q823" s="11"/>
      <c r="R823" s="11"/>
      <c r="S823" s="11"/>
      <c r="T823" s="11"/>
      <c r="U823" s="11"/>
      <c r="V823" s="11"/>
      <c r="W823" s="11"/>
      <c r="X823" s="11"/>
      <c r="Z823" s="11"/>
      <c r="AA823" s="11"/>
      <c r="AB823" s="11"/>
      <c r="AC823" s="11"/>
      <c r="AD823" s="11"/>
      <c r="AE823" s="11"/>
      <c r="AF823" s="11"/>
      <c r="AG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8"/>
      <c r="AU823" s="11"/>
      <c r="AV823" s="11"/>
      <c r="AZ823" s="12"/>
      <c r="BA823" s="11"/>
    </row>
    <row r="824" spans="6:53" ht="15.75" customHeight="1">
      <c r="F824" s="44"/>
      <c r="H824" s="11"/>
      <c r="I824" s="11"/>
      <c r="J824" s="11"/>
      <c r="K824" s="11"/>
      <c r="L824" s="11"/>
      <c r="M824" s="11"/>
      <c r="N824" s="11"/>
      <c r="O824" s="11"/>
      <c r="P824" s="18"/>
      <c r="Q824" s="11"/>
      <c r="R824" s="11"/>
      <c r="S824" s="11"/>
      <c r="T824" s="11"/>
      <c r="U824" s="11"/>
      <c r="V824" s="11"/>
      <c r="W824" s="11"/>
      <c r="X824" s="11"/>
      <c r="Z824" s="11"/>
      <c r="AA824" s="11"/>
      <c r="AB824" s="11"/>
      <c r="AC824" s="11"/>
      <c r="AD824" s="11"/>
      <c r="AE824" s="11"/>
      <c r="AF824" s="11"/>
      <c r="AG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8"/>
      <c r="AU824" s="11"/>
      <c r="AV824" s="11"/>
      <c r="AZ824" s="12"/>
      <c r="BA824" s="11"/>
    </row>
    <row r="825" spans="6:53" ht="15.75" customHeight="1">
      <c r="F825" s="44"/>
      <c r="H825" s="11"/>
      <c r="I825" s="11"/>
      <c r="J825" s="11"/>
      <c r="K825" s="11"/>
      <c r="L825" s="11"/>
      <c r="M825" s="11"/>
      <c r="N825" s="11"/>
      <c r="O825" s="11"/>
      <c r="P825" s="18"/>
      <c r="Q825" s="11"/>
      <c r="R825" s="11"/>
      <c r="S825" s="11"/>
      <c r="T825" s="11"/>
      <c r="U825" s="11"/>
      <c r="V825" s="11"/>
      <c r="W825" s="11"/>
      <c r="X825" s="11"/>
      <c r="Z825" s="11"/>
      <c r="AA825" s="11"/>
      <c r="AB825" s="11"/>
      <c r="AC825" s="11"/>
      <c r="AD825" s="11"/>
      <c r="AE825" s="11"/>
      <c r="AF825" s="11"/>
      <c r="AG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8"/>
      <c r="AU825" s="11"/>
      <c r="AV825" s="11"/>
      <c r="AZ825" s="12"/>
      <c r="BA825" s="11"/>
    </row>
    <row r="826" spans="6:53" ht="15.75" customHeight="1">
      <c r="F826" s="44"/>
      <c r="H826" s="11"/>
      <c r="I826" s="11"/>
      <c r="J826" s="11"/>
      <c r="K826" s="11"/>
      <c r="L826" s="11"/>
      <c r="M826" s="11"/>
      <c r="N826" s="11"/>
      <c r="O826" s="11"/>
      <c r="P826" s="18"/>
      <c r="Q826" s="11"/>
      <c r="R826" s="11"/>
      <c r="S826" s="11"/>
      <c r="T826" s="11"/>
      <c r="U826" s="11"/>
      <c r="V826" s="11"/>
      <c r="W826" s="11"/>
      <c r="X826" s="11"/>
      <c r="Z826" s="11"/>
      <c r="AA826" s="11"/>
      <c r="AB826" s="11"/>
      <c r="AC826" s="11"/>
      <c r="AD826" s="11"/>
      <c r="AE826" s="11"/>
      <c r="AF826" s="11"/>
      <c r="AG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8"/>
      <c r="AU826" s="11"/>
      <c r="AV826" s="11"/>
      <c r="AZ826" s="12"/>
      <c r="BA826" s="11"/>
    </row>
    <row r="827" spans="6:53" ht="15.75" customHeight="1">
      <c r="F827" s="44"/>
      <c r="H827" s="11"/>
      <c r="I827" s="11"/>
      <c r="J827" s="11"/>
      <c r="K827" s="11"/>
      <c r="L827" s="11"/>
      <c r="M827" s="11"/>
      <c r="N827" s="11"/>
      <c r="O827" s="11"/>
      <c r="P827" s="18"/>
      <c r="Q827" s="11"/>
      <c r="R827" s="11"/>
      <c r="S827" s="11"/>
      <c r="T827" s="11"/>
      <c r="U827" s="11"/>
      <c r="V827" s="11"/>
      <c r="W827" s="11"/>
      <c r="X827" s="11"/>
      <c r="Z827" s="11"/>
      <c r="AA827" s="11"/>
      <c r="AB827" s="11"/>
      <c r="AC827" s="11"/>
      <c r="AD827" s="11"/>
      <c r="AE827" s="11"/>
      <c r="AF827" s="11"/>
      <c r="AG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8"/>
      <c r="AU827" s="11"/>
      <c r="AV827" s="11"/>
      <c r="AZ827" s="12"/>
      <c r="BA827" s="11"/>
    </row>
    <row r="828" spans="6:53" ht="15.75" customHeight="1">
      <c r="F828" s="44"/>
      <c r="H828" s="11"/>
      <c r="I828" s="11"/>
      <c r="J828" s="11"/>
      <c r="K828" s="11"/>
      <c r="L828" s="11"/>
      <c r="M828" s="11"/>
      <c r="N828" s="11"/>
      <c r="O828" s="11"/>
      <c r="P828" s="18"/>
      <c r="Q828" s="11"/>
      <c r="R828" s="11"/>
      <c r="S828" s="11"/>
      <c r="T828" s="11"/>
      <c r="U828" s="11"/>
      <c r="V828" s="11"/>
      <c r="W828" s="11"/>
      <c r="X828" s="11"/>
      <c r="Z828" s="11"/>
      <c r="AA828" s="11"/>
      <c r="AB828" s="11"/>
      <c r="AC828" s="11"/>
      <c r="AD828" s="11"/>
      <c r="AE828" s="11"/>
      <c r="AF828" s="11"/>
      <c r="AG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8"/>
      <c r="AU828" s="11"/>
      <c r="AV828" s="11"/>
      <c r="AZ828" s="12"/>
      <c r="BA828" s="11"/>
    </row>
    <row r="829" spans="6:53" ht="15.75" customHeight="1">
      <c r="F829" s="44"/>
      <c r="H829" s="11"/>
      <c r="I829" s="11"/>
      <c r="J829" s="11"/>
      <c r="K829" s="11"/>
      <c r="L829" s="11"/>
      <c r="M829" s="11"/>
      <c r="N829" s="11"/>
      <c r="O829" s="11"/>
      <c r="P829" s="18"/>
      <c r="Q829" s="11"/>
      <c r="R829" s="11"/>
      <c r="S829" s="11"/>
      <c r="T829" s="11"/>
      <c r="U829" s="11"/>
      <c r="V829" s="11"/>
      <c r="W829" s="11"/>
      <c r="X829" s="11"/>
      <c r="Z829" s="11"/>
      <c r="AA829" s="11"/>
      <c r="AB829" s="11"/>
      <c r="AC829" s="11"/>
      <c r="AD829" s="11"/>
      <c r="AE829" s="11"/>
      <c r="AF829" s="11"/>
      <c r="AG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8"/>
      <c r="AU829" s="11"/>
      <c r="AV829" s="11"/>
      <c r="AZ829" s="12"/>
      <c r="BA829" s="11"/>
    </row>
    <row r="830" spans="6:53" ht="15.75" customHeight="1">
      <c r="F830" s="44"/>
      <c r="H830" s="11"/>
      <c r="I830" s="11"/>
      <c r="J830" s="11"/>
      <c r="K830" s="11"/>
      <c r="L830" s="11"/>
      <c r="M830" s="11"/>
      <c r="N830" s="11"/>
      <c r="O830" s="11"/>
      <c r="P830" s="18"/>
      <c r="Q830" s="11"/>
      <c r="R830" s="11"/>
      <c r="S830" s="11"/>
      <c r="T830" s="11"/>
      <c r="U830" s="11"/>
      <c r="V830" s="11"/>
      <c r="W830" s="11"/>
      <c r="X830" s="11"/>
      <c r="Z830" s="11"/>
      <c r="AA830" s="11"/>
      <c r="AB830" s="11"/>
      <c r="AC830" s="11"/>
      <c r="AD830" s="11"/>
      <c r="AE830" s="11"/>
      <c r="AF830" s="11"/>
      <c r="AG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8"/>
      <c r="AU830" s="11"/>
      <c r="AV830" s="11"/>
      <c r="AZ830" s="12"/>
      <c r="BA830" s="11"/>
    </row>
    <row r="831" spans="6:53" ht="15.75" customHeight="1">
      <c r="F831" s="44"/>
      <c r="H831" s="11"/>
      <c r="I831" s="11"/>
      <c r="J831" s="11"/>
      <c r="K831" s="11"/>
      <c r="L831" s="11"/>
      <c r="M831" s="11"/>
      <c r="N831" s="11"/>
      <c r="O831" s="11"/>
      <c r="P831" s="18"/>
      <c r="Q831" s="11"/>
      <c r="R831" s="11"/>
      <c r="S831" s="11"/>
      <c r="T831" s="11"/>
      <c r="U831" s="11"/>
      <c r="V831" s="11"/>
      <c r="W831" s="11"/>
      <c r="X831" s="11"/>
      <c r="Z831" s="11"/>
      <c r="AA831" s="11"/>
      <c r="AB831" s="11"/>
      <c r="AC831" s="11"/>
      <c r="AD831" s="11"/>
      <c r="AE831" s="11"/>
      <c r="AF831" s="11"/>
      <c r="AG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8"/>
      <c r="AU831" s="11"/>
      <c r="AV831" s="11"/>
      <c r="AZ831" s="12"/>
      <c r="BA831" s="11"/>
    </row>
    <row r="832" spans="6:53" ht="15.75" customHeight="1">
      <c r="F832" s="44"/>
      <c r="H832" s="11"/>
      <c r="I832" s="11"/>
      <c r="J832" s="11"/>
      <c r="K832" s="11"/>
      <c r="L832" s="11"/>
      <c r="M832" s="11"/>
      <c r="N832" s="11"/>
      <c r="O832" s="11"/>
      <c r="P832" s="18"/>
      <c r="Q832" s="11"/>
      <c r="R832" s="11"/>
      <c r="S832" s="11"/>
      <c r="T832" s="11"/>
      <c r="U832" s="11"/>
      <c r="V832" s="11"/>
      <c r="W832" s="11"/>
      <c r="X832" s="11"/>
      <c r="Z832" s="11"/>
      <c r="AA832" s="11"/>
      <c r="AB832" s="11"/>
      <c r="AC832" s="11"/>
      <c r="AD832" s="11"/>
      <c r="AE832" s="11"/>
      <c r="AF832" s="11"/>
      <c r="AG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8"/>
      <c r="AU832" s="11"/>
      <c r="AV832" s="11"/>
      <c r="AZ832" s="12"/>
      <c r="BA832" s="11"/>
    </row>
    <row r="833" spans="6:53" ht="15.75" customHeight="1">
      <c r="F833" s="44"/>
      <c r="H833" s="11"/>
      <c r="I833" s="11"/>
      <c r="J833" s="11"/>
      <c r="K833" s="11"/>
      <c r="L833" s="11"/>
      <c r="M833" s="11"/>
      <c r="N833" s="11"/>
      <c r="O833" s="11"/>
      <c r="P833" s="18"/>
      <c r="Q833" s="11"/>
      <c r="R833" s="11"/>
      <c r="S833" s="11"/>
      <c r="T833" s="11"/>
      <c r="U833" s="11"/>
      <c r="V833" s="11"/>
      <c r="W833" s="11"/>
      <c r="X833" s="11"/>
      <c r="Z833" s="11"/>
      <c r="AA833" s="11"/>
      <c r="AB833" s="11"/>
      <c r="AC833" s="11"/>
      <c r="AD833" s="11"/>
      <c r="AE833" s="11"/>
      <c r="AF833" s="11"/>
      <c r="AG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8"/>
      <c r="AU833" s="11"/>
      <c r="AV833" s="11"/>
      <c r="AZ833" s="12"/>
      <c r="BA833" s="11"/>
    </row>
    <row r="834" spans="6:53" ht="15.75" customHeight="1">
      <c r="F834" s="44"/>
      <c r="H834" s="11"/>
      <c r="I834" s="11"/>
      <c r="J834" s="11"/>
      <c r="K834" s="11"/>
      <c r="L834" s="11"/>
      <c r="M834" s="11"/>
      <c r="N834" s="11"/>
      <c r="O834" s="11"/>
      <c r="P834" s="18"/>
      <c r="Q834" s="11"/>
      <c r="R834" s="11"/>
      <c r="S834" s="11"/>
      <c r="T834" s="11"/>
      <c r="U834" s="11"/>
      <c r="V834" s="11"/>
      <c r="W834" s="11"/>
      <c r="X834" s="11"/>
      <c r="Z834" s="11"/>
      <c r="AA834" s="11"/>
      <c r="AB834" s="11"/>
      <c r="AC834" s="11"/>
      <c r="AD834" s="11"/>
      <c r="AE834" s="11"/>
      <c r="AF834" s="11"/>
      <c r="AG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8"/>
      <c r="AU834" s="11"/>
      <c r="AV834" s="11"/>
      <c r="AZ834" s="12"/>
      <c r="BA834" s="11"/>
    </row>
    <row r="835" spans="6:53" ht="15.75" customHeight="1">
      <c r="F835" s="44"/>
      <c r="H835" s="11"/>
      <c r="I835" s="11"/>
      <c r="J835" s="11"/>
      <c r="K835" s="11"/>
      <c r="L835" s="11"/>
      <c r="M835" s="11"/>
      <c r="N835" s="11"/>
      <c r="O835" s="11"/>
      <c r="P835" s="18"/>
      <c r="Q835" s="11"/>
      <c r="R835" s="11"/>
      <c r="S835" s="11"/>
      <c r="T835" s="11"/>
      <c r="U835" s="11"/>
      <c r="V835" s="11"/>
      <c r="W835" s="11"/>
      <c r="X835" s="11"/>
      <c r="Z835" s="11"/>
      <c r="AA835" s="11"/>
      <c r="AB835" s="11"/>
      <c r="AC835" s="11"/>
      <c r="AD835" s="11"/>
      <c r="AE835" s="11"/>
      <c r="AF835" s="11"/>
      <c r="AG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8"/>
      <c r="AU835" s="11"/>
      <c r="AV835" s="11"/>
      <c r="AZ835" s="12"/>
      <c r="BA835" s="11"/>
    </row>
    <row r="836" spans="6:53" ht="15.75" customHeight="1">
      <c r="F836" s="44"/>
      <c r="H836" s="11"/>
      <c r="I836" s="11"/>
      <c r="J836" s="11"/>
      <c r="K836" s="11"/>
      <c r="L836" s="11"/>
      <c r="M836" s="11"/>
      <c r="N836" s="11"/>
      <c r="O836" s="11"/>
      <c r="P836" s="18"/>
      <c r="Q836" s="11"/>
      <c r="R836" s="11"/>
      <c r="S836" s="11"/>
      <c r="T836" s="11"/>
      <c r="U836" s="11"/>
      <c r="V836" s="11"/>
      <c r="W836" s="11"/>
      <c r="X836" s="11"/>
      <c r="Z836" s="11"/>
      <c r="AA836" s="11"/>
      <c r="AB836" s="11"/>
      <c r="AC836" s="11"/>
      <c r="AD836" s="11"/>
      <c r="AE836" s="11"/>
      <c r="AF836" s="11"/>
      <c r="AG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8"/>
      <c r="AU836" s="11"/>
      <c r="AV836" s="11"/>
      <c r="AZ836" s="12"/>
      <c r="BA836" s="11"/>
    </row>
    <row r="837" spans="6:53" ht="15.75" customHeight="1">
      <c r="F837" s="44"/>
      <c r="H837" s="11"/>
      <c r="I837" s="11"/>
      <c r="J837" s="11"/>
      <c r="K837" s="11"/>
      <c r="L837" s="11"/>
      <c r="M837" s="11"/>
      <c r="N837" s="11"/>
      <c r="O837" s="11"/>
      <c r="P837" s="18"/>
      <c r="Q837" s="11"/>
      <c r="R837" s="11"/>
      <c r="S837" s="11"/>
      <c r="T837" s="11"/>
      <c r="U837" s="11"/>
      <c r="V837" s="11"/>
      <c r="W837" s="11"/>
      <c r="X837" s="11"/>
      <c r="Z837" s="11"/>
      <c r="AA837" s="11"/>
      <c r="AB837" s="11"/>
      <c r="AC837" s="11"/>
      <c r="AD837" s="11"/>
      <c r="AE837" s="11"/>
      <c r="AF837" s="11"/>
      <c r="AG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8"/>
      <c r="AU837" s="11"/>
      <c r="AV837" s="11"/>
      <c r="AZ837" s="12"/>
      <c r="BA837" s="11"/>
    </row>
    <row r="838" spans="6:53" ht="15.75" customHeight="1">
      <c r="F838" s="44"/>
      <c r="H838" s="11"/>
      <c r="I838" s="11"/>
      <c r="J838" s="11"/>
      <c r="K838" s="11"/>
      <c r="L838" s="11"/>
      <c r="M838" s="11"/>
      <c r="N838" s="11"/>
      <c r="O838" s="11"/>
      <c r="P838" s="18"/>
      <c r="Q838" s="11"/>
      <c r="R838" s="11"/>
      <c r="S838" s="11"/>
      <c r="T838" s="11"/>
      <c r="U838" s="11"/>
      <c r="V838" s="11"/>
      <c r="W838" s="11"/>
      <c r="X838" s="11"/>
      <c r="Z838" s="11"/>
      <c r="AA838" s="11"/>
      <c r="AB838" s="11"/>
      <c r="AC838" s="11"/>
      <c r="AD838" s="11"/>
      <c r="AE838" s="11"/>
      <c r="AF838" s="11"/>
      <c r="AG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8"/>
      <c r="AU838" s="11"/>
      <c r="AV838" s="11"/>
      <c r="AZ838" s="12"/>
      <c r="BA838" s="11"/>
    </row>
    <row r="839" spans="6:53" ht="15.75" customHeight="1">
      <c r="F839" s="44"/>
      <c r="H839" s="11"/>
      <c r="I839" s="11"/>
      <c r="J839" s="11"/>
      <c r="K839" s="11"/>
      <c r="L839" s="11"/>
      <c r="M839" s="11"/>
      <c r="N839" s="11"/>
      <c r="O839" s="11"/>
      <c r="P839" s="18"/>
      <c r="Q839" s="11"/>
      <c r="R839" s="11"/>
      <c r="S839" s="11"/>
      <c r="T839" s="11"/>
      <c r="U839" s="11"/>
      <c r="V839" s="11"/>
      <c r="W839" s="11"/>
      <c r="X839" s="11"/>
      <c r="Z839" s="11"/>
      <c r="AA839" s="11"/>
      <c r="AB839" s="11"/>
      <c r="AC839" s="11"/>
      <c r="AD839" s="11"/>
      <c r="AE839" s="11"/>
      <c r="AF839" s="11"/>
      <c r="AG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8"/>
      <c r="AU839" s="11"/>
      <c r="AV839" s="11"/>
      <c r="AZ839" s="12"/>
      <c r="BA839" s="11"/>
    </row>
    <row r="840" spans="6:53" ht="15.75" customHeight="1">
      <c r="F840" s="44"/>
      <c r="H840" s="11"/>
      <c r="I840" s="11"/>
      <c r="J840" s="11"/>
      <c r="K840" s="11"/>
      <c r="L840" s="11"/>
      <c r="M840" s="11"/>
      <c r="N840" s="11"/>
      <c r="O840" s="11"/>
      <c r="P840" s="18"/>
      <c r="Q840" s="11"/>
      <c r="R840" s="11"/>
      <c r="S840" s="11"/>
      <c r="T840" s="11"/>
      <c r="U840" s="11"/>
      <c r="V840" s="11"/>
      <c r="W840" s="11"/>
      <c r="X840" s="11"/>
      <c r="Z840" s="11"/>
      <c r="AA840" s="11"/>
      <c r="AB840" s="11"/>
      <c r="AC840" s="11"/>
      <c r="AD840" s="11"/>
      <c r="AE840" s="11"/>
      <c r="AF840" s="11"/>
      <c r="AG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8"/>
      <c r="AU840" s="11"/>
      <c r="AV840" s="11"/>
      <c r="AZ840" s="12"/>
      <c r="BA840" s="11"/>
    </row>
    <row r="841" spans="6:53" ht="15.75" customHeight="1">
      <c r="F841" s="44"/>
      <c r="H841" s="11"/>
      <c r="I841" s="11"/>
      <c r="J841" s="11"/>
      <c r="K841" s="11"/>
      <c r="L841" s="11"/>
      <c r="M841" s="11"/>
      <c r="N841" s="11"/>
      <c r="O841" s="11"/>
      <c r="P841" s="18"/>
      <c r="Q841" s="11"/>
      <c r="R841" s="11"/>
      <c r="S841" s="11"/>
      <c r="T841" s="11"/>
      <c r="U841" s="11"/>
      <c r="V841" s="11"/>
      <c r="W841" s="11"/>
      <c r="X841" s="11"/>
      <c r="Z841" s="11"/>
      <c r="AA841" s="11"/>
      <c r="AB841" s="11"/>
      <c r="AC841" s="11"/>
      <c r="AD841" s="11"/>
      <c r="AE841" s="11"/>
      <c r="AF841" s="11"/>
      <c r="AG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8"/>
      <c r="AU841" s="11"/>
      <c r="AV841" s="11"/>
      <c r="AZ841" s="12"/>
      <c r="BA841" s="11"/>
    </row>
    <row r="842" spans="6:53" ht="15.75" customHeight="1">
      <c r="F842" s="44"/>
      <c r="H842" s="11"/>
      <c r="I842" s="11"/>
      <c r="J842" s="11"/>
      <c r="K842" s="11"/>
      <c r="L842" s="11"/>
      <c r="M842" s="11"/>
      <c r="N842" s="11"/>
      <c r="O842" s="11"/>
      <c r="P842" s="18"/>
      <c r="Q842" s="11"/>
      <c r="R842" s="11"/>
      <c r="S842" s="11"/>
      <c r="T842" s="11"/>
      <c r="U842" s="11"/>
      <c r="V842" s="11"/>
      <c r="W842" s="11"/>
      <c r="X842" s="11"/>
      <c r="Z842" s="11"/>
      <c r="AA842" s="11"/>
      <c r="AB842" s="11"/>
      <c r="AC842" s="11"/>
      <c r="AD842" s="11"/>
      <c r="AE842" s="11"/>
      <c r="AF842" s="11"/>
      <c r="AG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8"/>
      <c r="AU842" s="11"/>
      <c r="AV842" s="11"/>
      <c r="AZ842" s="12"/>
      <c r="BA842" s="11"/>
    </row>
    <row r="843" spans="6:53" ht="15.75" customHeight="1">
      <c r="F843" s="44"/>
      <c r="H843" s="11"/>
      <c r="I843" s="11"/>
      <c r="J843" s="11"/>
      <c r="K843" s="11"/>
      <c r="L843" s="11"/>
      <c r="M843" s="11"/>
      <c r="N843" s="11"/>
      <c r="O843" s="11"/>
      <c r="P843" s="18"/>
      <c r="Q843" s="11"/>
      <c r="R843" s="11"/>
      <c r="S843" s="11"/>
      <c r="T843" s="11"/>
      <c r="U843" s="11"/>
      <c r="V843" s="11"/>
      <c r="W843" s="11"/>
      <c r="X843" s="11"/>
      <c r="Z843" s="11"/>
      <c r="AA843" s="11"/>
      <c r="AB843" s="11"/>
      <c r="AC843" s="11"/>
      <c r="AD843" s="11"/>
      <c r="AE843" s="11"/>
      <c r="AF843" s="11"/>
      <c r="AG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8"/>
      <c r="AU843" s="11"/>
      <c r="AV843" s="11"/>
      <c r="AZ843" s="12"/>
      <c r="BA843" s="11"/>
    </row>
    <row r="844" spans="6:53" ht="15.75" customHeight="1">
      <c r="F844" s="44"/>
      <c r="H844" s="11"/>
      <c r="I844" s="11"/>
      <c r="J844" s="11"/>
      <c r="K844" s="11"/>
      <c r="L844" s="11"/>
      <c r="M844" s="11"/>
      <c r="N844" s="11"/>
      <c r="O844" s="11"/>
      <c r="P844" s="18"/>
      <c r="Q844" s="11"/>
      <c r="R844" s="11"/>
      <c r="S844" s="11"/>
      <c r="T844" s="11"/>
      <c r="U844" s="11"/>
      <c r="V844" s="11"/>
      <c r="W844" s="11"/>
      <c r="X844" s="11"/>
      <c r="Z844" s="11"/>
      <c r="AA844" s="11"/>
      <c r="AB844" s="11"/>
      <c r="AC844" s="11"/>
      <c r="AD844" s="11"/>
      <c r="AE844" s="11"/>
      <c r="AF844" s="11"/>
      <c r="AG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8"/>
      <c r="AU844" s="11"/>
      <c r="AV844" s="11"/>
      <c r="AZ844" s="12"/>
      <c r="BA844" s="11"/>
    </row>
    <row r="845" spans="6:53" ht="15.75" customHeight="1">
      <c r="F845" s="44"/>
      <c r="H845" s="11"/>
      <c r="I845" s="11"/>
      <c r="J845" s="11"/>
      <c r="K845" s="11"/>
      <c r="L845" s="11"/>
      <c r="M845" s="11"/>
      <c r="N845" s="11"/>
      <c r="O845" s="11"/>
      <c r="P845" s="18"/>
      <c r="Q845" s="11"/>
      <c r="R845" s="11"/>
      <c r="S845" s="11"/>
      <c r="T845" s="11"/>
      <c r="U845" s="11"/>
      <c r="V845" s="11"/>
      <c r="W845" s="11"/>
      <c r="X845" s="11"/>
      <c r="Z845" s="11"/>
      <c r="AA845" s="11"/>
      <c r="AB845" s="11"/>
      <c r="AC845" s="11"/>
      <c r="AD845" s="11"/>
      <c r="AE845" s="11"/>
      <c r="AF845" s="11"/>
      <c r="AG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8"/>
      <c r="AU845" s="11"/>
      <c r="AV845" s="11"/>
      <c r="AZ845" s="12"/>
      <c r="BA845" s="11"/>
    </row>
    <row r="846" spans="6:53" ht="15.75" customHeight="1">
      <c r="F846" s="44"/>
      <c r="H846" s="11"/>
      <c r="I846" s="11"/>
      <c r="J846" s="11"/>
      <c r="K846" s="11"/>
      <c r="L846" s="11"/>
      <c r="M846" s="11"/>
      <c r="N846" s="11"/>
      <c r="O846" s="11"/>
      <c r="P846" s="18"/>
      <c r="Q846" s="11"/>
      <c r="R846" s="11"/>
      <c r="S846" s="11"/>
      <c r="T846" s="11"/>
      <c r="U846" s="11"/>
      <c r="V846" s="11"/>
      <c r="W846" s="11"/>
      <c r="X846" s="11"/>
      <c r="Z846" s="11"/>
      <c r="AA846" s="11"/>
      <c r="AB846" s="11"/>
      <c r="AC846" s="11"/>
      <c r="AD846" s="11"/>
      <c r="AE846" s="11"/>
      <c r="AF846" s="11"/>
      <c r="AG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8"/>
      <c r="AU846" s="11"/>
      <c r="AV846" s="11"/>
      <c r="AZ846" s="12"/>
      <c r="BA846" s="11"/>
    </row>
    <row r="847" spans="6:53" ht="15.75" customHeight="1">
      <c r="F847" s="44"/>
      <c r="H847" s="11"/>
      <c r="I847" s="11"/>
      <c r="J847" s="11"/>
      <c r="K847" s="11"/>
      <c r="L847" s="11"/>
      <c r="M847" s="11"/>
      <c r="N847" s="11"/>
      <c r="O847" s="11"/>
      <c r="P847" s="18"/>
      <c r="Q847" s="11"/>
      <c r="R847" s="11"/>
      <c r="S847" s="11"/>
      <c r="T847" s="11"/>
      <c r="U847" s="11"/>
      <c r="V847" s="11"/>
      <c r="W847" s="11"/>
      <c r="X847" s="11"/>
      <c r="Z847" s="11"/>
      <c r="AA847" s="11"/>
      <c r="AB847" s="11"/>
      <c r="AC847" s="11"/>
      <c r="AD847" s="11"/>
      <c r="AE847" s="11"/>
      <c r="AF847" s="11"/>
      <c r="AG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8"/>
      <c r="AU847" s="11"/>
      <c r="AV847" s="11"/>
      <c r="AZ847" s="12"/>
      <c r="BA847" s="11"/>
    </row>
    <row r="848" spans="6:53" ht="15.75" customHeight="1">
      <c r="F848" s="44"/>
      <c r="H848" s="11"/>
      <c r="I848" s="11"/>
      <c r="J848" s="11"/>
      <c r="K848" s="11"/>
      <c r="L848" s="11"/>
      <c r="M848" s="11"/>
      <c r="N848" s="11"/>
      <c r="O848" s="11"/>
      <c r="P848" s="18"/>
      <c r="Q848" s="11"/>
      <c r="R848" s="11"/>
      <c r="S848" s="11"/>
      <c r="T848" s="11"/>
      <c r="U848" s="11"/>
      <c r="V848" s="11"/>
      <c r="W848" s="11"/>
      <c r="X848" s="11"/>
      <c r="Z848" s="11"/>
      <c r="AA848" s="11"/>
      <c r="AB848" s="11"/>
      <c r="AC848" s="11"/>
      <c r="AD848" s="11"/>
      <c r="AE848" s="11"/>
      <c r="AF848" s="11"/>
      <c r="AG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8"/>
      <c r="AU848" s="11"/>
      <c r="AV848" s="11"/>
      <c r="AZ848" s="12"/>
      <c r="BA848" s="11"/>
    </row>
    <row r="849" spans="6:53" ht="15.75" customHeight="1">
      <c r="F849" s="44"/>
      <c r="H849" s="11"/>
      <c r="I849" s="11"/>
      <c r="J849" s="11"/>
      <c r="K849" s="11"/>
      <c r="L849" s="11"/>
      <c r="M849" s="11"/>
      <c r="N849" s="11"/>
      <c r="O849" s="11"/>
      <c r="P849" s="18"/>
      <c r="Q849" s="11"/>
      <c r="R849" s="11"/>
      <c r="S849" s="11"/>
      <c r="T849" s="11"/>
      <c r="U849" s="11"/>
      <c r="V849" s="11"/>
      <c r="W849" s="11"/>
      <c r="X849" s="11"/>
      <c r="Z849" s="11"/>
      <c r="AA849" s="11"/>
      <c r="AB849" s="11"/>
      <c r="AC849" s="11"/>
      <c r="AD849" s="11"/>
      <c r="AE849" s="11"/>
      <c r="AF849" s="11"/>
      <c r="AG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8"/>
      <c r="AU849" s="11"/>
      <c r="AV849" s="11"/>
      <c r="AZ849" s="12"/>
      <c r="BA849" s="11"/>
    </row>
    <row r="850" spans="6:53" ht="15.75" customHeight="1">
      <c r="F850" s="44"/>
      <c r="H850" s="11"/>
      <c r="I850" s="11"/>
      <c r="J850" s="11"/>
      <c r="K850" s="11"/>
      <c r="L850" s="11"/>
      <c r="M850" s="11"/>
      <c r="N850" s="11"/>
      <c r="O850" s="11"/>
      <c r="P850" s="18"/>
      <c r="Q850" s="11"/>
      <c r="R850" s="11"/>
      <c r="S850" s="11"/>
      <c r="T850" s="11"/>
      <c r="U850" s="11"/>
      <c r="V850" s="11"/>
      <c r="W850" s="11"/>
      <c r="X850" s="11"/>
      <c r="Z850" s="11"/>
      <c r="AA850" s="11"/>
      <c r="AB850" s="11"/>
      <c r="AC850" s="11"/>
      <c r="AD850" s="11"/>
      <c r="AE850" s="11"/>
      <c r="AF850" s="11"/>
      <c r="AG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8"/>
      <c r="AU850" s="11"/>
      <c r="AV850" s="11"/>
      <c r="AZ850" s="12"/>
      <c r="BA850" s="11"/>
    </row>
    <row r="851" spans="6:53" ht="15.75" customHeight="1">
      <c r="F851" s="44"/>
      <c r="H851" s="11"/>
      <c r="I851" s="11"/>
      <c r="J851" s="11"/>
      <c r="K851" s="11"/>
      <c r="L851" s="11"/>
      <c r="M851" s="11"/>
      <c r="N851" s="11"/>
      <c r="O851" s="11"/>
      <c r="P851" s="18"/>
      <c r="Q851" s="11"/>
      <c r="R851" s="11"/>
      <c r="S851" s="11"/>
      <c r="T851" s="11"/>
      <c r="U851" s="11"/>
      <c r="V851" s="11"/>
      <c r="W851" s="11"/>
      <c r="X851" s="11"/>
      <c r="Z851" s="11"/>
      <c r="AA851" s="11"/>
      <c r="AB851" s="11"/>
      <c r="AC851" s="11"/>
      <c r="AD851" s="11"/>
      <c r="AE851" s="11"/>
      <c r="AF851" s="11"/>
      <c r="AG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8"/>
      <c r="AU851" s="11"/>
      <c r="AV851" s="11"/>
      <c r="AZ851" s="12"/>
      <c r="BA851" s="11"/>
    </row>
    <row r="852" spans="6:53" ht="15.75" customHeight="1">
      <c r="F852" s="44"/>
      <c r="H852" s="11"/>
      <c r="I852" s="11"/>
      <c r="J852" s="11"/>
      <c r="K852" s="11"/>
      <c r="L852" s="11"/>
      <c r="M852" s="11"/>
      <c r="N852" s="11"/>
      <c r="O852" s="11"/>
      <c r="P852" s="18"/>
      <c r="Q852" s="11"/>
      <c r="R852" s="11"/>
      <c r="S852" s="11"/>
      <c r="T852" s="11"/>
      <c r="U852" s="11"/>
      <c r="V852" s="11"/>
      <c r="W852" s="11"/>
      <c r="X852" s="11"/>
      <c r="Z852" s="11"/>
      <c r="AA852" s="11"/>
      <c r="AB852" s="11"/>
      <c r="AC852" s="11"/>
      <c r="AD852" s="11"/>
      <c r="AE852" s="11"/>
      <c r="AF852" s="11"/>
      <c r="AG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8"/>
      <c r="AU852" s="11"/>
      <c r="AV852" s="11"/>
      <c r="AZ852" s="12"/>
      <c r="BA852" s="11"/>
    </row>
    <row r="853" spans="6:53" ht="15.75" customHeight="1">
      <c r="F853" s="44"/>
      <c r="H853" s="11"/>
      <c r="I853" s="11"/>
      <c r="J853" s="11"/>
      <c r="K853" s="11"/>
      <c r="L853" s="11"/>
      <c r="M853" s="11"/>
      <c r="N853" s="11"/>
      <c r="O853" s="11"/>
      <c r="P853" s="18"/>
      <c r="Q853" s="11"/>
      <c r="R853" s="11"/>
      <c r="S853" s="11"/>
      <c r="T853" s="11"/>
      <c r="U853" s="11"/>
      <c r="V853" s="11"/>
      <c r="W853" s="11"/>
      <c r="X853" s="11"/>
      <c r="Z853" s="11"/>
      <c r="AA853" s="11"/>
      <c r="AB853" s="11"/>
      <c r="AC853" s="11"/>
      <c r="AD853" s="11"/>
      <c r="AE853" s="11"/>
      <c r="AF853" s="11"/>
      <c r="AG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8"/>
      <c r="AU853" s="11"/>
      <c r="AV853" s="11"/>
      <c r="AZ853" s="12"/>
      <c r="BA853" s="11"/>
    </row>
    <row r="854" spans="6:53" ht="15.75" customHeight="1">
      <c r="F854" s="44"/>
      <c r="H854" s="11"/>
      <c r="I854" s="11"/>
      <c r="J854" s="11"/>
      <c r="K854" s="11"/>
      <c r="L854" s="11"/>
      <c r="M854" s="11"/>
      <c r="N854" s="11"/>
      <c r="O854" s="11"/>
      <c r="P854" s="18"/>
      <c r="Q854" s="11"/>
      <c r="R854" s="11"/>
      <c r="S854" s="11"/>
      <c r="T854" s="11"/>
      <c r="U854" s="11"/>
      <c r="V854" s="11"/>
      <c r="W854" s="11"/>
      <c r="X854" s="11"/>
      <c r="Z854" s="11"/>
      <c r="AA854" s="11"/>
      <c r="AB854" s="11"/>
      <c r="AC854" s="11"/>
      <c r="AD854" s="11"/>
      <c r="AE854" s="11"/>
      <c r="AF854" s="11"/>
      <c r="AG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8"/>
      <c r="AU854" s="11"/>
      <c r="AV854" s="11"/>
      <c r="AZ854" s="12"/>
      <c r="BA854" s="11"/>
    </row>
    <row r="855" spans="6:53" ht="15.75" customHeight="1">
      <c r="F855" s="44"/>
      <c r="H855" s="11"/>
      <c r="I855" s="11"/>
      <c r="J855" s="11"/>
      <c r="K855" s="11"/>
      <c r="L855" s="11"/>
      <c r="M855" s="11"/>
      <c r="N855" s="11"/>
      <c r="O855" s="11"/>
      <c r="P855" s="18"/>
      <c r="Q855" s="11"/>
      <c r="R855" s="11"/>
      <c r="S855" s="11"/>
      <c r="T855" s="11"/>
      <c r="U855" s="11"/>
      <c r="V855" s="11"/>
      <c r="W855" s="11"/>
      <c r="X855" s="11"/>
      <c r="Z855" s="11"/>
      <c r="AA855" s="11"/>
      <c r="AB855" s="11"/>
      <c r="AC855" s="11"/>
      <c r="AD855" s="11"/>
      <c r="AE855" s="11"/>
      <c r="AF855" s="11"/>
      <c r="AG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8"/>
      <c r="AU855" s="11"/>
      <c r="AV855" s="11"/>
      <c r="AZ855" s="12"/>
      <c r="BA855" s="11"/>
    </row>
    <row r="856" spans="6:53" ht="15.75" customHeight="1">
      <c r="F856" s="44"/>
      <c r="H856" s="11"/>
      <c r="I856" s="11"/>
      <c r="J856" s="11"/>
      <c r="K856" s="11"/>
      <c r="L856" s="11"/>
      <c r="M856" s="11"/>
      <c r="N856" s="11"/>
      <c r="O856" s="11"/>
      <c r="P856" s="18"/>
      <c r="Q856" s="11"/>
      <c r="R856" s="11"/>
      <c r="S856" s="11"/>
      <c r="T856" s="11"/>
      <c r="U856" s="11"/>
      <c r="V856" s="11"/>
      <c r="W856" s="11"/>
      <c r="X856" s="11"/>
      <c r="Z856" s="11"/>
      <c r="AA856" s="11"/>
      <c r="AB856" s="11"/>
      <c r="AC856" s="11"/>
      <c r="AD856" s="11"/>
      <c r="AE856" s="11"/>
      <c r="AF856" s="11"/>
      <c r="AG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8"/>
      <c r="AU856" s="11"/>
      <c r="AV856" s="11"/>
      <c r="AZ856" s="12"/>
      <c r="BA856" s="11"/>
    </row>
    <row r="857" spans="6:53" ht="15.75" customHeight="1">
      <c r="F857" s="44"/>
      <c r="H857" s="11"/>
      <c r="I857" s="11"/>
      <c r="J857" s="11"/>
      <c r="K857" s="11"/>
      <c r="L857" s="11"/>
      <c r="M857" s="11"/>
      <c r="N857" s="11"/>
      <c r="O857" s="11"/>
      <c r="P857" s="18"/>
      <c r="Q857" s="11"/>
      <c r="R857" s="11"/>
      <c r="S857" s="11"/>
      <c r="T857" s="11"/>
      <c r="U857" s="11"/>
      <c r="V857" s="11"/>
      <c r="W857" s="11"/>
      <c r="X857" s="11"/>
      <c r="Z857" s="11"/>
      <c r="AA857" s="11"/>
      <c r="AB857" s="11"/>
      <c r="AC857" s="11"/>
      <c r="AD857" s="11"/>
      <c r="AE857" s="11"/>
      <c r="AF857" s="11"/>
      <c r="AG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8"/>
      <c r="AU857" s="11"/>
      <c r="AV857" s="11"/>
      <c r="AZ857" s="12"/>
      <c r="BA857" s="11"/>
    </row>
    <row r="858" spans="6:53" ht="15.75" customHeight="1">
      <c r="F858" s="44"/>
      <c r="H858" s="11"/>
      <c r="I858" s="11"/>
      <c r="J858" s="11"/>
      <c r="K858" s="11"/>
      <c r="L858" s="11"/>
      <c r="M858" s="11"/>
      <c r="N858" s="11"/>
      <c r="O858" s="11"/>
      <c r="P858" s="18"/>
      <c r="Q858" s="11"/>
      <c r="R858" s="11"/>
      <c r="S858" s="11"/>
      <c r="T858" s="11"/>
      <c r="U858" s="11"/>
      <c r="V858" s="11"/>
      <c r="W858" s="11"/>
      <c r="X858" s="11"/>
      <c r="Z858" s="11"/>
      <c r="AA858" s="11"/>
      <c r="AB858" s="11"/>
      <c r="AC858" s="11"/>
      <c r="AD858" s="11"/>
      <c r="AE858" s="11"/>
      <c r="AF858" s="11"/>
      <c r="AG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8"/>
      <c r="AU858" s="11"/>
      <c r="AV858" s="11"/>
      <c r="AZ858" s="12"/>
      <c r="BA858" s="11"/>
    </row>
    <row r="859" spans="6:53" ht="15.75" customHeight="1">
      <c r="F859" s="44"/>
      <c r="H859" s="11"/>
      <c r="I859" s="11"/>
      <c r="J859" s="11"/>
      <c r="K859" s="11"/>
      <c r="L859" s="11"/>
      <c r="M859" s="11"/>
      <c r="N859" s="11"/>
      <c r="O859" s="11"/>
      <c r="P859" s="18"/>
      <c r="Q859" s="11"/>
      <c r="R859" s="11"/>
      <c r="S859" s="11"/>
      <c r="T859" s="11"/>
      <c r="U859" s="11"/>
      <c r="V859" s="11"/>
      <c r="W859" s="11"/>
      <c r="X859" s="11"/>
      <c r="Z859" s="11"/>
      <c r="AA859" s="11"/>
      <c r="AB859" s="11"/>
      <c r="AC859" s="11"/>
      <c r="AD859" s="11"/>
      <c r="AE859" s="11"/>
      <c r="AF859" s="11"/>
      <c r="AG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8"/>
      <c r="AU859" s="11"/>
      <c r="AV859" s="11"/>
      <c r="AZ859" s="12"/>
      <c r="BA859" s="11"/>
    </row>
    <row r="860" spans="6:53" ht="15.75" customHeight="1">
      <c r="F860" s="44"/>
      <c r="H860" s="11"/>
      <c r="I860" s="11"/>
      <c r="J860" s="11"/>
      <c r="K860" s="11"/>
      <c r="L860" s="11"/>
      <c r="M860" s="11"/>
      <c r="N860" s="11"/>
      <c r="O860" s="11"/>
      <c r="P860" s="18"/>
      <c r="Q860" s="11"/>
      <c r="R860" s="11"/>
      <c r="S860" s="11"/>
      <c r="T860" s="11"/>
      <c r="U860" s="11"/>
      <c r="V860" s="11"/>
      <c r="W860" s="11"/>
      <c r="X860" s="11"/>
      <c r="Z860" s="11"/>
      <c r="AA860" s="11"/>
      <c r="AB860" s="11"/>
      <c r="AC860" s="11"/>
      <c r="AD860" s="11"/>
      <c r="AE860" s="11"/>
      <c r="AF860" s="11"/>
      <c r="AG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8"/>
      <c r="AU860" s="11"/>
      <c r="AV860" s="11"/>
      <c r="AZ860" s="12"/>
      <c r="BA860" s="11"/>
    </row>
    <row r="861" spans="6:53" ht="15.75" customHeight="1">
      <c r="F861" s="44"/>
      <c r="H861" s="11"/>
      <c r="I861" s="11"/>
      <c r="J861" s="11"/>
      <c r="K861" s="11"/>
      <c r="L861" s="11"/>
      <c r="M861" s="11"/>
      <c r="N861" s="11"/>
      <c r="O861" s="11"/>
      <c r="P861" s="18"/>
      <c r="Q861" s="11"/>
      <c r="R861" s="11"/>
      <c r="S861" s="11"/>
      <c r="T861" s="11"/>
      <c r="U861" s="11"/>
      <c r="V861" s="11"/>
      <c r="W861" s="11"/>
      <c r="X861" s="11"/>
      <c r="Z861" s="11"/>
      <c r="AA861" s="11"/>
      <c r="AB861" s="11"/>
      <c r="AC861" s="11"/>
      <c r="AD861" s="11"/>
      <c r="AE861" s="11"/>
      <c r="AF861" s="11"/>
      <c r="AG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8"/>
      <c r="AU861" s="11"/>
      <c r="AV861" s="11"/>
      <c r="AZ861" s="12"/>
      <c r="BA861" s="11"/>
    </row>
    <row r="862" spans="6:53" ht="15.75" customHeight="1">
      <c r="F862" s="44"/>
      <c r="H862" s="11"/>
      <c r="I862" s="11"/>
      <c r="J862" s="11"/>
      <c r="K862" s="11"/>
      <c r="L862" s="11"/>
      <c r="M862" s="11"/>
      <c r="N862" s="11"/>
      <c r="O862" s="11"/>
      <c r="P862" s="18"/>
      <c r="Q862" s="11"/>
      <c r="R862" s="11"/>
      <c r="S862" s="11"/>
      <c r="T862" s="11"/>
      <c r="U862" s="11"/>
      <c r="V862" s="11"/>
      <c r="W862" s="11"/>
      <c r="X862" s="11"/>
      <c r="Z862" s="11"/>
      <c r="AA862" s="11"/>
      <c r="AB862" s="11"/>
      <c r="AC862" s="11"/>
      <c r="AD862" s="11"/>
      <c r="AE862" s="11"/>
      <c r="AF862" s="11"/>
      <c r="AG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8"/>
      <c r="AU862" s="11"/>
      <c r="AV862" s="11"/>
      <c r="AZ862" s="12"/>
      <c r="BA862" s="11"/>
    </row>
    <row r="863" spans="6:53" ht="15.75" customHeight="1">
      <c r="F863" s="44"/>
      <c r="H863" s="11"/>
      <c r="I863" s="11"/>
      <c r="J863" s="11"/>
      <c r="K863" s="11"/>
      <c r="L863" s="11"/>
      <c r="M863" s="11"/>
      <c r="N863" s="11"/>
      <c r="O863" s="11"/>
      <c r="P863" s="18"/>
      <c r="Q863" s="11"/>
      <c r="R863" s="11"/>
      <c r="S863" s="11"/>
      <c r="T863" s="11"/>
      <c r="U863" s="11"/>
      <c r="V863" s="11"/>
      <c r="W863" s="11"/>
      <c r="X863" s="11"/>
      <c r="Z863" s="11"/>
      <c r="AA863" s="11"/>
      <c r="AB863" s="11"/>
      <c r="AC863" s="11"/>
      <c r="AD863" s="11"/>
      <c r="AE863" s="11"/>
      <c r="AF863" s="11"/>
      <c r="AG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8"/>
      <c r="AU863" s="11"/>
      <c r="AV863" s="11"/>
      <c r="AZ863" s="12"/>
      <c r="BA863" s="11"/>
    </row>
    <row r="864" spans="6:53" ht="15.75" customHeight="1">
      <c r="F864" s="44"/>
      <c r="H864" s="11"/>
      <c r="I864" s="11"/>
      <c r="J864" s="11"/>
      <c r="K864" s="11"/>
      <c r="L864" s="11"/>
      <c r="M864" s="11"/>
      <c r="N864" s="11"/>
      <c r="O864" s="11"/>
      <c r="P864" s="18"/>
      <c r="Q864" s="11"/>
      <c r="R864" s="11"/>
      <c r="S864" s="11"/>
      <c r="T864" s="11"/>
      <c r="U864" s="11"/>
      <c r="V864" s="11"/>
      <c r="W864" s="11"/>
      <c r="X864" s="11"/>
      <c r="Z864" s="11"/>
      <c r="AA864" s="11"/>
      <c r="AB864" s="11"/>
      <c r="AC864" s="11"/>
      <c r="AD864" s="11"/>
      <c r="AE864" s="11"/>
      <c r="AF864" s="11"/>
      <c r="AG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8"/>
      <c r="AU864" s="11"/>
      <c r="AV864" s="11"/>
      <c r="AZ864" s="12"/>
      <c r="BA864" s="11"/>
    </row>
    <row r="865" spans="6:53" ht="15.75" customHeight="1">
      <c r="F865" s="44"/>
      <c r="H865" s="11"/>
      <c r="I865" s="11"/>
      <c r="J865" s="11"/>
      <c r="K865" s="11"/>
      <c r="L865" s="11"/>
      <c r="M865" s="11"/>
      <c r="N865" s="11"/>
      <c r="O865" s="11"/>
      <c r="P865" s="18"/>
      <c r="Q865" s="11"/>
      <c r="R865" s="11"/>
      <c r="S865" s="11"/>
      <c r="T865" s="11"/>
      <c r="U865" s="11"/>
      <c r="V865" s="11"/>
      <c r="W865" s="11"/>
      <c r="X865" s="11"/>
      <c r="Z865" s="11"/>
      <c r="AA865" s="11"/>
      <c r="AB865" s="11"/>
      <c r="AC865" s="11"/>
      <c r="AD865" s="11"/>
      <c r="AE865" s="11"/>
      <c r="AF865" s="11"/>
      <c r="AG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8"/>
      <c r="AU865" s="11"/>
      <c r="AV865" s="11"/>
      <c r="AZ865" s="12"/>
      <c r="BA865" s="11"/>
    </row>
    <row r="866" spans="6:53" ht="15.75" customHeight="1">
      <c r="F866" s="44"/>
      <c r="H866" s="11"/>
      <c r="I866" s="11"/>
      <c r="J866" s="11"/>
      <c r="K866" s="11"/>
      <c r="L866" s="11"/>
      <c r="M866" s="11"/>
      <c r="N866" s="11"/>
      <c r="O866" s="11"/>
      <c r="P866" s="18"/>
      <c r="Q866" s="11"/>
      <c r="R866" s="11"/>
      <c r="S866" s="11"/>
      <c r="T866" s="11"/>
      <c r="U866" s="11"/>
      <c r="V866" s="11"/>
      <c r="W866" s="11"/>
      <c r="X866" s="11"/>
      <c r="Z866" s="11"/>
      <c r="AA866" s="11"/>
      <c r="AB866" s="11"/>
      <c r="AC866" s="11"/>
      <c r="AD866" s="11"/>
      <c r="AE866" s="11"/>
      <c r="AF866" s="11"/>
      <c r="AG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8"/>
      <c r="AU866" s="11"/>
      <c r="AV866" s="11"/>
      <c r="AZ866" s="12"/>
      <c r="BA866" s="11"/>
    </row>
    <row r="867" spans="6:53" ht="15.75" customHeight="1">
      <c r="F867" s="44"/>
      <c r="H867" s="11"/>
      <c r="I867" s="11"/>
      <c r="J867" s="11"/>
      <c r="K867" s="11"/>
      <c r="L867" s="11"/>
      <c r="M867" s="11"/>
      <c r="N867" s="11"/>
      <c r="O867" s="11"/>
      <c r="P867" s="18"/>
      <c r="Q867" s="11"/>
      <c r="R867" s="11"/>
      <c r="S867" s="11"/>
      <c r="T867" s="11"/>
      <c r="U867" s="11"/>
      <c r="V867" s="11"/>
      <c r="W867" s="11"/>
      <c r="X867" s="11"/>
      <c r="Z867" s="11"/>
      <c r="AA867" s="11"/>
      <c r="AB867" s="11"/>
      <c r="AC867" s="11"/>
      <c r="AD867" s="11"/>
      <c r="AE867" s="11"/>
      <c r="AF867" s="11"/>
      <c r="AG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8"/>
      <c r="AU867" s="11"/>
      <c r="AV867" s="11"/>
      <c r="AZ867" s="12"/>
      <c r="BA867" s="11"/>
    </row>
    <row r="868" spans="6:53" ht="15.75" customHeight="1">
      <c r="F868" s="44"/>
      <c r="H868" s="11"/>
      <c r="I868" s="11"/>
      <c r="J868" s="11"/>
      <c r="K868" s="11"/>
      <c r="L868" s="11"/>
      <c r="M868" s="11"/>
      <c r="N868" s="11"/>
      <c r="O868" s="11"/>
      <c r="P868" s="18"/>
      <c r="Q868" s="11"/>
      <c r="R868" s="11"/>
      <c r="S868" s="11"/>
      <c r="T868" s="11"/>
      <c r="U868" s="11"/>
      <c r="V868" s="11"/>
      <c r="W868" s="11"/>
      <c r="X868" s="11"/>
      <c r="Z868" s="11"/>
      <c r="AA868" s="11"/>
      <c r="AB868" s="11"/>
      <c r="AC868" s="11"/>
      <c r="AD868" s="11"/>
      <c r="AE868" s="11"/>
      <c r="AF868" s="11"/>
      <c r="AG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8"/>
      <c r="AU868" s="11"/>
      <c r="AV868" s="11"/>
      <c r="AZ868" s="12"/>
      <c r="BA868" s="11"/>
    </row>
    <row r="869" spans="6:53" ht="15.75" customHeight="1">
      <c r="F869" s="44"/>
      <c r="H869" s="11"/>
      <c r="I869" s="11"/>
      <c r="J869" s="11"/>
      <c r="K869" s="11"/>
      <c r="L869" s="11"/>
      <c r="M869" s="11"/>
      <c r="N869" s="11"/>
      <c r="O869" s="11"/>
      <c r="P869" s="18"/>
      <c r="Q869" s="11"/>
      <c r="R869" s="11"/>
      <c r="S869" s="11"/>
      <c r="T869" s="11"/>
      <c r="U869" s="11"/>
      <c r="V869" s="11"/>
      <c r="W869" s="11"/>
      <c r="X869" s="11"/>
      <c r="Z869" s="11"/>
      <c r="AA869" s="11"/>
      <c r="AB869" s="11"/>
      <c r="AC869" s="11"/>
      <c r="AD869" s="11"/>
      <c r="AE869" s="11"/>
      <c r="AF869" s="11"/>
      <c r="AG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8"/>
      <c r="AU869" s="11"/>
      <c r="AV869" s="11"/>
      <c r="AZ869" s="12"/>
      <c r="BA869" s="11"/>
    </row>
    <row r="870" spans="6:53" ht="15.75" customHeight="1">
      <c r="F870" s="44"/>
      <c r="H870" s="11"/>
      <c r="I870" s="11"/>
      <c r="J870" s="11"/>
      <c r="K870" s="11"/>
      <c r="L870" s="11"/>
      <c r="M870" s="11"/>
      <c r="N870" s="11"/>
      <c r="O870" s="11"/>
      <c r="P870" s="18"/>
      <c r="Q870" s="11"/>
      <c r="R870" s="11"/>
      <c r="S870" s="11"/>
      <c r="T870" s="11"/>
      <c r="U870" s="11"/>
      <c r="V870" s="11"/>
      <c r="W870" s="11"/>
      <c r="X870" s="11"/>
      <c r="Z870" s="11"/>
      <c r="AA870" s="11"/>
      <c r="AB870" s="11"/>
      <c r="AC870" s="11"/>
      <c r="AD870" s="11"/>
      <c r="AE870" s="11"/>
      <c r="AF870" s="11"/>
      <c r="AG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8"/>
      <c r="AU870" s="11"/>
      <c r="AV870" s="11"/>
      <c r="AZ870" s="12"/>
      <c r="BA870" s="11"/>
    </row>
    <row r="871" spans="6:53" ht="15.75" customHeight="1">
      <c r="F871" s="44"/>
      <c r="H871" s="11"/>
      <c r="I871" s="11"/>
      <c r="J871" s="11"/>
      <c r="K871" s="11"/>
      <c r="L871" s="11"/>
      <c r="M871" s="11"/>
      <c r="N871" s="11"/>
      <c r="O871" s="11"/>
      <c r="P871" s="18"/>
      <c r="Q871" s="11"/>
      <c r="R871" s="11"/>
      <c r="S871" s="11"/>
      <c r="T871" s="11"/>
      <c r="U871" s="11"/>
      <c r="V871" s="11"/>
      <c r="W871" s="11"/>
      <c r="X871" s="11"/>
      <c r="Z871" s="11"/>
      <c r="AA871" s="11"/>
      <c r="AB871" s="11"/>
      <c r="AC871" s="11"/>
      <c r="AD871" s="11"/>
      <c r="AE871" s="11"/>
      <c r="AF871" s="11"/>
      <c r="AG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8"/>
      <c r="AU871" s="11"/>
      <c r="AV871" s="11"/>
      <c r="AZ871" s="12"/>
      <c r="BA871" s="11"/>
    </row>
    <row r="872" spans="6:53" ht="15.75" customHeight="1">
      <c r="F872" s="44"/>
      <c r="H872" s="11"/>
      <c r="I872" s="11"/>
      <c r="J872" s="11"/>
      <c r="K872" s="11"/>
      <c r="L872" s="11"/>
      <c r="M872" s="11"/>
      <c r="N872" s="11"/>
      <c r="O872" s="11"/>
      <c r="P872" s="18"/>
      <c r="Q872" s="11"/>
      <c r="R872" s="11"/>
      <c r="S872" s="11"/>
      <c r="T872" s="11"/>
      <c r="U872" s="11"/>
      <c r="V872" s="11"/>
      <c r="W872" s="11"/>
      <c r="X872" s="11"/>
      <c r="Z872" s="11"/>
      <c r="AA872" s="11"/>
      <c r="AB872" s="11"/>
      <c r="AC872" s="11"/>
      <c r="AD872" s="11"/>
      <c r="AE872" s="11"/>
      <c r="AF872" s="11"/>
      <c r="AG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8"/>
      <c r="AU872" s="11"/>
      <c r="AV872" s="11"/>
      <c r="AZ872" s="12"/>
      <c r="BA872" s="11"/>
    </row>
    <row r="873" spans="6:53" ht="15.75" customHeight="1">
      <c r="F873" s="44"/>
      <c r="H873" s="11"/>
      <c r="I873" s="11"/>
      <c r="J873" s="11"/>
      <c r="K873" s="11"/>
      <c r="L873" s="11"/>
      <c r="M873" s="11"/>
      <c r="N873" s="11"/>
      <c r="O873" s="11"/>
      <c r="P873" s="18"/>
      <c r="Q873" s="11"/>
      <c r="R873" s="11"/>
      <c r="S873" s="11"/>
      <c r="T873" s="11"/>
      <c r="U873" s="11"/>
      <c r="V873" s="11"/>
      <c r="W873" s="11"/>
      <c r="X873" s="11"/>
      <c r="Z873" s="11"/>
      <c r="AA873" s="11"/>
      <c r="AB873" s="11"/>
      <c r="AC873" s="11"/>
      <c r="AD873" s="11"/>
      <c r="AE873" s="11"/>
      <c r="AF873" s="11"/>
      <c r="AG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8"/>
      <c r="AU873" s="11"/>
      <c r="AV873" s="11"/>
      <c r="AZ873" s="12"/>
      <c r="BA873" s="11"/>
    </row>
    <row r="874" spans="6:53" ht="15.75" customHeight="1">
      <c r="F874" s="44"/>
      <c r="H874" s="11"/>
      <c r="I874" s="11"/>
      <c r="J874" s="11"/>
      <c r="K874" s="11"/>
      <c r="L874" s="11"/>
      <c r="M874" s="11"/>
      <c r="N874" s="11"/>
      <c r="O874" s="11"/>
      <c r="P874" s="18"/>
      <c r="Q874" s="11"/>
      <c r="R874" s="11"/>
      <c r="S874" s="11"/>
      <c r="T874" s="11"/>
      <c r="U874" s="11"/>
      <c r="V874" s="11"/>
      <c r="W874" s="11"/>
      <c r="X874" s="11"/>
      <c r="Z874" s="11"/>
      <c r="AA874" s="11"/>
      <c r="AB874" s="11"/>
      <c r="AC874" s="11"/>
      <c r="AD874" s="11"/>
      <c r="AE874" s="11"/>
      <c r="AF874" s="11"/>
      <c r="AG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8"/>
      <c r="AU874" s="11"/>
      <c r="AV874" s="11"/>
      <c r="AZ874" s="12"/>
      <c r="BA874" s="11"/>
    </row>
    <row r="875" spans="6:53" ht="15.75" customHeight="1">
      <c r="F875" s="44"/>
      <c r="H875" s="11"/>
      <c r="I875" s="11"/>
      <c r="J875" s="11"/>
      <c r="K875" s="11"/>
      <c r="L875" s="11"/>
      <c r="M875" s="11"/>
      <c r="N875" s="11"/>
      <c r="O875" s="11"/>
      <c r="P875" s="18"/>
      <c r="Q875" s="11"/>
      <c r="R875" s="11"/>
      <c r="S875" s="11"/>
      <c r="T875" s="11"/>
      <c r="U875" s="11"/>
      <c r="V875" s="11"/>
      <c r="W875" s="11"/>
      <c r="X875" s="11"/>
      <c r="Z875" s="11"/>
      <c r="AA875" s="11"/>
      <c r="AB875" s="11"/>
      <c r="AC875" s="11"/>
      <c r="AD875" s="11"/>
      <c r="AE875" s="11"/>
      <c r="AF875" s="11"/>
      <c r="AG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8"/>
      <c r="AU875" s="11"/>
      <c r="AV875" s="11"/>
      <c r="AZ875" s="12"/>
      <c r="BA875" s="11"/>
    </row>
    <row r="876" spans="6:53" ht="15.75" customHeight="1">
      <c r="F876" s="44"/>
      <c r="H876" s="11"/>
      <c r="I876" s="11"/>
      <c r="J876" s="11"/>
      <c r="K876" s="11"/>
      <c r="L876" s="11"/>
      <c r="M876" s="11"/>
      <c r="N876" s="11"/>
      <c r="O876" s="11"/>
      <c r="P876" s="18"/>
      <c r="Q876" s="11"/>
      <c r="R876" s="11"/>
      <c r="S876" s="11"/>
      <c r="T876" s="11"/>
      <c r="U876" s="11"/>
      <c r="V876" s="11"/>
      <c r="W876" s="11"/>
      <c r="X876" s="11"/>
      <c r="Z876" s="11"/>
      <c r="AA876" s="11"/>
      <c r="AB876" s="11"/>
      <c r="AC876" s="11"/>
      <c r="AD876" s="11"/>
      <c r="AE876" s="11"/>
      <c r="AF876" s="11"/>
      <c r="AG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8"/>
      <c r="AU876" s="11"/>
      <c r="AV876" s="11"/>
      <c r="AZ876" s="12"/>
      <c r="BA876" s="11"/>
    </row>
    <row r="877" spans="6:53" ht="15.75" customHeight="1">
      <c r="F877" s="44"/>
      <c r="H877" s="11"/>
      <c r="I877" s="11"/>
      <c r="J877" s="11"/>
      <c r="K877" s="11"/>
      <c r="L877" s="11"/>
      <c r="M877" s="11"/>
      <c r="N877" s="11"/>
      <c r="O877" s="11"/>
      <c r="P877" s="18"/>
      <c r="Q877" s="11"/>
      <c r="R877" s="11"/>
      <c r="S877" s="11"/>
      <c r="T877" s="11"/>
      <c r="U877" s="11"/>
      <c r="V877" s="11"/>
      <c r="W877" s="11"/>
      <c r="X877" s="11"/>
      <c r="Z877" s="11"/>
      <c r="AA877" s="11"/>
      <c r="AB877" s="11"/>
      <c r="AC877" s="11"/>
      <c r="AD877" s="11"/>
      <c r="AE877" s="11"/>
      <c r="AF877" s="11"/>
      <c r="AG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8"/>
      <c r="AU877" s="11"/>
      <c r="AV877" s="11"/>
      <c r="AZ877" s="12"/>
      <c r="BA877" s="11"/>
    </row>
    <row r="878" spans="6:53" ht="15.75" customHeight="1">
      <c r="F878" s="44"/>
      <c r="H878" s="11"/>
      <c r="I878" s="11"/>
      <c r="J878" s="11"/>
      <c r="K878" s="11"/>
      <c r="L878" s="11"/>
      <c r="M878" s="11"/>
      <c r="N878" s="11"/>
      <c r="O878" s="11"/>
      <c r="P878" s="18"/>
      <c r="Q878" s="11"/>
      <c r="R878" s="11"/>
      <c r="S878" s="11"/>
      <c r="T878" s="11"/>
      <c r="U878" s="11"/>
      <c r="V878" s="11"/>
      <c r="W878" s="11"/>
      <c r="X878" s="11"/>
      <c r="Z878" s="11"/>
      <c r="AA878" s="11"/>
      <c r="AB878" s="11"/>
      <c r="AC878" s="11"/>
      <c r="AD878" s="11"/>
      <c r="AE878" s="11"/>
      <c r="AF878" s="11"/>
      <c r="AG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8"/>
      <c r="AU878" s="11"/>
      <c r="AV878" s="11"/>
      <c r="AZ878" s="12"/>
      <c r="BA878" s="11"/>
    </row>
    <row r="879" spans="6:53" ht="15.75" customHeight="1">
      <c r="F879" s="44"/>
      <c r="H879" s="11"/>
      <c r="I879" s="11"/>
      <c r="J879" s="11"/>
      <c r="K879" s="11"/>
      <c r="L879" s="11"/>
      <c r="M879" s="11"/>
      <c r="N879" s="11"/>
      <c r="O879" s="11"/>
      <c r="P879" s="18"/>
      <c r="Q879" s="11"/>
      <c r="R879" s="11"/>
      <c r="S879" s="11"/>
      <c r="T879" s="11"/>
      <c r="U879" s="11"/>
      <c r="V879" s="11"/>
      <c r="W879" s="11"/>
      <c r="X879" s="11"/>
      <c r="Z879" s="11"/>
      <c r="AA879" s="11"/>
      <c r="AB879" s="11"/>
      <c r="AC879" s="11"/>
      <c r="AD879" s="11"/>
      <c r="AE879" s="11"/>
      <c r="AF879" s="11"/>
      <c r="AG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8"/>
      <c r="AU879" s="11"/>
      <c r="AV879" s="11"/>
      <c r="AZ879" s="12"/>
      <c r="BA879" s="11"/>
    </row>
    <row r="880" spans="6:53" ht="15.75" customHeight="1">
      <c r="F880" s="44"/>
      <c r="H880" s="11"/>
      <c r="I880" s="11"/>
      <c r="J880" s="11"/>
      <c r="K880" s="11"/>
      <c r="L880" s="11"/>
      <c r="M880" s="11"/>
      <c r="N880" s="11"/>
      <c r="O880" s="11"/>
      <c r="P880" s="18"/>
      <c r="Q880" s="11"/>
      <c r="R880" s="11"/>
      <c r="S880" s="11"/>
      <c r="T880" s="11"/>
      <c r="U880" s="11"/>
      <c r="V880" s="11"/>
      <c r="W880" s="11"/>
      <c r="X880" s="11"/>
      <c r="Z880" s="11"/>
      <c r="AA880" s="11"/>
      <c r="AB880" s="11"/>
      <c r="AC880" s="11"/>
      <c r="AD880" s="11"/>
      <c r="AE880" s="11"/>
      <c r="AF880" s="11"/>
      <c r="AG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8"/>
      <c r="AU880" s="11"/>
      <c r="AV880" s="11"/>
      <c r="AZ880" s="12"/>
      <c r="BA880" s="11"/>
    </row>
    <row r="881" spans="6:53" ht="15.75" customHeight="1">
      <c r="F881" s="44"/>
      <c r="H881" s="11"/>
      <c r="I881" s="11"/>
      <c r="J881" s="11"/>
      <c r="K881" s="11"/>
      <c r="L881" s="11"/>
      <c r="M881" s="11"/>
      <c r="N881" s="11"/>
      <c r="O881" s="11"/>
      <c r="P881" s="18"/>
      <c r="Q881" s="11"/>
      <c r="R881" s="11"/>
      <c r="S881" s="11"/>
      <c r="T881" s="11"/>
      <c r="U881" s="11"/>
      <c r="V881" s="11"/>
      <c r="W881" s="11"/>
      <c r="X881" s="11"/>
      <c r="Z881" s="11"/>
      <c r="AA881" s="11"/>
      <c r="AB881" s="11"/>
      <c r="AC881" s="11"/>
      <c r="AD881" s="11"/>
      <c r="AE881" s="11"/>
      <c r="AF881" s="11"/>
      <c r="AG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8"/>
      <c r="AU881" s="11"/>
      <c r="AV881" s="11"/>
      <c r="AZ881" s="12"/>
      <c r="BA881" s="11"/>
    </row>
    <row r="882" spans="6:53" ht="15.75" customHeight="1">
      <c r="F882" s="44"/>
      <c r="H882" s="11"/>
      <c r="I882" s="11"/>
      <c r="J882" s="11"/>
      <c r="K882" s="11"/>
      <c r="L882" s="11"/>
      <c r="M882" s="11"/>
      <c r="N882" s="11"/>
      <c r="O882" s="11"/>
      <c r="P882" s="18"/>
      <c r="Q882" s="11"/>
      <c r="R882" s="11"/>
      <c r="S882" s="11"/>
      <c r="T882" s="11"/>
      <c r="U882" s="11"/>
      <c r="V882" s="11"/>
      <c r="W882" s="11"/>
      <c r="X882" s="11"/>
      <c r="Z882" s="11"/>
      <c r="AA882" s="11"/>
      <c r="AB882" s="11"/>
      <c r="AC882" s="11"/>
      <c r="AD882" s="11"/>
      <c r="AE882" s="11"/>
      <c r="AF882" s="11"/>
      <c r="AG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8"/>
      <c r="AU882" s="11"/>
      <c r="AV882" s="11"/>
      <c r="AZ882" s="12"/>
      <c r="BA882" s="11"/>
    </row>
    <row r="883" spans="6:53" ht="15.75" customHeight="1">
      <c r="F883" s="44"/>
      <c r="H883" s="11"/>
      <c r="I883" s="11"/>
      <c r="J883" s="11"/>
      <c r="K883" s="11"/>
      <c r="L883" s="11"/>
      <c r="M883" s="11"/>
      <c r="N883" s="11"/>
      <c r="O883" s="11"/>
      <c r="P883" s="18"/>
      <c r="Q883" s="11"/>
      <c r="R883" s="11"/>
      <c r="S883" s="11"/>
      <c r="T883" s="11"/>
      <c r="U883" s="11"/>
      <c r="V883" s="11"/>
      <c r="W883" s="11"/>
      <c r="X883" s="11"/>
      <c r="Z883" s="11"/>
      <c r="AA883" s="11"/>
      <c r="AB883" s="11"/>
      <c r="AC883" s="11"/>
      <c r="AD883" s="11"/>
      <c r="AE883" s="11"/>
      <c r="AF883" s="11"/>
      <c r="AG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8"/>
      <c r="AU883" s="11"/>
      <c r="AV883" s="11"/>
      <c r="AZ883" s="12"/>
      <c r="BA883" s="11"/>
    </row>
    <row r="884" spans="6:53" ht="15.75" customHeight="1">
      <c r="F884" s="44"/>
      <c r="H884" s="11"/>
      <c r="I884" s="11"/>
      <c r="J884" s="11"/>
      <c r="K884" s="11"/>
      <c r="L884" s="11"/>
      <c r="M884" s="11"/>
      <c r="N884" s="11"/>
      <c r="O884" s="11"/>
      <c r="P884" s="18"/>
      <c r="Q884" s="11"/>
      <c r="R884" s="11"/>
      <c r="S884" s="11"/>
      <c r="T884" s="11"/>
      <c r="U884" s="11"/>
      <c r="V884" s="11"/>
      <c r="W884" s="11"/>
      <c r="X884" s="11"/>
      <c r="Z884" s="11"/>
      <c r="AA884" s="11"/>
      <c r="AB884" s="11"/>
      <c r="AC884" s="11"/>
      <c r="AD884" s="11"/>
      <c r="AE884" s="11"/>
      <c r="AF884" s="11"/>
      <c r="AG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8"/>
      <c r="AU884" s="11"/>
      <c r="AV884" s="11"/>
      <c r="AZ884" s="12"/>
      <c r="BA884" s="11"/>
    </row>
    <row r="885" spans="6:53" ht="15.75" customHeight="1">
      <c r="F885" s="44"/>
      <c r="H885" s="11"/>
      <c r="I885" s="11"/>
      <c r="J885" s="11"/>
      <c r="K885" s="11"/>
      <c r="L885" s="11"/>
      <c r="M885" s="11"/>
      <c r="N885" s="11"/>
      <c r="O885" s="11"/>
      <c r="P885" s="18"/>
      <c r="Q885" s="11"/>
      <c r="R885" s="11"/>
      <c r="S885" s="11"/>
      <c r="T885" s="11"/>
      <c r="U885" s="11"/>
      <c r="V885" s="11"/>
      <c r="W885" s="11"/>
      <c r="X885" s="11"/>
      <c r="Z885" s="11"/>
      <c r="AA885" s="11"/>
      <c r="AB885" s="11"/>
      <c r="AC885" s="11"/>
      <c r="AD885" s="11"/>
      <c r="AE885" s="11"/>
      <c r="AF885" s="11"/>
      <c r="AG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8"/>
      <c r="AU885" s="11"/>
      <c r="AV885" s="11"/>
      <c r="AZ885" s="12"/>
      <c r="BA885" s="11"/>
    </row>
    <row r="886" spans="6:53" ht="15.75" customHeight="1">
      <c r="F886" s="44"/>
      <c r="H886" s="11"/>
      <c r="I886" s="11"/>
      <c r="J886" s="11"/>
      <c r="K886" s="11"/>
      <c r="L886" s="11"/>
      <c r="M886" s="11"/>
      <c r="N886" s="11"/>
      <c r="O886" s="11"/>
      <c r="P886" s="18"/>
      <c r="Q886" s="11"/>
      <c r="R886" s="11"/>
      <c r="S886" s="11"/>
      <c r="T886" s="11"/>
      <c r="U886" s="11"/>
      <c r="V886" s="11"/>
      <c r="W886" s="11"/>
      <c r="X886" s="11"/>
      <c r="Z886" s="11"/>
      <c r="AA886" s="11"/>
      <c r="AB886" s="11"/>
      <c r="AC886" s="11"/>
      <c r="AD886" s="11"/>
      <c r="AE886" s="11"/>
      <c r="AF886" s="11"/>
      <c r="AG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8"/>
      <c r="AU886" s="11"/>
      <c r="AV886" s="11"/>
      <c r="AZ886" s="12"/>
      <c r="BA886" s="11"/>
    </row>
    <row r="887" spans="6:53" ht="15.75" customHeight="1">
      <c r="F887" s="44"/>
      <c r="H887" s="11"/>
      <c r="I887" s="11"/>
      <c r="J887" s="11"/>
      <c r="K887" s="11"/>
      <c r="L887" s="11"/>
      <c r="M887" s="11"/>
      <c r="N887" s="11"/>
      <c r="O887" s="11"/>
      <c r="P887" s="18"/>
      <c r="Q887" s="11"/>
      <c r="R887" s="11"/>
      <c r="S887" s="11"/>
      <c r="T887" s="11"/>
      <c r="U887" s="11"/>
      <c r="V887" s="11"/>
      <c r="W887" s="11"/>
      <c r="X887" s="11"/>
      <c r="Z887" s="11"/>
      <c r="AA887" s="11"/>
      <c r="AB887" s="11"/>
      <c r="AC887" s="11"/>
      <c r="AD887" s="11"/>
      <c r="AE887" s="11"/>
      <c r="AF887" s="11"/>
      <c r="AG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8"/>
      <c r="AU887" s="11"/>
      <c r="AV887" s="11"/>
      <c r="AZ887" s="12"/>
      <c r="BA887" s="11"/>
    </row>
    <row r="888" spans="6:53" ht="15.75" customHeight="1">
      <c r="F888" s="44"/>
      <c r="H888" s="11"/>
      <c r="I888" s="11"/>
      <c r="J888" s="11"/>
      <c r="K888" s="11"/>
      <c r="L888" s="11"/>
      <c r="M888" s="11"/>
      <c r="N888" s="11"/>
      <c r="O888" s="11"/>
      <c r="P888" s="18"/>
      <c r="Q888" s="11"/>
      <c r="R888" s="11"/>
      <c r="S888" s="11"/>
      <c r="T888" s="11"/>
      <c r="U888" s="11"/>
      <c r="V888" s="11"/>
      <c r="W888" s="11"/>
      <c r="X888" s="11"/>
      <c r="Z888" s="11"/>
      <c r="AA888" s="11"/>
      <c r="AB888" s="11"/>
      <c r="AC888" s="11"/>
      <c r="AD888" s="11"/>
      <c r="AE888" s="11"/>
      <c r="AF888" s="11"/>
      <c r="AG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8"/>
      <c r="AU888" s="11"/>
      <c r="AV888" s="11"/>
      <c r="AZ888" s="12"/>
      <c r="BA888" s="11"/>
    </row>
    <row r="889" spans="6:53" ht="15.75" customHeight="1">
      <c r="F889" s="44"/>
      <c r="H889" s="11"/>
      <c r="I889" s="11"/>
      <c r="J889" s="11"/>
      <c r="K889" s="11"/>
      <c r="L889" s="11"/>
      <c r="M889" s="11"/>
      <c r="N889" s="11"/>
      <c r="O889" s="11"/>
      <c r="P889" s="18"/>
      <c r="Q889" s="11"/>
      <c r="R889" s="11"/>
      <c r="S889" s="11"/>
      <c r="T889" s="11"/>
      <c r="U889" s="11"/>
      <c r="V889" s="11"/>
      <c r="W889" s="11"/>
      <c r="X889" s="11"/>
      <c r="Z889" s="11"/>
      <c r="AA889" s="11"/>
      <c r="AB889" s="11"/>
      <c r="AC889" s="11"/>
      <c r="AD889" s="11"/>
      <c r="AE889" s="11"/>
      <c r="AF889" s="11"/>
      <c r="AG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8"/>
      <c r="AU889" s="11"/>
      <c r="AV889" s="11"/>
      <c r="AZ889" s="12"/>
      <c r="BA889" s="11"/>
    </row>
    <row r="890" spans="6:53" ht="15.75" customHeight="1">
      <c r="F890" s="44"/>
      <c r="H890" s="11"/>
      <c r="I890" s="11"/>
      <c r="J890" s="11"/>
      <c r="K890" s="11"/>
      <c r="L890" s="11"/>
      <c r="M890" s="11"/>
      <c r="N890" s="11"/>
      <c r="O890" s="11"/>
      <c r="P890" s="18"/>
      <c r="Q890" s="11"/>
      <c r="R890" s="11"/>
      <c r="S890" s="11"/>
      <c r="T890" s="11"/>
      <c r="U890" s="11"/>
      <c r="V890" s="11"/>
      <c r="W890" s="11"/>
      <c r="X890" s="11"/>
      <c r="Z890" s="11"/>
      <c r="AA890" s="11"/>
      <c r="AB890" s="11"/>
      <c r="AC890" s="11"/>
      <c r="AD890" s="11"/>
      <c r="AE890" s="11"/>
      <c r="AF890" s="11"/>
      <c r="AG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8"/>
      <c r="AU890" s="11"/>
      <c r="AV890" s="11"/>
      <c r="AZ890" s="12"/>
      <c r="BA890" s="11"/>
    </row>
    <row r="891" spans="6:53" ht="15.75" customHeight="1">
      <c r="F891" s="44"/>
      <c r="H891" s="11"/>
      <c r="I891" s="11"/>
      <c r="J891" s="11"/>
      <c r="K891" s="11"/>
      <c r="L891" s="11"/>
      <c r="M891" s="11"/>
      <c r="N891" s="11"/>
      <c r="O891" s="11"/>
      <c r="P891" s="18"/>
      <c r="Q891" s="11"/>
      <c r="R891" s="11"/>
      <c r="S891" s="11"/>
      <c r="T891" s="11"/>
      <c r="U891" s="11"/>
      <c r="V891" s="11"/>
      <c r="W891" s="11"/>
      <c r="X891" s="11"/>
      <c r="Z891" s="11"/>
      <c r="AA891" s="11"/>
      <c r="AB891" s="11"/>
      <c r="AC891" s="11"/>
      <c r="AD891" s="11"/>
      <c r="AE891" s="11"/>
      <c r="AF891" s="11"/>
      <c r="AG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8"/>
      <c r="AU891" s="11"/>
      <c r="AV891" s="11"/>
      <c r="AZ891" s="12"/>
      <c r="BA891" s="11"/>
    </row>
    <row r="892" spans="6:53" ht="15.75" customHeight="1">
      <c r="F892" s="44"/>
      <c r="H892" s="11"/>
      <c r="I892" s="11"/>
      <c r="J892" s="11"/>
      <c r="K892" s="11"/>
      <c r="L892" s="11"/>
      <c r="M892" s="11"/>
      <c r="N892" s="11"/>
      <c r="O892" s="11"/>
      <c r="P892" s="18"/>
      <c r="Q892" s="11"/>
      <c r="R892" s="11"/>
      <c r="S892" s="11"/>
      <c r="T892" s="11"/>
      <c r="U892" s="11"/>
      <c r="V892" s="11"/>
      <c r="W892" s="11"/>
      <c r="X892" s="11"/>
      <c r="Z892" s="11"/>
      <c r="AA892" s="11"/>
      <c r="AB892" s="11"/>
      <c r="AC892" s="11"/>
      <c r="AD892" s="11"/>
      <c r="AE892" s="11"/>
      <c r="AF892" s="11"/>
      <c r="AG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8"/>
      <c r="AU892" s="11"/>
      <c r="AV892" s="11"/>
      <c r="AZ892" s="12"/>
      <c r="BA892" s="11"/>
    </row>
    <row r="893" spans="6:53" ht="15.75" customHeight="1">
      <c r="F893" s="44"/>
      <c r="H893" s="11"/>
      <c r="I893" s="11"/>
      <c r="J893" s="11"/>
      <c r="K893" s="11"/>
      <c r="L893" s="11"/>
      <c r="M893" s="11"/>
      <c r="N893" s="11"/>
      <c r="O893" s="11"/>
      <c r="P893" s="18"/>
      <c r="Q893" s="11"/>
      <c r="R893" s="11"/>
      <c r="S893" s="11"/>
      <c r="T893" s="11"/>
      <c r="U893" s="11"/>
      <c r="V893" s="11"/>
      <c r="W893" s="11"/>
      <c r="X893" s="11"/>
      <c r="Z893" s="11"/>
      <c r="AA893" s="11"/>
      <c r="AB893" s="11"/>
      <c r="AC893" s="11"/>
      <c r="AD893" s="11"/>
      <c r="AE893" s="11"/>
      <c r="AF893" s="11"/>
      <c r="AG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8"/>
      <c r="AU893" s="11"/>
      <c r="AV893" s="11"/>
      <c r="AZ893" s="12"/>
      <c r="BA893" s="11"/>
    </row>
    <row r="894" spans="6:53" ht="15.75" customHeight="1">
      <c r="F894" s="44"/>
      <c r="H894" s="11"/>
      <c r="I894" s="11"/>
      <c r="J894" s="11"/>
      <c r="K894" s="11"/>
      <c r="L894" s="11"/>
      <c r="M894" s="11"/>
      <c r="N894" s="11"/>
      <c r="O894" s="11"/>
      <c r="P894" s="18"/>
      <c r="Q894" s="11"/>
      <c r="R894" s="11"/>
      <c r="S894" s="11"/>
      <c r="T894" s="11"/>
      <c r="U894" s="11"/>
      <c r="V894" s="11"/>
      <c r="W894" s="11"/>
      <c r="X894" s="11"/>
      <c r="Z894" s="11"/>
      <c r="AA894" s="11"/>
      <c r="AB894" s="11"/>
      <c r="AC894" s="11"/>
      <c r="AD894" s="11"/>
      <c r="AE894" s="11"/>
      <c r="AF894" s="11"/>
      <c r="AG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8"/>
      <c r="AU894" s="11"/>
      <c r="AV894" s="11"/>
      <c r="AZ894" s="12"/>
      <c r="BA894" s="11"/>
    </row>
    <row r="895" spans="6:53" ht="15.75" customHeight="1">
      <c r="F895" s="44"/>
      <c r="H895" s="11"/>
      <c r="I895" s="11"/>
      <c r="J895" s="11"/>
      <c r="K895" s="11"/>
      <c r="L895" s="11"/>
      <c r="M895" s="11"/>
      <c r="N895" s="11"/>
      <c r="O895" s="11"/>
      <c r="P895" s="18"/>
      <c r="Q895" s="11"/>
      <c r="R895" s="11"/>
      <c r="S895" s="11"/>
      <c r="T895" s="11"/>
      <c r="U895" s="11"/>
      <c r="V895" s="11"/>
      <c r="W895" s="11"/>
      <c r="X895" s="11"/>
      <c r="Z895" s="11"/>
      <c r="AA895" s="11"/>
      <c r="AB895" s="11"/>
      <c r="AC895" s="11"/>
      <c r="AD895" s="11"/>
      <c r="AE895" s="11"/>
      <c r="AF895" s="11"/>
      <c r="AG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8"/>
      <c r="AU895" s="11"/>
      <c r="AV895" s="11"/>
      <c r="AZ895" s="12"/>
      <c r="BA895" s="11"/>
    </row>
    <row r="896" spans="6:53" ht="15.75" customHeight="1">
      <c r="F896" s="44"/>
      <c r="H896" s="11"/>
      <c r="I896" s="11"/>
      <c r="J896" s="11"/>
      <c r="K896" s="11"/>
      <c r="L896" s="11"/>
      <c r="M896" s="11"/>
      <c r="N896" s="11"/>
      <c r="O896" s="11"/>
      <c r="P896" s="18"/>
      <c r="Q896" s="11"/>
      <c r="R896" s="11"/>
      <c r="S896" s="11"/>
      <c r="T896" s="11"/>
      <c r="U896" s="11"/>
      <c r="V896" s="11"/>
      <c r="W896" s="11"/>
      <c r="X896" s="11"/>
      <c r="Z896" s="11"/>
      <c r="AA896" s="11"/>
      <c r="AB896" s="11"/>
      <c r="AC896" s="11"/>
      <c r="AD896" s="11"/>
      <c r="AE896" s="11"/>
      <c r="AF896" s="11"/>
      <c r="AG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8"/>
      <c r="AU896" s="11"/>
      <c r="AV896" s="11"/>
      <c r="AZ896" s="12"/>
      <c r="BA896" s="11"/>
    </row>
    <row r="897" spans="6:53" ht="15.75" customHeight="1">
      <c r="F897" s="44"/>
      <c r="H897" s="11"/>
      <c r="I897" s="11"/>
      <c r="J897" s="11"/>
      <c r="K897" s="11"/>
      <c r="L897" s="11"/>
      <c r="M897" s="11"/>
      <c r="N897" s="11"/>
      <c r="O897" s="11"/>
      <c r="P897" s="18"/>
      <c r="Q897" s="11"/>
      <c r="R897" s="11"/>
      <c r="S897" s="11"/>
      <c r="T897" s="11"/>
      <c r="U897" s="11"/>
      <c r="V897" s="11"/>
      <c r="W897" s="11"/>
      <c r="X897" s="11"/>
      <c r="Z897" s="11"/>
      <c r="AA897" s="11"/>
      <c r="AB897" s="11"/>
      <c r="AC897" s="11"/>
      <c r="AD897" s="11"/>
      <c r="AE897" s="11"/>
      <c r="AF897" s="11"/>
      <c r="AG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8"/>
      <c r="AU897" s="11"/>
      <c r="AV897" s="11"/>
      <c r="AZ897" s="12"/>
      <c r="BA897" s="11"/>
    </row>
    <row r="898" spans="6:53" ht="15.75" customHeight="1">
      <c r="F898" s="44"/>
      <c r="H898" s="11"/>
      <c r="I898" s="11"/>
      <c r="J898" s="11"/>
      <c r="K898" s="11"/>
      <c r="L898" s="11"/>
      <c r="M898" s="11"/>
      <c r="N898" s="11"/>
      <c r="O898" s="11"/>
      <c r="P898" s="18"/>
      <c r="Q898" s="11"/>
      <c r="R898" s="11"/>
      <c r="S898" s="11"/>
      <c r="T898" s="11"/>
      <c r="U898" s="11"/>
      <c r="V898" s="11"/>
      <c r="W898" s="11"/>
      <c r="X898" s="11"/>
      <c r="Z898" s="11"/>
      <c r="AA898" s="11"/>
      <c r="AB898" s="11"/>
      <c r="AC898" s="11"/>
      <c r="AD898" s="11"/>
      <c r="AE898" s="11"/>
      <c r="AF898" s="11"/>
      <c r="AG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8"/>
      <c r="AU898" s="11"/>
      <c r="AV898" s="11"/>
      <c r="AZ898" s="12"/>
      <c r="BA898" s="11"/>
    </row>
    <row r="899" spans="6:53" ht="15.75" customHeight="1">
      <c r="F899" s="44"/>
      <c r="H899" s="11"/>
      <c r="I899" s="11"/>
      <c r="J899" s="11"/>
      <c r="K899" s="11"/>
      <c r="L899" s="11"/>
      <c r="M899" s="11"/>
      <c r="N899" s="11"/>
      <c r="O899" s="11"/>
      <c r="P899" s="18"/>
      <c r="Q899" s="11"/>
      <c r="R899" s="11"/>
      <c r="S899" s="11"/>
      <c r="T899" s="11"/>
      <c r="U899" s="11"/>
      <c r="V899" s="11"/>
      <c r="W899" s="11"/>
      <c r="X899" s="11"/>
      <c r="Z899" s="11"/>
      <c r="AA899" s="11"/>
      <c r="AB899" s="11"/>
      <c r="AC899" s="11"/>
      <c r="AD899" s="11"/>
      <c r="AE899" s="11"/>
      <c r="AF899" s="11"/>
      <c r="AG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8"/>
      <c r="AU899" s="11"/>
      <c r="AV899" s="11"/>
      <c r="AZ899" s="12"/>
      <c r="BA899" s="11"/>
    </row>
    <row r="900" spans="6:53" ht="15.75" customHeight="1">
      <c r="F900" s="44"/>
      <c r="H900" s="11"/>
      <c r="I900" s="11"/>
      <c r="J900" s="11"/>
      <c r="K900" s="11"/>
      <c r="L900" s="11"/>
      <c r="M900" s="11"/>
      <c r="N900" s="11"/>
      <c r="O900" s="11"/>
      <c r="P900" s="18"/>
      <c r="Q900" s="11"/>
      <c r="R900" s="11"/>
      <c r="S900" s="11"/>
      <c r="T900" s="11"/>
      <c r="U900" s="11"/>
      <c r="V900" s="11"/>
      <c r="W900" s="11"/>
      <c r="X900" s="11"/>
      <c r="Z900" s="11"/>
      <c r="AA900" s="11"/>
      <c r="AB900" s="11"/>
      <c r="AC900" s="11"/>
      <c r="AD900" s="11"/>
      <c r="AE900" s="11"/>
      <c r="AF900" s="11"/>
      <c r="AG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8"/>
      <c r="AU900" s="11"/>
      <c r="AV900" s="11"/>
      <c r="AZ900" s="12"/>
      <c r="BA900" s="11"/>
    </row>
    <row r="901" spans="6:53" ht="15.75" customHeight="1">
      <c r="F901" s="44"/>
      <c r="H901" s="11"/>
      <c r="I901" s="11"/>
      <c r="J901" s="11"/>
      <c r="K901" s="11"/>
      <c r="L901" s="11"/>
      <c r="M901" s="11"/>
      <c r="N901" s="11"/>
      <c r="O901" s="11"/>
      <c r="P901" s="18"/>
      <c r="Q901" s="11"/>
      <c r="R901" s="11"/>
      <c r="S901" s="11"/>
      <c r="T901" s="11"/>
      <c r="U901" s="11"/>
      <c r="V901" s="11"/>
      <c r="W901" s="11"/>
      <c r="X901" s="11"/>
      <c r="Z901" s="11"/>
      <c r="AA901" s="11"/>
      <c r="AB901" s="11"/>
      <c r="AC901" s="11"/>
      <c r="AD901" s="11"/>
      <c r="AE901" s="11"/>
      <c r="AF901" s="11"/>
      <c r="AG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8"/>
      <c r="AU901" s="11"/>
      <c r="AV901" s="11"/>
      <c r="AZ901" s="12"/>
      <c r="BA901" s="11"/>
    </row>
    <row r="902" spans="6:53" ht="15.75" customHeight="1">
      <c r="F902" s="44"/>
      <c r="H902" s="11"/>
      <c r="I902" s="11"/>
      <c r="J902" s="11"/>
      <c r="K902" s="11"/>
      <c r="L902" s="11"/>
      <c r="M902" s="11"/>
      <c r="N902" s="11"/>
      <c r="O902" s="11"/>
      <c r="P902" s="18"/>
      <c r="Q902" s="11"/>
      <c r="R902" s="11"/>
      <c r="S902" s="11"/>
      <c r="T902" s="11"/>
      <c r="U902" s="11"/>
      <c r="V902" s="11"/>
      <c r="W902" s="11"/>
      <c r="X902" s="11"/>
      <c r="Z902" s="11"/>
      <c r="AA902" s="11"/>
      <c r="AB902" s="11"/>
      <c r="AC902" s="11"/>
      <c r="AD902" s="11"/>
      <c r="AE902" s="11"/>
      <c r="AF902" s="11"/>
      <c r="AG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8"/>
      <c r="AU902" s="11"/>
      <c r="AV902" s="11"/>
      <c r="AZ902" s="12"/>
      <c r="BA902" s="11"/>
    </row>
    <row r="903" spans="6:53" ht="15.75" customHeight="1">
      <c r="F903" s="44"/>
      <c r="H903" s="11"/>
      <c r="I903" s="11"/>
      <c r="J903" s="11"/>
      <c r="K903" s="11"/>
      <c r="L903" s="11"/>
      <c r="M903" s="11"/>
      <c r="N903" s="11"/>
      <c r="O903" s="11"/>
      <c r="P903" s="18"/>
      <c r="Q903" s="11"/>
      <c r="R903" s="11"/>
      <c r="S903" s="11"/>
      <c r="T903" s="11"/>
      <c r="U903" s="11"/>
      <c r="V903" s="11"/>
      <c r="W903" s="11"/>
      <c r="X903" s="11"/>
      <c r="Z903" s="11"/>
      <c r="AA903" s="11"/>
      <c r="AB903" s="11"/>
      <c r="AC903" s="11"/>
      <c r="AD903" s="11"/>
      <c r="AE903" s="11"/>
      <c r="AF903" s="11"/>
      <c r="AG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8"/>
      <c r="AU903" s="11"/>
      <c r="AV903" s="11"/>
      <c r="AZ903" s="12"/>
      <c r="BA903" s="11"/>
    </row>
    <row r="904" spans="6:53" ht="15.75" customHeight="1">
      <c r="F904" s="44"/>
      <c r="H904" s="11"/>
      <c r="I904" s="11"/>
      <c r="J904" s="11"/>
      <c r="K904" s="11"/>
      <c r="L904" s="11"/>
      <c r="M904" s="11"/>
      <c r="N904" s="11"/>
      <c r="O904" s="11"/>
      <c r="P904" s="18"/>
      <c r="Q904" s="11"/>
      <c r="R904" s="11"/>
      <c r="S904" s="11"/>
      <c r="T904" s="11"/>
      <c r="U904" s="11"/>
      <c r="V904" s="11"/>
      <c r="W904" s="11"/>
      <c r="X904" s="11"/>
      <c r="Z904" s="11"/>
      <c r="AA904" s="11"/>
      <c r="AB904" s="11"/>
      <c r="AC904" s="11"/>
      <c r="AD904" s="11"/>
      <c r="AE904" s="11"/>
      <c r="AF904" s="11"/>
      <c r="AG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8"/>
      <c r="AU904" s="11"/>
      <c r="AV904" s="11"/>
      <c r="AZ904" s="12"/>
      <c r="BA904" s="11"/>
    </row>
    <row r="905" spans="6:53" ht="15.75" customHeight="1">
      <c r="F905" s="44"/>
      <c r="H905" s="11"/>
      <c r="I905" s="11"/>
      <c r="J905" s="11"/>
      <c r="K905" s="11"/>
      <c r="L905" s="11"/>
      <c r="M905" s="11"/>
      <c r="N905" s="11"/>
      <c r="O905" s="11"/>
      <c r="P905" s="18"/>
      <c r="Q905" s="11"/>
      <c r="R905" s="11"/>
      <c r="S905" s="11"/>
      <c r="T905" s="11"/>
      <c r="U905" s="11"/>
      <c r="V905" s="11"/>
      <c r="W905" s="11"/>
      <c r="X905" s="11"/>
      <c r="Z905" s="11"/>
      <c r="AA905" s="11"/>
      <c r="AB905" s="11"/>
      <c r="AC905" s="11"/>
      <c r="AD905" s="11"/>
      <c r="AE905" s="11"/>
      <c r="AF905" s="11"/>
      <c r="AG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8"/>
      <c r="AU905" s="11"/>
      <c r="AV905" s="11"/>
      <c r="AZ905" s="12"/>
      <c r="BA905" s="11"/>
    </row>
    <row r="906" spans="6:53" ht="15.75" customHeight="1">
      <c r="F906" s="44"/>
      <c r="H906" s="11"/>
      <c r="I906" s="11"/>
      <c r="J906" s="11"/>
      <c r="K906" s="11"/>
      <c r="L906" s="11"/>
      <c r="M906" s="11"/>
      <c r="N906" s="11"/>
      <c r="O906" s="11"/>
      <c r="P906" s="18"/>
      <c r="Q906" s="11"/>
      <c r="R906" s="11"/>
      <c r="S906" s="11"/>
      <c r="T906" s="11"/>
      <c r="U906" s="11"/>
      <c r="V906" s="11"/>
      <c r="W906" s="11"/>
      <c r="X906" s="11"/>
      <c r="Z906" s="11"/>
      <c r="AA906" s="11"/>
      <c r="AB906" s="11"/>
      <c r="AC906" s="11"/>
      <c r="AD906" s="11"/>
      <c r="AE906" s="11"/>
      <c r="AF906" s="11"/>
      <c r="AG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8"/>
      <c r="AU906" s="11"/>
      <c r="AV906" s="11"/>
      <c r="AZ906" s="12"/>
      <c r="BA906" s="11"/>
    </row>
    <row r="907" spans="6:53" ht="15.75" customHeight="1">
      <c r="F907" s="44"/>
      <c r="H907" s="11"/>
      <c r="I907" s="11"/>
      <c r="J907" s="11"/>
      <c r="K907" s="11"/>
      <c r="L907" s="11"/>
      <c r="M907" s="11"/>
      <c r="N907" s="11"/>
      <c r="O907" s="11"/>
      <c r="P907" s="18"/>
      <c r="Q907" s="11"/>
      <c r="R907" s="11"/>
      <c r="S907" s="11"/>
      <c r="T907" s="11"/>
      <c r="U907" s="11"/>
      <c r="V907" s="11"/>
      <c r="W907" s="11"/>
      <c r="X907" s="11"/>
      <c r="Z907" s="11"/>
      <c r="AA907" s="11"/>
      <c r="AB907" s="11"/>
      <c r="AC907" s="11"/>
      <c r="AD907" s="11"/>
      <c r="AE907" s="11"/>
      <c r="AF907" s="11"/>
      <c r="AG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8"/>
      <c r="AU907" s="11"/>
      <c r="AV907" s="11"/>
      <c r="AZ907" s="12"/>
      <c r="BA907" s="11"/>
    </row>
    <row r="908" spans="6:53" ht="15.75" customHeight="1">
      <c r="F908" s="44"/>
      <c r="H908" s="11"/>
      <c r="I908" s="11"/>
      <c r="J908" s="11"/>
      <c r="K908" s="11"/>
      <c r="L908" s="11"/>
      <c r="M908" s="11"/>
      <c r="N908" s="11"/>
      <c r="O908" s="11"/>
      <c r="P908" s="18"/>
      <c r="Q908" s="11"/>
      <c r="R908" s="11"/>
      <c r="S908" s="11"/>
      <c r="T908" s="11"/>
      <c r="U908" s="11"/>
      <c r="V908" s="11"/>
      <c r="W908" s="11"/>
      <c r="X908" s="11"/>
      <c r="Z908" s="11"/>
      <c r="AA908" s="11"/>
      <c r="AB908" s="11"/>
      <c r="AC908" s="11"/>
      <c r="AD908" s="11"/>
      <c r="AE908" s="11"/>
      <c r="AF908" s="11"/>
      <c r="AG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8"/>
      <c r="AU908" s="11"/>
      <c r="AV908" s="11"/>
      <c r="AZ908" s="12"/>
      <c r="BA908" s="11"/>
    </row>
    <row r="909" spans="6:53" ht="15.75" customHeight="1">
      <c r="F909" s="44"/>
      <c r="H909" s="11"/>
      <c r="I909" s="11"/>
      <c r="J909" s="11"/>
      <c r="K909" s="11"/>
      <c r="L909" s="11"/>
      <c r="M909" s="11"/>
      <c r="N909" s="11"/>
      <c r="O909" s="11"/>
      <c r="P909" s="18"/>
      <c r="Q909" s="11"/>
      <c r="R909" s="11"/>
      <c r="S909" s="11"/>
      <c r="T909" s="11"/>
      <c r="U909" s="11"/>
      <c r="V909" s="11"/>
      <c r="W909" s="11"/>
      <c r="X909" s="11"/>
      <c r="Z909" s="11"/>
      <c r="AA909" s="11"/>
      <c r="AB909" s="11"/>
      <c r="AC909" s="11"/>
      <c r="AD909" s="11"/>
      <c r="AE909" s="11"/>
      <c r="AF909" s="11"/>
      <c r="AG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8"/>
      <c r="AU909" s="11"/>
      <c r="AV909" s="11"/>
      <c r="AZ909" s="12"/>
      <c r="BA909" s="11"/>
    </row>
    <row r="910" spans="6:53" ht="15.75" customHeight="1">
      <c r="F910" s="44"/>
      <c r="H910" s="11"/>
      <c r="I910" s="11"/>
      <c r="J910" s="11"/>
      <c r="K910" s="11"/>
      <c r="L910" s="11"/>
      <c r="M910" s="11"/>
      <c r="N910" s="11"/>
      <c r="O910" s="11"/>
      <c r="P910" s="18"/>
      <c r="Q910" s="11"/>
      <c r="R910" s="11"/>
      <c r="S910" s="11"/>
      <c r="T910" s="11"/>
      <c r="U910" s="11"/>
      <c r="V910" s="11"/>
      <c r="W910" s="11"/>
      <c r="X910" s="11"/>
      <c r="Z910" s="11"/>
      <c r="AA910" s="11"/>
      <c r="AB910" s="11"/>
      <c r="AC910" s="11"/>
      <c r="AD910" s="11"/>
      <c r="AE910" s="11"/>
      <c r="AF910" s="11"/>
      <c r="AG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8"/>
      <c r="AU910" s="11"/>
      <c r="AV910" s="11"/>
      <c r="AZ910" s="12"/>
      <c r="BA910" s="11"/>
    </row>
    <row r="911" spans="6:53" ht="15.75" customHeight="1">
      <c r="F911" s="44"/>
      <c r="H911" s="11"/>
      <c r="I911" s="11"/>
      <c r="J911" s="11"/>
      <c r="K911" s="11"/>
      <c r="L911" s="11"/>
      <c r="M911" s="11"/>
      <c r="N911" s="11"/>
      <c r="O911" s="11"/>
      <c r="P911" s="18"/>
      <c r="Q911" s="11"/>
      <c r="R911" s="11"/>
      <c r="S911" s="11"/>
      <c r="T911" s="11"/>
      <c r="U911" s="11"/>
      <c r="V911" s="11"/>
      <c r="W911" s="11"/>
      <c r="X911" s="11"/>
      <c r="Z911" s="11"/>
      <c r="AA911" s="11"/>
      <c r="AB911" s="11"/>
      <c r="AC911" s="11"/>
      <c r="AD911" s="11"/>
      <c r="AE911" s="11"/>
      <c r="AF911" s="11"/>
      <c r="AG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8"/>
      <c r="AU911" s="11"/>
      <c r="AV911" s="11"/>
      <c r="AZ911" s="12"/>
      <c r="BA911" s="11"/>
    </row>
    <row r="912" spans="6:53" ht="15.75" customHeight="1">
      <c r="F912" s="44"/>
      <c r="H912" s="11"/>
      <c r="I912" s="11"/>
      <c r="J912" s="11"/>
      <c r="K912" s="11"/>
      <c r="L912" s="11"/>
      <c r="M912" s="11"/>
      <c r="N912" s="11"/>
      <c r="O912" s="11"/>
      <c r="P912" s="18"/>
      <c r="Q912" s="11"/>
      <c r="R912" s="11"/>
      <c r="S912" s="11"/>
      <c r="T912" s="11"/>
      <c r="U912" s="11"/>
      <c r="V912" s="11"/>
      <c r="W912" s="11"/>
      <c r="X912" s="11"/>
      <c r="Z912" s="11"/>
      <c r="AA912" s="11"/>
      <c r="AB912" s="11"/>
      <c r="AC912" s="11"/>
      <c r="AD912" s="11"/>
      <c r="AE912" s="11"/>
      <c r="AF912" s="11"/>
      <c r="AG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8"/>
      <c r="AU912" s="11"/>
      <c r="AV912" s="11"/>
      <c r="AZ912" s="12"/>
      <c r="BA912" s="11"/>
    </row>
    <row r="913" spans="6:53" ht="15.75" customHeight="1">
      <c r="F913" s="44"/>
      <c r="H913" s="11"/>
      <c r="I913" s="11"/>
      <c r="J913" s="11"/>
      <c r="K913" s="11"/>
      <c r="L913" s="11"/>
      <c r="M913" s="11"/>
      <c r="N913" s="11"/>
      <c r="O913" s="11"/>
      <c r="P913" s="18"/>
      <c r="Q913" s="11"/>
      <c r="R913" s="11"/>
      <c r="S913" s="11"/>
      <c r="T913" s="11"/>
      <c r="U913" s="11"/>
      <c r="V913" s="11"/>
      <c r="W913" s="11"/>
      <c r="X913" s="11"/>
      <c r="Z913" s="11"/>
      <c r="AA913" s="11"/>
      <c r="AB913" s="11"/>
      <c r="AC913" s="11"/>
      <c r="AD913" s="11"/>
      <c r="AE913" s="11"/>
      <c r="AF913" s="11"/>
      <c r="AG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8"/>
      <c r="AU913" s="11"/>
      <c r="AV913" s="11"/>
      <c r="AZ913" s="12"/>
      <c r="BA913" s="11"/>
    </row>
    <row r="914" spans="6:53" ht="15.75" customHeight="1">
      <c r="F914" s="44"/>
      <c r="H914" s="11"/>
      <c r="I914" s="11"/>
      <c r="J914" s="11"/>
      <c r="K914" s="11"/>
      <c r="L914" s="11"/>
      <c r="M914" s="11"/>
      <c r="N914" s="11"/>
      <c r="O914" s="11"/>
      <c r="P914" s="18"/>
      <c r="Q914" s="11"/>
      <c r="R914" s="11"/>
      <c r="S914" s="11"/>
      <c r="T914" s="11"/>
      <c r="U914" s="11"/>
      <c r="V914" s="11"/>
      <c r="W914" s="11"/>
      <c r="X914" s="11"/>
      <c r="Z914" s="11"/>
      <c r="AA914" s="11"/>
      <c r="AB914" s="11"/>
      <c r="AC914" s="11"/>
      <c r="AD914" s="11"/>
      <c r="AE914" s="11"/>
      <c r="AF914" s="11"/>
      <c r="AG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8"/>
      <c r="AU914" s="11"/>
      <c r="AV914" s="11"/>
      <c r="AZ914" s="12"/>
      <c r="BA914" s="11"/>
    </row>
    <row r="915" spans="6:53" ht="15.75" customHeight="1">
      <c r="F915" s="44"/>
      <c r="H915" s="11"/>
      <c r="I915" s="11"/>
      <c r="J915" s="11"/>
      <c r="K915" s="11"/>
      <c r="L915" s="11"/>
      <c r="M915" s="11"/>
      <c r="N915" s="11"/>
      <c r="O915" s="11"/>
      <c r="P915" s="18"/>
      <c r="Q915" s="11"/>
      <c r="R915" s="11"/>
      <c r="S915" s="11"/>
      <c r="T915" s="11"/>
      <c r="U915" s="11"/>
      <c r="V915" s="11"/>
      <c r="W915" s="11"/>
      <c r="X915" s="11"/>
      <c r="Z915" s="11"/>
      <c r="AA915" s="11"/>
      <c r="AB915" s="11"/>
      <c r="AC915" s="11"/>
      <c r="AD915" s="11"/>
      <c r="AE915" s="11"/>
      <c r="AF915" s="11"/>
      <c r="AG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8"/>
      <c r="AU915" s="11"/>
      <c r="AV915" s="11"/>
      <c r="AZ915" s="12"/>
      <c r="BA915" s="11"/>
    </row>
    <row r="916" spans="6:53" ht="15.75" customHeight="1">
      <c r="F916" s="44"/>
      <c r="H916" s="11"/>
      <c r="I916" s="11"/>
      <c r="J916" s="11"/>
      <c r="K916" s="11"/>
      <c r="L916" s="11"/>
      <c r="M916" s="11"/>
      <c r="N916" s="11"/>
      <c r="O916" s="11"/>
      <c r="P916" s="18"/>
      <c r="Q916" s="11"/>
      <c r="R916" s="11"/>
      <c r="S916" s="11"/>
      <c r="T916" s="11"/>
      <c r="U916" s="11"/>
      <c r="V916" s="11"/>
      <c r="W916" s="11"/>
      <c r="X916" s="11"/>
      <c r="Z916" s="11"/>
      <c r="AA916" s="11"/>
      <c r="AB916" s="11"/>
      <c r="AC916" s="11"/>
      <c r="AD916" s="11"/>
      <c r="AE916" s="11"/>
      <c r="AF916" s="11"/>
      <c r="AG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8"/>
      <c r="AU916" s="11"/>
      <c r="AV916" s="11"/>
      <c r="AZ916" s="12"/>
      <c r="BA916" s="11"/>
    </row>
    <row r="917" spans="6:53" ht="15.75" customHeight="1">
      <c r="F917" s="44"/>
      <c r="H917" s="11"/>
      <c r="I917" s="11"/>
      <c r="J917" s="11"/>
      <c r="K917" s="11"/>
      <c r="L917" s="11"/>
      <c r="M917" s="11"/>
      <c r="N917" s="11"/>
      <c r="O917" s="11"/>
      <c r="P917" s="18"/>
      <c r="Q917" s="11"/>
      <c r="R917" s="11"/>
      <c r="S917" s="11"/>
      <c r="T917" s="11"/>
      <c r="U917" s="11"/>
      <c r="V917" s="11"/>
      <c r="W917" s="11"/>
      <c r="X917" s="11"/>
      <c r="Z917" s="11"/>
      <c r="AA917" s="11"/>
      <c r="AB917" s="11"/>
      <c r="AC917" s="11"/>
      <c r="AD917" s="11"/>
      <c r="AE917" s="11"/>
      <c r="AF917" s="11"/>
      <c r="AG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8"/>
      <c r="AU917" s="11"/>
      <c r="AV917" s="11"/>
      <c r="AZ917" s="12"/>
      <c r="BA917" s="11"/>
    </row>
    <row r="918" spans="6:53" ht="15.75" customHeight="1">
      <c r="F918" s="44"/>
      <c r="H918" s="11"/>
      <c r="I918" s="11"/>
      <c r="J918" s="11"/>
      <c r="K918" s="11"/>
      <c r="L918" s="11"/>
      <c r="M918" s="11"/>
      <c r="N918" s="11"/>
      <c r="O918" s="11"/>
      <c r="P918" s="18"/>
      <c r="Q918" s="11"/>
      <c r="R918" s="11"/>
      <c r="S918" s="11"/>
      <c r="T918" s="11"/>
      <c r="U918" s="11"/>
      <c r="V918" s="11"/>
      <c r="W918" s="11"/>
      <c r="X918" s="11"/>
      <c r="Z918" s="11"/>
      <c r="AA918" s="11"/>
      <c r="AB918" s="11"/>
      <c r="AC918" s="11"/>
      <c r="AD918" s="11"/>
      <c r="AE918" s="11"/>
      <c r="AF918" s="11"/>
      <c r="AG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8"/>
      <c r="AU918" s="11"/>
      <c r="AV918" s="11"/>
      <c r="AZ918" s="12"/>
      <c r="BA918" s="11"/>
    </row>
    <row r="919" spans="6:53" ht="15.75" customHeight="1">
      <c r="F919" s="44"/>
      <c r="H919" s="11"/>
      <c r="I919" s="11"/>
      <c r="J919" s="11"/>
      <c r="K919" s="11"/>
      <c r="L919" s="11"/>
      <c r="M919" s="11"/>
      <c r="N919" s="11"/>
      <c r="O919" s="11"/>
      <c r="P919" s="18"/>
      <c r="Q919" s="11"/>
      <c r="R919" s="11"/>
      <c r="S919" s="11"/>
      <c r="T919" s="11"/>
      <c r="U919" s="11"/>
      <c r="V919" s="11"/>
      <c r="W919" s="11"/>
      <c r="X919" s="11"/>
      <c r="Z919" s="11"/>
      <c r="AA919" s="11"/>
      <c r="AB919" s="11"/>
      <c r="AC919" s="11"/>
      <c r="AD919" s="11"/>
      <c r="AE919" s="11"/>
      <c r="AF919" s="11"/>
      <c r="AG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8"/>
      <c r="AU919" s="11"/>
      <c r="AV919" s="11"/>
      <c r="AZ919" s="12"/>
      <c r="BA919" s="11"/>
    </row>
    <row r="920" spans="6:53" ht="15.75" customHeight="1">
      <c r="F920" s="44"/>
      <c r="H920" s="11"/>
      <c r="I920" s="11"/>
      <c r="J920" s="11"/>
      <c r="K920" s="11"/>
      <c r="L920" s="11"/>
      <c r="M920" s="11"/>
      <c r="N920" s="11"/>
      <c r="O920" s="11"/>
      <c r="P920" s="18"/>
      <c r="Q920" s="11"/>
      <c r="R920" s="11"/>
      <c r="S920" s="11"/>
      <c r="T920" s="11"/>
      <c r="U920" s="11"/>
      <c r="V920" s="11"/>
      <c r="W920" s="11"/>
      <c r="X920" s="11"/>
      <c r="Z920" s="11"/>
      <c r="AA920" s="11"/>
      <c r="AB920" s="11"/>
      <c r="AC920" s="11"/>
      <c r="AD920" s="11"/>
      <c r="AE920" s="11"/>
      <c r="AF920" s="11"/>
      <c r="AG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8"/>
      <c r="AU920" s="11"/>
      <c r="AV920" s="11"/>
      <c r="AZ920" s="12"/>
      <c r="BA920" s="11"/>
    </row>
    <row r="921" spans="6:53" ht="15.75" customHeight="1">
      <c r="F921" s="44"/>
      <c r="H921" s="11"/>
      <c r="I921" s="11"/>
      <c r="J921" s="11"/>
      <c r="K921" s="11"/>
      <c r="L921" s="11"/>
      <c r="M921" s="11"/>
      <c r="N921" s="11"/>
      <c r="O921" s="11"/>
      <c r="P921" s="18"/>
      <c r="Q921" s="11"/>
      <c r="R921" s="11"/>
      <c r="S921" s="11"/>
      <c r="T921" s="11"/>
      <c r="U921" s="11"/>
      <c r="V921" s="11"/>
      <c r="W921" s="11"/>
      <c r="X921" s="11"/>
      <c r="Z921" s="11"/>
      <c r="AA921" s="11"/>
      <c r="AB921" s="11"/>
      <c r="AC921" s="11"/>
      <c r="AD921" s="11"/>
      <c r="AE921" s="11"/>
      <c r="AF921" s="11"/>
      <c r="AG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8"/>
      <c r="AU921" s="11"/>
      <c r="AV921" s="11"/>
      <c r="AZ921" s="12"/>
      <c r="BA921" s="11"/>
    </row>
    <row r="922" spans="6:53" ht="15.75" customHeight="1">
      <c r="F922" s="44"/>
      <c r="H922" s="11"/>
      <c r="I922" s="11"/>
      <c r="J922" s="11"/>
      <c r="K922" s="11"/>
      <c r="L922" s="11"/>
      <c r="M922" s="11"/>
      <c r="N922" s="11"/>
      <c r="O922" s="11"/>
      <c r="P922" s="18"/>
      <c r="Q922" s="11"/>
      <c r="R922" s="11"/>
      <c r="S922" s="11"/>
      <c r="T922" s="11"/>
      <c r="U922" s="11"/>
      <c r="V922" s="11"/>
      <c r="W922" s="11"/>
      <c r="X922" s="11"/>
      <c r="Z922" s="11"/>
      <c r="AA922" s="11"/>
      <c r="AB922" s="11"/>
      <c r="AC922" s="11"/>
      <c r="AD922" s="11"/>
      <c r="AE922" s="11"/>
      <c r="AF922" s="11"/>
      <c r="AG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8"/>
      <c r="AU922" s="11"/>
      <c r="AV922" s="11"/>
      <c r="AZ922" s="12"/>
      <c r="BA922" s="11"/>
    </row>
    <row r="923" spans="6:53" ht="15.75" customHeight="1">
      <c r="F923" s="44"/>
      <c r="H923" s="11"/>
      <c r="I923" s="11"/>
      <c r="J923" s="11"/>
      <c r="K923" s="11"/>
      <c r="L923" s="11"/>
      <c r="M923" s="11"/>
      <c r="N923" s="11"/>
      <c r="O923" s="11"/>
      <c r="P923" s="18"/>
      <c r="Q923" s="11"/>
      <c r="R923" s="11"/>
      <c r="S923" s="11"/>
      <c r="T923" s="11"/>
      <c r="U923" s="11"/>
      <c r="V923" s="11"/>
      <c r="W923" s="11"/>
      <c r="X923" s="11"/>
      <c r="Z923" s="11"/>
      <c r="AA923" s="11"/>
      <c r="AB923" s="11"/>
      <c r="AC923" s="11"/>
      <c r="AD923" s="11"/>
      <c r="AE923" s="11"/>
      <c r="AF923" s="11"/>
      <c r="AG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8"/>
      <c r="AU923" s="11"/>
      <c r="AV923" s="11"/>
      <c r="AZ923" s="12"/>
      <c r="BA923" s="11"/>
    </row>
    <row r="924" spans="6:53" ht="15.75" customHeight="1">
      <c r="F924" s="44"/>
      <c r="H924" s="11"/>
      <c r="I924" s="11"/>
      <c r="J924" s="11"/>
      <c r="K924" s="11"/>
      <c r="L924" s="11"/>
      <c r="M924" s="11"/>
      <c r="N924" s="11"/>
      <c r="O924" s="11"/>
      <c r="P924" s="18"/>
      <c r="Q924" s="11"/>
      <c r="R924" s="11"/>
      <c r="S924" s="11"/>
      <c r="T924" s="11"/>
      <c r="U924" s="11"/>
      <c r="V924" s="11"/>
      <c r="W924" s="11"/>
      <c r="X924" s="11"/>
      <c r="Z924" s="11"/>
      <c r="AA924" s="11"/>
      <c r="AB924" s="11"/>
      <c r="AC924" s="11"/>
      <c r="AD924" s="11"/>
      <c r="AE924" s="11"/>
      <c r="AF924" s="11"/>
      <c r="AG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8"/>
      <c r="AU924" s="11"/>
      <c r="AV924" s="11"/>
      <c r="AZ924" s="12"/>
      <c r="BA924" s="11"/>
    </row>
    <row r="925" spans="6:53" ht="15.75" customHeight="1">
      <c r="F925" s="44"/>
      <c r="H925" s="11"/>
      <c r="I925" s="11"/>
      <c r="J925" s="11"/>
      <c r="K925" s="11"/>
      <c r="L925" s="11"/>
      <c r="M925" s="11"/>
      <c r="N925" s="11"/>
      <c r="O925" s="11"/>
      <c r="P925" s="18"/>
      <c r="Q925" s="11"/>
      <c r="R925" s="11"/>
      <c r="S925" s="11"/>
      <c r="T925" s="11"/>
      <c r="U925" s="11"/>
      <c r="V925" s="11"/>
      <c r="W925" s="11"/>
      <c r="X925" s="11"/>
      <c r="Z925" s="11"/>
      <c r="AA925" s="11"/>
      <c r="AB925" s="11"/>
      <c r="AC925" s="11"/>
      <c r="AD925" s="11"/>
      <c r="AE925" s="11"/>
      <c r="AF925" s="11"/>
      <c r="AG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8"/>
      <c r="AU925" s="11"/>
      <c r="AV925" s="11"/>
      <c r="AZ925" s="12"/>
      <c r="BA925" s="11"/>
    </row>
    <row r="926" spans="6:53" ht="15.75" customHeight="1">
      <c r="F926" s="44"/>
      <c r="H926" s="11"/>
      <c r="I926" s="11"/>
      <c r="J926" s="11"/>
      <c r="K926" s="11"/>
      <c r="L926" s="11"/>
      <c r="M926" s="11"/>
      <c r="N926" s="11"/>
      <c r="O926" s="11"/>
      <c r="P926" s="18"/>
      <c r="Q926" s="11"/>
      <c r="R926" s="11"/>
      <c r="S926" s="11"/>
      <c r="T926" s="11"/>
      <c r="U926" s="11"/>
      <c r="V926" s="11"/>
      <c r="W926" s="11"/>
      <c r="X926" s="11"/>
      <c r="Z926" s="11"/>
      <c r="AA926" s="11"/>
      <c r="AB926" s="11"/>
      <c r="AC926" s="11"/>
      <c r="AD926" s="11"/>
      <c r="AE926" s="11"/>
      <c r="AF926" s="11"/>
      <c r="AG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8"/>
      <c r="AU926" s="11"/>
      <c r="AV926" s="11"/>
      <c r="AZ926" s="12"/>
      <c r="BA926" s="11"/>
    </row>
    <row r="927" spans="6:53" ht="15.75" customHeight="1">
      <c r="F927" s="44"/>
      <c r="H927" s="11"/>
      <c r="I927" s="11"/>
      <c r="J927" s="11"/>
      <c r="K927" s="11"/>
      <c r="L927" s="11"/>
      <c r="M927" s="11"/>
      <c r="N927" s="11"/>
      <c r="O927" s="11"/>
      <c r="P927" s="18"/>
      <c r="Q927" s="11"/>
      <c r="R927" s="11"/>
      <c r="S927" s="11"/>
      <c r="T927" s="11"/>
      <c r="U927" s="11"/>
      <c r="V927" s="11"/>
      <c r="W927" s="11"/>
      <c r="X927" s="11"/>
      <c r="Z927" s="11"/>
      <c r="AA927" s="11"/>
      <c r="AB927" s="11"/>
      <c r="AC927" s="11"/>
      <c r="AD927" s="11"/>
      <c r="AE927" s="11"/>
      <c r="AF927" s="11"/>
      <c r="AG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8"/>
      <c r="AU927" s="11"/>
      <c r="AV927" s="11"/>
      <c r="AZ927" s="12"/>
      <c r="BA927" s="11"/>
    </row>
    <row r="928" spans="6:53" ht="15.75" customHeight="1">
      <c r="F928" s="44"/>
      <c r="H928" s="11"/>
      <c r="I928" s="11"/>
      <c r="J928" s="11"/>
      <c r="K928" s="11"/>
      <c r="L928" s="11"/>
      <c r="M928" s="11"/>
      <c r="N928" s="11"/>
      <c r="O928" s="11"/>
      <c r="P928" s="18"/>
      <c r="Q928" s="11"/>
      <c r="R928" s="11"/>
      <c r="S928" s="11"/>
      <c r="T928" s="11"/>
      <c r="U928" s="11"/>
      <c r="V928" s="11"/>
      <c r="W928" s="11"/>
      <c r="X928" s="11"/>
      <c r="Z928" s="11"/>
      <c r="AA928" s="11"/>
      <c r="AB928" s="11"/>
      <c r="AC928" s="11"/>
      <c r="AD928" s="11"/>
      <c r="AE928" s="11"/>
      <c r="AF928" s="11"/>
      <c r="AG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8"/>
      <c r="AU928" s="11"/>
      <c r="AV928" s="11"/>
      <c r="AZ928" s="12"/>
      <c r="BA928" s="11"/>
    </row>
    <row r="929" spans="6:53" ht="15.75" customHeight="1">
      <c r="F929" s="44"/>
      <c r="H929" s="11"/>
      <c r="I929" s="11"/>
      <c r="J929" s="11"/>
      <c r="K929" s="11"/>
      <c r="L929" s="11"/>
      <c r="M929" s="11"/>
      <c r="N929" s="11"/>
      <c r="O929" s="11"/>
      <c r="P929" s="18"/>
      <c r="Q929" s="11"/>
      <c r="R929" s="11"/>
      <c r="S929" s="11"/>
      <c r="T929" s="11"/>
      <c r="U929" s="11"/>
      <c r="V929" s="11"/>
      <c r="W929" s="11"/>
      <c r="X929" s="11"/>
      <c r="Z929" s="11"/>
      <c r="AA929" s="11"/>
      <c r="AB929" s="11"/>
      <c r="AC929" s="11"/>
      <c r="AD929" s="11"/>
      <c r="AE929" s="11"/>
      <c r="AF929" s="11"/>
      <c r="AG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8"/>
      <c r="AU929" s="11"/>
      <c r="AV929" s="11"/>
      <c r="AZ929" s="12"/>
      <c r="BA929" s="11"/>
    </row>
    <row r="930" spans="6:53" ht="15.75" customHeight="1">
      <c r="F930" s="44"/>
      <c r="H930" s="11"/>
      <c r="I930" s="11"/>
      <c r="J930" s="11"/>
      <c r="K930" s="11"/>
      <c r="L930" s="11"/>
      <c r="M930" s="11"/>
      <c r="N930" s="11"/>
      <c r="O930" s="11"/>
      <c r="P930" s="18"/>
      <c r="Q930" s="11"/>
      <c r="R930" s="11"/>
      <c r="S930" s="11"/>
      <c r="T930" s="11"/>
      <c r="U930" s="11"/>
      <c r="V930" s="11"/>
      <c r="W930" s="11"/>
      <c r="X930" s="11"/>
      <c r="Z930" s="11"/>
      <c r="AA930" s="11"/>
      <c r="AB930" s="11"/>
      <c r="AC930" s="11"/>
      <c r="AD930" s="11"/>
      <c r="AE930" s="11"/>
      <c r="AF930" s="11"/>
      <c r="AG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8"/>
      <c r="AU930" s="11"/>
      <c r="AV930" s="11"/>
      <c r="AZ930" s="12"/>
      <c r="BA930" s="11"/>
    </row>
    <row r="931" spans="6:53" ht="15.75" customHeight="1">
      <c r="F931" s="44"/>
      <c r="H931" s="11"/>
      <c r="I931" s="11"/>
      <c r="J931" s="11"/>
      <c r="K931" s="11"/>
      <c r="L931" s="11"/>
      <c r="M931" s="11"/>
      <c r="N931" s="11"/>
      <c r="O931" s="11"/>
      <c r="P931" s="18"/>
      <c r="Q931" s="11"/>
      <c r="R931" s="11"/>
      <c r="S931" s="11"/>
      <c r="T931" s="11"/>
      <c r="U931" s="11"/>
      <c r="V931" s="11"/>
      <c r="W931" s="11"/>
      <c r="X931" s="11"/>
      <c r="Z931" s="11"/>
      <c r="AA931" s="11"/>
      <c r="AB931" s="11"/>
      <c r="AC931" s="11"/>
      <c r="AD931" s="11"/>
      <c r="AE931" s="11"/>
      <c r="AF931" s="11"/>
      <c r="AG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8"/>
      <c r="AU931" s="11"/>
      <c r="AV931" s="11"/>
      <c r="AZ931" s="12"/>
      <c r="BA931" s="11"/>
    </row>
    <row r="932" spans="6:53" ht="15.75" customHeight="1">
      <c r="F932" s="44"/>
      <c r="H932" s="11"/>
      <c r="I932" s="11"/>
      <c r="J932" s="11"/>
      <c r="K932" s="11"/>
      <c r="L932" s="11"/>
      <c r="M932" s="11"/>
      <c r="N932" s="11"/>
      <c r="O932" s="11"/>
      <c r="P932" s="18"/>
      <c r="Q932" s="11"/>
      <c r="R932" s="11"/>
      <c r="S932" s="11"/>
      <c r="T932" s="11"/>
      <c r="U932" s="11"/>
      <c r="V932" s="11"/>
      <c r="W932" s="11"/>
      <c r="X932" s="11"/>
      <c r="Z932" s="11"/>
      <c r="AA932" s="11"/>
      <c r="AB932" s="11"/>
      <c r="AC932" s="11"/>
      <c r="AD932" s="11"/>
      <c r="AE932" s="11"/>
      <c r="AF932" s="11"/>
      <c r="AG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8"/>
      <c r="AU932" s="11"/>
      <c r="AV932" s="11"/>
      <c r="AZ932" s="12"/>
      <c r="BA932" s="11"/>
    </row>
    <row r="933" spans="6:53" ht="15.75" customHeight="1">
      <c r="F933" s="44"/>
      <c r="H933" s="11"/>
      <c r="I933" s="11"/>
      <c r="J933" s="11"/>
      <c r="K933" s="11"/>
      <c r="L933" s="11"/>
      <c r="M933" s="11"/>
      <c r="N933" s="11"/>
      <c r="O933" s="11"/>
      <c r="P933" s="18"/>
      <c r="Q933" s="11"/>
      <c r="R933" s="11"/>
      <c r="S933" s="11"/>
      <c r="T933" s="11"/>
      <c r="U933" s="11"/>
      <c r="V933" s="11"/>
      <c r="W933" s="11"/>
      <c r="X933" s="11"/>
      <c r="Z933" s="11"/>
      <c r="AA933" s="11"/>
      <c r="AB933" s="11"/>
      <c r="AC933" s="11"/>
      <c r="AD933" s="11"/>
      <c r="AE933" s="11"/>
      <c r="AF933" s="11"/>
      <c r="AG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8"/>
      <c r="AU933" s="11"/>
      <c r="AV933" s="11"/>
      <c r="AZ933" s="12"/>
      <c r="BA933" s="11"/>
    </row>
    <row r="934" spans="6:53" ht="15.75" customHeight="1">
      <c r="F934" s="44"/>
      <c r="H934" s="11"/>
      <c r="I934" s="11"/>
      <c r="J934" s="11"/>
      <c r="K934" s="11"/>
      <c r="L934" s="11"/>
      <c r="M934" s="11"/>
      <c r="N934" s="11"/>
      <c r="O934" s="11"/>
      <c r="P934" s="18"/>
      <c r="Q934" s="11"/>
      <c r="R934" s="11"/>
      <c r="S934" s="11"/>
      <c r="T934" s="11"/>
      <c r="U934" s="11"/>
      <c r="V934" s="11"/>
      <c r="W934" s="11"/>
      <c r="X934" s="11"/>
      <c r="Z934" s="11"/>
      <c r="AA934" s="11"/>
      <c r="AB934" s="11"/>
      <c r="AC934" s="11"/>
      <c r="AD934" s="11"/>
      <c r="AE934" s="11"/>
      <c r="AF934" s="11"/>
      <c r="AG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8"/>
      <c r="AU934" s="11"/>
      <c r="AV934" s="11"/>
      <c r="AZ934" s="12"/>
      <c r="BA934" s="11"/>
    </row>
    <row r="935" spans="6:53" ht="15.75" customHeight="1">
      <c r="F935" s="44"/>
      <c r="H935" s="11"/>
      <c r="I935" s="11"/>
      <c r="J935" s="11"/>
      <c r="K935" s="11"/>
      <c r="L935" s="11"/>
      <c r="M935" s="11"/>
      <c r="N935" s="11"/>
      <c r="O935" s="11"/>
      <c r="P935" s="18"/>
      <c r="Q935" s="11"/>
      <c r="R935" s="11"/>
      <c r="S935" s="11"/>
      <c r="T935" s="11"/>
      <c r="U935" s="11"/>
      <c r="V935" s="11"/>
      <c r="W935" s="11"/>
      <c r="X935" s="11"/>
      <c r="Z935" s="11"/>
      <c r="AA935" s="11"/>
      <c r="AB935" s="11"/>
      <c r="AC935" s="11"/>
      <c r="AD935" s="11"/>
      <c r="AE935" s="11"/>
      <c r="AF935" s="11"/>
      <c r="AG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8"/>
      <c r="AU935" s="11"/>
      <c r="AV935" s="11"/>
      <c r="AZ935" s="12"/>
      <c r="BA935" s="11"/>
    </row>
    <row r="936" spans="6:53" ht="15.75" customHeight="1">
      <c r="F936" s="44"/>
      <c r="H936" s="11"/>
      <c r="I936" s="11"/>
      <c r="J936" s="11"/>
      <c r="K936" s="11"/>
      <c r="L936" s="11"/>
      <c r="M936" s="11"/>
      <c r="N936" s="11"/>
      <c r="O936" s="11"/>
      <c r="P936" s="18"/>
      <c r="Q936" s="11"/>
      <c r="R936" s="11"/>
      <c r="S936" s="11"/>
      <c r="T936" s="11"/>
      <c r="U936" s="11"/>
      <c r="V936" s="11"/>
      <c r="W936" s="11"/>
      <c r="X936" s="11"/>
      <c r="Z936" s="11"/>
      <c r="AA936" s="11"/>
      <c r="AB936" s="11"/>
      <c r="AC936" s="11"/>
      <c r="AD936" s="11"/>
      <c r="AE936" s="11"/>
      <c r="AF936" s="11"/>
      <c r="AG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8"/>
      <c r="AU936" s="11"/>
      <c r="AV936" s="11"/>
      <c r="AZ936" s="12"/>
      <c r="BA936" s="11"/>
    </row>
    <row r="937" spans="6:53" ht="15.75" customHeight="1">
      <c r="F937" s="44"/>
      <c r="H937" s="11"/>
      <c r="I937" s="11"/>
      <c r="J937" s="11"/>
      <c r="K937" s="11"/>
      <c r="L937" s="11"/>
      <c r="M937" s="11"/>
      <c r="N937" s="11"/>
      <c r="O937" s="11"/>
      <c r="P937" s="18"/>
      <c r="Q937" s="11"/>
      <c r="R937" s="11"/>
      <c r="S937" s="11"/>
      <c r="T937" s="11"/>
      <c r="U937" s="11"/>
      <c r="V937" s="11"/>
      <c r="W937" s="11"/>
      <c r="X937" s="11"/>
      <c r="Z937" s="11"/>
      <c r="AA937" s="11"/>
      <c r="AB937" s="11"/>
      <c r="AC937" s="11"/>
      <c r="AD937" s="11"/>
      <c r="AE937" s="11"/>
      <c r="AF937" s="11"/>
      <c r="AG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8"/>
      <c r="AU937" s="11"/>
      <c r="AV937" s="11"/>
      <c r="AZ937" s="12"/>
      <c r="BA937" s="11"/>
    </row>
    <row r="938" spans="6:53" ht="15.75" customHeight="1">
      <c r="F938" s="44"/>
      <c r="H938" s="11"/>
      <c r="I938" s="11"/>
      <c r="J938" s="11"/>
      <c r="K938" s="11"/>
      <c r="L938" s="11"/>
      <c r="M938" s="11"/>
      <c r="N938" s="11"/>
      <c r="O938" s="11"/>
      <c r="P938" s="18"/>
      <c r="Q938" s="11"/>
      <c r="R938" s="11"/>
      <c r="S938" s="11"/>
      <c r="T938" s="11"/>
      <c r="U938" s="11"/>
      <c r="V938" s="11"/>
      <c r="W938" s="11"/>
      <c r="X938" s="11"/>
      <c r="Z938" s="11"/>
      <c r="AA938" s="11"/>
      <c r="AB938" s="11"/>
      <c r="AC938" s="11"/>
      <c r="AD938" s="11"/>
      <c r="AE938" s="11"/>
      <c r="AF938" s="11"/>
      <c r="AG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8"/>
      <c r="AU938" s="11"/>
      <c r="AV938" s="11"/>
      <c r="AZ938" s="12"/>
      <c r="BA938" s="11"/>
    </row>
    <row r="939" spans="6:53" ht="15.75" customHeight="1">
      <c r="F939" s="44"/>
      <c r="H939" s="11"/>
      <c r="I939" s="11"/>
      <c r="J939" s="11"/>
      <c r="K939" s="11"/>
      <c r="L939" s="11"/>
      <c r="M939" s="11"/>
      <c r="N939" s="11"/>
      <c r="O939" s="11"/>
      <c r="P939" s="18"/>
      <c r="Q939" s="11"/>
      <c r="R939" s="11"/>
      <c r="S939" s="11"/>
      <c r="T939" s="11"/>
      <c r="U939" s="11"/>
      <c r="V939" s="11"/>
      <c r="W939" s="11"/>
      <c r="X939" s="11"/>
      <c r="Z939" s="11"/>
      <c r="AA939" s="11"/>
      <c r="AB939" s="11"/>
      <c r="AC939" s="11"/>
      <c r="AD939" s="11"/>
      <c r="AE939" s="11"/>
      <c r="AF939" s="11"/>
      <c r="AG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8"/>
      <c r="AU939" s="11"/>
      <c r="AV939" s="11"/>
      <c r="AZ939" s="12"/>
      <c r="BA939" s="11"/>
    </row>
    <row r="940" spans="6:53" ht="15.75" customHeight="1">
      <c r="F940" s="44"/>
      <c r="H940" s="11"/>
      <c r="I940" s="11"/>
      <c r="J940" s="11"/>
      <c r="K940" s="11"/>
      <c r="L940" s="11"/>
      <c r="M940" s="11"/>
      <c r="N940" s="11"/>
      <c r="O940" s="11"/>
      <c r="P940" s="18"/>
      <c r="Q940" s="11"/>
      <c r="R940" s="11"/>
      <c r="S940" s="11"/>
      <c r="T940" s="11"/>
      <c r="U940" s="11"/>
      <c r="V940" s="11"/>
      <c r="W940" s="11"/>
      <c r="X940" s="11"/>
      <c r="Z940" s="11"/>
      <c r="AA940" s="11"/>
      <c r="AB940" s="11"/>
      <c r="AC940" s="11"/>
      <c r="AD940" s="11"/>
      <c r="AE940" s="11"/>
      <c r="AF940" s="11"/>
      <c r="AG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8"/>
      <c r="AU940" s="11"/>
      <c r="AV940" s="11"/>
      <c r="AZ940" s="12"/>
      <c r="BA940" s="11"/>
    </row>
    <row r="941" spans="6:53" ht="15.75" customHeight="1">
      <c r="F941" s="44"/>
      <c r="H941" s="11"/>
      <c r="I941" s="11"/>
      <c r="J941" s="11"/>
      <c r="K941" s="11"/>
      <c r="L941" s="11"/>
      <c r="M941" s="11"/>
      <c r="N941" s="11"/>
      <c r="O941" s="11"/>
      <c r="P941" s="18"/>
      <c r="Q941" s="11"/>
      <c r="R941" s="11"/>
      <c r="S941" s="11"/>
      <c r="T941" s="11"/>
      <c r="U941" s="11"/>
      <c r="V941" s="11"/>
      <c r="W941" s="11"/>
      <c r="X941" s="11"/>
      <c r="Z941" s="11"/>
      <c r="AA941" s="11"/>
      <c r="AB941" s="11"/>
      <c r="AC941" s="11"/>
      <c r="AD941" s="11"/>
      <c r="AE941" s="11"/>
      <c r="AF941" s="11"/>
      <c r="AG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8"/>
      <c r="AU941" s="11"/>
      <c r="AV941" s="11"/>
      <c r="AZ941" s="12"/>
      <c r="BA941" s="11"/>
    </row>
    <row r="942" spans="6:53" ht="15.75" customHeight="1">
      <c r="F942" s="44"/>
      <c r="H942" s="11"/>
      <c r="I942" s="11"/>
      <c r="J942" s="11"/>
      <c r="K942" s="11"/>
      <c r="L942" s="11"/>
      <c r="M942" s="11"/>
      <c r="N942" s="11"/>
      <c r="O942" s="11"/>
      <c r="P942" s="18"/>
      <c r="Q942" s="11"/>
      <c r="R942" s="11"/>
      <c r="S942" s="11"/>
      <c r="T942" s="11"/>
      <c r="U942" s="11"/>
      <c r="V942" s="11"/>
      <c r="W942" s="11"/>
      <c r="X942" s="11"/>
      <c r="Z942" s="11"/>
      <c r="AA942" s="11"/>
      <c r="AB942" s="11"/>
      <c r="AC942" s="11"/>
      <c r="AD942" s="11"/>
      <c r="AE942" s="11"/>
      <c r="AF942" s="11"/>
      <c r="AG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8"/>
      <c r="AU942" s="11"/>
      <c r="AV942" s="11"/>
      <c r="AZ942" s="12"/>
      <c r="BA942" s="11"/>
    </row>
    <row r="943" spans="6:53" ht="15.75" customHeight="1">
      <c r="F943" s="44"/>
      <c r="H943" s="11"/>
      <c r="I943" s="11"/>
      <c r="J943" s="11"/>
      <c r="K943" s="11"/>
      <c r="L943" s="11"/>
      <c r="M943" s="11"/>
      <c r="N943" s="11"/>
      <c r="O943" s="11"/>
      <c r="P943" s="18"/>
      <c r="Q943" s="11"/>
      <c r="R943" s="11"/>
      <c r="S943" s="11"/>
      <c r="T943" s="11"/>
      <c r="U943" s="11"/>
      <c r="V943" s="11"/>
      <c r="W943" s="11"/>
      <c r="X943" s="11"/>
      <c r="Z943" s="11"/>
      <c r="AA943" s="11"/>
      <c r="AB943" s="11"/>
      <c r="AC943" s="11"/>
      <c r="AD943" s="11"/>
      <c r="AE943" s="11"/>
      <c r="AF943" s="11"/>
      <c r="AG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8"/>
      <c r="AU943" s="11"/>
      <c r="AV943" s="11"/>
      <c r="AZ943" s="12"/>
      <c r="BA943" s="11"/>
    </row>
    <row r="944" spans="6:53" ht="15.75" customHeight="1">
      <c r="F944" s="44"/>
      <c r="H944" s="11"/>
      <c r="I944" s="11"/>
      <c r="J944" s="11"/>
      <c r="K944" s="11"/>
      <c r="L944" s="11"/>
      <c r="M944" s="11"/>
      <c r="N944" s="11"/>
      <c r="O944" s="11"/>
      <c r="P944" s="18"/>
      <c r="Q944" s="11"/>
      <c r="R944" s="11"/>
      <c r="S944" s="11"/>
      <c r="T944" s="11"/>
      <c r="U944" s="11"/>
      <c r="V944" s="11"/>
      <c r="W944" s="11"/>
      <c r="X944" s="11"/>
      <c r="Z944" s="11"/>
      <c r="AA944" s="11"/>
      <c r="AB944" s="11"/>
      <c r="AC944" s="11"/>
      <c r="AD944" s="11"/>
      <c r="AE944" s="11"/>
      <c r="AF944" s="11"/>
      <c r="AG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8"/>
      <c r="AU944" s="11"/>
      <c r="AV944" s="11"/>
      <c r="AZ944" s="12"/>
      <c r="BA944" s="11"/>
    </row>
    <row r="945" spans="6:53" ht="15.75" customHeight="1">
      <c r="F945" s="44"/>
      <c r="H945" s="11"/>
      <c r="I945" s="11"/>
      <c r="J945" s="11"/>
      <c r="K945" s="11"/>
      <c r="L945" s="11"/>
      <c r="M945" s="11"/>
      <c r="N945" s="11"/>
      <c r="O945" s="11"/>
      <c r="P945" s="18"/>
      <c r="Q945" s="11"/>
      <c r="R945" s="11"/>
      <c r="S945" s="11"/>
      <c r="T945" s="11"/>
      <c r="U945" s="11"/>
      <c r="V945" s="11"/>
      <c r="W945" s="11"/>
      <c r="X945" s="11"/>
      <c r="Z945" s="11"/>
      <c r="AA945" s="11"/>
      <c r="AB945" s="11"/>
      <c r="AC945" s="11"/>
      <c r="AD945" s="11"/>
      <c r="AE945" s="11"/>
      <c r="AF945" s="11"/>
      <c r="AG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8"/>
      <c r="AU945" s="11"/>
      <c r="AV945" s="11"/>
      <c r="AZ945" s="12"/>
      <c r="BA945" s="11"/>
    </row>
    <row r="946" spans="6:53" ht="15.75" customHeight="1">
      <c r="F946" s="44"/>
      <c r="H946" s="11"/>
      <c r="I946" s="11"/>
      <c r="J946" s="11"/>
      <c r="K946" s="11"/>
      <c r="L946" s="11"/>
      <c r="M946" s="11"/>
      <c r="N946" s="11"/>
      <c r="O946" s="11"/>
      <c r="P946" s="18"/>
      <c r="Q946" s="11"/>
      <c r="R946" s="11"/>
      <c r="S946" s="11"/>
      <c r="T946" s="11"/>
      <c r="U946" s="11"/>
      <c r="V946" s="11"/>
      <c r="W946" s="11"/>
      <c r="X946" s="11"/>
      <c r="Z946" s="11"/>
      <c r="AA946" s="11"/>
      <c r="AB946" s="11"/>
      <c r="AC946" s="11"/>
      <c r="AD946" s="11"/>
      <c r="AE946" s="11"/>
      <c r="AF946" s="11"/>
      <c r="AG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8"/>
      <c r="AU946" s="11"/>
      <c r="AV946" s="11"/>
      <c r="AZ946" s="12"/>
      <c r="BA946" s="11"/>
    </row>
    <row r="947" spans="6:53" ht="15.75" customHeight="1">
      <c r="F947" s="44"/>
      <c r="H947" s="11"/>
      <c r="I947" s="11"/>
      <c r="J947" s="11"/>
      <c r="K947" s="11"/>
      <c r="L947" s="11"/>
      <c r="M947" s="11"/>
      <c r="N947" s="11"/>
      <c r="O947" s="11"/>
      <c r="P947" s="18"/>
      <c r="Q947" s="11"/>
      <c r="R947" s="11"/>
      <c r="S947" s="11"/>
      <c r="T947" s="11"/>
      <c r="U947" s="11"/>
      <c r="V947" s="11"/>
      <c r="W947" s="11"/>
      <c r="X947" s="11"/>
      <c r="Z947" s="11"/>
      <c r="AA947" s="11"/>
      <c r="AB947" s="11"/>
      <c r="AC947" s="11"/>
      <c r="AD947" s="11"/>
      <c r="AE947" s="11"/>
      <c r="AF947" s="11"/>
      <c r="AG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8"/>
      <c r="AU947" s="11"/>
      <c r="AV947" s="11"/>
      <c r="AZ947" s="12"/>
      <c r="BA947" s="11"/>
    </row>
    <row r="948" spans="6:53" ht="15.75" customHeight="1">
      <c r="F948" s="44"/>
      <c r="H948" s="11"/>
      <c r="I948" s="11"/>
      <c r="J948" s="11"/>
      <c r="K948" s="11"/>
      <c r="L948" s="11"/>
      <c r="M948" s="11"/>
      <c r="N948" s="11"/>
      <c r="O948" s="11"/>
      <c r="P948" s="18"/>
      <c r="Q948" s="11"/>
      <c r="R948" s="11"/>
      <c r="S948" s="11"/>
      <c r="T948" s="11"/>
      <c r="U948" s="11"/>
      <c r="V948" s="11"/>
      <c r="W948" s="11"/>
      <c r="X948" s="11"/>
      <c r="Z948" s="11"/>
      <c r="AA948" s="11"/>
      <c r="AB948" s="11"/>
      <c r="AC948" s="11"/>
      <c r="AD948" s="11"/>
      <c r="AE948" s="11"/>
      <c r="AF948" s="11"/>
      <c r="AG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8"/>
      <c r="AU948" s="11"/>
      <c r="AV948" s="11"/>
      <c r="AZ948" s="12"/>
      <c r="BA948" s="11"/>
    </row>
    <row r="949" spans="6:53" ht="15.75" customHeight="1">
      <c r="F949" s="44"/>
      <c r="H949" s="11"/>
      <c r="I949" s="11"/>
      <c r="J949" s="11"/>
      <c r="K949" s="11"/>
      <c r="L949" s="11"/>
      <c r="M949" s="11"/>
      <c r="N949" s="11"/>
      <c r="O949" s="11"/>
      <c r="P949" s="18"/>
      <c r="Q949" s="11"/>
      <c r="R949" s="11"/>
      <c r="S949" s="11"/>
      <c r="T949" s="11"/>
      <c r="U949" s="11"/>
      <c r="V949" s="11"/>
      <c r="W949" s="11"/>
      <c r="X949" s="11"/>
      <c r="Z949" s="11"/>
      <c r="AA949" s="11"/>
      <c r="AB949" s="11"/>
      <c r="AC949" s="11"/>
      <c r="AD949" s="11"/>
      <c r="AE949" s="11"/>
      <c r="AF949" s="11"/>
      <c r="AG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8"/>
      <c r="AU949" s="11"/>
      <c r="AV949" s="11"/>
      <c r="AZ949" s="12"/>
      <c r="BA949" s="11"/>
    </row>
    <row r="950" spans="6:53" ht="15.75" customHeight="1">
      <c r="F950" s="44"/>
      <c r="H950" s="11"/>
      <c r="I950" s="11"/>
      <c r="J950" s="11"/>
      <c r="K950" s="11"/>
      <c r="L950" s="11"/>
      <c r="M950" s="11"/>
      <c r="N950" s="11"/>
      <c r="O950" s="11"/>
      <c r="P950" s="18"/>
      <c r="Q950" s="11"/>
      <c r="R950" s="11"/>
      <c r="S950" s="11"/>
      <c r="T950" s="11"/>
      <c r="U950" s="11"/>
      <c r="V950" s="11"/>
      <c r="W950" s="11"/>
      <c r="X950" s="11"/>
      <c r="Z950" s="11"/>
      <c r="AA950" s="11"/>
      <c r="AB950" s="11"/>
      <c r="AC950" s="11"/>
      <c r="AD950" s="11"/>
      <c r="AE950" s="11"/>
      <c r="AF950" s="11"/>
      <c r="AG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8"/>
      <c r="AU950" s="11"/>
      <c r="AV950" s="11"/>
      <c r="AZ950" s="12"/>
      <c r="BA950" s="11"/>
    </row>
    <row r="951" spans="6:53" ht="15.75" customHeight="1">
      <c r="F951" s="44"/>
      <c r="H951" s="11"/>
      <c r="I951" s="11"/>
      <c r="J951" s="11"/>
      <c r="K951" s="11"/>
      <c r="L951" s="11"/>
      <c r="M951" s="11"/>
      <c r="N951" s="11"/>
      <c r="O951" s="11"/>
      <c r="P951" s="18"/>
      <c r="Q951" s="11"/>
      <c r="R951" s="11"/>
      <c r="S951" s="11"/>
      <c r="T951" s="11"/>
      <c r="U951" s="11"/>
      <c r="V951" s="11"/>
      <c r="W951" s="11"/>
      <c r="X951" s="11"/>
      <c r="Z951" s="11"/>
      <c r="AA951" s="11"/>
      <c r="AB951" s="11"/>
      <c r="AC951" s="11"/>
      <c r="AD951" s="11"/>
      <c r="AE951" s="11"/>
      <c r="AF951" s="11"/>
      <c r="AG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8"/>
      <c r="AU951" s="11"/>
      <c r="AV951" s="11"/>
      <c r="AZ951" s="12"/>
      <c r="BA951" s="11"/>
    </row>
    <row r="952" spans="6:53" ht="15.75" customHeight="1">
      <c r="F952" s="44"/>
      <c r="H952" s="11"/>
      <c r="I952" s="11"/>
      <c r="J952" s="11"/>
      <c r="K952" s="11"/>
      <c r="L952" s="11"/>
      <c r="M952" s="11"/>
      <c r="N952" s="11"/>
      <c r="O952" s="11"/>
      <c r="P952" s="18"/>
      <c r="Q952" s="11"/>
      <c r="R952" s="11"/>
      <c r="S952" s="11"/>
      <c r="T952" s="11"/>
      <c r="U952" s="11"/>
      <c r="V952" s="11"/>
      <c r="W952" s="11"/>
      <c r="X952" s="11"/>
      <c r="Z952" s="11"/>
      <c r="AA952" s="11"/>
      <c r="AB952" s="11"/>
      <c r="AC952" s="11"/>
      <c r="AD952" s="11"/>
      <c r="AE952" s="11"/>
      <c r="AF952" s="11"/>
      <c r="AG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8"/>
      <c r="AU952" s="11"/>
      <c r="AV952" s="11"/>
      <c r="AZ952" s="12"/>
      <c r="BA952" s="11"/>
    </row>
    <row r="953" spans="6:53" ht="15.75" customHeight="1">
      <c r="F953" s="44"/>
      <c r="H953" s="11"/>
      <c r="I953" s="11"/>
      <c r="J953" s="11"/>
      <c r="K953" s="11"/>
      <c r="L953" s="11"/>
      <c r="M953" s="11"/>
      <c r="N953" s="11"/>
      <c r="O953" s="11"/>
      <c r="P953" s="18"/>
      <c r="Q953" s="11"/>
      <c r="R953" s="11"/>
      <c r="S953" s="11"/>
      <c r="T953" s="11"/>
      <c r="U953" s="11"/>
      <c r="V953" s="11"/>
      <c r="W953" s="11"/>
      <c r="X953" s="11"/>
      <c r="Z953" s="11"/>
      <c r="AA953" s="11"/>
      <c r="AB953" s="11"/>
      <c r="AC953" s="11"/>
      <c r="AD953" s="11"/>
      <c r="AE953" s="11"/>
      <c r="AF953" s="11"/>
      <c r="AG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8"/>
      <c r="AU953" s="11"/>
      <c r="AV953" s="11"/>
      <c r="AZ953" s="12"/>
      <c r="BA953" s="11"/>
    </row>
    <row r="954" spans="6:53" ht="15.75" customHeight="1">
      <c r="F954" s="44"/>
      <c r="H954" s="11"/>
      <c r="I954" s="11"/>
      <c r="J954" s="11"/>
      <c r="K954" s="11"/>
      <c r="L954" s="11"/>
      <c r="M954" s="11"/>
      <c r="N954" s="11"/>
      <c r="O954" s="11"/>
      <c r="P954" s="18"/>
      <c r="Q954" s="11"/>
      <c r="R954" s="11"/>
      <c r="S954" s="11"/>
      <c r="T954" s="11"/>
      <c r="U954" s="11"/>
      <c r="V954" s="11"/>
      <c r="W954" s="11"/>
      <c r="X954" s="11"/>
      <c r="Z954" s="11"/>
      <c r="AA954" s="11"/>
      <c r="AB954" s="11"/>
      <c r="AC954" s="11"/>
      <c r="AD954" s="11"/>
      <c r="AE954" s="11"/>
      <c r="AF954" s="11"/>
      <c r="AG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8"/>
      <c r="AU954" s="11"/>
      <c r="AV954" s="11"/>
      <c r="AZ954" s="12"/>
      <c r="BA954" s="11"/>
    </row>
    <row r="955" spans="6:53" ht="15.75" customHeight="1">
      <c r="F955" s="44"/>
      <c r="H955" s="11"/>
      <c r="I955" s="11"/>
      <c r="J955" s="11"/>
      <c r="K955" s="11"/>
      <c r="L955" s="11"/>
      <c r="M955" s="11"/>
      <c r="N955" s="11"/>
      <c r="O955" s="11"/>
      <c r="P955" s="18"/>
      <c r="Q955" s="11"/>
      <c r="R955" s="11"/>
      <c r="S955" s="11"/>
      <c r="T955" s="11"/>
      <c r="U955" s="11"/>
      <c r="V955" s="11"/>
      <c r="W955" s="11"/>
      <c r="X955" s="11"/>
      <c r="Z955" s="11"/>
      <c r="AA955" s="11"/>
      <c r="AB955" s="11"/>
      <c r="AC955" s="11"/>
      <c r="AD955" s="11"/>
      <c r="AE955" s="11"/>
      <c r="AF955" s="11"/>
      <c r="AG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8"/>
      <c r="AU955" s="11"/>
      <c r="AV955" s="11"/>
      <c r="AZ955" s="12"/>
      <c r="BA955" s="11"/>
    </row>
    <row r="956" spans="6:53" ht="15.75" customHeight="1">
      <c r="F956" s="44"/>
      <c r="H956" s="11"/>
      <c r="I956" s="11"/>
      <c r="J956" s="11"/>
      <c r="K956" s="11"/>
      <c r="L956" s="11"/>
      <c r="M956" s="11"/>
      <c r="N956" s="11"/>
      <c r="O956" s="11"/>
      <c r="P956" s="18"/>
      <c r="Q956" s="11"/>
      <c r="R956" s="11"/>
      <c r="S956" s="11"/>
      <c r="T956" s="11"/>
      <c r="U956" s="11"/>
      <c r="V956" s="11"/>
      <c r="W956" s="11"/>
      <c r="X956" s="11"/>
      <c r="Z956" s="11"/>
      <c r="AA956" s="11"/>
      <c r="AB956" s="11"/>
      <c r="AC956" s="11"/>
      <c r="AD956" s="11"/>
      <c r="AE956" s="11"/>
      <c r="AF956" s="11"/>
      <c r="AG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8"/>
      <c r="AU956" s="11"/>
      <c r="AV956" s="11"/>
      <c r="AZ956" s="12"/>
      <c r="BA956" s="11"/>
    </row>
    <row r="957" spans="6:53" ht="15.75" customHeight="1">
      <c r="F957" s="44"/>
      <c r="H957" s="11"/>
      <c r="I957" s="11"/>
      <c r="J957" s="11"/>
      <c r="K957" s="11"/>
      <c r="L957" s="11"/>
      <c r="M957" s="11"/>
      <c r="N957" s="11"/>
      <c r="O957" s="11"/>
      <c r="P957" s="18"/>
      <c r="Q957" s="11"/>
      <c r="R957" s="11"/>
      <c r="S957" s="11"/>
      <c r="T957" s="11"/>
      <c r="U957" s="11"/>
      <c r="V957" s="11"/>
      <c r="W957" s="11"/>
      <c r="X957" s="11"/>
      <c r="Z957" s="11"/>
      <c r="AA957" s="11"/>
      <c r="AB957" s="11"/>
      <c r="AC957" s="11"/>
      <c r="AD957" s="11"/>
      <c r="AE957" s="11"/>
      <c r="AF957" s="11"/>
      <c r="AG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8"/>
      <c r="AU957" s="11"/>
      <c r="AV957" s="11"/>
      <c r="AZ957" s="12"/>
      <c r="BA957" s="11"/>
    </row>
    <row r="958" spans="6:53" ht="15.75" customHeight="1">
      <c r="F958" s="44"/>
      <c r="H958" s="11"/>
      <c r="I958" s="11"/>
      <c r="J958" s="11"/>
      <c r="K958" s="11"/>
      <c r="L958" s="11"/>
      <c r="M958" s="11"/>
      <c r="N958" s="11"/>
      <c r="O958" s="11"/>
      <c r="P958" s="18"/>
      <c r="Q958" s="11"/>
      <c r="R958" s="11"/>
      <c r="S958" s="11"/>
      <c r="T958" s="11"/>
      <c r="U958" s="11"/>
      <c r="V958" s="11"/>
      <c r="W958" s="11"/>
      <c r="X958" s="11"/>
      <c r="Z958" s="11"/>
      <c r="AA958" s="11"/>
      <c r="AB958" s="11"/>
      <c r="AC958" s="11"/>
      <c r="AD958" s="11"/>
      <c r="AE958" s="11"/>
      <c r="AF958" s="11"/>
      <c r="AG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8"/>
      <c r="AU958" s="11"/>
      <c r="AV958" s="11"/>
      <c r="AZ958" s="12"/>
      <c r="BA958" s="11"/>
    </row>
    <row r="959" spans="6:53" ht="15.75" customHeight="1">
      <c r="F959" s="44"/>
      <c r="H959" s="11"/>
      <c r="I959" s="11"/>
      <c r="J959" s="11"/>
      <c r="K959" s="11"/>
      <c r="L959" s="11"/>
      <c r="M959" s="11"/>
      <c r="N959" s="11"/>
      <c r="O959" s="11"/>
      <c r="P959" s="18"/>
      <c r="Q959" s="11"/>
      <c r="R959" s="11"/>
      <c r="S959" s="11"/>
      <c r="T959" s="11"/>
      <c r="U959" s="11"/>
      <c r="V959" s="11"/>
      <c r="W959" s="11"/>
      <c r="X959" s="11"/>
      <c r="Z959" s="11"/>
      <c r="AA959" s="11"/>
      <c r="AB959" s="11"/>
      <c r="AC959" s="11"/>
      <c r="AD959" s="11"/>
      <c r="AE959" s="11"/>
      <c r="AF959" s="11"/>
      <c r="AG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8"/>
      <c r="AU959" s="11"/>
      <c r="AV959" s="11"/>
      <c r="AZ959" s="12"/>
      <c r="BA959" s="11"/>
    </row>
    <row r="960" spans="6:53" ht="15.75" customHeight="1">
      <c r="F960" s="44"/>
      <c r="H960" s="11"/>
      <c r="I960" s="11"/>
      <c r="J960" s="11"/>
      <c r="K960" s="11"/>
      <c r="L960" s="11"/>
      <c r="M960" s="11"/>
      <c r="N960" s="11"/>
      <c r="O960" s="11"/>
      <c r="P960" s="18"/>
      <c r="Q960" s="11"/>
      <c r="R960" s="11"/>
      <c r="S960" s="11"/>
      <c r="T960" s="11"/>
      <c r="U960" s="11"/>
      <c r="V960" s="11"/>
      <c r="W960" s="11"/>
      <c r="X960" s="11"/>
      <c r="Z960" s="11"/>
      <c r="AA960" s="11"/>
      <c r="AB960" s="11"/>
      <c r="AC960" s="11"/>
      <c r="AD960" s="11"/>
      <c r="AE960" s="11"/>
      <c r="AF960" s="11"/>
      <c r="AG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8"/>
      <c r="AU960" s="11"/>
      <c r="AV960" s="11"/>
      <c r="AZ960" s="12"/>
      <c r="BA960" s="11"/>
    </row>
    <row r="961" spans="6:53" ht="15.75" customHeight="1">
      <c r="F961" s="44"/>
      <c r="H961" s="11"/>
      <c r="I961" s="11"/>
      <c r="J961" s="11"/>
      <c r="K961" s="11"/>
      <c r="L961" s="11"/>
      <c r="M961" s="11"/>
      <c r="N961" s="11"/>
      <c r="O961" s="11"/>
      <c r="P961" s="18"/>
      <c r="Q961" s="11"/>
      <c r="R961" s="11"/>
      <c r="S961" s="11"/>
      <c r="T961" s="11"/>
      <c r="U961" s="11"/>
      <c r="V961" s="11"/>
      <c r="W961" s="11"/>
      <c r="X961" s="11"/>
      <c r="Z961" s="11"/>
      <c r="AA961" s="11"/>
      <c r="AB961" s="11"/>
      <c r="AC961" s="11"/>
      <c r="AD961" s="11"/>
      <c r="AE961" s="11"/>
      <c r="AF961" s="11"/>
      <c r="AG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8"/>
      <c r="AU961" s="11"/>
      <c r="AV961" s="11"/>
      <c r="AZ961" s="12"/>
      <c r="BA961" s="11"/>
    </row>
    <row r="962" spans="6:53" ht="15.75" customHeight="1">
      <c r="F962" s="44"/>
      <c r="H962" s="11"/>
      <c r="I962" s="11"/>
      <c r="J962" s="11"/>
      <c r="K962" s="11"/>
      <c r="L962" s="11"/>
      <c r="M962" s="11"/>
      <c r="N962" s="11"/>
      <c r="O962" s="11"/>
      <c r="P962" s="18"/>
      <c r="Q962" s="11"/>
      <c r="R962" s="11"/>
      <c r="S962" s="11"/>
      <c r="T962" s="11"/>
      <c r="U962" s="11"/>
      <c r="V962" s="11"/>
      <c r="W962" s="11"/>
      <c r="X962" s="11"/>
      <c r="Z962" s="11"/>
      <c r="AA962" s="11"/>
      <c r="AB962" s="11"/>
      <c r="AC962" s="11"/>
      <c r="AD962" s="11"/>
      <c r="AE962" s="11"/>
      <c r="AF962" s="11"/>
      <c r="AG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8"/>
      <c r="AU962" s="11"/>
      <c r="AV962" s="11"/>
      <c r="AZ962" s="12"/>
      <c r="BA962" s="11"/>
    </row>
    <row r="963" spans="6:53" ht="15.75" customHeight="1">
      <c r="F963" s="44"/>
      <c r="H963" s="11"/>
      <c r="I963" s="11"/>
      <c r="J963" s="11"/>
      <c r="K963" s="11"/>
      <c r="L963" s="11"/>
      <c r="M963" s="11"/>
      <c r="N963" s="11"/>
      <c r="O963" s="11"/>
      <c r="P963" s="18"/>
      <c r="Q963" s="11"/>
      <c r="R963" s="11"/>
      <c r="S963" s="11"/>
      <c r="T963" s="11"/>
      <c r="U963" s="11"/>
      <c r="V963" s="11"/>
      <c r="W963" s="11"/>
      <c r="X963" s="11"/>
      <c r="Z963" s="11"/>
      <c r="AA963" s="11"/>
      <c r="AB963" s="11"/>
      <c r="AC963" s="11"/>
      <c r="AD963" s="11"/>
      <c r="AE963" s="11"/>
      <c r="AF963" s="11"/>
      <c r="AG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8"/>
      <c r="AU963" s="11"/>
      <c r="AV963" s="11"/>
      <c r="AZ963" s="12"/>
      <c r="BA963" s="11"/>
    </row>
    <row r="964" spans="6:53" ht="15.75" customHeight="1">
      <c r="F964" s="44"/>
      <c r="H964" s="11"/>
      <c r="I964" s="11"/>
      <c r="J964" s="11"/>
      <c r="K964" s="11"/>
      <c r="L964" s="11"/>
      <c r="M964" s="11"/>
      <c r="N964" s="11"/>
      <c r="O964" s="11"/>
      <c r="P964" s="18"/>
      <c r="Q964" s="11"/>
      <c r="R964" s="11"/>
      <c r="S964" s="11"/>
      <c r="T964" s="11"/>
      <c r="U964" s="11"/>
      <c r="V964" s="11"/>
      <c r="W964" s="11"/>
      <c r="X964" s="11"/>
      <c r="Z964" s="11"/>
      <c r="AA964" s="11"/>
      <c r="AB964" s="11"/>
      <c r="AC964" s="11"/>
      <c r="AD964" s="11"/>
      <c r="AE964" s="11"/>
      <c r="AF964" s="11"/>
      <c r="AG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8"/>
      <c r="AU964" s="11"/>
      <c r="AV964" s="11"/>
      <c r="AZ964" s="12"/>
      <c r="BA964" s="11"/>
    </row>
    <row r="965" spans="6:53" ht="15.75" customHeight="1">
      <c r="F965" s="44"/>
      <c r="H965" s="11"/>
      <c r="I965" s="11"/>
      <c r="J965" s="11"/>
      <c r="K965" s="11"/>
      <c r="L965" s="11"/>
      <c r="M965" s="11"/>
      <c r="N965" s="11"/>
      <c r="O965" s="11"/>
      <c r="P965" s="18"/>
      <c r="Q965" s="11"/>
      <c r="R965" s="11"/>
      <c r="S965" s="11"/>
      <c r="T965" s="11"/>
      <c r="U965" s="11"/>
      <c r="V965" s="11"/>
      <c r="W965" s="11"/>
      <c r="X965" s="11"/>
      <c r="Z965" s="11"/>
      <c r="AA965" s="11"/>
      <c r="AB965" s="11"/>
      <c r="AC965" s="11"/>
      <c r="AD965" s="11"/>
      <c r="AE965" s="11"/>
      <c r="AF965" s="11"/>
      <c r="AG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8"/>
      <c r="AU965" s="11"/>
      <c r="AV965" s="11"/>
      <c r="AZ965" s="12"/>
      <c r="BA965" s="11"/>
    </row>
    <row r="966" spans="6:53" ht="15.75" customHeight="1">
      <c r="F966" s="44"/>
      <c r="H966" s="11"/>
      <c r="I966" s="11"/>
      <c r="J966" s="11"/>
      <c r="K966" s="11"/>
      <c r="L966" s="11"/>
      <c r="M966" s="11"/>
      <c r="N966" s="11"/>
      <c r="O966" s="11"/>
      <c r="P966" s="18"/>
      <c r="Q966" s="11"/>
      <c r="R966" s="11"/>
      <c r="S966" s="11"/>
      <c r="T966" s="11"/>
      <c r="U966" s="11"/>
      <c r="V966" s="11"/>
      <c r="W966" s="11"/>
      <c r="X966" s="11"/>
      <c r="Z966" s="11"/>
      <c r="AA966" s="11"/>
      <c r="AB966" s="11"/>
      <c r="AC966" s="11"/>
      <c r="AD966" s="11"/>
      <c r="AE966" s="11"/>
      <c r="AF966" s="11"/>
      <c r="AG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8"/>
      <c r="AU966" s="11"/>
      <c r="AV966" s="11"/>
      <c r="AZ966" s="12"/>
      <c r="BA966" s="11"/>
    </row>
    <row r="967" spans="6:53" ht="15.75" customHeight="1">
      <c r="F967" s="44"/>
      <c r="H967" s="11"/>
      <c r="I967" s="11"/>
      <c r="J967" s="11"/>
      <c r="K967" s="11"/>
      <c r="L967" s="11"/>
      <c r="M967" s="11"/>
      <c r="N967" s="11"/>
      <c r="O967" s="11"/>
      <c r="P967" s="18"/>
      <c r="Q967" s="11"/>
      <c r="R967" s="11"/>
      <c r="S967" s="11"/>
      <c r="T967" s="11"/>
      <c r="U967" s="11"/>
      <c r="V967" s="11"/>
      <c r="W967" s="11"/>
      <c r="X967" s="11"/>
      <c r="Z967" s="11"/>
      <c r="AA967" s="11"/>
      <c r="AB967" s="11"/>
      <c r="AC967" s="11"/>
      <c r="AD967" s="11"/>
      <c r="AE967" s="11"/>
      <c r="AF967" s="11"/>
      <c r="AG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8"/>
      <c r="AU967" s="11"/>
      <c r="AV967" s="11"/>
      <c r="AZ967" s="12"/>
      <c r="BA967" s="11"/>
    </row>
    <row r="968" spans="6:53" ht="15.75" customHeight="1">
      <c r="F968" s="44"/>
      <c r="H968" s="11"/>
      <c r="I968" s="11"/>
      <c r="J968" s="11"/>
      <c r="K968" s="11"/>
      <c r="L968" s="11"/>
      <c r="M968" s="11"/>
      <c r="N968" s="11"/>
      <c r="O968" s="11"/>
      <c r="P968" s="18"/>
      <c r="Q968" s="11"/>
      <c r="R968" s="11"/>
      <c r="S968" s="11"/>
      <c r="T968" s="11"/>
      <c r="U968" s="11"/>
      <c r="V968" s="11"/>
      <c r="W968" s="11"/>
      <c r="X968" s="11"/>
      <c r="Z968" s="11"/>
      <c r="AA968" s="11"/>
      <c r="AB968" s="11"/>
      <c r="AC968" s="11"/>
      <c r="AD968" s="11"/>
      <c r="AE968" s="11"/>
      <c r="AF968" s="11"/>
      <c r="AG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8"/>
      <c r="AU968" s="11"/>
      <c r="AV968" s="11"/>
      <c r="AZ968" s="12"/>
      <c r="BA968" s="11"/>
    </row>
    <row r="969" spans="6:53" ht="15.75" customHeight="1">
      <c r="F969" s="44"/>
      <c r="H969" s="11"/>
      <c r="I969" s="11"/>
      <c r="J969" s="11"/>
      <c r="K969" s="11"/>
      <c r="L969" s="11"/>
      <c r="M969" s="11"/>
      <c r="N969" s="11"/>
      <c r="O969" s="11"/>
      <c r="P969" s="18"/>
      <c r="Q969" s="11"/>
      <c r="R969" s="11"/>
      <c r="S969" s="11"/>
      <c r="T969" s="11"/>
      <c r="U969" s="11"/>
      <c r="V969" s="11"/>
      <c r="W969" s="11"/>
      <c r="X969" s="11"/>
      <c r="Z969" s="11"/>
      <c r="AA969" s="11"/>
      <c r="AB969" s="11"/>
      <c r="AC969" s="11"/>
      <c r="AD969" s="11"/>
      <c r="AE969" s="11"/>
      <c r="AF969" s="11"/>
      <c r="AG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8"/>
      <c r="AU969" s="11"/>
      <c r="AV969" s="11"/>
      <c r="AZ969" s="12"/>
      <c r="BA969" s="11"/>
    </row>
    <row r="970" spans="6:53" ht="15.75" customHeight="1">
      <c r="F970" s="44"/>
      <c r="H970" s="11"/>
      <c r="I970" s="11"/>
      <c r="J970" s="11"/>
      <c r="K970" s="11"/>
      <c r="L970" s="11"/>
      <c r="M970" s="11"/>
      <c r="N970" s="11"/>
      <c r="O970" s="11"/>
      <c r="P970" s="18"/>
      <c r="Q970" s="11"/>
      <c r="R970" s="11"/>
      <c r="S970" s="11"/>
      <c r="T970" s="11"/>
      <c r="U970" s="11"/>
      <c r="V970" s="11"/>
      <c r="W970" s="11"/>
      <c r="X970" s="11"/>
      <c r="Z970" s="11"/>
      <c r="AA970" s="11"/>
      <c r="AB970" s="11"/>
      <c r="AC970" s="11"/>
      <c r="AD970" s="11"/>
      <c r="AE970" s="11"/>
      <c r="AF970" s="11"/>
      <c r="AG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8"/>
      <c r="AU970" s="11"/>
      <c r="AV970" s="11"/>
      <c r="AZ970" s="12"/>
      <c r="BA970" s="11"/>
    </row>
    <row r="971" spans="6:53" ht="15.75" customHeight="1">
      <c r="F971" s="44"/>
      <c r="H971" s="11"/>
      <c r="I971" s="11"/>
      <c r="J971" s="11"/>
      <c r="K971" s="11"/>
      <c r="L971" s="11"/>
      <c r="M971" s="11"/>
      <c r="N971" s="11"/>
      <c r="O971" s="11"/>
      <c r="P971" s="18"/>
      <c r="Q971" s="11"/>
      <c r="R971" s="11"/>
      <c r="S971" s="11"/>
      <c r="T971" s="11"/>
      <c r="U971" s="11"/>
      <c r="V971" s="11"/>
      <c r="W971" s="11"/>
      <c r="X971" s="11"/>
      <c r="Z971" s="11"/>
      <c r="AA971" s="11"/>
      <c r="AB971" s="11"/>
      <c r="AC971" s="11"/>
      <c r="AD971" s="11"/>
      <c r="AE971" s="11"/>
      <c r="AF971" s="11"/>
      <c r="AG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8"/>
      <c r="AU971" s="11"/>
      <c r="AV971" s="11"/>
      <c r="AZ971" s="12"/>
      <c r="BA971" s="11"/>
    </row>
    <row r="972" spans="6:53" ht="15.75" customHeight="1">
      <c r="F972" s="44"/>
      <c r="H972" s="11"/>
      <c r="I972" s="11"/>
      <c r="J972" s="11"/>
      <c r="K972" s="11"/>
      <c r="L972" s="11"/>
      <c r="M972" s="11"/>
      <c r="N972" s="11"/>
      <c r="O972" s="11"/>
      <c r="P972" s="18"/>
      <c r="Q972" s="11"/>
      <c r="R972" s="11"/>
      <c r="S972" s="11"/>
      <c r="T972" s="11"/>
      <c r="U972" s="11"/>
      <c r="V972" s="11"/>
      <c r="W972" s="11"/>
      <c r="X972" s="11"/>
      <c r="Z972" s="11"/>
      <c r="AA972" s="11"/>
      <c r="AB972" s="11"/>
      <c r="AC972" s="11"/>
      <c r="AD972" s="11"/>
      <c r="AE972" s="11"/>
      <c r="AF972" s="11"/>
      <c r="AG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8"/>
      <c r="AU972" s="11"/>
      <c r="AV972" s="11"/>
      <c r="AZ972" s="12"/>
      <c r="BA972" s="11"/>
    </row>
    <row r="973" spans="6:53" ht="15.75" customHeight="1">
      <c r="F973" s="44"/>
      <c r="H973" s="11"/>
      <c r="I973" s="11"/>
      <c r="J973" s="11"/>
      <c r="K973" s="11"/>
      <c r="L973" s="11"/>
      <c r="M973" s="11"/>
      <c r="N973" s="11"/>
      <c r="O973" s="11"/>
      <c r="P973" s="18"/>
      <c r="Q973" s="11"/>
      <c r="R973" s="11"/>
      <c r="S973" s="11"/>
      <c r="T973" s="11"/>
      <c r="U973" s="11"/>
      <c r="V973" s="11"/>
      <c r="W973" s="11"/>
      <c r="X973" s="11"/>
      <c r="Z973" s="11"/>
      <c r="AA973" s="11"/>
      <c r="AB973" s="11"/>
      <c r="AC973" s="11"/>
      <c r="AD973" s="11"/>
      <c r="AE973" s="11"/>
      <c r="AF973" s="11"/>
      <c r="AG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8"/>
      <c r="AU973" s="11"/>
      <c r="AV973" s="11"/>
      <c r="AZ973" s="12"/>
      <c r="BA973" s="11"/>
    </row>
    <row r="974" spans="6:53" ht="15.75" customHeight="1">
      <c r="F974" s="44"/>
      <c r="H974" s="11"/>
      <c r="I974" s="11"/>
      <c r="J974" s="11"/>
      <c r="K974" s="11"/>
      <c r="L974" s="11"/>
      <c r="M974" s="11"/>
      <c r="N974" s="11"/>
      <c r="O974" s="11"/>
      <c r="P974" s="18"/>
      <c r="Q974" s="11"/>
      <c r="R974" s="11"/>
      <c r="S974" s="11"/>
      <c r="T974" s="11"/>
      <c r="U974" s="11"/>
      <c r="V974" s="11"/>
      <c r="W974" s="11"/>
      <c r="X974" s="11"/>
      <c r="Z974" s="11"/>
      <c r="AA974" s="11"/>
      <c r="AB974" s="11"/>
      <c r="AC974" s="11"/>
      <c r="AD974" s="11"/>
      <c r="AE974" s="11"/>
      <c r="AF974" s="11"/>
      <c r="AG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8"/>
      <c r="AU974" s="11"/>
      <c r="AV974" s="11"/>
      <c r="AZ974" s="12"/>
      <c r="BA974" s="11"/>
    </row>
    <row r="975" spans="6:53" ht="15.75" customHeight="1">
      <c r="F975" s="44"/>
      <c r="H975" s="11"/>
      <c r="I975" s="11"/>
      <c r="J975" s="11"/>
      <c r="K975" s="11"/>
      <c r="L975" s="11"/>
      <c r="M975" s="11"/>
      <c r="N975" s="11"/>
      <c r="O975" s="11"/>
      <c r="P975" s="18"/>
      <c r="Q975" s="11"/>
      <c r="R975" s="11"/>
      <c r="S975" s="11"/>
      <c r="T975" s="11"/>
      <c r="U975" s="11"/>
      <c r="V975" s="11"/>
      <c r="W975" s="11"/>
      <c r="X975" s="11"/>
      <c r="Z975" s="11"/>
      <c r="AA975" s="11"/>
      <c r="AB975" s="11"/>
      <c r="AC975" s="11"/>
      <c r="AD975" s="11"/>
      <c r="AE975" s="11"/>
      <c r="AF975" s="11"/>
      <c r="AG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8"/>
      <c r="AU975" s="11"/>
      <c r="AV975" s="11"/>
      <c r="AZ975" s="12"/>
      <c r="BA975" s="11"/>
    </row>
    <row r="976" spans="6:53" ht="15.75" customHeight="1">
      <c r="F976" s="44"/>
      <c r="H976" s="11"/>
      <c r="I976" s="11"/>
      <c r="J976" s="11"/>
      <c r="K976" s="11"/>
      <c r="L976" s="11"/>
      <c r="M976" s="11"/>
      <c r="N976" s="11"/>
      <c r="O976" s="11"/>
      <c r="P976" s="18"/>
      <c r="Q976" s="11"/>
      <c r="R976" s="11"/>
      <c r="S976" s="11"/>
      <c r="T976" s="11"/>
      <c r="U976" s="11"/>
      <c r="V976" s="11"/>
      <c r="W976" s="11"/>
      <c r="X976" s="11"/>
      <c r="Z976" s="11"/>
      <c r="AA976" s="11"/>
      <c r="AB976" s="11"/>
      <c r="AC976" s="11"/>
      <c r="AD976" s="11"/>
      <c r="AE976" s="11"/>
      <c r="AF976" s="11"/>
      <c r="AG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8"/>
      <c r="AU976" s="11"/>
      <c r="AV976" s="11"/>
      <c r="AZ976" s="12"/>
      <c r="BA976" s="11"/>
    </row>
    <row r="977" spans="6:53" ht="15.75" customHeight="1">
      <c r="F977" s="44"/>
      <c r="H977" s="11"/>
      <c r="I977" s="11"/>
      <c r="J977" s="11"/>
      <c r="K977" s="11"/>
      <c r="L977" s="11"/>
      <c r="M977" s="11"/>
      <c r="N977" s="11"/>
      <c r="O977" s="11"/>
      <c r="P977" s="18"/>
      <c r="Q977" s="11"/>
      <c r="R977" s="11"/>
      <c r="S977" s="11"/>
      <c r="T977" s="11"/>
      <c r="U977" s="11"/>
      <c r="V977" s="11"/>
      <c r="W977" s="11"/>
      <c r="X977" s="11"/>
      <c r="Z977" s="11"/>
      <c r="AA977" s="11"/>
      <c r="AB977" s="11"/>
      <c r="AC977" s="11"/>
      <c r="AD977" s="11"/>
      <c r="AE977" s="11"/>
      <c r="AF977" s="11"/>
      <c r="AG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8"/>
      <c r="AU977" s="11"/>
      <c r="AV977" s="11"/>
      <c r="AZ977" s="12"/>
      <c r="BA977" s="11"/>
    </row>
    <row r="978" spans="6:53" ht="15.75" customHeight="1">
      <c r="F978" s="44"/>
      <c r="H978" s="11"/>
      <c r="I978" s="11"/>
      <c r="J978" s="11"/>
      <c r="K978" s="11"/>
      <c r="L978" s="11"/>
      <c r="M978" s="11"/>
      <c r="N978" s="11"/>
      <c r="O978" s="11"/>
      <c r="P978" s="18"/>
      <c r="Q978" s="11"/>
      <c r="R978" s="11"/>
      <c r="S978" s="11"/>
      <c r="T978" s="11"/>
      <c r="U978" s="11"/>
      <c r="V978" s="11"/>
      <c r="W978" s="11"/>
      <c r="X978" s="11"/>
      <c r="Z978" s="11"/>
      <c r="AA978" s="11"/>
      <c r="AB978" s="11"/>
      <c r="AC978" s="11"/>
      <c r="AD978" s="11"/>
      <c r="AE978" s="11"/>
      <c r="AF978" s="11"/>
      <c r="AG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8"/>
      <c r="AU978" s="11"/>
      <c r="AV978" s="11"/>
      <c r="AZ978" s="12"/>
      <c r="BA978" s="11"/>
    </row>
    <row r="979" spans="6:53" ht="15.75" customHeight="1">
      <c r="F979" s="44"/>
      <c r="H979" s="11"/>
      <c r="I979" s="11"/>
      <c r="J979" s="11"/>
      <c r="K979" s="11"/>
      <c r="L979" s="11"/>
      <c r="M979" s="11"/>
      <c r="N979" s="11"/>
      <c r="O979" s="11"/>
      <c r="P979" s="18"/>
      <c r="Q979" s="11"/>
      <c r="R979" s="11"/>
      <c r="S979" s="11"/>
      <c r="T979" s="11"/>
      <c r="U979" s="11"/>
      <c r="V979" s="11"/>
      <c r="W979" s="11"/>
      <c r="X979" s="11"/>
      <c r="Z979" s="11"/>
      <c r="AA979" s="11"/>
      <c r="AB979" s="11"/>
      <c r="AC979" s="11"/>
      <c r="AD979" s="11"/>
      <c r="AE979" s="11"/>
      <c r="AF979" s="11"/>
      <c r="AG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8"/>
      <c r="AU979" s="11"/>
      <c r="AV979" s="11"/>
      <c r="AZ979" s="12"/>
      <c r="BA979" s="11"/>
    </row>
    <row r="980" spans="6:53" ht="15.75" customHeight="1">
      <c r="F980" s="44"/>
      <c r="H980" s="11"/>
      <c r="I980" s="11"/>
      <c r="J980" s="11"/>
      <c r="K980" s="11"/>
      <c r="L980" s="11"/>
      <c r="M980" s="11"/>
      <c r="N980" s="11"/>
      <c r="O980" s="11"/>
      <c r="P980" s="18"/>
      <c r="Q980" s="11"/>
      <c r="R980" s="11"/>
      <c r="S980" s="11"/>
      <c r="T980" s="11"/>
      <c r="U980" s="11"/>
      <c r="V980" s="11"/>
      <c r="W980" s="11"/>
      <c r="X980" s="11"/>
      <c r="Z980" s="11"/>
      <c r="AA980" s="11"/>
      <c r="AB980" s="11"/>
      <c r="AC980" s="11"/>
      <c r="AD980" s="11"/>
      <c r="AE980" s="11"/>
      <c r="AF980" s="11"/>
      <c r="AG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8"/>
      <c r="AU980" s="11"/>
      <c r="AV980" s="11"/>
      <c r="AZ980" s="12"/>
      <c r="BA980" s="11"/>
    </row>
    <row r="981" spans="6:53" ht="15.75" customHeight="1">
      <c r="F981" s="44"/>
      <c r="H981" s="11"/>
      <c r="I981" s="11"/>
      <c r="J981" s="11"/>
      <c r="K981" s="11"/>
      <c r="L981" s="11"/>
      <c r="M981" s="11"/>
      <c r="N981" s="11"/>
      <c r="O981" s="11"/>
      <c r="P981" s="18"/>
      <c r="Q981" s="11"/>
      <c r="R981" s="11"/>
      <c r="S981" s="11"/>
      <c r="T981" s="11"/>
      <c r="U981" s="11"/>
      <c r="V981" s="11"/>
      <c r="W981" s="11"/>
      <c r="X981" s="11"/>
      <c r="Z981" s="11"/>
      <c r="AA981" s="11"/>
      <c r="AB981" s="11"/>
      <c r="AC981" s="11"/>
      <c r="AD981" s="11"/>
      <c r="AE981" s="11"/>
      <c r="AF981" s="11"/>
      <c r="AG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8"/>
      <c r="AU981" s="11"/>
      <c r="AV981" s="11"/>
      <c r="AZ981" s="12"/>
      <c r="BA981" s="11"/>
    </row>
    <row r="982" spans="6:53" ht="15.75" customHeight="1">
      <c r="F982" s="44"/>
      <c r="H982" s="11"/>
      <c r="I982" s="11"/>
      <c r="J982" s="11"/>
      <c r="K982" s="11"/>
      <c r="L982" s="11"/>
      <c r="M982" s="11"/>
      <c r="N982" s="11"/>
      <c r="O982" s="11"/>
      <c r="P982" s="18"/>
      <c r="Q982" s="11"/>
      <c r="R982" s="11"/>
      <c r="S982" s="11"/>
      <c r="T982" s="11"/>
      <c r="U982" s="11"/>
      <c r="V982" s="11"/>
      <c r="W982" s="11"/>
      <c r="X982" s="11"/>
      <c r="Z982" s="11"/>
      <c r="AA982" s="11"/>
      <c r="AB982" s="11"/>
      <c r="AC982" s="11"/>
      <c r="AD982" s="11"/>
      <c r="AE982" s="11"/>
      <c r="AF982" s="11"/>
      <c r="AG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8"/>
      <c r="AU982" s="11"/>
      <c r="AV982" s="11"/>
      <c r="AZ982" s="12"/>
      <c r="BA982" s="11"/>
    </row>
    <row r="983" spans="6:53" ht="15.75" customHeight="1">
      <c r="F983" s="44"/>
      <c r="H983" s="11"/>
      <c r="I983" s="11"/>
      <c r="J983" s="11"/>
      <c r="K983" s="11"/>
      <c r="L983" s="11"/>
      <c r="M983" s="11"/>
      <c r="N983" s="11"/>
      <c r="O983" s="11"/>
      <c r="P983" s="18"/>
      <c r="Q983" s="11"/>
      <c r="R983" s="11"/>
      <c r="S983" s="11"/>
      <c r="T983" s="11"/>
      <c r="U983" s="11"/>
      <c r="V983" s="11"/>
      <c r="W983" s="11"/>
      <c r="X983" s="11"/>
      <c r="Z983" s="11"/>
      <c r="AA983" s="11"/>
      <c r="AB983" s="11"/>
      <c r="AC983" s="11"/>
      <c r="AD983" s="11"/>
      <c r="AE983" s="11"/>
      <c r="AF983" s="11"/>
      <c r="AG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8"/>
      <c r="AU983" s="11"/>
      <c r="AV983" s="11"/>
      <c r="AZ983" s="12"/>
      <c r="BA983" s="11"/>
    </row>
    <row r="984" spans="6:53" ht="15.75" customHeight="1">
      <c r="F984" s="44"/>
      <c r="H984" s="11"/>
      <c r="I984" s="11"/>
      <c r="J984" s="11"/>
      <c r="K984" s="11"/>
      <c r="L984" s="11"/>
      <c r="M984" s="11"/>
      <c r="N984" s="11"/>
      <c r="O984" s="11"/>
      <c r="P984" s="18"/>
      <c r="Q984" s="11"/>
      <c r="R984" s="11"/>
      <c r="S984" s="11"/>
      <c r="T984" s="11"/>
      <c r="U984" s="11"/>
      <c r="V984" s="11"/>
      <c r="W984" s="11"/>
      <c r="X984" s="11"/>
      <c r="Z984" s="11"/>
      <c r="AA984" s="11"/>
      <c r="AB984" s="11"/>
      <c r="AC984" s="11"/>
      <c r="AD984" s="11"/>
      <c r="AE984" s="11"/>
      <c r="AF984" s="11"/>
      <c r="AG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8"/>
      <c r="AU984" s="11"/>
      <c r="AV984" s="11"/>
      <c r="AZ984" s="12"/>
      <c r="BA984" s="11"/>
    </row>
    <row r="985" spans="6:53" ht="15.75" customHeight="1">
      <c r="F985" s="44"/>
      <c r="H985" s="11"/>
      <c r="I985" s="11"/>
      <c r="J985" s="11"/>
      <c r="K985" s="11"/>
      <c r="L985" s="11"/>
      <c r="M985" s="11"/>
      <c r="N985" s="11"/>
      <c r="O985" s="11"/>
      <c r="P985" s="18"/>
      <c r="Q985" s="11"/>
      <c r="R985" s="11"/>
      <c r="S985" s="11"/>
      <c r="T985" s="11"/>
      <c r="U985" s="11"/>
      <c r="V985" s="11"/>
      <c r="W985" s="11"/>
      <c r="X985" s="11"/>
      <c r="Z985" s="11"/>
      <c r="AA985" s="11"/>
      <c r="AB985" s="11"/>
      <c r="AC985" s="11"/>
      <c r="AD985" s="11"/>
      <c r="AE985" s="11"/>
      <c r="AF985" s="11"/>
      <c r="AG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8"/>
      <c r="AU985" s="11"/>
      <c r="AV985" s="11"/>
      <c r="AZ985" s="12"/>
      <c r="BA985" s="11"/>
    </row>
    <row r="986" spans="6:53" ht="15.75" customHeight="1">
      <c r="F986" s="44"/>
      <c r="H986" s="11"/>
      <c r="I986" s="11"/>
      <c r="J986" s="11"/>
      <c r="K986" s="11"/>
      <c r="L986" s="11"/>
      <c r="M986" s="11"/>
      <c r="N986" s="11"/>
      <c r="O986" s="11"/>
      <c r="P986" s="18"/>
      <c r="Q986" s="11"/>
      <c r="R986" s="11"/>
      <c r="S986" s="11"/>
      <c r="T986" s="11"/>
      <c r="U986" s="11"/>
      <c r="V986" s="11"/>
      <c r="W986" s="11"/>
      <c r="X986" s="11"/>
      <c r="Z986" s="11"/>
      <c r="AA986" s="11"/>
      <c r="AB986" s="11"/>
      <c r="AC986" s="11"/>
      <c r="AD986" s="11"/>
      <c r="AE986" s="11"/>
      <c r="AF986" s="11"/>
      <c r="AG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8"/>
      <c r="AU986" s="11"/>
      <c r="AV986" s="11"/>
      <c r="AZ986" s="12"/>
      <c r="BA986" s="11"/>
    </row>
    <row r="987" spans="6:53" ht="15.75" customHeight="1">
      <c r="F987" s="44"/>
      <c r="H987" s="11"/>
      <c r="I987" s="11"/>
      <c r="J987" s="11"/>
      <c r="K987" s="11"/>
      <c r="L987" s="11"/>
      <c r="M987" s="11"/>
      <c r="N987" s="11"/>
      <c r="O987" s="11"/>
      <c r="P987" s="18"/>
      <c r="Q987" s="11"/>
      <c r="R987" s="11"/>
      <c r="S987" s="11"/>
      <c r="T987" s="11"/>
      <c r="U987" s="11"/>
      <c r="V987" s="11"/>
      <c r="W987" s="11"/>
      <c r="X987" s="11"/>
      <c r="Z987" s="11"/>
      <c r="AA987" s="11"/>
      <c r="AB987" s="11"/>
      <c r="AC987" s="11"/>
      <c r="AD987" s="11"/>
      <c r="AE987" s="11"/>
      <c r="AF987" s="11"/>
      <c r="AG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8"/>
      <c r="AU987" s="11"/>
      <c r="AV987" s="11"/>
      <c r="AZ987" s="12"/>
      <c r="BA987" s="11"/>
    </row>
    <row r="988" spans="6:53" ht="15.75" customHeight="1">
      <c r="F988" s="44"/>
      <c r="H988" s="11"/>
      <c r="I988" s="11"/>
      <c r="J988" s="11"/>
      <c r="K988" s="11"/>
      <c r="L988" s="11"/>
      <c r="M988" s="11"/>
      <c r="N988" s="11"/>
      <c r="O988" s="11"/>
      <c r="P988" s="18"/>
      <c r="Q988" s="11"/>
      <c r="R988" s="11"/>
      <c r="S988" s="11"/>
      <c r="T988" s="11"/>
      <c r="U988" s="11"/>
      <c r="V988" s="11"/>
      <c r="W988" s="11"/>
      <c r="X988" s="11"/>
      <c r="Z988" s="11"/>
      <c r="AA988" s="11"/>
      <c r="AB988" s="11"/>
      <c r="AC988" s="11"/>
      <c r="AD988" s="11"/>
      <c r="AE988" s="11"/>
      <c r="AF988" s="11"/>
      <c r="AG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8"/>
      <c r="AU988" s="11"/>
      <c r="AV988" s="11"/>
      <c r="AZ988" s="12"/>
      <c r="BA988" s="11"/>
    </row>
    <row r="989" spans="6:53" ht="15.75" customHeight="1">
      <c r="F989" s="44"/>
      <c r="H989" s="11"/>
      <c r="I989" s="11"/>
      <c r="J989" s="11"/>
      <c r="K989" s="11"/>
      <c r="L989" s="11"/>
      <c r="M989" s="11"/>
      <c r="N989" s="11"/>
      <c r="O989" s="11"/>
      <c r="P989" s="18"/>
      <c r="Q989" s="11"/>
      <c r="R989" s="11"/>
      <c r="S989" s="11"/>
      <c r="T989" s="11"/>
      <c r="U989" s="11"/>
      <c r="V989" s="11"/>
      <c r="W989" s="11"/>
      <c r="X989" s="11"/>
      <c r="Z989" s="11"/>
      <c r="AA989" s="11"/>
      <c r="AB989" s="11"/>
      <c r="AC989" s="11"/>
      <c r="AD989" s="11"/>
      <c r="AE989" s="11"/>
      <c r="AF989" s="11"/>
      <c r="AG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8"/>
      <c r="AU989" s="11"/>
      <c r="AV989" s="11"/>
      <c r="AZ989" s="12"/>
      <c r="BA989" s="11"/>
    </row>
    <row r="990" spans="6:53" ht="15.75" customHeight="1">
      <c r="F990" s="44"/>
      <c r="H990" s="11"/>
      <c r="I990" s="11"/>
      <c r="J990" s="11"/>
      <c r="K990" s="11"/>
      <c r="L990" s="11"/>
      <c r="M990" s="11"/>
      <c r="N990" s="11"/>
      <c r="O990" s="11"/>
      <c r="P990" s="18"/>
      <c r="Q990" s="11"/>
      <c r="R990" s="11"/>
      <c r="S990" s="11"/>
      <c r="T990" s="11"/>
      <c r="U990" s="11"/>
      <c r="V990" s="11"/>
      <c r="W990" s="11"/>
      <c r="X990" s="11"/>
      <c r="Z990" s="11"/>
      <c r="AA990" s="11"/>
      <c r="AB990" s="11"/>
      <c r="AC990" s="11"/>
      <c r="AD990" s="11"/>
      <c r="AE990" s="11"/>
      <c r="AF990" s="11"/>
      <c r="AG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8"/>
      <c r="AU990" s="11"/>
      <c r="AV990" s="11"/>
      <c r="AZ990" s="12"/>
      <c r="BA990" s="11"/>
    </row>
    <row r="991" spans="6:53" ht="15.75" customHeight="1">
      <c r="F991" s="44"/>
      <c r="H991" s="11"/>
      <c r="I991" s="11"/>
      <c r="J991" s="11"/>
      <c r="K991" s="11"/>
      <c r="L991" s="11"/>
      <c r="M991" s="11"/>
      <c r="N991" s="11"/>
      <c r="O991" s="11"/>
      <c r="P991" s="18"/>
      <c r="Q991" s="11"/>
      <c r="R991" s="11"/>
      <c r="S991" s="11"/>
      <c r="T991" s="11"/>
      <c r="U991" s="11"/>
      <c r="V991" s="11"/>
      <c r="W991" s="11"/>
      <c r="X991" s="11"/>
      <c r="Z991" s="11"/>
      <c r="AA991" s="11"/>
      <c r="AB991" s="11"/>
      <c r="AC991" s="11"/>
      <c r="AD991" s="11"/>
      <c r="AE991" s="11"/>
      <c r="AF991" s="11"/>
      <c r="AG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8"/>
      <c r="AU991" s="11"/>
      <c r="AV991" s="11"/>
      <c r="AZ991" s="12"/>
      <c r="BA991" s="11"/>
    </row>
    <row r="992" spans="6:53" ht="15.75" customHeight="1">
      <c r="F992" s="44"/>
      <c r="H992" s="11"/>
      <c r="I992" s="11"/>
      <c r="J992" s="11"/>
      <c r="K992" s="11"/>
      <c r="L992" s="11"/>
      <c r="M992" s="11"/>
      <c r="N992" s="11"/>
      <c r="O992" s="11"/>
      <c r="P992" s="18"/>
      <c r="Q992" s="11"/>
      <c r="R992" s="11"/>
      <c r="S992" s="11"/>
      <c r="T992" s="11"/>
      <c r="U992" s="11"/>
      <c r="V992" s="11"/>
      <c r="W992" s="11"/>
      <c r="X992" s="11"/>
      <c r="Z992" s="11"/>
      <c r="AA992" s="11"/>
      <c r="AB992" s="11"/>
      <c r="AC992" s="11"/>
      <c r="AD992" s="11"/>
      <c r="AE992" s="11"/>
      <c r="AF992" s="11"/>
      <c r="AG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8"/>
      <c r="AU992" s="11"/>
      <c r="AV992" s="11"/>
      <c r="AZ992" s="12"/>
      <c r="BA992" s="11"/>
    </row>
    <row r="993" spans="6:53" ht="15.75" customHeight="1">
      <c r="F993" s="44"/>
      <c r="H993" s="11"/>
      <c r="I993" s="11"/>
      <c r="J993" s="11"/>
      <c r="K993" s="11"/>
      <c r="L993" s="11"/>
      <c r="M993" s="11"/>
      <c r="N993" s="11"/>
      <c r="O993" s="11"/>
      <c r="P993" s="18"/>
      <c r="Q993" s="11"/>
      <c r="R993" s="11"/>
      <c r="S993" s="11"/>
      <c r="T993" s="11"/>
      <c r="U993" s="11"/>
      <c r="V993" s="11"/>
      <c r="W993" s="11"/>
      <c r="X993" s="11"/>
      <c r="Z993" s="11"/>
      <c r="AA993" s="11"/>
      <c r="AB993" s="11"/>
      <c r="AC993" s="11"/>
      <c r="AD993" s="11"/>
      <c r="AE993" s="11"/>
      <c r="AF993" s="11"/>
      <c r="AG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8"/>
      <c r="AU993" s="11"/>
      <c r="AV993" s="11"/>
      <c r="AZ993" s="12"/>
      <c r="BA993" s="11"/>
    </row>
    <row r="994" spans="6:53" ht="15.75" customHeight="1">
      <c r="F994" s="44"/>
      <c r="H994" s="11"/>
      <c r="I994" s="11"/>
      <c r="J994" s="11"/>
      <c r="K994" s="11"/>
      <c r="L994" s="11"/>
      <c r="M994" s="11"/>
      <c r="N994" s="11"/>
      <c r="O994" s="11"/>
      <c r="P994" s="18"/>
      <c r="Q994" s="11"/>
      <c r="R994" s="11"/>
      <c r="S994" s="11"/>
      <c r="T994" s="11"/>
      <c r="U994" s="11"/>
      <c r="V994" s="11"/>
      <c r="W994" s="11"/>
      <c r="X994" s="11"/>
      <c r="Z994" s="11"/>
      <c r="AA994" s="11"/>
      <c r="AB994" s="11"/>
      <c r="AC994" s="11"/>
      <c r="AD994" s="11"/>
      <c r="AE994" s="11"/>
      <c r="AF994" s="11"/>
      <c r="AG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8"/>
      <c r="AU994" s="11"/>
      <c r="AV994" s="11"/>
      <c r="AZ994" s="12"/>
      <c r="BA994" s="11"/>
    </row>
    <row r="995" spans="6:53" ht="15.75" customHeight="1">
      <c r="F995" s="44"/>
      <c r="H995" s="11"/>
      <c r="I995" s="11"/>
      <c r="J995" s="11"/>
      <c r="K995" s="11"/>
      <c r="L995" s="11"/>
      <c r="M995" s="11"/>
      <c r="N995" s="11"/>
      <c r="O995" s="11"/>
      <c r="P995" s="18"/>
      <c r="Q995" s="11"/>
      <c r="R995" s="11"/>
      <c r="S995" s="11"/>
      <c r="T995" s="11"/>
      <c r="U995" s="11"/>
      <c r="V995" s="11"/>
      <c r="W995" s="11"/>
      <c r="X995" s="11"/>
      <c r="Z995" s="11"/>
      <c r="AA995" s="11"/>
      <c r="AB995" s="11"/>
      <c r="AC995" s="11"/>
      <c r="AD995" s="11"/>
      <c r="AE995" s="11"/>
      <c r="AF995" s="11"/>
      <c r="AG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8"/>
      <c r="AU995" s="11"/>
      <c r="AV995" s="11"/>
      <c r="AZ995" s="12"/>
      <c r="BA995" s="11"/>
    </row>
    <row r="996" spans="6:53" ht="15.75" customHeight="1">
      <c r="F996" s="44"/>
      <c r="H996" s="11"/>
      <c r="I996" s="11"/>
      <c r="J996" s="11"/>
      <c r="K996" s="11"/>
      <c r="L996" s="11"/>
      <c r="M996" s="11"/>
      <c r="N996" s="11"/>
      <c r="O996" s="11"/>
      <c r="P996" s="18"/>
      <c r="Q996" s="11"/>
      <c r="R996" s="11"/>
      <c r="S996" s="11"/>
      <c r="T996" s="11"/>
      <c r="U996" s="11"/>
      <c r="V996" s="11"/>
      <c r="W996" s="11"/>
      <c r="X996" s="11"/>
      <c r="Z996" s="11"/>
      <c r="AA996" s="11"/>
      <c r="AB996" s="11"/>
      <c r="AC996" s="11"/>
      <c r="AD996" s="11"/>
      <c r="AE996" s="11"/>
      <c r="AF996" s="11"/>
      <c r="AG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8"/>
      <c r="AU996" s="11"/>
      <c r="AV996" s="11"/>
      <c r="AZ996" s="12"/>
      <c r="BA996" s="11"/>
    </row>
    <row r="997" spans="6:53" ht="15.75" customHeight="1">
      <c r="F997" s="44"/>
      <c r="H997" s="11"/>
      <c r="I997" s="11"/>
      <c r="J997" s="11"/>
      <c r="K997" s="11"/>
      <c r="L997" s="11"/>
      <c r="M997" s="11"/>
      <c r="N997" s="11"/>
      <c r="O997" s="11"/>
      <c r="P997" s="18"/>
      <c r="Q997" s="11"/>
      <c r="R997" s="11"/>
      <c r="S997" s="11"/>
      <c r="T997" s="11"/>
      <c r="U997" s="11"/>
      <c r="V997" s="11"/>
      <c r="W997" s="11"/>
      <c r="X997" s="11"/>
      <c r="Z997" s="11"/>
      <c r="AA997" s="11"/>
      <c r="AB997" s="11"/>
      <c r="AC997" s="11"/>
      <c r="AD997" s="11"/>
      <c r="AE997" s="11"/>
      <c r="AF997" s="11"/>
      <c r="AG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8"/>
      <c r="AU997" s="11"/>
      <c r="AV997" s="11"/>
      <c r="AZ997" s="12"/>
      <c r="BA997" s="11"/>
    </row>
    <row r="998" spans="6:53" ht="15.75" customHeight="1">
      <c r="F998" s="44"/>
      <c r="H998" s="11"/>
      <c r="I998" s="11"/>
      <c r="J998" s="11"/>
      <c r="K998" s="11"/>
      <c r="L998" s="11"/>
      <c r="M998" s="11"/>
      <c r="N998" s="11"/>
      <c r="O998" s="11"/>
      <c r="P998" s="18"/>
      <c r="Q998" s="11"/>
      <c r="R998" s="11"/>
      <c r="S998" s="11"/>
      <c r="T998" s="11"/>
      <c r="U998" s="11"/>
      <c r="V998" s="11"/>
      <c r="W998" s="11"/>
      <c r="X998" s="11"/>
      <c r="Z998" s="11"/>
      <c r="AA998" s="11"/>
      <c r="AB998" s="11"/>
      <c r="AC998" s="11"/>
      <c r="AD998" s="11"/>
      <c r="AE998" s="11"/>
      <c r="AF998" s="11"/>
      <c r="AG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8"/>
      <c r="AU998" s="11"/>
      <c r="AV998" s="11"/>
      <c r="AZ998" s="12"/>
      <c r="BA998" s="11"/>
    </row>
    <row r="999" spans="6:53" ht="15.75" customHeight="1">
      <c r="F999" s="44"/>
      <c r="H999" s="11"/>
      <c r="I999" s="11"/>
      <c r="J999" s="11"/>
      <c r="K999" s="11"/>
      <c r="L999" s="11"/>
      <c r="M999" s="11"/>
      <c r="N999" s="11"/>
      <c r="O999" s="11"/>
      <c r="P999" s="18"/>
      <c r="Q999" s="11"/>
      <c r="R999" s="11"/>
      <c r="S999" s="11"/>
      <c r="T999" s="11"/>
      <c r="U999" s="11"/>
      <c r="V999" s="11"/>
      <c r="W999" s="11"/>
      <c r="X999" s="11"/>
      <c r="Z999" s="11"/>
      <c r="AA999" s="11"/>
      <c r="AB999" s="11"/>
      <c r="AC999" s="11"/>
      <c r="AD999" s="11"/>
      <c r="AE999" s="11"/>
      <c r="AF999" s="11"/>
      <c r="AG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8"/>
      <c r="AU999" s="11"/>
      <c r="AV999" s="11"/>
      <c r="AZ999" s="12"/>
      <c r="BA999" s="11"/>
    </row>
    <row r="1000" spans="6:53" ht="15.75" customHeight="1">
      <c r="F1000" s="44"/>
      <c r="H1000" s="11"/>
      <c r="I1000" s="11"/>
      <c r="J1000" s="11"/>
      <c r="K1000" s="11"/>
      <c r="L1000" s="11"/>
      <c r="M1000" s="11"/>
      <c r="N1000" s="11"/>
      <c r="O1000" s="11"/>
      <c r="P1000" s="18"/>
      <c r="Q1000" s="11"/>
      <c r="R1000" s="11"/>
      <c r="S1000" s="11"/>
      <c r="T1000" s="11"/>
      <c r="U1000" s="11"/>
      <c r="V1000" s="11"/>
      <c r="W1000" s="11"/>
      <c r="X1000" s="11"/>
      <c r="Z1000" s="11"/>
      <c r="AA1000" s="11"/>
      <c r="AB1000" s="11"/>
      <c r="AC1000" s="11"/>
      <c r="AD1000" s="11"/>
      <c r="AE1000" s="11"/>
      <c r="AF1000" s="11"/>
      <c r="AG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8"/>
      <c r="AU1000" s="11"/>
      <c r="AV1000" s="11"/>
      <c r="AZ1000" s="12"/>
      <c r="BA1000" s="11"/>
    </row>
    <row r="1001" spans="6:53" ht="15.75" customHeight="1">
      <c r="F1001" s="44"/>
      <c r="H1001" s="11"/>
      <c r="I1001" s="11"/>
      <c r="J1001" s="11"/>
      <c r="K1001" s="11"/>
      <c r="L1001" s="11"/>
      <c r="M1001" s="11"/>
      <c r="N1001" s="11"/>
      <c r="O1001" s="11"/>
      <c r="P1001" s="18"/>
      <c r="Q1001" s="11"/>
      <c r="R1001" s="11"/>
      <c r="S1001" s="11"/>
      <c r="T1001" s="11"/>
      <c r="U1001" s="11"/>
      <c r="V1001" s="11"/>
      <c r="W1001" s="11"/>
      <c r="X1001" s="11"/>
      <c r="Z1001" s="11"/>
      <c r="AA1001" s="11"/>
      <c r="AB1001" s="11"/>
      <c r="AC1001" s="11"/>
      <c r="AD1001" s="11"/>
      <c r="AE1001" s="11"/>
      <c r="AF1001" s="11"/>
      <c r="AG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8"/>
      <c r="AU1001" s="11"/>
      <c r="AV1001" s="11"/>
      <c r="AZ1001" s="12"/>
      <c r="BA1001" s="11"/>
    </row>
    <row r="1002" spans="6:53" ht="15.75" customHeight="1">
      <c r="F1002" s="44"/>
      <c r="H1002" s="11"/>
      <c r="I1002" s="11"/>
      <c r="J1002" s="11"/>
      <c r="K1002" s="11"/>
      <c r="L1002" s="11"/>
      <c r="M1002" s="11"/>
      <c r="N1002" s="11"/>
      <c r="O1002" s="11"/>
      <c r="P1002" s="18"/>
      <c r="Q1002" s="11"/>
      <c r="R1002" s="11"/>
      <c r="S1002" s="11"/>
      <c r="T1002" s="11"/>
      <c r="U1002" s="11"/>
      <c r="V1002" s="11"/>
      <c r="W1002" s="11"/>
      <c r="X1002" s="11"/>
      <c r="Z1002" s="11"/>
      <c r="AA1002" s="11"/>
      <c r="AB1002" s="11"/>
      <c r="AC1002" s="11"/>
      <c r="AD1002" s="11"/>
      <c r="AE1002" s="11"/>
      <c r="AF1002" s="11"/>
      <c r="AG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8"/>
      <c r="AU1002" s="11"/>
      <c r="AV1002" s="11"/>
      <c r="AZ1002" s="12"/>
      <c r="BA1002" s="11"/>
    </row>
  </sheetData>
  <conditionalFormatting sqref="E4:F36">
    <cfRule type="expression" dxfId="175" priority="1">
      <formula>E4=E$39</formula>
    </cfRule>
    <cfRule type="expression" dxfId="174" priority="2">
      <formula>E4=E$38</formula>
    </cfRule>
  </conditionalFormatting>
  <conditionalFormatting sqref="P4:P36">
    <cfRule type="expression" dxfId="173" priority="3">
      <formula>P4=P$38</formula>
    </cfRule>
    <cfRule type="expression" dxfId="172" priority="4">
      <formula>P4=P$38</formula>
    </cfRule>
  </conditionalFormatting>
  <conditionalFormatting sqref="S4:S36">
    <cfRule type="expression" dxfId="171" priority="5">
      <formula>S4=S$38</formula>
    </cfRule>
    <cfRule type="expression" dxfId="170" priority="6">
      <formula>S4=S$38</formula>
    </cfRule>
  </conditionalFormatting>
  <conditionalFormatting sqref="V4:V36">
    <cfRule type="expression" dxfId="169" priority="7">
      <formula>V4=V$39</formula>
    </cfRule>
    <cfRule type="expression" dxfId="168" priority="8">
      <formula>V4=V$38</formula>
    </cfRule>
  </conditionalFormatting>
  <conditionalFormatting sqref="Y4:Y36">
    <cfRule type="expression" dxfId="167" priority="9">
      <formula>Y4=#REF!</formula>
    </cfRule>
    <cfRule type="expression" dxfId="166" priority="10">
      <formula>Y4=#REF!</formula>
    </cfRule>
  </conditionalFormatting>
  <conditionalFormatting sqref="AB4:AB36">
    <cfRule type="expression" dxfId="165" priority="11">
      <formula>AB4=AB$38</formula>
    </cfRule>
    <cfRule type="expression" dxfId="164" priority="12">
      <formula>AB4=AB$38</formula>
    </cfRule>
  </conditionalFormatting>
  <conditionalFormatting sqref="AE4:AE36">
    <cfRule type="expression" dxfId="163" priority="13">
      <formula>AE4=AE$38</formula>
    </cfRule>
    <cfRule type="expression" dxfId="162" priority="14">
      <formula>AE4=AE$38</formula>
    </cfRule>
  </conditionalFormatting>
  <conditionalFormatting sqref="AH4:AH36">
    <cfRule type="expression" dxfId="161" priority="15">
      <formula>AH4=AH$38</formula>
    </cfRule>
    <cfRule type="expression" dxfId="160" priority="16">
      <formula>AH4=AH$38</formula>
    </cfRule>
  </conditionalFormatting>
  <conditionalFormatting sqref="AK4:AK36">
    <cfRule type="expression" dxfId="159" priority="17">
      <formula>AK4=AK$39</formula>
    </cfRule>
    <cfRule type="expression" dxfId="158" priority="18">
      <formula>AK4=AK$38</formula>
    </cfRule>
  </conditionalFormatting>
  <conditionalFormatting sqref="AN4:AN36">
    <cfRule type="expression" dxfId="157" priority="19">
      <formula>AN4=AN$38</formula>
    </cfRule>
    <cfRule type="expression" dxfId="156" priority="20">
      <formula>AN4=AN$38</formula>
    </cfRule>
  </conditionalFormatting>
  <conditionalFormatting sqref="AQ4:AQ36">
    <cfRule type="expression" dxfId="155" priority="21">
      <formula>AQ4=AQ$39</formula>
    </cfRule>
    <cfRule type="expression" dxfId="154" priority="22">
      <formula>AQ4=AQ$38</formula>
    </cfRule>
  </conditionalFormatting>
  <conditionalFormatting sqref="AT4:AT36">
    <cfRule type="expression" dxfId="153" priority="23">
      <formula>AT4=AT$39</formula>
    </cfRule>
    <cfRule type="expression" dxfId="152" priority="24">
      <formula>AT4=AT$38</formula>
    </cfRule>
  </conditionalFormatting>
  <conditionalFormatting sqref="AW4:AW36">
    <cfRule type="expression" dxfId="151" priority="25">
      <formula>AW4=AW$39</formula>
    </cfRule>
    <cfRule type="expression" dxfId="150" priority="26">
      <formula>AW4=AW$38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02"/>
  <sheetViews>
    <sheetView workbookViewId="0">
      <pane xSplit="2" ySplit="3" topLeftCell="AH4" activePane="bottomRight" state="frozen"/>
      <selection pane="topRight" activeCell="C1" sqref="C1"/>
      <selection pane="bottomLeft" activeCell="A2" sqref="A2"/>
      <selection pane="bottomRight" activeCell="AP4" sqref="AP4"/>
    </sheetView>
  </sheetViews>
  <sheetFormatPr baseColWidth="10" defaultColWidth="12.625" defaultRowHeight="15" customHeight="1"/>
  <cols>
    <col min="1" max="44" width="20.625" customWidth="1"/>
  </cols>
  <sheetData>
    <row r="1" spans="1:44" ht="22.5">
      <c r="A1" s="118" t="s">
        <v>469</v>
      </c>
    </row>
    <row r="2" spans="1:44" ht="18" thickBot="1">
      <c r="A2" s="119" t="s">
        <v>475</v>
      </c>
    </row>
    <row r="3" spans="1:44" ht="90.75" thickTop="1">
      <c r="A3" s="122" t="s">
        <v>0</v>
      </c>
      <c r="B3" s="123" t="s">
        <v>1</v>
      </c>
      <c r="C3" s="142" t="s">
        <v>180</v>
      </c>
      <c r="D3" s="123" t="s">
        <v>135</v>
      </c>
      <c r="E3" s="123" t="s">
        <v>2</v>
      </c>
      <c r="F3" s="125" t="s">
        <v>3</v>
      </c>
      <c r="G3" s="125" t="s">
        <v>181</v>
      </c>
      <c r="H3" s="123" t="s">
        <v>182</v>
      </c>
      <c r="I3" s="142" t="s">
        <v>183</v>
      </c>
      <c r="J3" s="143" t="s">
        <v>184</v>
      </c>
      <c r="K3" s="142" t="s">
        <v>185</v>
      </c>
      <c r="L3" s="142" t="s">
        <v>186</v>
      </c>
      <c r="M3" s="143" t="s">
        <v>187</v>
      </c>
      <c r="N3" s="143" t="s">
        <v>188</v>
      </c>
      <c r="O3" s="142" t="s">
        <v>189</v>
      </c>
      <c r="P3" s="143" t="s">
        <v>190</v>
      </c>
      <c r="Q3" s="142" t="s">
        <v>191</v>
      </c>
      <c r="R3" s="142" t="s">
        <v>192</v>
      </c>
      <c r="S3" s="143" t="s">
        <v>193</v>
      </c>
      <c r="T3" s="124" t="s">
        <v>194</v>
      </c>
      <c r="U3" s="142" t="s">
        <v>195</v>
      </c>
      <c r="V3" s="143" t="s">
        <v>196</v>
      </c>
      <c r="W3" s="142" t="s">
        <v>197</v>
      </c>
      <c r="X3" s="142" t="s">
        <v>198</v>
      </c>
      <c r="Y3" s="143" t="s">
        <v>199</v>
      </c>
      <c r="Z3" s="142" t="s">
        <v>200</v>
      </c>
      <c r="AA3" s="142" t="s">
        <v>201</v>
      </c>
      <c r="AB3" s="143" t="s">
        <v>202</v>
      </c>
      <c r="AC3" s="142" t="s">
        <v>203</v>
      </c>
      <c r="AD3" s="142" t="s">
        <v>204</v>
      </c>
      <c r="AE3" s="143" t="s">
        <v>205</v>
      </c>
      <c r="AF3" s="142" t="s">
        <v>206</v>
      </c>
      <c r="AG3" s="142" t="s">
        <v>207</v>
      </c>
      <c r="AH3" s="143" t="s">
        <v>208</v>
      </c>
      <c r="AI3" s="124" t="s">
        <v>209</v>
      </c>
      <c r="AJ3" s="142" t="s">
        <v>210</v>
      </c>
      <c r="AK3" s="142" t="s">
        <v>211</v>
      </c>
      <c r="AL3" s="143" t="s">
        <v>212</v>
      </c>
      <c r="AM3" s="143" t="s">
        <v>213</v>
      </c>
      <c r="AN3" s="143" t="s">
        <v>214</v>
      </c>
      <c r="AO3" s="143" t="s">
        <v>215</v>
      </c>
      <c r="AP3" s="137" t="s">
        <v>216</v>
      </c>
      <c r="AQ3" s="126" t="s">
        <v>217</v>
      </c>
      <c r="AR3" s="128" t="s">
        <v>218</v>
      </c>
    </row>
    <row r="4" spans="1:44">
      <c r="A4" s="120">
        <v>1</v>
      </c>
      <c r="B4" s="3" t="s">
        <v>13</v>
      </c>
      <c r="C4" s="4">
        <v>17863</v>
      </c>
      <c r="D4" s="4">
        <v>17744</v>
      </c>
      <c r="E4" s="4">
        <v>17623</v>
      </c>
      <c r="F4" s="4">
        <v>17704</v>
      </c>
      <c r="G4" s="21">
        <v>17825</v>
      </c>
      <c r="H4" s="59">
        <v>7205.5</v>
      </c>
      <c r="I4" s="52">
        <f>H4*100/H$38</f>
        <v>51.377945737815963</v>
      </c>
      <c r="J4" s="53">
        <f t="shared" ref="J4:J36" si="0">(I4-I$40)/I$41</f>
        <v>1.3801248165550912</v>
      </c>
      <c r="K4" s="59">
        <v>40.42</v>
      </c>
      <c r="L4" s="52">
        <f t="shared" ref="L4:L36" si="1">K4*100/K$38</f>
        <v>26.887514135568413</v>
      </c>
      <c r="M4" s="53">
        <f t="shared" ref="M4:M36" si="2">(L4-L$40)/L$41</f>
        <v>0.73754842003106136</v>
      </c>
      <c r="N4" s="21">
        <v>58833</v>
      </c>
      <c r="O4" s="52">
        <f t="shared" ref="O4:O36" si="3">N4*100/N$38</f>
        <v>3.6958257453308265</v>
      </c>
      <c r="P4" s="53">
        <f t="shared" ref="P4:P36" si="4">(O4-O$40)/O$41</f>
        <v>-0.11494715128804585</v>
      </c>
      <c r="Q4" s="21">
        <f t="shared" ref="Q4:Q36" si="5">N4/G4*100</f>
        <v>330.05890603085555</v>
      </c>
      <c r="R4" s="52">
        <f t="shared" ref="R4:R36" si="6">Q4*100/Q$38</f>
        <v>94.808676743083893</v>
      </c>
      <c r="S4" s="53">
        <f t="shared" ref="S4:S36" si="7">(R4-R$40)/R$41</f>
        <v>1.5145946931188461</v>
      </c>
      <c r="T4" s="59">
        <v>3234</v>
      </c>
      <c r="U4" s="52">
        <f t="shared" ref="U4:U36" si="8">T4*100/T$38</f>
        <v>3.3956677411564589</v>
      </c>
      <c r="V4" s="53">
        <f t="shared" ref="V4:V36" si="9">(U4-U$40)/U$41</f>
        <v>-0.11535869594551708</v>
      </c>
      <c r="W4" s="21">
        <f t="shared" ref="W4:W36" si="10">(T4/G4)*100</f>
        <v>18.143057503506309</v>
      </c>
      <c r="X4" s="52">
        <f t="shared" ref="X4:X36" si="11">W4*100/W$38</f>
        <v>72.708133066485956</v>
      </c>
      <c r="Y4" s="53">
        <f t="shared" ref="Y4:Y36" si="12">(X4-X$40)/X$41</f>
        <v>1.4177484901303188</v>
      </c>
      <c r="Z4" s="59">
        <v>393303</v>
      </c>
      <c r="AA4" s="52">
        <f t="shared" ref="AA4:AA36" si="13">Z4*100/Z$38</f>
        <v>9.3518234727789835</v>
      </c>
      <c r="AB4" s="53">
        <f t="shared" ref="AB4:AB36" si="14">(AA4-AA$40)/AA$41</f>
        <v>-0.49218291703036449</v>
      </c>
      <c r="AC4" s="21">
        <f t="shared" ref="AC4:AC36" si="15">Z4/G4</f>
        <v>22.064684431977561</v>
      </c>
      <c r="AD4" s="52">
        <f t="shared" ref="AD4:AD36" si="16">AC4*100/AC$38</f>
        <v>15.330020338224402</v>
      </c>
      <c r="AE4" s="53">
        <f t="shared" ref="AE4:AE36" si="17">(AD4-AD$40)/AD$41</f>
        <v>-0.73625379508312161</v>
      </c>
      <c r="AF4" s="59">
        <v>242.56</v>
      </c>
      <c r="AG4" s="52">
        <f t="shared" ref="AG4:AG36" si="18">AF4*100/AF$38</f>
        <v>0.51072553092841466</v>
      </c>
      <c r="AH4" s="53">
        <f t="shared" ref="AH4:AH36" si="19">(AG4-AG$40)/AG$41</f>
        <v>-0.34308065749357175</v>
      </c>
      <c r="AI4" s="59">
        <v>11598</v>
      </c>
      <c r="AJ4" s="21">
        <f t="shared" ref="AJ4:AJ36" si="20">AF4/AI4*100</f>
        <v>2.0913950681151925</v>
      </c>
      <c r="AK4" s="52">
        <f t="shared" ref="AK4:AK36" si="21">AJ4*100/AJ$38</f>
        <v>3.26870701036502</v>
      </c>
      <c r="AL4" s="53">
        <f t="shared" ref="AL4:AL36" si="22">(AK4-AK$40)/AK$41</f>
        <v>-1.0271309524741432</v>
      </c>
      <c r="AM4" s="59">
        <v>33.44</v>
      </c>
      <c r="AN4" s="52">
        <f t="shared" ref="AN4:AN36" si="23">AM4*100/AM$38</f>
        <v>0.72182372736476053</v>
      </c>
      <c r="AO4" s="53">
        <f t="shared" ref="AO4:AO36" si="24">(AN4-AN$40)/AN$41</f>
        <v>-0.39876520932349868</v>
      </c>
      <c r="AP4" s="26">
        <f>'economía agraria'!BB4</f>
        <v>-0.70949575463289494</v>
      </c>
      <c r="AQ4" s="7">
        <f>(J4+M4+P4+S4+V4+Y4+AB4+AE4+AH4+AL4+AO4+AP4)/12</f>
        <v>9.2733440547013338E-2</v>
      </c>
      <c r="AR4" s="138">
        <f>(AQ4-AQ$40)/AQ$41</f>
        <v>0.19011890999204537</v>
      </c>
    </row>
    <row r="5" spans="1:44">
      <c r="A5" s="120">
        <v>2</v>
      </c>
      <c r="B5" s="3" t="s">
        <v>14</v>
      </c>
      <c r="C5" s="4">
        <v>13539</v>
      </c>
      <c r="D5" s="4">
        <v>13480</v>
      </c>
      <c r="E5" s="4">
        <v>13474</v>
      </c>
      <c r="F5" s="4">
        <v>13462</v>
      </c>
      <c r="G5" s="21">
        <v>13434</v>
      </c>
      <c r="H5" s="43">
        <v>8196</v>
      </c>
      <c r="I5" s="52">
        <f t="shared" ref="I5:I36" si="25">H5*100/H$38</f>
        <v>58.440586117152129</v>
      </c>
      <c r="J5" s="53">
        <f t="shared" si="0"/>
        <v>1.6674396764932995</v>
      </c>
      <c r="K5" s="43">
        <v>61.01</v>
      </c>
      <c r="L5" s="52">
        <f t="shared" si="1"/>
        <v>40.584048426794382</v>
      </c>
      <c r="M5" s="53">
        <f t="shared" si="2"/>
        <v>1.4125508107729567</v>
      </c>
      <c r="N5" s="21">
        <v>45076</v>
      </c>
      <c r="O5" s="52">
        <f t="shared" si="3"/>
        <v>2.8316258102855936</v>
      </c>
      <c r="P5" s="53">
        <f t="shared" si="4"/>
        <v>-0.16530145119830475</v>
      </c>
      <c r="Q5" s="21">
        <f t="shared" si="5"/>
        <v>335.5366979306238</v>
      </c>
      <c r="R5" s="52">
        <f t="shared" si="6"/>
        <v>96.382160118328613</v>
      </c>
      <c r="S5" s="53">
        <f t="shared" si="7"/>
        <v>1.5935590312128813</v>
      </c>
      <c r="T5" s="43">
        <v>2634</v>
      </c>
      <c r="U5" s="52">
        <f t="shared" si="8"/>
        <v>2.7656737260996023</v>
      </c>
      <c r="V5" s="53">
        <f t="shared" si="9"/>
        <v>-0.15219786532265392</v>
      </c>
      <c r="W5" s="21">
        <f t="shared" si="10"/>
        <v>19.606967396159</v>
      </c>
      <c r="X5" s="52">
        <f t="shared" si="11"/>
        <v>78.574738254270159</v>
      </c>
      <c r="Y5" s="53">
        <f t="shared" si="12"/>
        <v>1.8434952989163018</v>
      </c>
      <c r="Z5" s="43">
        <v>287323</v>
      </c>
      <c r="AA5" s="52">
        <f t="shared" si="13"/>
        <v>6.8318674804648722</v>
      </c>
      <c r="AB5" s="53">
        <f t="shared" si="14"/>
        <v>-0.60868458402034242</v>
      </c>
      <c r="AC5" s="21">
        <f t="shared" si="15"/>
        <v>21.38774750632723</v>
      </c>
      <c r="AD5" s="52">
        <f t="shared" si="16"/>
        <v>14.859700589491672</v>
      </c>
      <c r="AE5" s="53">
        <f t="shared" si="17"/>
        <v>-0.7595918545325</v>
      </c>
      <c r="AF5" s="43">
        <v>1121</v>
      </c>
      <c r="AG5" s="52">
        <f t="shared" si="18"/>
        <v>2.3603369070364146</v>
      </c>
      <c r="AH5" s="53">
        <f t="shared" si="19"/>
        <v>-0.23663494693990667</v>
      </c>
      <c r="AI5" s="43">
        <v>8751</v>
      </c>
      <c r="AJ5" s="21">
        <f t="shared" si="20"/>
        <v>12.809964575477089</v>
      </c>
      <c r="AK5" s="52">
        <f t="shared" si="21"/>
        <v>20.021095798091096</v>
      </c>
      <c r="AL5" s="53">
        <f t="shared" si="22"/>
        <v>-0.12418425843943749</v>
      </c>
      <c r="AM5" s="43">
        <v>68.489999999999995</v>
      </c>
      <c r="AN5" s="52">
        <f t="shared" si="23"/>
        <v>1.4784003315553962</v>
      </c>
      <c r="AO5" s="53">
        <f t="shared" si="24"/>
        <v>-0.35635301368138944</v>
      </c>
      <c r="AP5" s="26">
        <f>'economía agraria'!BB5</f>
        <v>-0.33031043951441036</v>
      </c>
      <c r="AQ5" s="7">
        <f t="shared" ref="AQ5:AQ36" si="26">(J5+M5+P5+S5+V5+Y5+AB5+AE5+AH5+AL5+AO5+AP5)/12</f>
        <v>0.3153155336455411</v>
      </c>
      <c r="AR5" s="138">
        <f t="shared" ref="AR5:AR36" si="27">(AQ5-AQ$40)/AQ$41</f>
        <v>0.64644906094968735</v>
      </c>
    </row>
    <row r="6" spans="1:44">
      <c r="A6" s="120">
        <v>3</v>
      </c>
      <c r="B6" s="3" t="s">
        <v>15</v>
      </c>
      <c r="C6" s="4">
        <v>7411</v>
      </c>
      <c r="D6" s="4">
        <v>7317</v>
      </c>
      <c r="E6" s="4">
        <v>7382</v>
      </c>
      <c r="F6" s="4">
        <v>7441</v>
      </c>
      <c r="G6" s="21">
        <v>7490</v>
      </c>
      <c r="H6" s="43">
        <v>11260</v>
      </c>
      <c r="I6" s="52">
        <f t="shared" si="25"/>
        <v>80.288067310777564</v>
      </c>
      <c r="J6" s="53">
        <f t="shared" si="0"/>
        <v>2.5562157803304206</v>
      </c>
      <c r="K6" s="60">
        <v>150.33000000000001</v>
      </c>
      <c r="L6" s="52">
        <f t="shared" si="1"/>
        <v>100</v>
      </c>
      <c r="M6" s="53">
        <f t="shared" si="2"/>
        <v>4.3407301959631512</v>
      </c>
      <c r="N6" s="21">
        <v>17187</v>
      </c>
      <c r="O6" s="52">
        <f t="shared" si="3"/>
        <v>1.0796688437611699</v>
      </c>
      <c r="P6" s="53">
        <f t="shared" si="4"/>
        <v>-0.2673826513289444</v>
      </c>
      <c r="Q6" s="21">
        <f t="shared" si="5"/>
        <v>229.46595460614154</v>
      </c>
      <c r="R6" s="52">
        <f t="shared" si="6"/>
        <v>65.913578201592401</v>
      </c>
      <c r="S6" s="53">
        <f t="shared" si="7"/>
        <v>6.451116100911955E-2</v>
      </c>
      <c r="T6" s="43">
        <v>1869</v>
      </c>
      <c r="U6" s="52">
        <f t="shared" si="8"/>
        <v>1.9624313569021095</v>
      </c>
      <c r="V6" s="53">
        <f t="shared" si="9"/>
        <v>-0.19916780627850342</v>
      </c>
      <c r="W6" s="21">
        <f t="shared" si="10"/>
        <v>24.953271028037381</v>
      </c>
      <c r="X6" s="52">
        <f t="shared" si="11"/>
        <v>99.999999999999986</v>
      </c>
      <c r="Y6" s="53">
        <f t="shared" si="12"/>
        <v>3.3983530954904948</v>
      </c>
      <c r="Z6" s="43">
        <v>317538</v>
      </c>
      <c r="AA6" s="52">
        <f t="shared" si="13"/>
        <v>7.5503093591945465</v>
      </c>
      <c r="AB6" s="53">
        <f t="shared" si="14"/>
        <v>-0.57546984663496603</v>
      </c>
      <c r="AC6" s="21">
        <f t="shared" si="15"/>
        <v>42.394926568758343</v>
      </c>
      <c r="AD6" s="52">
        <f t="shared" si="16"/>
        <v>29.454991234531171</v>
      </c>
      <c r="AE6" s="53">
        <f t="shared" si="17"/>
        <v>-3.5348907744277402E-2</v>
      </c>
      <c r="AF6" s="43">
        <v>133</v>
      </c>
      <c r="AG6" s="52">
        <f t="shared" si="18"/>
        <v>0.28003997202126957</v>
      </c>
      <c r="AH6" s="53">
        <f t="shared" si="19"/>
        <v>-0.35635668323040021</v>
      </c>
      <c r="AI6" s="43">
        <v>4781</v>
      </c>
      <c r="AJ6" s="21">
        <f t="shared" si="20"/>
        <v>2.7818448023426061</v>
      </c>
      <c r="AK6" s="52">
        <f t="shared" si="21"/>
        <v>4.3478325763479964</v>
      </c>
      <c r="AL6" s="53">
        <f t="shared" si="22"/>
        <v>-0.96896653935077026</v>
      </c>
      <c r="AM6" s="43">
        <v>12.72</v>
      </c>
      <c r="AN6" s="52">
        <f t="shared" si="23"/>
        <v>0.27456931256219363</v>
      </c>
      <c r="AO6" s="53">
        <f t="shared" si="24"/>
        <v>-0.42383741171164424</v>
      </c>
      <c r="AP6" s="26">
        <f>'economía agraria'!BB6</f>
        <v>0.32106809020577409</v>
      </c>
      <c r="AQ6" s="7">
        <f t="shared" si="26"/>
        <v>0.65452903972662113</v>
      </c>
      <c r="AR6" s="138">
        <f t="shared" si="27"/>
        <v>1.3418929229513341</v>
      </c>
    </row>
    <row r="7" spans="1:44">
      <c r="A7" s="120">
        <v>4</v>
      </c>
      <c r="B7" s="3" t="s">
        <v>16</v>
      </c>
      <c r="C7" s="4">
        <v>12115</v>
      </c>
      <c r="D7" s="4">
        <v>12067</v>
      </c>
      <c r="E7" s="4">
        <v>11991</v>
      </c>
      <c r="F7" s="4">
        <v>12015</v>
      </c>
      <c r="G7" s="21">
        <v>12171</v>
      </c>
      <c r="H7" s="43">
        <v>8145.5</v>
      </c>
      <c r="I7" s="52">
        <f t="shared" si="25"/>
        <v>58.080501978680168</v>
      </c>
      <c r="J7" s="53">
        <f t="shared" si="0"/>
        <v>1.6527911147296652</v>
      </c>
      <c r="K7" s="43">
        <v>66.930000000000007</v>
      </c>
      <c r="L7" s="52">
        <f t="shared" si="1"/>
        <v>44.522051486729197</v>
      </c>
      <c r="M7" s="53">
        <f t="shared" si="2"/>
        <v>1.6066262917439147</v>
      </c>
      <c r="N7" s="21">
        <v>23061</v>
      </c>
      <c r="O7" s="52">
        <f t="shared" si="3"/>
        <v>1.4486672023026905</v>
      </c>
      <c r="P7" s="53">
        <f t="shared" si="4"/>
        <v>-0.24588224007119483</v>
      </c>
      <c r="Q7" s="21">
        <f t="shared" si="5"/>
        <v>189.47498151343359</v>
      </c>
      <c r="R7" s="52">
        <f t="shared" si="6"/>
        <v>54.426261327817556</v>
      </c>
      <c r="S7" s="53">
        <f t="shared" si="7"/>
        <v>-0.51197308260292063</v>
      </c>
      <c r="T7" s="43">
        <v>2421</v>
      </c>
      <c r="U7" s="52">
        <f t="shared" si="8"/>
        <v>2.5420258507544178</v>
      </c>
      <c r="V7" s="53">
        <f t="shared" si="9"/>
        <v>-0.16527577045153749</v>
      </c>
      <c r="W7" s="21">
        <f t="shared" si="10"/>
        <v>19.891545476953414</v>
      </c>
      <c r="X7" s="52">
        <f t="shared" si="11"/>
        <v>79.715182248464998</v>
      </c>
      <c r="Y7" s="53">
        <f t="shared" si="12"/>
        <v>1.9262587328931808</v>
      </c>
      <c r="Z7" s="43">
        <v>474477</v>
      </c>
      <c r="AA7" s="52">
        <f t="shared" si="13"/>
        <v>11.281950928148916</v>
      </c>
      <c r="AB7" s="53">
        <f t="shared" si="14"/>
        <v>-0.40294998330471388</v>
      </c>
      <c r="AC7" s="21">
        <f t="shared" si="15"/>
        <v>38.984224796647766</v>
      </c>
      <c r="AD7" s="52">
        <f t="shared" si="16"/>
        <v>27.085316395298179</v>
      </c>
      <c r="AE7" s="53">
        <f t="shared" si="17"/>
        <v>-0.15293617135106977</v>
      </c>
      <c r="AF7" s="43">
        <v>342.78</v>
      </c>
      <c r="AG7" s="52">
        <f t="shared" si="18"/>
        <v>0.72174512488308851</v>
      </c>
      <c r="AH7" s="53">
        <f t="shared" si="19"/>
        <v>-0.33093641416256647</v>
      </c>
      <c r="AI7" s="43">
        <v>7807</v>
      </c>
      <c r="AJ7" s="21">
        <f t="shared" si="20"/>
        <v>4.3906750352247981</v>
      </c>
      <c r="AK7" s="52">
        <f t="shared" si="21"/>
        <v>6.8623238558213382</v>
      </c>
      <c r="AL7" s="53">
        <f t="shared" si="22"/>
        <v>-0.83343651931905782</v>
      </c>
      <c r="AM7" s="43">
        <v>31.93</v>
      </c>
      <c r="AN7" s="52">
        <f t="shared" si="23"/>
        <v>0.68922941431689011</v>
      </c>
      <c r="AO7" s="53">
        <f t="shared" si="24"/>
        <v>-0.40059238237398609</v>
      </c>
      <c r="AP7" s="26">
        <f>'economía agraria'!BB7</f>
        <v>0.24186804726052952</v>
      </c>
      <c r="AQ7" s="7">
        <f t="shared" si="26"/>
        <v>0.19863013524918702</v>
      </c>
      <c r="AR7" s="138">
        <f t="shared" si="27"/>
        <v>0.40722467086728026</v>
      </c>
    </row>
    <row r="8" spans="1:44">
      <c r="A8" s="120">
        <v>5</v>
      </c>
      <c r="B8" s="3" t="s">
        <v>17</v>
      </c>
      <c r="C8" s="4">
        <v>30681</v>
      </c>
      <c r="D8" s="4">
        <v>30557</v>
      </c>
      <c r="E8" s="4">
        <v>30470</v>
      </c>
      <c r="F8" s="4">
        <v>30622</v>
      </c>
      <c r="G8" s="21">
        <v>30664</v>
      </c>
      <c r="H8" s="43">
        <v>1263</v>
      </c>
      <c r="I8" s="52">
        <f t="shared" si="25"/>
        <v>9.0056686512888167</v>
      </c>
      <c r="J8" s="53">
        <f t="shared" si="0"/>
        <v>-0.34361930780916961</v>
      </c>
      <c r="K8" s="43">
        <v>4.12</v>
      </c>
      <c r="L8" s="52">
        <f t="shared" si="1"/>
        <v>2.7406372646843606</v>
      </c>
      <c r="M8" s="53">
        <f t="shared" si="2"/>
        <v>-0.45247522173342625</v>
      </c>
      <c r="N8" s="21">
        <v>63851</v>
      </c>
      <c r="O8" s="52">
        <f t="shared" si="3"/>
        <v>4.0110511050790985</v>
      </c>
      <c r="P8" s="53">
        <f t="shared" si="4"/>
        <v>-9.6579929004867907E-2</v>
      </c>
      <c r="Q8" s="21">
        <f t="shared" si="5"/>
        <v>208.22788938168534</v>
      </c>
      <c r="R8" s="52">
        <f t="shared" si="6"/>
        <v>59.812991840424004</v>
      </c>
      <c r="S8" s="53">
        <f t="shared" si="7"/>
        <v>-0.2416431788295452</v>
      </c>
      <c r="T8" s="43">
        <v>3464</v>
      </c>
      <c r="U8" s="52">
        <f t="shared" si="8"/>
        <v>3.6371654469282544</v>
      </c>
      <c r="V8" s="53">
        <f t="shared" si="9"/>
        <v>-0.10123701435094794</v>
      </c>
      <c r="W8" s="21">
        <f t="shared" si="10"/>
        <v>11.296634489955649</v>
      </c>
      <c r="X8" s="52">
        <f t="shared" si="11"/>
        <v>45.271156944766084</v>
      </c>
      <c r="Y8" s="53">
        <f t="shared" si="12"/>
        <v>-0.57338686884743528</v>
      </c>
      <c r="Z8" s="43">
        <v>2589857</v>
      </c>
      <c r="AA8" s="52">
        <f t="shared" si="13"/>
        <v>61.580729065735468</v>
      </c>
      <c r="AB8" s="53">
        <f t="shared" si="14"/>
        <v>1.922444395986278</v>
      </c>
      <c r="AC8" s="21">
        <f t="shared" si="15"/>
        <v>84.45920297417166</v>
      </c>
      <c r="AD8" s="52">
        <f t="shared" si="16"/>
        <v>58.680254564068129</v>
      </c>
      <c r="AE8" s="53">
        <f t="shared" si="17"/>
        <v>1.4148579671451502</v>
      </c>
      <c r="AF8" s="43">
        <v>4125.5600000000004</v>
      </c>
      <c r="AG8" s="52">
        <f t="shared" si="18"/>
        <v>8.6866293757298418</v>
      </c>
      <c r="AH8" s="53">
        <f t="shared" si="19"/>
        <v>0.12744515426349962</v>
      </c>
      <c r="AI8" s="43">
        <v>19645</v>
      </c>
      <c r="AJ8" s="21">
        <f t="shared" si="20"/>
        <v>21.000559938915757</v>
      </c>
      <c r="AK8" s="52">
        <f t="shared" si="21"/>
        <v>32.822434431668</v>
      </c>
      <c r="AL8" s="53">
        <f t="shared" si="22"/>
        <v>0.56580249777027203</v>
      </c>
      <c r="AM8" s="43">
        <v>290.75</v>
      </c>
      <c r="AN8" s="52">
        <f t="shared" si="23"/>
        <v>6.2760241845485689</v>
      </c>
      <c r="AO8" s="53">
        <f t="shared" si="24"/>
        <v>-8.7407661230171421E-2</v>
      </c>
      <c r="AP8" s="26">
        <f>'economía agraria'!BB8</f>
        <v>1.9717215593479138</v>
      </c>
      <c r="AQ8" s="7">
        <f t="shared" si="26"/>
        <v>0.34216019939229581</v>
      </c>
      <c r="AR8" s="138">
        <f t="shared" si="27"/>
        <v>0.70148507126881676</v>
      </c>
    </row>
    <row r="9" spans="1:44">
      <c r="A9" s="120">
        <v>6</v>
      </c>
      <c r="B9" s="3" t="s">
        <v>18</v>
      </c>
      <c r="C9" s="4">
        <v>67697</v>
      </c>
      <c r="D9" s="4">
        <v>67393</v>
      </c>
      <c r="E9" s="4">
        <v>67446</v>
      </c>
      <c r="F9" s="4">
        <v>68076</v>
      </c>
      <c r="G9" s="21">
        <v>68840</v>
      </c>
      <c r="H9" s="43">
        <v>3164.5</v>
      </c>
      <c r="I9" s="52">
        <f t="shared" si="25"/>
        <v>22.564084281079538</v>
      </c>
      <c r="J9" s="53">
        <f t="shared" si="0"/>
        <v>0.20794980493439655</v>
      </c>
      <c r="K9" s="43">
        <v>4.5999999999999996</v>
      </c>
      <c r="L9" s="52">
        <f t="shared" si="1"/>
        <v>3.0599348100844801</v>
      </c>
      <c r="M9" s="53">
        <f t="shared" si="2"/>
        <v>-0.43673937192497025</v>
      </c>
      <c r="N9" s="21">
        <v>227962</v>
      </c>
      <c r="O9" s="52">
        <f t="shared" si="3"/>
        <v>14.320327512741247</v>
      </c>
      <c r="P9" s="53">
        <f t="shared" si="4"/>
        <v>0.50411022964690888</v>
      </c>
      <c r="Q9" s="21">
        <f t="shared" si="5"/>
        <v>331.14758861127251</v>
      </c>
      <c r="R9" s="52">
        <f t="shared" si="6"/>
        <v>95.121398360215252</v>
      </c>
      <c r="S9" s="53">
        <f t="shared" si="7"/>
        <v>1.5302884436172481</v>
      </c>
      <c r="T9" s="43">
        <v>9838</v>
      </c>
      <c r="U9" s="52">
        <f t="shared" si="8"/>
        <v>10.329801866882265</v>
      </c>
      <c r="V9" s="53">
        <f t="shared" si="9"/>
        <v>0.29011776166550252</v>
      </c>
      <c r="W9" s="21">
        <f t="shared" si="10"/>
        <v>14.291109819872167</v>
      </c>
      <c r="X9" s="52">
        <f t="shared" si="11"/>
        <v>57.271488791248018</v>
      </c>
      <c r="Y9" s="53">
        <f t="shared" si="12"/>
        <v>0.29749208490438145</v>
      </c>
      <c r="Z9" s="43">
        <v>1553224</v>
      </c>
      <c r="AA9" s="52">
        <f t="shared" si="13"/>
        <v>36.932026101208642</v>
      </c>
      <c r="AB9" s="53">
        <f t="shared" si="14"/>
        <v>0.78289473985472768</v>
      </c>
      <c r="AC9" s="21">
        <f t="shared" si="15"/>
        <v>22.562812318419525</v>
      </c>
      <c r="AD9" s="52">
        <f t="shared" si="16"/>
        <v>15.6761078000113</v>
      </c>
      <c r="AE9" s="53">
        <f t="shared" si="17"/>
        <v>-0.71908035131506698</v>
      </c>
      <c r="AF9" s="43">
        <v>2755.67</v>
      </c>
      <c r="AG9" s="52">
        <f t="shared" si="18"/>
        <v>5.8022387195477583</v>
      </c>
      <c r="AH9" s="53">
        <f t="shared" si="19"/>
        <v>-3.8552426026970302E-2</v>
      </c>
      <c r="AI9" s="43">
        <v>43154</v>
      </c>
      <c r="AJ9" s="21">
        <f t="shared" si="20"/>
        <v>6.3856652917458403</v>
      </c>
      <c r="AK9" s="52">
        <f t="shared" si="21"/>
        <v>9.9803567595601486</v>
      </c>
      <c r="AL9" s="53">
        <f t="shared" si="22"/>
        <v>-0.66537586014995131</v>
      </c>
      <c r="AM9" s="43">
        <v>448.26</v>
      </c>
      <c r="AN9" s="52">
        <f t="shared" si="23"/>
        <v>9.6759779912837196</v>
      </c>
      <c r="AO9" s="53">
        <f t="shared" si="24"/>
        <v>0.10318705875809163</v>
      </c>
      <c r="AP9" s="26">
        <f>'economía agraria'!BB9</f>
        <v>0.10917971436093693</v>
      </c>
      <c r="AQ9" s="7">
        <f t="shared" si="26"/>
        <v>0.16378931902710292</v>
      </c>
      <c r="AR9" s="138">
        <f t="shared" si="27"/>
        <v>0.33579522789284783</v>
      </c>
    </row>
    <row r="10" spans="1:44">
      <c r="A10" s="120">
        <v>7</v>
      </c>
      <c r="B10" s="3" t="s">
        <v>19</v>
      </c>
      <c r="C10" s="4">
        <v>23735</v>
      </c>
      <c r="D10" s="4">
        <v>23652</v>
      </c>
      <c r="E10" s="4">
        <v>23591</v>
      </c>
      <c r="F10" s="4">
        <v>23648</v>
      </c>
      <c r="G10" s="21">
        <v>23782</v>
      </c>
      <c r="H10" s="43">
        <v>2451.5</v>
      </c>
      <c r="I10" s="52">
        <f t="shared" si="25"/>
        <v>17.480124068594247</v>
      </c>
      <c r="J10" s="53">
        <f t="shared" si="0"/>
        <v>1.1295170636826204E-3</v>
      </c>
      <c r="K10" s="43">
        <v>10.31</v>
      </c>
      <c r="L10" s="52">
        <f t="shared" si="1"/>
        <v>6.8582451939067379</v>
      </c>
      <c r="M10" s="53">
        <f t="shared" si="2"/>
        <v>-0.24954832524521198</v>
      </c>
      <c r="N10" s="21">
        <v>57252</v>
      </c>
      <c r="O10" s="52">
        <f t="shared" si="3"/>
        <v>3.5965090267652591</v>
      </c>
      <c r="P10" s="53">
        <f t="shared" si="4"/>
        <v>-0.12073403419551981</v>
      </c>
      <c r="Q10" s="21">
        <f t="shared" si="5"/>
        <v>240.73669161550754</v>
      </c>
      <c r="R10" s="52">
        <f t="shared" si="6"/>
        <v>69.151072001191309</v>
      </c>
      <c r="S10" s="53">
        <f t="shared" si="7"/>
        <v>0.22698288393349478</v>
      </c>
      <c r="T10" s="43">
        <v>3283</v>
      </c>
      <c r="U10" s="52">
        <f t="shared" si="8"/>
        <v>3.4471172523861022</v>
      </c>
      <c r="V10" s="53">
        <f t="shared" si="9"/>
        <v>-0.11235016377971757</v>
      </c>
      <c r="W10" s="21">
        <f t="shared" si="10"/>
        <v>13.804558069127912</v>
      </c>
      <c r="X10" s="52">
        <f t="shared" si="11"/>
        <v>55.32163720586842</v>
      </c>
      <c r="Y10" s="53">
        <f t="shared" si="12"/>
        <v>0.15598893896058635</v>
      </c>
      <c r="Z10" s="43">
        <v>838477</v>
      </c>
      <c r="AA10" s="52">
        <f t="shared" si="13"/>
        <v>19.937017744551408</v>
      </c>
      <c r="AB10" s="53">
        <f t="shared" si="14"/>
        <v>-2.8121574474584744E-3</v>
      </c>
      <c r="AC10" s="21">
        <f t="shared" si="15"/>
        <v>35.256790850222856</v>
      </c>
      <c r="AD10" s="52">
        <f t="shared" si="16"/>
        <v>24.495583540326159</v>
      </c>
      <c r="AE10" s="53">
        <f t="shared" si="17"/>
        <v>-0.28144308497780668</v>
      </c>
      <c r="AF10" s="43">
        <v>1705.11</v>
      </c>
      <c r="AG10" s="52">
        <f t="shared" si="18"/>
        <v>3.5902177194976459</v>
      </c>
      <c r="AH10" s="53">
        <f t="shared" si="19"/>
        <v>-0.16585492327124249</v>
      </c>
      <c r="AI10" s="43">
        <v>14750</v>
      </c>
      <c r="AJ10" s="21">
        <f t="shared" si="20"/>
        <v>11.560067796610168</v>
      </c>
      <c r="AK10" s="52">
        <f t="shared" si="21"/>
        <v>18.067592882452619</v>
      </c>
      <c r="AL10" s="53">
        <f t="shared" si="22"/>
        <v>-0.22947724213351697</v>
      </c>
      <c r="AM10" s="43">
        <v>296.89999999999998</v>
      </c>
      <c r="AN10" s="52">
        <f t="shared" si="23"/>
        <v>6.408775856895855</v>
      </c>
      <c r="AO10" s="53">
        <f t="shared" si="24"/>
        <v>-7.9965863706663004E-2</v>
      </c>
      <c r="AP10" s="26">
        <f>'economía agraria'!BB10</f>
        <v>-0.43467829972703792</v>
      </c>
      <c r="AQ10" s="7">
        <f t="shared" si="26"/>
        <v>-0.10773022954386759</v>
      </c>
      <c r="AR10" s="138">
        <f t="shared" si="27"/>
        <v>-0.22086481093828716</v>
      </c>
    </row>
    <row r="11" spans="1:44">
      <c r="A11" s="120">
        <v>8</v>
      </c>
      <c r="B11" s="3" t="s">
        <v>20</v>
      </c>
      <c r="C11" s="4">
        <v>23934</v>
      </c>
      <c r="D11" s="4">
        <v>23760</v>
      </c>
      <c r="E11" s="4">
        <v>23656</v>
      </c>
      <c r="F11" s="4">
        <v>23829</v>
      </c>
      <c r="G11" s="21">
        <v>24108</v>
      </c>
      <c r="H11" s="43">
        <v>366.5</v>
      </c>
      <c r="I11" s="52">
        <f t="shared" si="25"/>
        <v>2.6132838960390745</v>
      </c>
      <c r="J11" s="53">
        <f t="shared" si="0"/>
        <v>-0.60366753792992012</v>
      </c>
      <c r="K11" s="43">
        <v>1.52</v>
      </c>
      <c r="L11" s="52">
        <f t="shared" si="1"/>
        <v>1.0111088937670458</v>
      </c>
      <c r="M11" s="53">
        <f t="shared" si="2"/>
        <v>-0.53771107486256309</v>
      </c>
      <c r="N11" s="21">
        <v>61252</v>
      </c>
      <c r="O11" s="52">
        <f t="shared" si="3"/>
        <v>3.8477847220608123</v>
      </c>
      <c r="P11" s="53">
        <f t="shared" si="4"/>
        <v>-0.10609296422088615</v>
      </c>
      <c r="Q11" s="21">
        <f t="shared" si="5"/>
        <v>254.07333665173385</v>
      </c>
      <c r="R11" s="52">
        <f t="shared" si="6"/>
        <v>72.981993224564178</v>
      </c>
      <c r="S11" s="53">
        <f t="shared" si="7"/>
        <v>0.41923541322824004</v>
      </c>
      <c r="T11" s="43">
        <v>2909</v>
      </c>
      <c r="U11" s="52">
        <f t="shared" si="8"/>
        <v>3.0544209830006617</v>
      </c>
      <c r="V11" s="53">
        <f t="shared" si="9"/>
        <v>-0.13531324602479952</v>
      </c>
      <c r="W11" s="21">
        <f t="shared" si="10"/>
        <v>12.066533930645429</v>
      </c>
      <c r="X11" s="52">
        <f t="shared" si="11"/>
        <v>48.356521744534113</v>
      </c>
      <c r="Y11" s="53">
        <f t="shared" si="12"/>
        <v>-0.34947812172788034</v>
      </c>
      <c r="Z11" s="43">
        <v>1185393</v>
      </c>
      <c r="AA11" s="52">
        <f t="shared" si="13"/>
        <v>28.185867084329121</v>
      </c>
      <c r="AB11" s="53">
        <f t="shared" si="14"/>
        <v>0.3785455733082988</v>
      </c>
      <c r="AC11" s="21">
        <f t="shared" si="15"/>
        <v>49.170109507217518</v>
      </c>
      <c r="AD11" s="52">
        <f t="shared" si="16"/>
        <v>34.162227930436245</v>
      </c>
      <c r="AE11" s="53">
        <f t="shared" si="17"/>
        <v>0.19823211909403543</v>
      </c>
      <c r="AF11" s="43">
        <v>2461.7800000000002</v>
      </c>
      <c r="AG11" s="52">
        <f t="shared" si="18"/>
        <v>5.1834346039287293</v>
      </c>
      <c r="AH11" s="53">
        <f t="shared" si="19"/>
        <v>-7.4164795539534187E-2</v>
      </c>
      <c r="AI11" s="43">
        <v>15243</v>
      </c>
      <c r="AJ11" s="21">
        <f t="shared" si="20"/>
        <v>16.150232893787315</v>
      </c>
      <c r="AK11" s="52">
        <f t="shared" si="21"/>
        <v>25.241706019000084</v>
      </c>
      <c r="AL11" s="53">
        <f t="shared" si="22"/>
        <v>0.15720443182706997</v>
      </c>
      <c r="AM11" s="43">
        <v>517.23</v>
      </c>
      <c r="AN11" s="52">
        <f t="shared" si="23"/>
        <v>11.164739428973538</v>
      </c>
      <c r="AO11" s="53">
        <f t="shared" si="24"/>
        <v>0.18664409537538898</v>
      </c>
      <c r="AP11" s="26">
        <f>'economía agraria'!BB11</f>
        <v>1.7103283301337353</v>
      </c>
      <c r="AQ11" s="7">
        <f t="shared" si="26"/>
        <v>0.1036468518884321</v>
      </c>
      <c r="AR11" s="138">
        <f t="shared" si="27"/>
        <v>0.21249321052792888</v>
      </c>
    </row>
    <row r="12" spans="1:44">
      <c r="A12" s="120">
        <v>9</v>
      </c>
      <c r="B12" s="3" t="s">
        <v>21</v>
      </c>
      <c r="C12" s="4">
        <v>18368</v>
      </c>
      <c r="D12" s="4">
        <v>18209</v>
      </c>
      <c r="E12" s="4">
        <v>18216</v>
      </c>
      <c r="F12" s="4">
        <v>18293</v>
      </c>
      <c r="G12" s="21">
        <v>18535</v>
      </c>
      <c r="H12" s="43">
        <v>257.5</v>
      </c>
      <c r="I12" s="52">
        <f t="shared" si="25"/>
        <v>1.8360725872580128</v>
      </c>
      <c r="J12" s="53">
        <f t="shared" si="0"/>
        <v>-0.63528522569697177</v>
      </c>
      <c r="K12" s="61">
        <v>1.39</v>
      </c>
      <c r="L12" s="52">
        <f t="shared" si="1"/>
        <v>0.92463247522117997</v>
      </c>
      <c r="M12" s="53">
        <f t="shared" si="2"/>
        <v>-0.54197286751901996</v>
      </c>
      <c r="N12" s="21">
        <v>46734</v>
      </c>
      <c r="O12" s="52">
        <f t="shared" si="3"/>
        <v>2.9357795859856006</v>
      </c>
      <c r="P12" s="53">
        <f t="shared" si="4"/>
        <v>-0.15923272769381908</v>
      </c>
      <c r="Q12" s="21">
        <f t="shared" si="5"/>
        <v>252.13919611545722</v>
      </c>
      <c r="R12" s="52">
        <f t="shared" si="6"/>
        <v>72.426415715431901</v>
      </c>
      <c r="S12" s="53">
        <f t="shared" si="7"/>
        <v>0.39135408257119392</v>
      </c>
      <c r="T12" s="43">
        <v>2554</v>
      </c>
      <c r="U12" s="52">
        <f t="shared" si="8"/>
        <v>2.681674524092021</v>
      </c>
      <c r="V12" s="53">
        <f t="shared" si="9"/>
        <v>-0.15710975457293883</v>
      </c>
      <c r="W12" s="21">
        <f t="shared" si="10"/>
        <v>13.779336390612354</v>
      </c>
      <c r="X12" s="52">
        <f t="shared" si="11"/>
        <v>55.220561565375355</v>
      </c>
      <c r="Y12" s="53">
        <f t="shared" si="12"/>
        <v>0.14865375446998408</v>
      </c>
      <c r="Z12" s="43">
        <v>1989967</v>
      </c>
      <c r="AA12" s="52">
        <f t="shared" si="13"/>
        <v>47.316750954494559</v>
      </c>
      <c r="AB12" s="53">
        <f t="shared" si="14"/>
        <v>1.2629974719381765</v>
      </c>
      <c r="AC12" s="21">
        <f t="shared" si="15"/>
        <v>107.36266522794713</v>
      </c>
      <c r="AD12" s="52">
        <f t="shared" si="16"/>
        <v>74.593037873911484</v>
      </c>
      <c r="AE12" s="53">
        <f t="shared" si="17"/>
        <v>2.2044771228171411</v>
      </c>
      <c r="AF12" s="43">
        <v>3434.11</v>
      </c>
      <c r="AG12" s="52">
        <f t="shared" si="18"/>
        <v>7.2307373557741501</v>
      </c>
      <c r="AH12" s="53">
        <f t="shared" si="19"/>
        <v>4.3658115237121237E-2</v>
      </c>
      <c r="AI12" s="43">
        <v>11308</v>
      </c>
      <c r="AJ12" s="21">
        <f t="shared" si="20"/>
        <v>30.368853908737176</v>
      </c>
      <c r="AK12" s="52">
        <f t="shared" si="21"/>
        <v>47.464435190478703</v>
      </c>
      <c r="AL12" s="53">
        <f t="shared" si="22"/>
        <v>1.3550001666369549</v>
      </c>
      <c r="AM12" s="43">
        <v>45.89</v>
      </c>
      <c r="AN12" s="52">
        <f t="shared" si="23"/>
        <v>0.99056491772634159</v>
      </c>
      <c r="AO12" s="53">
        <f t="shared" si="24"/>
        <v>-0.38370010701981078</v>
      </c>
      <c r="AP12" s="26">
        <f>'economía agraria'!BB12</f>
        <v>0.45825469131006624</v>
      </c>
      <c r="AQ12" s="7">
        <f t="shared" si="26"/>
        <v>0.33225789353983981</v>
      </c>
      <c r="AR12" s="138">
        <f t="shared" si="27"/>
        <v>0.6811837044266974</v>
      </c>
    </row>
    <row r="13" spans="1:44">
      <c r="A13" s="120">
        <v>10</v>
      </c>
      <c r="B13" s="3" t="s">
        <v>22</v>
      </c>
      <c r="C13" s="4">
        <v>19171</v>
      </c>
      <c r="D13" s="4">
        <v>18794</v>
      </c>
      <c r="E13" s="4">
        <v>18615</v>
      </c>
      <c r="F13" s="4">
        <v>18447</v>
      </c>
      <c r="G13" s="21">
        <v>18405</v>
      </c>
      <c r="H13" s="43">
        <v>471.5</v>
      </c>
      <c r="I13" s="52">
        <f t="shared" si="25"/>
        <v>3.361973688901565</v>
      </c>
      <c r="J13" s="53">
        <f t="shared" si="0"/>
        <v>-0.5732101322827603</v>
      </c>
      <c r="K13" s="43">
        <v>2.56</v>
      </c>
      <c r="L13" s="52">
        <f t="shared" si="1"/>
        <v>1.7029202421339718</v>
      </c>
      <c r="M13" s="53">
        <f t="shared" si="2"/>
        <v>-0.50361673361090842</v>
      </c>
      <c r="N13" s="21">
        <v>47756</v>
      </c>
      <c r="O13" s="52">
        <f t="shared" si="3"/>
        <v>2.9999805261336148</v>
      </c>
      <c r="P13" s="53">
        <f t="shared" si="4"/>
        <v>-0.15549193431530017</v>
      </c>
      <c r="Q13" s="21">
        <f t="shared" si="5"/>
        <v>259.47296930182017</v>
      </c>
      <c r="R13" s="52">
        <f t="shared" si="6"/>
        <v>74.533025531523265</v>
      </c>
      <c r="S13" s="53">
        <f t="shared" si="7"/>
        <v>0.49707305765993942</v>
      </c>
      <c r="T13" s="43">
        <v>2037</v>
      </c>
      <c r="U13" s="52">
        <f t="shared" si="8"/>
        <v>2.1388296811180294</v>
      </c>
      <c r="V13" s="53">
        <f t="shared" si="9"/>
        <v>-0.18885283885290507</v>
      </c>
      <c r="W13" s="21">
        <f t="shared" si="10"/>
        <v>11.06764466177669</v>
      </c>
      <c r="X13" s="52">
        <f t="shared" si="11"/>
        <v>44.353482352438419</v>
      </c>
      <c r="Y13" s="53">
        <f t="shared" si="12"/>
        <v>-0.63998365125935108</v>
      </c>
      <c r="Z13" s="43">
        <v>2649054</v>
      </c>
      <c r="AA13" s="52">
        <f t="shared" si="13"/>
        <v>62.988294973237061</v>
      </c>
      <c r="AB13" s="53">
        <f t="shared" si="14"/>
        <v>1.9875184588359265</v>
      </c>
      <c r="AC13" s="21">
        <f t="shared" si="15"/>
        <v>143.93121434392827</v>
      </c>
      <c r="AD13" s="52">
        <f t="shared" si="16"/>
        <v>100</v>
      </c>
      <c r="AE13" s="53">
        <f t="shared" si="17"/>
        <v>3.4652134498041609</v>
      </c>
      <c r="AF13" s="43">
        <v>701.78</v>
      </c>
      <c r="AG13" s="52">
        <f t="shared" si="18"/>
        <v>1.4776424929705756</v>
      </c>
      <c r="AH13" s="53">
        <f t="shared" si="19"/>
        <v>-0.28743428528778181</v>
      </c>
      <c r="AI13" s="43">
        <v>11133</v>
      </c>
      <c r="AJ13" s="21">
        <f t="shared" si="20"/>
        <v>6.3036019042486302</v>
      </c>
      <c r="AK13" s="52">
        <f t="shared" si="21"/>
        <v>9.852097314897609</v>
      </c>
      <c r="AL13" s="53">
        <f t="shared" si="22"/>
        <v>-0.67228899015214061</v>
      </c>
      <c r="AM13" s="43">
        <v>105.09</v>
      </c>
      <c r="AN13" s="52">
        <f t="shared" si="23"/>
        <v>2.2684346743051043</v>
      </c>
      <c r="AO13" s="53">
        <f t="shared" si="24"/>
        <v>-0.31206524305368055</v>
      </c>
      <c r="AP13" s="26">
        <f>'economía agraria'!BB13</f>
        <v>3.4514376269973797</v>
      </c>
      <c r="AQ13" s="7">
        <f t="shared" si="26"/>
        <v>0.5056915653735482</v>
      </c>
      <c r="AR13" s="138">
        <f t="shared" si="27"/>
        <v>1.0367514527000548</v>
      </c>
    </row>
    <row r="14" spans="1:44">
      <c r="A14" s="120">
        <v>11</v>
      </c>
      <c r="B14" s="3" t="s">
        <v>23</v>
      </c>
      <c r="C14" s="4">
        <v>24457</v>
      </c>
      <c r="D14" s="4">
        <v>24470</v>
      </c>
      <c r="E14" s="4">
        <v>24425</v>
      </c>
      <c r="F14" s="4">
        <v>24589</v>
      </c>
      <c r="G14" s="21">
        <v>25069</v>
      </c>
      <c r="H14" s="43">
        <v>702</v>
      </c>
      <c r="I14" s="52">
        <f t="shared" si="25"/>
        <v>5.0055260437092235</v>
      </c>
      <c r="J14" s="53">
        <f t="shared" si="0"/>
        <v>-0.50634887512399507</v>
      </c>
      <c r="K14" s="43">
        <v>2.8</v>
      </c>
      <c r="L14" s="52">
        <f t="shared" si="1"/>
        <v>1.8625690148340317</v>
      </c>
      <c r="M14" s="53">
        <f t="shared" si="2"/>
        <v>-0.49574880870668037</v>
      </c>
      <c r="N14" s="21">
        <v>83213</v>
      </c>
      <c r="O14" s="52">
        <f t="shared" si="3"/>
        <v>5.2273511081572259</v>
      </c>
      <c r="P14" s="53">
        <f t="shared" si="4"/>
        <v>-2.5709829792653582E-2</v>
      </c>
      <c r="Q14" s="21">
        <f t="shared" si="5"/>
        <v>331.93585703458456</v>
      </c>
      <c r="R14" s="52">
        <f t="shared" si="6"/>
        <v>95.347826687907727</v>
      </c>
      <c r="S14" s="53">
        <f t="shared" si="7"/>
        <v>1.5416516161192739</v>
      </c>
      <c r="T14" s="43">
        <v>3002</v>
      </c>
      <c r="U14" s="52">
        <f t="shared" si="8"/>
        <v>3.1520700553344745</v>
      </c>
      <c r="V14" s="53">
        <f t="shared" si="9"/>
        <v>-0.12960317477134331</v>
      </c>
      <c r="W14" s="21">
        <f t="shared" si="10"/>
        <v>11.974949140372573</v>
      </c>
      <c r="X14" s="52">
        <f t="shared" si="11"/>
        <v>47.98949655505114</v>
      </c>
      <c r="Y14" s="53">
        <f t="shared" si="12"/>
        <v>-0.37611359457200833</v>
      </c>
      <c r="Z14" s="43">
        <v>1958060</v>
      </c>
      <c r="AA14" s="52">
        <f t="shared" si="13"/>
        <v>46.558077281662264</v>
      </c>
      <c r="AB14" s="53">
        <f t="shared" si="14"/>
        <v>1.2279227532304084</v>
      </c>
      <c r="AC14" s="21">
        <f t="shared" si="15"/>
        <v>78.10682516255136</v>
      </c>
      <c r="AD14" s="52">
        <f t="shared" si="16"/>
        <v>54.266772859925005</v>
      </c>
      <c r="AE14" s="53">
        <f t="shared" si="17"/>
        <v>1.1958535586176027</v>
      </c>
      <c r="AF14" s="43">
        <v>2210.67</v>
      </c>
      <c r="AG14" s="52">
        <f t="shared" si="18"/>
        <v>4.6547065033703756</v>
      </c>
      <c r="AH14" s="53">
        <f t="shared" si="19"/>
        <v>-0.10459326234105834</v>
      </c>
      <c r="AI14" s="43">
        <v>16288</v>
      </c>
      <c r="AJ14" s="21">
        <f t="shared" si="20"/>
        <v>13.572384577603144</v>
      </c>
      <c r="AK14" s="52">
        <f t="shared" si="21"/>
        <v>21.21270595524706</v>
      </c>
      <c r="AL14" s="53">
        <f t="shared" si="22"/>
        <v>-5.9956973267398371E-2</v>
      </c>
      <c r="AM14" s="43">
        <v>203.1</v>
      </c>
      <c r="AN14" s="52">
        <f t="shared" si="23"/>
        <v>4.3840430331274787</v>
      </c>
      <c r="AO14" s="53">
        <f t="shared" si="24"/>
        <v>-0.19346840154488956</v>
      </c>
      <c r="AP14" s="26">
        <f>'economía agraria'!BB14</f>
        <v>1.4375487802147124</v>
      </c>
      <c r="AQ14" s="7">
        <f t="shared" si="26"/>
        <v>0.29261948233849755</v>
      </c>
      <c r="AR14" s="138">
        <f t="shared" si="27"/>
        <v>0.59991839725204199</v>
      </c>
    </row>
    <row r="15" spans="1:44">
      <c r="A15" s="120">
        <v>12</v>
      </c>
      <c r="B15" s="3" t="s">
        <v>24</v>
      </c>
      <c r="C15" s="4">
        <v>14106</v>
      </c>
      <c r="D15" s="4">
        <v>13842</v>
      </c>
      <c r="E15" s="4">
        <v>13796</v>
      </c>
      <c r="F15" s="4">
        <v>13792</v>
      </c>
      <c r="G15" s="21">
        <v>13811</v>
      </c>
      <c r="H15" s="43">
        <v>706</v>
      </c>
      <c r="I15" s="52">
        <f t="shared" si="25"/>
        <v>5.034047559627794</v>
      </c>
      <c r="J15" s="53">
        <f t="shared" si="0"/>
        <v>-0.50518859300410335</v>
      </c>
      <c r="K15" s="43">
        <v>5.1100000000000003</v>
      </c>
      <c r="L15" s="52">
        <f t="shared" si="1"/>
        <v>3.3991884520721083</v>
      </c>
      <c r="M15" s="53">
        <f t="shared" si="2"/>
        <v>-0.42002003150348566</v>
      </c>
      <c r="N15" s="21">
        <v>26539</v>
      </c>
      <c r="O15" s="52">
        <f t="shared" si="3"/>
        <v>1.6671514193621744</v>
      </c>
      <c r="P15" s="53">
        <f t="shared" si="4"/>
        <v>-0.23315182972825088</v>
      </c>
      <c r="Q15" s="21">
        <f t="shared" si="5"/>
        <v>192.15842444428355</v>
      </c>
      <c r="R15" s="52">
        <f t="shared" si="6"/>
        <v>55.197074260723788</v>
      </c>
      <c r="S15" s="53">
        <f t="shared" si="7"/>
        <v>-0.47329028874639445</v>
      </c>
      <c r="T15" s="43">
        <v>1527</v>
      </c>
      <c r="U15" s="52">
        <f t="shared" si="8"/>
        <v>1.603334768319701</v>
      </c>
      <c r="V15" s="53">
        <f t="shared" si="9"/>
        <v>-0.22016613282347139</v>
      </c>
      <c r="W15" s="21">
        <f t="shared" si="10"/>
        <v>11.056404315400767</v>
      </c>
      <c r="X15" s="52">
        <f t="shared" si="11"/>
        <v>44.308436769583601</v>
      </c>
      <c r="Y15" s="53">
        <f t="shared" si="12"/>
        <v>-0.64325266503076983</v>
      </c>
      <c r="Z15" s="43">
        <v>298706</v>
      </c>
      <c r="AA15" s="52">
        <f t="shared" si="13"/>
        <v>7.1025285397261619</v>
      </c>
      <c r="AB15" s="53">
        <f t="shared" si="14"/>
        <v>-0.59617148272437226</v>
      </c>
      <c r="AC15" s="21">
        <f t="shared" si="15"/>
        <v>21.628122511041923</v>
      </c>
      <c r="AD15" s="52">
        <f t="shared" si="16"/>
        <v>15.026707451630909</v>
      </c>
      <c r="AE15" s="53">
        <f t="shared" si="17"/>
        <v>-0.75130469226138186</v>
      </c>
      <c r="AF15" s="43">
        <v>1664.11</v>
      </c>
      <c r="AG15" s="52">
        <f t="shared" si="18"/>
        <v>3.5038896078219164</v>
      </c>
      <c r="AH15" s="53">
        <f t="shared" si="19"/>
        <v>-0.17082313297560506</v>
      </c>
      <c r="AI15" s="43">
        <v>8533</v>
      </c>
      <c r="AJ15" s="21">
        <f t="shared" si="20"/>
        <v>19.502050861361774</v>
      </c>
      <c r="AK15" s="52">
        <f t="shared" si="21"/>
        <v>30.48036754934018</v>
      </c>
      <c r="AL15" s="53">
        <f t="shared" si="22"/>
        <v>0.43956608006275721</v>
      </c>
      <c r="AM15" s="43">
        <v>115.27</v>
      </c>
      <c r="AN15" s="52">
        <f t="shared" si="23"/>
        <v>2.4881764669059794</v>
      </c>
      <c r="AO15" s="53">
        <f t="shared" si="24"/>
        <v>-0.29974695056761291</v>
      </c>
      <c r="AP15" s="26">
        <f>'economía agraria'!BB15</f>
        <v>-1.4884968844117112</v>
      </c>
      <c r="AQ15" s="7">
        <f t="shared" si="26"/>
        <v>-0.4468372169762001</v>
      </c>
      <c r="AR15" s="138">
        <f t="shared" si="27"/>
        <v>-0.91609029207026882</v>
      </c>
    </row>
    <row r="16" spans="1:44">
      <c r="A16" s="120">
        <v>13</v>
      </c>
      <c r="B16" s="3" t="s">
        <v>25</v>
      </c>
      <c r="C16" s="4">
        <v>14112</v>
      </c>
      <c r="D16" s="4">
        <v>13965</v>
      </c>
      <c r="E16" s="4">
        <v>13824</v>
      </c>
      <c r="F16" s="4">
        <v>13776</v>
      </c>
      <c r="G16" s="21">
        <v>13704</v>
      </c>
      <c r="H16" s="43">
        <v>251</v>
      </c>
      <c r="I16" s="52">
        <f t="shared" si="25"/>
        <v>1.7897251238903347</v>
      </c>
      <c r="J16" s="53">
        <f t="shared" si="0"/>
        <v>-0.63717068414179601</v>
      </c>
      <c r="K16" s="43">
        <v>1.83</v>
      </c>
      <c r="L16" s="52">
        <f t="shared" si="1"/>
        <v>1.2173218918379565</v>
      </c>
      <c r="M16" s="53">
        <f t="shared" si="2"/>
        <v>-0.52754833852793526</v>
      </c>
      <c r="N16" s="21">
        <v>23464</v>
      </c>
      <c r="O16" s="52">
        <f t="shared" si="3"/>
        <v>1.4739832286037176</v>
      </c>
      <c r="P16" s="53">
        <f t="shared" si="4"/>
        <v>-0.24440715227125048</v>
      </c>
      <c r="Q16" s="21">
        <f t="shared" si="5"/>
        <v>171.22008172796262</v>
      </c>
      <c r="R16" s="52">
        <f t="shared" si="6"/>
        <v>49.182582514386858</v>
      </c>
      <c r="S16" s="53">
        <f t="shared" si="7"/>
        <v>-0.77512402095705024</v>
      </c>
      <c r="T16" s="43">
        <v>1644</v>
      </c>
      <c r="U16" s="52">
        <f t="shared" si="8"/>
        <v>1.7261836012557881</v>
      </c>
      <c r="V16" s="53">
        <f t="shared" si="9"/>
        <v>-0.21298249479492973</v>
      </c>
      <c r="W16" s="21">
        <f t="shared" si="10"/>
        <v>11.996497373029772</v>
      </c>
      <c r="X16" s="52">
        <f t="shared" si="11"/>
        <v>48.075850895662384</v>
      </c>
      <c r="Y16" s="53">
        <f t="shared" si="12"/>
        <v>-0.36984675305749676</v>
      </c>
      <c r="Z16" s="43">
        <v>524760</v>
      </c>
      <c r="AA16" s="52">
        <f t="shared" si="13"/>
        <v>12.477562809273001</v>
      </c>
      <c r="AB16" s="53">
        <f t="shared" si="14"/>
        <v>-0.34767490006960289</v>
      </c>
      <c r="AC16" s="21">
        <f t="shared" si="15"/>
        <v>38.29246935201401</v>
      </c>
      <c r="AD16" s="52">
        <f t="shared" si="16"/>
        <v>26.604701090420122</v>
      </c>
      <c r="AE16" s="53">
        <f t="shared" si="17"/>
        <v>-0.17678511366690552</v>
      </c>
      <c r="AF16" s="43">
        <v>1426.67</v>
      </c>
      <c r="AG16" s="52">
        <f t="shared" si="18"/>
        <v>3.0039445630344708</v>
      </c>
      <c r="AH16" s="53">
        <f t="shared" si="19"/>
        <v>-0.19959512595618684</v>
      </c>
      <c r="AI16" s="43">
        <v>8523</v>
      </c>
      <c r="AJ16" s="21">
        <f t="shared" si="20"/>
        <v>16.739059016778128</v>
      </c>
      <c r="AK16" s="52">
        <f t="shared" si="21"/>
        <v>26.162000852553795</v>
      </c>
      <c r="AL16" s="53">
        <f t="shared" si="22"/>
        <v>0.20680793542432252</v>
      </c>
      <c r="AM16" s="43">
        <v>173.27</v>
      </c>
      <c r="AN16" s="52">
        <f t="shared" si="23"/>
        <v>3.7401434581486863</v>
      </c>
      <c r="AO16" s="53">
        <f t="shared" si="24"/>
        <v>-0.22956414465485017</v>
      </c>
      <c r="AP16" s="26">
        <f>'economía agraria'!BB16</f>
        <v>-0.63724620251496877</v>
      </c>
      <c r="AQ16" s="7">
        <f t="shared" si="26"/>
        <v>-0.34592808293238747</v>
      </c>
      <c r="AR16" s="138">
        <f t="shared" si="27"/>
        <v>-0.70920985649617041</v>
      </c>
    </row>
    <row r="17" spans="1:44">
      <c r="A17" s="120">
        <v>14</v>
      </c>
      <c r="B17" s="3" t="s">
        <v>26</v>
      </c>
      <c r="C17" s="4">
        <v>6975</v>
      </c>
      <c r="D17" s="4">
        <v>6828</v>
      </c>
      <c r="E17" s="4">
        <v>6669</v>
      </c>
      <c r="F17" s="4">
        <v>6544</v>
      </c>
      <c r="G17" s="21">
        <v>6341</v>
      </c>
      <c r="H17" s="61">
        <v>166.5</v>
      </c>
      <c r="I17" s="52">
        <f t="shared" si="25"/>
        <v>1.1872081001105208</v>
      </c>
      <c r="J17" s="53">
        <f t="shared" si="0"/>
        <v>-0.66168164392451034</v>
      </c>
      <c r="K17" s="43">
        <v>2.63</v>
      </c>
      <c r="L17" s="52">
        <f t="shared" si="1"/>
        <v>1.7494844675048227</v>
      </c>
      <c r="M17" s="53">
        <f t="shared" si="2"/>
        <v>-0.50132192218050853</v>
      </c>
      <c r="N17" s="21">
        <v>9922</v>
      </c>
      <c r="O17" s="52">
        <f t="shared" si="3"/>
        <v>0.6232893621806207</v>
      </c>
      <c r="P17" s="53">
        <f t="shared" si="4"/>
        <v>-0.29397449467037284</v>
      </c>
      <c r="Q17" s="21">
        <f t="shared" si="5"/>
        <v>156.47374231193817</v>
      </c>
      <c r="R17" s="52">
        <f t="shared" si="6"/>
        <v>44.946729758130807</v>
      </c>
      <c r="S17" s="53">
        <f t="shared" si="7"/>
        <v>-0.98769780115954686</v>
      </c>
      <c r="T17" s="43">
        <v>786</v>
      </c>
      <c r="U17" s="52">
        <f t="shared" si="8"/>
        <v>0.82529215972448267</v>
      </c>
      <c r="V17" s="53">
        <f t="shared" si="9"/>
        <v>-0.26566250700423538</v>
      </c>
      <c r="W17" s="21">
        <f t="shared" si="10"/>
        <v>12.395521211165432</v>
      </c>
      <c r="X17" s="52">
        <f t="shared" si="11"/>
        <v>49.674935190812789</v>
      </c>
      <c r="Y17" s="53">
        <f t="shared" si="12"/>
        <v>-0.25379922406105415</v>
      </c>
      <c r="Z17" s="61">
        <v>73491</v>
      </c>
      <c r="AA17" s="52">
        <f t="shared" si="13"/>
        <v>1.7474437236380098</v>
      </c>
      <c r="AB17" s="53">
        <f t="shared" si="14"/>
        <v>-0.84374576967613535</v>
      </c>
      <c r="AC17" s="21">
        <f t="shared" si="15"/>
        <v>11.589812332439678</v>
      </c>
      <c r="AD17" s="52">
        <f t="shared" si="16"/>
        <v>8.0523272073182461</v>
      </c>
      <c r="AE17" s="53">
        <f t="shared" si="17"/>
        <v>-1.0973852070662926</v>
      </c>
      <c r="AF17" s="43">
        <v>514</v>
      </c>
      <c r="AG17" s="52">
        <f t="shared" si="18"/>
        <v>1.0822597414957336</v>
      </c>
      <c r="AH17" s="53">
        <f t="shared" si="19"/>
        <v>-0.31018868573376246</v>
      </c>
      <c r="AI17" s="43">
        <v>4028</v>
      </c>
      <c r="AJ17" s="21">
        <f t="shared" si="20"/>
        <v>12.760675273088381</v>
      </c>
      <c r="AK17" s="52">
        <f t="shared" si="21"/>
        <v>19.944059999972303</v>
      </c>
      <c r="AL17" s="53">
        <f t="shared" si="22"/>
        <v>-0.12833645548518971</v>
      </c>
      <c r="AM17" s="43">
        <v>40.5</v>
      </c>
      <c r="AN17" s="52">
        <f t="shared" si="23"/>
        <v>0.87421833009189009</v>
      </c>
      <c r="AO17" s="53">
        <f t="shared" si="24"/>
        <v>-0.39022226777618652</v>
      </c>
      <c r="AP17" s="26">
        <f>'economía agraria'!BB17</f>
        <v>-1.2653071238375113</v>
      </c>
      <c r="AQ17" s="7">
        <f t="shared" si="26"/>
        <v>-0.58327692521460894</v>
      </c>
      <c r="AR17" s="138">
        <f t="shared" si="27"/>
        <v>-1.1958142886879533</v>
      </c>
    </row>
    <row r="18" spans="1:44">
      <c r="A18" s="120">
        <v>15</v>
      </c>
      <c r="B18" s="3" t="s">
        <v>27</v>
      </c>
      <c r="C18" s="4">
        <v>26922</v>
      </c>
      <c r="D18" s="4">
        <v>27016</v>
      </c>
      <c r="E18" s="4">
        <v>27076</v>
      </c>
      <c r="F18" s="4">
        <v>27233</v>
      </c>
      <c r="G18" s="21">
        <v>27310</v>
      </c>
      <c r="H18" s="43">
        <v>442</v>
      </c>
      <c r="I18" s="52">
        <f t="shared" si="25"/>
        <v>3.1516275090021035</v>
      </c>
      <c r="J18" s="53">
        <f t="shared" si="0"/>
        <v>-0.58176721291696232</v>
      </c>
      <c r="K18" s="43">
        <v>1.62</v>
      </c>
      <c r="L18" s="52">
        <f t="shared" si="1"/>
        <v>1.0776292157254039</v>
      </c>
      <c r="M18" s="53">
        <f t="shared" si="2"/>
        <v>-0.53443277281913482</v>
      </c>
      <c r="N18" s="21">
        <v>33742</v>
      </c>
      <c r="O18" s="52">
        <f t="shared" si="3"/>
        <v>2.1196361276656424</v>
      </c>
      <c r="P18" s="53">
        <f t="shared" si="4"/>
        <v>-0.20678692297142928</v>
      </c>
      <c r="Q18" s="21">
        <f t="shared" si="5"/>
        <v>123.55181252288538</v>
      </c>
      <c r="R18" s="52">
        <f t="shared" si="6"/>
        <v>35.489979638390011</v>
      </c>
      <c r="S18" s="53">
        <f t="shared" si="7"/>
        <v>-1.4622792460444543</v>
      </c>
      <c r="T18" s="43">
        <v>2699</v>
      </c>
      <c r="U18" s="52">
        <f t="shared" si="8"/>
        <v>2.8339230777307614</v>
      </c>
      <c r="V18" s="53">
        <f t="shared" si="9"/>
        <v>-0.14820695530679745</v>
      </c>
      <c r="W18" s="21">
        <f t="shared" si="10"/>
        <v>9.8828268033687294</v>
      </c>
      <c r="X18" s="52">
        <f t="shared" si="11"/>
        <v>39.605335878668697</v>
      </c>
      <c r="Y18" s="53">
        <f t="shared" si="12"/>
        <v>-0.98456252509684461</v>
      </c>
      <c r="Z18" s="43">
        <v>664384</v>
      </c>
      <c r="AA18" s="52">
        <f t="shared" si="13"/>
        <v>15.797494263046028</v>
      </c>
      <c r="AB18" s="53">
        <f t="shared" si="14"/>
        <v>-0.19418906546110443</v>
      </c>
      <c r="AC18" s="21">
        <f t="shared" si="15"/>
        <v>24.327499084584403</v>
      </c>
      <c r="AD18" s="52">
        <f t="shared" si="16"/>
        <v>16.902170384287217</v>
      </c>
      <c r="AE18" s="53">
        <f t="shared" si="17"/>
        <v>-0.65824105728671767</v>
      </c>
      <c r="AF18" s="43">
        <v>11300.56</v>
      </c>
      <c r="AG18" s="52">
        <f t="shared" si="18"/>
        <v>23.79404891898254</v>
      </c>
      <c r="AH18" s="53">
        <f t="shared" si="19"/>
        <v>0.99688185252695205</v>
      </c>
      <c r="AI18" s="43">
        <v>17662</v>
      </c>
      <c r="AJ18" s="21">
        <f t="shared" si="20"/>
        <v>63.982334956403577</v>
      </c>
      <c r="AK18" s="52">
        <f t="shared" si="21"/>
        <v>100</v>
      </c>
      <c r="AL18" s="53">
        <f t="shared" si="22"/>
        <v>4.1866449645871242</v>
      </c>
      <c r="AM18" s="43">
        <v>1570.13</v>
      </c>
      <c r="AN18" s="52">
        <f t="shared" si="23"/>
        <v>33.892257447584676</v>
      </c>
      <c r="AO18" s="53">
        <f t="shared" si="24"/>
        <v>1.4607040323675937</v>
      </c>
      <c r="AP18" s="26">
        <f>'economía agraria'!BB18</f>
        <v>-0.68026943543657092</v>
      </c>
      <c r="AQ18" s="7">
        <f t="shared" si="26"/>
        <v>9.9457971345137897E-2</v>
      </c>
      <c r="AR18" s="138">
        <f t="shared" si="27"/>
        <v>0.20390531172594023</v>
      </c>
    </row>
    <row r="19" spans="1:44">
      <c r="A19" s="120">
        <v>16</v>
      </c>
      <c r="B19" s="3" t="s">
        <v>28</v>
      </c>
      <c r="C19" s="4">
        <v>28489</v>
      </c>
      <c r="D19" s="4">
        <v>28340</v>
      </c>
      <c r="E19" s="4">
        <v>28639</v>
      </c>
      <c r="F19" s="4">
        <v>29095</v>
      </c>
      <c r="G19" s="21">
        <v>29350</v>
      </c>
      <c r="H19" s="43">
        <v>480</v>
      </c>
      <c r="I19" s="52">
        <f t="shared" si="25"/>
        <v>3.4225819102285286</v>
      </c>
      <c r="J19" s="53">
        <f t="shared" si="0"/>
        <v>-0.5707445327779902</v>
      </c>
      <c r="K19" s="43">
        <v>1.64</v>
      </c>
      <c r="L19" s="52">
        <f t="shared" si="1"/>
        <v>1.0909332801170757</v>
      </c>
      <c r="M19" s="53">
        <f t="shared" si="2"/>
        <v>-0.53377711241044912</v>
      </c>
      <c r="N19" s="21">
        <v>43740</v>
      </c>
      <c r="O19" s="52">
        <f t="shared" si="3"/>
        <v>2.7476997280568787</v>
      </c>
      <c r="P19" s="53">
        <f t="shared" si="4"/>
        <v>-0.17019156856983239</v>
      </c>
      <c r="Q19" s="21">
        <f t="shared" si="5"/>
        <v>149.02896081771721</v>
      </c>
      <c r="R19" s="52">
        <f t="shared" si="6"/>
        <v>42.808233055840624</v>
      </c>
      <c r="S19" s="53">
        <f t="shared" si="7"/>
        <v>-1.0950170008850337</v>
      </c>
      <c r="T19" s="43">
        <v>3082</v>
      </c>
      <c r="U19" s="52">
        <f t="shared" si="8"/>
        <v>3.2360692573420553</v>
      </c>
      <c r="V19" s="53">
        <f t="shared" si="9"/>
        <v>-0.1246912855210584</v>
      </c>
      <c r="W19" s="21">
        <f t="shared" si="10"/>
        <v>10.500851788756387</v>
      </c>
      <c r="X19" s="52">
        <f t="shared" si="11"/>
        <v>42.082065220858937</v>
      </c>
      <c r="Y19" s="53">
        <f t="shared" si="12"/>
        <v>-0.80482320739744317</v>
      </c>
      <c r="Z19" s="43">
        <v>1140799</v>
      </c>
      <c r="AA19" s="52">
        <f t="shared" si="13"/>
        <v>27.125526288695461</v>
      </c>
      <c r="AB19" s="53">
        <f t="shared" si="14"/>
        <v>0.32952429252181958</v>
      </c>
      <c r="AC19" s="21">
        <f t="shared" si="15"/>
        <v>38.868790459965929</v>
      </c>
      <c r="AD19" s="52">
        <f t="shared" si="16"/>
        <v>27.0051153512036</v>
      </c>
      <c r="AE19" s="53">
        <f t="shared" si="17"/>
        <v>-0.15691588247318378</v>
      </c>
      <c r="AF19" s="43">
        <v>5295.89</v>
      </c>
      <c r="AG19" s="52">
        <f t="shared" si="18"/>
        <v>11.150833740058054</v>
      </c>
      <c r="AH19" s="53">
        <f t="shared" si="19"/>
        <v>0.2692608826368329</v>
      </c>
      <c r="AI19" s="43">
        <v>19187</v>
      </c>
      <c r="AJ19" s="21">
        <f t="shared" si="20"/>
        <v>27.601448897691146</v>
      </c>
      <c r="AK19" s="52">
        <f t="shared" si="21"/>
        <v>43.139171017278883</v>
      </c>
      <c r="AL19" s="53">
        <f t="shared" si="22"/>
        <v>1.1218702509273248</v>
      </c>
      <c r="AM19" s="43">
        <v>915.44</v>
      </c>
      <c r="AN19" s="52">
        <f t="shared" si="23"/>
        <v>19.760356249365923</v>
      </c>
      <c r="AO19" s="53">
        <f t="shared" si="24"/>
        <v>0.66849745990161735</v>
      </c>
      <c r="AP19" s="26">
        <f>'economía agraria'!BB19</f>
        <v>-0.48780139736122774</v>
      </c>
      <c r="AQ19" s="7">
        <f t="shared" si="26"/>
        <v>-0.12956742511738528</v>
      </c>
      <c r="AR19" s="138">
        <f t="shared" si="27"/>
        <v>-0.26563467815372305</v>
      </c>
    </row>
    <row r="20" spans="1:44">
      <c r="A20" s="120">
        <v>17</v>
      </c>
      <c r="B20" s="3" t="s">
        <v>29</v>
      </c>
      <c r="C20" s="4">
        <v>739788</v>
      </c>
      <c r="D20" s="4">
        <v>744579</v>
      </c>
      <c r="E20" s="4">
        <v>747082</v>
      </c>
      <c r="F20" s="4">
        <v>756291</v>
      </c>
      <c r="G20" s="21">
        <v>764071</v>
      </c>
      <c r="H20" s="60">
        <v>14024.5</v>
      </c>
      <c r="I20" s="52">
        <f t="shared" si="25"/>
        <v>100</v>
      </c>
      <c r="J20" s="53">
        <f t="shared" si="0"/>
        <v>3.3581157604406444</v>
      </c>
      <c r="K20" s="43">
        <v>1.84</v>
      </c>
      <c r="L20" s="52">
        <f t="shared" si="1"/>
        <v>1.2239739240337921</v>
      </c>
      <c r="M20" s="53">
        <f t="shared" si="2"/>
        <v>-0.52722050832359246</v>
      </c>
      <c r="N20" s="21">
        <v>1591877</v>
      </c>
      <c r="O20" s="52">
        <f t="shared" si="3"/>
        <v>100</v>
      </c>
      <c r="P20" s="53">
        <f t="shared" si="4"/>
        <v>5.4964039682600321</v>
      </c>
      <c r="Q20" s="21">
        <f t="shared" si="5"/>
        <v>208.34150229494378</v>
      </c>
      <c r="R20" s="52">
        <f t="shared" si="6"/>
        <v>59.845626893652813</v>
      </c>
      <c r="S20" s="53">
        <f t="shared" si="7"/>
        <v>-0.24000540787027105</v>
      </c>
      <c r="T20" s="60">
        <v>95239</v>
      </c>
      <c r="U20" s="52">
        <f t="shared" si="8"/>
        <v>100</v>
      </c>
      <c r="V20" s="53">
        <f t="shared" si="9"/>
        <v>5.5336209349602763</v>
      </c>
      <c r="W20" s="21">
        <f t="shared" si="10"/>
        <v>12.464679329538747</v>
      </c>
      <c r="X20" s="52">
        <f t="shared" si="11"/>
        <v>49.952085702645917</v>
      </c>
      <c r="Y20" s="53">
        <f t="shared" si="12"/>
        <v>-0.2336860679529775</v>
      </c>
      <c r="Z20" s="60">
        <v>4205629</v>
      </c>
      <c r="AA20" s="52">
        <f t="shared" si="13"/>
        <v>100</v>
      </c>
      <c r="AB20" s="53">
        <f t="shared" si="14"/>
        <v>3.6986298222528422</v>
      </c>
      <c r="AC20" s="21">
        <f t="shared" si="15"/>
        <v>5.5042384804553501</v>
      </c>
      <c r="AD20" s="52">
        <f t="shared" si="16"/>
        <v>3.8242145774597542</v>
      </c>
      <c r="AE20" s="53">
        <f t="shared" si="17"/>
        <v>-1.3071912893755859</v>
      </c>
      <c r="AF20" s="60">
        <v>47493.22</v>
      </c>
      <c r="AG20" s="52">
        <f t="shared" si="18"/>
        <v>100</v>
      </c>
      <c r="AH20" s="53">
        <f t="shared" si="19"/>
        <v>5.3825580632268455</v>
      </c>
      <c r="AI20" s="60">
        <v>488527</v>
      </c>
      <c r="AJ20" s="21">
        <f t="shared" si="20"/>
        <v>9.7217185539386772</v>
      </c>
      <c r="AK20" s="52">
        <f t="shared" si="21"/>
        <v>15.194379136933472</v>
      </c>
      <c r="AL20" s="53">
        <f t="shared" si="22"/>
        <v>-0.38434225187304671</v>
      </c>
      <c r="AM20" s="60">
        <v>4632.71</v>
      </c>
      <c r="AN20" s="52">
        <f t="shared" si="23"/>
        <v>100</v>
      </c>
      <c r="AO20" s="53">
        <f t="shared" si="24"/>
        <v>5.1665739932694708</v>
      </c>
      <c r="AP20" s="26">
        <f>'economía agraria'!BB20</f>
        <v>-0.49750951447210423</v>
      </c>
      <c r="AQ20" s="7">
        <f t="shared" si="26"/>
        <v>2.1204956252118778</v>
      </c>
      <c r="AR20" s="138">
        <f t="shared" si="27"/>
        <v>4.3473671906284892</v>
      </c>
    </row>
    <row r="21" spans="1:44">
      <c r="A21" s="120">
        <v>18</v>
      </c>
      <c r="B21" s="3" t="s">
        <v>30</v>
      </c>
      <c r="C21" s="4">
        <v>8760</v>
      </c>
      <c r="D21" s="4">
        <v>8634</v>
      </c>
      <c r="E21" s="4">
        <v>8464</v>
      </c>
      <c r="F21" s="4">
        <v>8450</v>
      </c>
      <c r="G21" s="21">
        <v>8446</v>
      </c>
      <c r="H21" s="43">
        <v>225.5</v>
      </c>
      <c r="I21" s="52">
        <f t="shared" si="25"/>
        <v>1.6079004599094442</v>
      </c>
      <c r="J21" s="53">
        <f t="shared" si="0"/>
        <v>-0.64456748265610619</v>
      </c>
      <c r="K21" s="43">
        <v>2.67</v>
      </c>
      <c r="L21" s="52">
        <f t="shared" si="1"/>
        <v>1.776092596288166</v>
      </c>
      <c r="M21" s="53">
        <f t="shared" si="2"/>
        <v>-0.50001060136313724</v>
      </c>
      <c r="N21" s="21">
        <v>11991</v>
      </c>
      <c r="O21" s="52">
        <f t="shared" si="3"/>
        <v>0.75326171557224586</v>
      </c>
      <c r="P21" s="53">
        <f t="shared" si="4"/>
        <v>-0.28640140122599356</v>
      </c>
      <c r="Q21" s="21">
        <f t="shared" si="5"/>
        <v>141.97253137579921</v>
      </c>
      <c r="R21" s="52">
        <f t="shared" si="6"/>
        <v>40.78128960515658</v>
      </c>
      <c r="S21" s="53">
        <f t="shared" si="7"/>
        <v>-1.1967379662637827</v>
      </c>
      <c r="T21" s="43">
        <v>915</v>
      </c>
      <c r="U21" s="52">
        <f t="shared" si="8"/>
        <v>0.96074087296170685</v>
      </c>
      <c r="V21" s="53">
        <f t="shared" si="9"/>
        <v>-0.25774208558815098</v>
      </c>
      <c r="W21" s="21">
        <f t="shared" si="10"/>
        <v>10.833530665403741</v>
      </c>
      <c r="X21" s="52">
        <f t="shared" si="11"/>
        <v>43.415272704052448</v>
      </c>
      <c r="Y21" s="53">
        <f t="shared" si="12"/>
        <v>-0.70807068813789953</v>
      </c>
      <c r="Z21" s="43">
        <v>583990</v>
      </c>
      <c r="AA21" s="52">
        <f t="shared" si="13"/>
        <v>13.885913379425528</v>
      </c>
      <c r="AB21" s="53">
        <f t="shared" si="14"/>
        <v>-0.28256456098848959</v>
      </c>
      <c r="AC21" s="21">
        <f t="shared" si="15"/>
        <v>69.143973478569734</v>
      </c>
      <c r="AD21" s="52">
        <f t="shared" si="16"/>
        <v>48.039595715039255</v>
      </c>
      <c r="AE21" s="53">
        <f t="shared" si="17"/>
        <v>0.88685052227744343</v>
      </c>
      <c r="AF21" s="43">
        <v>1333.78</v>
      </c>
      <c r="AG21" s="52">
        <f t="shared" si="18"/>
        <v>2.808358750996458</v>
      </c>
      <c r="AH21" s="53">
        <f t="shared" si="19"/>
        <v>-0.21085115033272928</v>
      </c>
      <c r="AI21" s="43">
        <v>5161</v>
      </c>
      <c r="AJ21" s="21">
        <f t="shared" si="20"/>
        <v>25.843441193567134</v>
      </c>
      <c r="AK21" s="52">
        <f t="shared" si="21"/>
        <v>40.391525584642061</v>
      </c>
      <c r="AL21" s="53">
        <f t="shared" si="22"/>
        <v>0.97377332032142183</v>
      </c>
      <c r="AM21" s="43">
        <v>245.18</v>
      </c>
      <c r="AN21" s="52">
        <f t="shared" si="23"/>
        <v>5.292366670911842</v>
      </c>
      <c r="AO21" s="53">
        <f t="shared" si="24"/>
        <v>-0.14254956580680242</v>
      </c>
      <c r="AP21" s="26">
        <f>'economía agraria'!BB21</f>
        <v>-0.17257203244184044</v>
      </c>
      <c r="AQ21" s="7">
        <f t="shared" si="26"/>
        <v>-0.21178697435050564</v>
      </c>
      <c r="AR21" s="138">
        <f t="shared" si="27"/>
        <v>-0.43419836982774684</v>
      </c>
    </row>
    <row r="22" spans="1:44">
      <c r="A22" s="120">
        <v>19</v>
      </c>
      <c r="B22" s="3" t="s">
        <v>31</v>
      </c>
      <c r="C22" s="4">
        <v>14521</v>
      </c>
      <c r="D22" s="4">
        <v>14459</v>
      </c>
      <c r="E22" s="4">
        <v>14508</v>
      </c>
      <c r="F22" s="4">
        <v>14721</v>
      </c>
      <c r="G22" s="21">
        <v>14998</v>
      </c>
      <c r="H22" s="43">
        <v>1129</v>
      </c>
      <c r="I22" s="52">
        <f t="shared" si="25"/>
        <v>8.050197868016685</v>
      </c>
      <c r="J22" s="53">
        <f t="shared" si="0"/>
        <v>-0.38248875882554506</v>
      </c>
      <c r="K22" s="43">
        <v>7.53</v>
      </c>
      <c r="L22" s="52">
        <f t="shared" si="1"/>
        <v>5.0089802434643778</v>
      </c>
      <c r="M22" s="53">
        <f t="shared" si="2"/>
        <v>-0.34068512205251988</v>
      </c>
      <c r="N22" s="21">
        <v>28075</v>
      </c>
      <c r="O22" s="52">
        <f t="shared" si="3"/>
        <v>1.763641286355667</v>
      </c>
      <c r="P22" s="53">
        <f t="shared" si="4"/>
        <v>-0.22752965885799153</v>
      </c>
      <c r="Q22" s="21">
        <f t="shared" si="5"/>
        <v>187.19162555007333</v>
      </c>
      <c r="R22" s="52">
        <f t="shared" si="6"/>
        <v>53.770372474452152</v>
      </c>
      <c r="S22" s="53">
        <f t="shared" si="7"/>
        <v>-0.54488847909460569</v>
      </c>
      <c r="T22" s="43">
        <v>1610</v>
      </c>
      <c r="U22" s="52">
        <f t="shared" si="8"/>
        <v>1.6904839404025662</v>
      </c>
      <c r="V22" s="53">
        <f t="shared" si="9"/>
        <v>-0.21507004772630081</v>
      </c>
      <c r="W22" s="21">
        <f t="shared" si="10"/>
        <v>10.734764635284705</v>
      </c>
      <c r="X22" s="52">
        <f t="shared" si="11"/>
        <v>43.019468763125978</v>
      </c>
      <c r="Y22" s="53">
        <f t="shared" si="12"/>
        <v>-0.73679467063892867</v>
      </c>
      <c r="Z22" s="43">
        <v>607204</v>
      </c>
      <c r="AA22" s="52">
        <f t="shared" si="13"/>
        <v>14.437887887875988</v>
      </c>
      <c r="AB22" s="53">
        <f t="shared" si="14"/>
        <v>-0.25704588107241727</v>
      </c>
      <c r="AC22" s="21">
        <f t="shared" si="15"/>
        <v>40.485664755300704</v>
      </c>
      <c r="AD22" s="52">
        <f t="shared" si="16"/>
        <v>28.12848133036584</v>
      </c>
      <c r="AE22" s="53">
        <f t="shared" si="17"/>
        <v>-0.10117256725892916</v>
      </c>
      <c r="AF22" s="43">
        <v>514.55999999999995</v>
      </c>
      <c r="AG22" s="52">
        <f t="shared" si="18"/>
        <v>1.0834388571674018</v>
      </c>
      <c r="AH22" s="53">
        <f t="shared" si="19"/>
        <v>-0.31012082725975165</v>
      </c>
      <c r="AI22" s="43">
        <v>9438</v>
      </c>
      <c r="AJ22" s="21">
        <f t="shared" si="20"/>
        <v>5.4520025429116332</v>
      </c>
      <c r="AK22" s="52">
        <f t="shared" si="21"/>
        <v>8.5211059374849807</v>
      </c>
      <c r="AL22" s="53">
        <f t="shared" si="22"/>
        <v>-0.74402886434273729</v>
      </c>
      <c r="AM22" s="43">
        <v>54.59</v>
      </c>
      <c r="AN22" s="52">
        <f t="shared" si="23"/>
        <v>1.1783599664127475</v>
      </c>
      <c r="AO22" s="53">
        <f t="shared" si="24"/>
        <v>-0.37317268613289634</v>
      </c>
      <c r="AP22" s="26">
        <f>'economía agraria'!BB22</f>
        <v>7.9152812100419911E-2</v>
      </c>
      <c r="AQ22" s="7">
        <f t="shared" si="26"/>
        <v>-0.34615372926351701</v>
      </c>
      <c r="AR22" s="138">
        <f t="shared" si="27"/>
        <v>-0.70967246884253643</v>
      </c>
    </row>
    <row r="23" spans="1:44" ht="15.75" customHeight="1">
      <c r="A23" s="120">
        <v>20</v>
      </c>
      <c r="B23" s="3" t="s">
        <v>32</v>
      </c>
      <c r="C23" s="4">
        <v>38228</v>
      </c>
      <c r="D23" s="4">
        <v>37700</v>
      </c>
      <c r="E23" s="4">
        <v>37230</v>
      </c>
      <c r="F23" s="4">
        <v>37036</v>
      </c>
      <c r="G23" s="21">
        <v>36822</v>
      </c>
      <c r="H23" s="43">
        <v>3308</v>
      </c>
      <c r="I23" s="52">
        <f t="shared" si="25"/>
        <v>23.587293664658276</v>
      </c>
      <c r="J23" s="53">
        <f t="shared" si="0"/>
        <v>0.24957492598551503</v>
      </c>
      <c r="K23" s="43">
        <v>8.98</v>
      </c>
      <c r="L23" s="52">
        <f t="shared" si="1"/>
        <v>5.9735249118605731</v>
      </c>
      <c r="M23" s="53">
        <f t="shared" si="2"/>
        <v>-0.29314974242280889</v>
      </c>
      <c r="N23" s="21">
        <v>70883</v>
      </c>
      <c r="O23" s="52">
        <f t="shared" si="3"/>
        <v>4.4527937774086821</v>
      </c>
      <c r="P23" s="53">
        <f t="shared" si="4"/>
        <v>-7.0840927989461885E-2</v>
      </c>
      <c r="Q23" s="21">
        <f t="shared" si="5"/>
        <v>192.50176524903591</v>
      </c>
      <c r="R23" s="52">
        <f t="shared" si="6"/>
        <v>55.295698132934753</v>
      </c>
      <c r="S23" s="53">
        <f t="shared" si="7"/>
        <v>-0.46834090770307818</v>
      </c>
      <c r="T23" s="43">
        <v>4226</v>
      </c>
      <c r="U23" s="52">
        <f t="shared" si="8"/>
        <v>4.4372578460504624</v>
      </c>
      <c r="V23" s="53">
        <f t="shared" si="9"/>
        <v>-5.4451269241984165E-2</v>
      </c>
      <c r="W23" s="21">
        <f t="shared" si="10"/>
        <v>11.476834501113464</v>
      </c>
      <c r="X23" s="52">
        <f t="shared" si="11"/>
        <v>45.99330680221501</v>
      </c>
      <c r="Y23" s="53">
        <f t="shared" si="12"/>
        <v>-0.52097955875363011</v>
      </c>
      <c r="Z23" s="43">
        <v>808235</v>
      </c>
      <c r="AA23" s="52">
        <f t="shared" si="13"/>
        <v>19.21793386910733</v>
      </c>
      <c r="AB23" s="53">
        <f t="shared" si="14"/>
        <v>-3.6056575385851664E-2</v>
      </c>
      <c r="AC23" s="21">
        <f t="shared" si="15"/>
        <v>21.949785454347943</v>
      </c>
      <c r="AD23" s="52">
        <f t="shared" si="16"/>
        <v>15.250191248924104</v>
      </c>
      <c r="AE23" s="53">
        <f t="shared" si="17"/>
        <v>-0.74021504918078618</v>
      </c>
      <c r="AF23" s="43">
        <v>1222.8900000000001</v>
      </c>
      <c r="AG23" s="52">
        <f t="shared" si="18"/>
        <v>2.5748727923691006</v>
      </c>
      <c r="AH23" s="53">
        <f t="shared" si="19"/>
        <v>-0.22428833994533334</v>
      </c>
      <c r="AI23" s="43">
        <v>22812</v>
      </c>
      <c r="AJ23" s="21">
        <f t="shared" si="20"/>
        <v>5.3607311941083644</v>
      </c>
      <c r="AK23" s="52">
        <f t="shared" si="21"/>
        <v>8.3784550810173943</v>
      </c>
      <c r="AL23" s="53">
        <f t="shared" si="22"/>
        <v>-0.75171768537481598</v>
      </c>
      <c r="AM23" s="43">
        <v>109.77</v>
      </c>
      <c r="AN23" s="52">
        <f t="shared" si="23"/>
        <v>2.3694554591157226</v>
      </c>
      <c r="AO23" s="53">
        <f t="shared" si="24"/>
        <v>-0.30640221664554729</v>
      </c>
      <c r="AP23" s="26">
        <f>'economía agraria'!BB23</f>
        <v>-0.40955659401802663</v>
      </c>
      <c r="AQ23" s="7">
        <f t="shared" si="26"/>
        <v>-0.3022019950563174</v>
      </c>
      <c r="AR23" s="138">
        <f t="shared" si="27"/>
        <v>-0.61956413520968046</v>
      </c>
    </row>
    <row r="24" spans="1:44" ht="15.75" customHeight="1">
      <c r="A24" s="120">
        <v>21</v>
      </c>
      <c r="B24" s="3" t="s">
        <v>33</v>
      </c>
      <c r="C24" s="4">
        <v>10164</v>
      </c>
      <c r="D24" s="4">
        <v>10062</v>
      </c>
      <c r="E24" s="4">
        <v>9853</v>
      </c>
      <c r="F24" s="4">
        <v>9940</v>
      </c>
      <c r="G24" s="21">
        <v>10023</v>
      </c>
      <c r="H24" s="43">
        <v>306.5</v>
      </c>
      <c r="I24" s="52">
        <f t="shared" si="25"/>
        <v>2.1854611572605083</v>
      </c>
      <c r="J24" s="53">
        <f t="shared" si="0"/>
        <v>-0.62107176972829714</v>
      </c>
      <c r="K24" s="43">
        <v>3.06</v>
      </c>
      <c r="L24" s="52">
        <f t="shared" si="1"/>
        <v>2.035521851925763</v>
      </c>
      <c r="M24" s="53">
        <f t="shared" si="2"/>
        <v>-0.48722522339376667</v>
      </c>
      <c r="N24" s="21">
        <v>12993</v>
      </c>
      <c r="O24" s="52">
        <f t="shared" si="3"/>
        <v>0.81620627724378203</v>
      </c>
      <c r="P24" s="53">
        <f t="shared" si="4"/>
        <v>-0.28273381319734781</v>
      </c>
      <c r="Q24" s="21">
        <f t="shared" si="5"/>
        <v>129.63184675246933</v>
      </c>
      <c r="R24" s="52">
        <f t="shared" si="6"/>
        <v>37.236455765307852</v>
      </c>
      <c r="S24" s="53">
        <f t="shared" si="7"/>
        <v>-1.3746333684147318</v>
      </c>
      <c r="T24" s="43">
        <v>1047</v>
      </c>
      <c r="U24" s="52">
        <f t="shared" si="8"/>
        <v>1.0993395562742154</v>
      </c>
      <c r="V24" s="53">
        <f t="shared" si="9"/>
        <v>-0.24963746832518086</v>
      </c>
      <c r="W24" s="21">
        <f t="shared" si="10"/>
        <v>10.445974259203831</v>
      </c>
      <c r="X24" s="52">
        <f t="shared" si="11"/>
        <v>41.86214403501161</v>
      </c>
      <c r="Y24" s="53">
        <f t="shared" si="12"/>
        <v>-0.82078316039613675</v>
      </c>
      <c r="Z24" s="43">
        <v>457545</v>
      </c>
      <c r="AA24" s="52">
        <f t="shared" si="13"/>
        <v>10.879347655249667</v>
      </c>
      <c r="AB24" s="53">
        <f t="shared" si="14"/>
        <v>-0.42156298788552438</v>
      </c>
      <c r="AC24" s="21">
        <f t="shared" si="15"/>
        <v>45.649506135887457</v>
      </c>
      <c r="AD24" s="52">
        <f t="shared" si="16"/>
        <v>31.716196062104007</v>
      </c>
      <c r="AE24" s="53">
        <f t="shared" si="17"/>
        <v>7.6855890874768781E-2</v>
      </c>
      <c r="AF24" s="43">
        <v>1972.44</v>
      </c>
      <c r="AG24" s="52">
        <f t="shared" si="18"/>
        <v>4.1530980632603978</v>
      </c>
      <c r="AH24" s="53">
        <f t="shared" si="19"/>
        <v>-0.13346098424033392</v>
      </c>
      <c r="AI24" s="43">
        <v>6432</v>
      </c>
      <c r="AJ24" s="21">
        <f t="shared" si="20"/>
        <v>30.666044776119406</v>
      </c>
      <c r="AK24" s="52">
        <f t="shared" si="21"/>
        <v>47.928924127284041</v>
      </c>
      <c r="AL24" s="53">
        <f t="shared" si="22"/>
        <v>1.3800359245350382</v>
      </c>
      <c r="AM24" s="43">
        <v>191.76</v>
      </c>
      <c r="AN24" s="52">
        <f t="shared" si="23"/>
        <v>4.139261900701749</v>
      </c>
      <c r="AO24" s="53">
        <f t="shared" si="24"/>
        <v>-0.2071903501492125</v>
      </c>
      <c r="AP24" s="26">
        <f>'economía agraria'!BB24</f>
        <v>-0.4459213415063088</v>
      </c>
      <c r="AQ24" s="7">
        <f t="shared" si="26"/>
        <v>-0.29894405431891952</v>
      </c>
      <c r="AR24" s="138">
        <f t="shared" si="27"/>
        <v>-0.61288481717554855</v>
      </c>
    </row>
    <row r="25" spans="1:44" ht="15.75" customHeight="1">
      <c r="A25" s="120">
        <v>22</v>
      </c>
      <c r="B25" s="3" t="s">
        <v>34</v>
      </c>
      <c r="C25" s="4">
        <v>4775</v>
      </c>
      <c r="D25" s="4">
        <v>4660</v>
      </c>
      <c r="E25" s="4">
        <v>4569</v>
      </c>
      <c r="F25" s="4">
        <v>4595</v>
      </c>
      <c r="G25" s="21">
        <v>4544</v>
      </c>
      <c r="H25" s="43">
        <v>228.5</v>
      </c>
      <c r="I25" s="52">
        <f t="shared" si="25"/>
        <v>1.6292915968483725</v>
      </c>
      <c r="J25" s="53">
        <f t="shared" si="0"/>
        <v>-0.64369727106618735</v>
      </c>
      <c r="K25" s="43">
        <v>5.03</v>
      </c>
      <c r="L25" s="52">
        <f t="shared" si="1"/>
        <v>3.3459721945054213</v>
      </c>
      <c r="M25" s="53">
        <f t="shared" si="2"/>
        <v>-0.42264267313822834</v>
      </c>
      <c r="N25" s="21">
        <v>5510</v>
      </c>
      <c r="O25" s="52">
        <f t="shared" si="3"/>
        <v>0.34613227026962512</v>
      </c>
      <c r="P25" s="53">
        <f t="shared" si="4"/>
        <v>-0.31012359485239377</v>
      </c>
      <c r="Q25" s="21">
        <f t="shared" si="5"/>
        <v>121.25880281690141</v>
      </c>
      <c r="R25" s="52">
        <f t="shared" si="6"/>
        <v>34.831317769217279</v>
      </c>
      <c r="S25" s="53">
        <f t="shared" si="7"/>
        <v>-1.4953338047041007</v>
      </c>
      <c r="T25" s="43">
        <v>634</v>
      </c>
      <c r="U25" s="52">
        <f t="shared" si="8"/>
        <v>0.66569367591007889</v>
      </c>
      <c r="V25" s="53">
        <f t="shared" si="9"/>
        <v>-0.27499509657977672</v>
      </c>
      <c r="W25" s="21">
        <f t="shared" si="10"/>
        <v>13.952464788732394</v>
      </c>
      <c r="X25" s="52">
        <f t="shared" si="11"/>
        <v>55.914371999788997</v>
      </c>
      <c r="Y25" s="53">
        <f t="shared" si="12"/>
        <v>0.19900443751391866</v>
      </c>
      <c r="Z25" s="43">
        <v>347498</v>
      </c>
      <c r="AA25" s="52">
        <f t="shared" si="13"/>
        <v>8.2626879356215213</v>
      </c>
      <c r="AB25" s="53">
        <f t="shared" si="14"/>
        <v>-0.5425354255836381</v>
      </c>
      <c r="AC25" s="21">
        <f t="shared" si="15"/>
        <v>76.474031690140848</v>
      </c>
      <c r="AD25" s="52">
        <f t="shared" si="16"/>
        <v>53.132346613434166</v>
      </c>
      <c r="AE25" s="53">
        <f t="shared" si="17"/>
        <v>1.1395614142777661</v>
      </c>
      <c r="AF25" s="43">
        <v>180.89</v>
      </c>
      <c r="AG25" s="52">
        <f t="shared" si="18"/>
        <v>0.38087541758592069</v>
      </c>
      <c r="AH25" s="53">
        <f t="shared" si="19"/>
        <v>-0.35055357194401177</v>
      </c>
      <c r="AI25" s="43">
        <v>2633</v>
      </c>
      <c r="AJ25" s="21">
        <f t="shared" si="20"/>
        <v>6.8701101405241163</v>
      </c>
      <c r="AK25" s="52">
        <f t="shared" si="21"/>
        <v>10.737510822643918</v>
      </c>
      <c r="AL25" s="53">
        <f t="shared" si="22"/>
        <v>-0.62456557531240409</v>
      </c>
      <c r="AM25" s="43">
        <v>114.32</v>
      </c>
      <c r="AN25" s="52">
        <f t="shared" si="23"/>
        <v>2.4676701110149351</v>
      </c>
      <c r="AO25" s="53">
        <f t="shared" si="24"/>
        <v>-0.30089649652652883</v>
      </c>
      <c r="AP25" s="26">
        <f>'economía agraria'!BB25</f>
        <v>0.72351087455092622</v>
      </c>
      <c r="AQ25" s="7">
        <f t="shared" si="26"/>
        <v>-0.24193889861372156</v>
      </c>
      <c r="AR25" s="138">
        <f t="shared" si="27"/>
        <v>-0.4960148077952255</v>
      </c>
    </row>
    <row r="26" spans="1:44" ht="15.75" customHeight="1">
      <c r="A26" s="120">
        <v>23</v>
      </c>
      <c r="B26" s="3" t="s">
        <v>35</v>
      </c>
      <c r="C26" s="4">
        <v>6524</v>
      </c>
      <c r="D26" s="4">
        <v>6447</v>
      </c>
      <c r="E26" s="4">
        <v>6383</v>
      </c>
      <c r="F26" s="4">
        <v>6307</v>
      </c>
      <c r="G26" s="21">
        <v>6270</v>
      </c>
      <c r="H26" s="43">
        <v>244.5</v>
      </c>
      <c r="I26" s="52">
        <f t="shared" si="25"/>
        <v>1.7433776605226567</v>
      </c>
      <c r="J26" s="53">
        <f t="shared" si="0"/>
        <v>-0.63905614258662014</v>
      </c>
      <c r="K26" s="43">
        <v>3.9</v>
      </c>
      <c r="L26" s="52">
        <f t="shared" si="1"/>
        <v>2.5942925563759727</v>
      </c>
      <c r="M26" s="53">
        <f t="shared" si="2"/>
        <v>-0.45968748622896866</v>
      </c>
      <c r="N26" s="21">
        <v>18760</v>
      </c>
      <c r="O26" s="52">
        <f t="shared" si="3"/>
        <v>1.1784830109361464</v>
      </c>
      <c r="P26" s="53">
        <f t="shared" si="4"/>
        <v>-0.26162505056141971</v>
      </c>
      <c r="Q26" s="21">
        <f t="shared" si="5"/>
        <v>299.20255183413082</v>
      </c>
      <c r="R26" s="52">
        <f t="shared" si="6"/>
        <v>85.945258556047037</v>
      </c>
      <c r="S26" s="53">
        <f t="shared" si="7"/>
        <v>1.0697892624411016</v>
      </c>
      <c r="T26" s="43">
        <v>616</v>
      </c>
      <c r="U26" s="52">
        <f t="shared" si="8"/>
        <v>0.64679385545837309</v>
      </c>
      <c r="V26" s="53">
        <f t="shared" si="9"/>
        <v>-0.27610027166109086</v>
      </c>
      <c r="W26" s="21">
        <f t="shared" si="10"/>
        <v>9.8245614035087723</v>
      </c>
      <c r="X26" s="52">
        <f t="shared" si="11"/>
        <v>39.371837834286097</v>
      </c>
      <c r="Y26" s="53">
        <f t="shared" si="12"/>
        <v>-1.0015077675448381</v>
      </c>
      <c r="Z26" s="43">
        <v>323205</v>
      </c>
      <c r="AA26" s="52">
        <f t="shared" si="13"/>
        <v>7.6850573362510106</v>
      </c>
      <c r="AB26" s="53">
        <f t="shared" si="14"/>
        <v>-0.56924022834064447</v>
      </c>
      <c r="AC26" s="21">
        <f t="shared" si="15"/>
        <v>51.547846889952154</v>
      </c>
      <c r="AD26" s="52">
        <f t="shared" si="16"/>
        <v>35.81422356847272</v>
      </c>
      <c r="AE26" s="53">
        <f t="shared" si="17"/>
        <v>0.28020692987859919</v>
      </c>
      <c r="AF26" s="43">
        <v>790.11</v>
      </c>
      <c r="AG26" s="52">
        <f t="shared" si="18"/>
        <v>1.6636269345392878</v>
      </c>
      <c r="AH26" s="53">
        <f t="shared" si="19"/>
        <v>-0.27673082277104166</v>
      </c>
      <c r="AI26" s="43">
        <v>3728</v>
      </c>
      <c r="AJ26" s="21">
        <f t="shared" si="20"/>
        <v>21.193937768240342</v>
      </c>
      <c r="AK26" s="52">
        <f t="shared" si="21"/>
        <v>33.124670712129394</v>
      </c>
      <c r="AL26" s="53">
        <f t="shared" si="22"/>
        <v>0.58209290588567508</v>
      </c>
      <c r="AM26" s="43">
        <v>75.75</v>
      </c>
      <c r="AN26" s="52">
        <f t="shared" si="23"/>
        <v>1.6351120618385351</v>
      </c>
      <c r="AO26" s="53">
        <f t="shared" si="24"/>
        <v>-0.34756806245851607</v>
      </c>
      <c r="AP26" s="26">
        <f>'economía agraria'!BB26</f>
        <v>-0.3763213497683438</v>
      </c>
      <c r="AQ26" s="7">
        <f t="shared" si="26"/>
        <v>-0.18964567364300897</v>
      </c>
      <c r="AR26" s="138">
        <f t="shared" si="27"/>
        <v>-0.38880503672714561</v>
      </c>
    </row>
    <row r="27" spans="1:44" ht="15.75" customHeight="1">
      <c r="A27" s="120">
        <v>24</v>
      </c>
      <c r="B27" s="3" t="s">
        <v>36</v>
      </c>
      <c r="C27" s="4">
        <v>5775</v>
      </c>
      <c r="D27" s="4">
        <v>5660</v>
      </c>
      <c r="E27" s="4">
        <v>5557</v>
      </c>
      <c r="F27" s="4">
        <v>5555</v>
      </c>
      <c r="G27" s="21">
        <v>5472</v>
      </c>
      <c r="H27" s="43">
        <v>292.5</v>
      </c>
      <c r="I27" s="52">
        <f t="shared" si="25"/>
        <v>2.0856358515455096</v>
      </c>
      <c r="J27" s="53">
        <f t="shared" si="0"/>
        <v>-0.62513275714791849</v>
      </c>
      <c r="K27" s="43">
        <v>5.35</v>
      </c>
      <c r="L27" s="52">
        <f t="shared" si="1"/>
        <v>3.5588372247721676</v>
      </c>
      <c r="M27" s="53">
        <f t="shared" si="2"/>
        <v>-0.41215210659925766</v>
      </c>
      <c r="N27" s="21">
        <v>9480</v>
      </c>
      <c r="O27" s="52">
        <f t="shared" si="3"/>
        <v>0.59552339785046204</v>
      </c>
      <c r="P27" s="53">
        <f t="shared" si="4"/>
        <v>-0.29559233290256987</v>
      </c>
      <c r="Q27" s="21">
        <f t="shared" si="5"/>
        <v>173.24561403508773</v>
      </c>
      <c r="R27" s="52">
        <f t="shared" si="6"/>
        <v>49.764412103681273</v>
      </c>
      <c r="S27" s="53">
        <f t="shared" si="7"/>
        <v>-0.7459252450913616</v>
      </c>
      <c r="T27" s="43">
        <v>766</v>
      </c>
      <c r="U27" s="52">
        <f t="shared" si="8"/>
        <v>0.80429235922258735</v>
      </c>
      <c r="V27" s="53">
        <f t="shared" si="9"/>
        <v>-0.26689047931680665</v>
      </c>
      <c r="W27" s="21">
        <f t="shared" si="10"/>
        <v>13.998538011695908</v>
      </c>
      <c r="X27" s="52">
        <f t="shared" si="11"/>
        <v>56.099010009418059</v>
      </c>
      <c r="Y27" s="53">
        <f t="shared" si="12"/>
        <v>0.21240384668906701</v>
      </c>
      <c r="Z27" s="43">
        <v>279254</v>
      </c>
      <c r="AA27" s="52">
        <f t="shared" si="13"/>
        <v>6.6400055734825871</v>
      </c>
      <c r="AB27" s="53">
        <f t="shared" si="14"/>
        <v>-0.61755467225342542</v>
      </c>
      <c r="AC27" s="21">
        <f t="shared" si="15"/>
        <v>51.033260233918128</v>
      </c>
      <c r="AD27" s="52">
        <f t="shared" si="16"/>
        <v>35.456700943252315</v>
      </c>
      <c r="AE27" s="53">
        <f t="shared" si="17"/>
        <v>0.26246605400771744</v>
      </c>
      <c r="AF27" s="43">
        <v>177.11</v>
      </c>
      <c r="AG27" s="52">
        <f t="shared" si="18"/>
        <v>0.37291638680215827</v>
      </c>
      <c r="AH27" s="53">
        <f t="shared" si="19"/>
        <v>-0.35101161664358471</v>
      </c>
      <c r="AI27" s="43">
        <v>3180</v>
      </c>
      <c r="AJ27" s="21">
        <f t="shared" si="20"/>
        <v>5.5694968553459123</v>
      </c>
      <c r="AK27" s="52">
        <f t="shared" si="21"/>
        <v>8.704741487069624</v>
      </c>
      <c r="AL27" s="53">
        <f t="shared" si="22"/>
        <v>-0.7341309856279008</v>
      </c>
      <c r="AM27" s="43">
        <v>31.35</v>
      </c>
      <c r="AN27" s="52">
        <f t="shared" si="23"/>
        <v>0.67670974440446308</v>
      </c>
      <c r="AO27" s="53">
        <f t="shared" si="24"/>
        <v>-0.4012942104331137</v>
      </c>
      <c r="AP27" s="26">
        <f>'economía agraria'!BB27</f>
        <v>-1.8618657681691554E-2</v>
      </c>
      <c r="AQ27" s="7">
        <f t="shared" si="26"/>
        <v>-0.33278609691673716</v>
      </c>
      <c r="AR27" s="138">
        <f t="shared" si="27"/>
        <v>-0.68226660882102941</v>
      </c>
    </row>
    <row r="28" spans="1:44" ht="15.75" customHeight="1">
      <c r="A28" s="120">
        <v>25</v>
      </c>
      <c r="B28" s="3" t="s">
        <v>37</v>
      </c>
      <c r="C28" s="4">
        <v>12705</v>
      </c>
      <c r="D28" s="4">
        <v>12490</v>
      </c>
      <c r="E28" s="4">
        <v>12267</v>
      </c>
      <c r="F28" s="4">
        <v>12153</v>
      </c>
      <c r="G28" s="21">
        <v>12183</v>
      </c>
      <c r="H28" s="43">
        <v>637.5</v>
      </c>
      <c r="I28" s="52">
        <f t="shared" si="25"/>
        <v>4.5456165995222646</v>
      </c>
      <c r="J28" s="53">
        <f t="shared" si="0"/>
        <v>-0.52505842430725036</v>
      </c>
      <c r="K28" s="43">
        <v>5.23</v>
      </c>
      <c r="L28" s="52">
        <f t="shared" si="1"/>
        <v>3.4790128384221375</v>
      </c>
      <c r="M28" s="53">
        <f t="shared" si="2"/>
        <v>-0.41608606905137169</v>
      </c>
      <c r="N28" s="21">
        <v>27335</v>
      </c>
      <c r="O28" s="52">
        <f t="shared" si="3"/>
        <v>1.7171552827259895</v>
      </c>
      <c r="P28" s="53">
        <f t="shared" si="4"/>
        <v>-0.23023825680329876</v>
      </c>
      <c r="Q28" s="21">
        <f t="shared" si="5"/>
        <v>224.37002380366081</v>
      </c>
      <c r="R28" s="52">
        <f t="shared" si="6"/>
        <v>64.449783565757443</v>
      </c>
      <c r="S28" s="53">
        <f t="shared" si="7"/>
        <v>-8.9485121865567237E-3</v>
      </c>
      <c r="T28" s="43">
        <v>1349</v>
      </c>
      <c r="U28" s="52">
        <f t="shared" si="8"/>
        <v>1.4164365438528335</v>
      </c>
      <c r="V28" s="53">
        <f t="shared" si="9"/>
        <v>-0.23109508640535534</v>
      </c>
      <c r="W28" s="21">
        <f t="shared" si="10"/>
        <v>11.072806369531314</v>
      </c>
      <c r="X28" s="52">
        <f t="shared" si="11"/>
        <v>44.37416784793448</v>
      </c>
      <c r="Y28" s="53">
        <f t="shared" si="12"/>
        <v>-0.63848247921628554</v>
      </c>
      <c r="Z28" s="43">
        <v>535369</v>
      </c>
      <c r="AA28" s="52">
        <f t="shared" si="13"/>
        <v>12.729819962721391</v>
      </c>
      <c r="AB28" s="53">
        <f t="shared" si="14"/>
        <v>-0.3360126412934501</v>
      </c>
      <c r="AC28" s="21">
        <f t="shared" si="15"/>
        <v>43.943938274644999</v>
      </c>
      <c r="AD28" s="52">
        <f t="shared" si="16"/>
        <v>30.531207893264586</v>
      </c>
      <c r="AE28" s="53">
        <f t="shared" si="17"/>
        <v>1.8054778640588964E-2</v>
      </c>
      <c r="AF28" s="43">
        <v>935.89</v>
      </c>
      <c r="AG28" s="52">
        <f t="shared" si="18"/>
        <v>1.9705760106389922</v>
      </c>
      <c r="AH28" s="53">
        <f t="shared" si="19"/>
        <v>-0.25906580787587147</v>
      </c>
      <c r="AI28" s="43">
        <v>7210</v>
      </c>
      <c r="AJ28" s="21">
        <f t="shared" si="20"/>
        <v>12.980443828016645</v>
      </c>
      <c r="AK28" s="52">
        <f t="shared" si="21"/>
        <v>20.287543174004647</v>
      </c>
      <c r="AL28" s="53">
        <f t="shared" si="22"/>
        <v>-0.10982285719308905</v>
      </c>
      <c r="AM28" s="43">
        <v>190.32</v>
      </c>
      <c r="AN28" s="52">
        <f t="shared" si="23"/>
        <v>4.108178582298482</v>
      </c>
      <c r="AO28" s="53">
        <f t="shared" si="24"/>
        <v>-0.20893281981325351</v>
      </c>
      <c r="AP28" s="26">
        <f>'economía agraria'!BB28</f>
        <v>0.23861437843430297</v>
      </c>
      <c r="AQ28" s="7">
        <f t="shared" si="26"/>
        <v>-0.2255894830892409</v>
      </c>
      <c r="AR28" s="138">
        <f t="shared" si="27"/>
        <v>-0.46249579846929145</v>
      </c>
    </row>
    <row r="29" spans="1:44" ht="15.75" customHeight="1">
      <c r="A29" s="120">
        <v>26</v>
      </c>
      <c r="B29" s="3" t="s">
        <v>38</v>
      </c>
      <c r="C29" s="4">
        <v>8400</v>
      </c>
      <c r="D29" s="4">
        <v>8230</v>
      </c>
      <c r="E29" s="4">
        <v>8067</v>
      </c>
      <c r="F29" s="4">
        <v>7960</v>
      </c>
      <c r="G29" s="21">
        <v>7891</v>
      </c>
      <c r="H29" s="43">
        <v>703.5</v>
      </c>
      <c r="I29" s="52">
        <f t="shared" si="25"/>
        <v>5.0162216121786871</v>
      </c>
      <c r="J29" s="53">
        <f t="shared" si="0"/>
        <v>-0.50591376932903576</v>
      </c>
      <c r="K29" s="43">
        <v>8.92</v>
      </c>
      <c r="L29" s="52">
        <f t="shared" si="1"/>
        <v>5.9336127186855583</v>
      </c>
      <c r="M29" s="53">
        <f t="shared" si="2"/>
        <v>-0.29511672364886588</v>
      </c>
      <c r="N29" s="21">
        <v>14610</v>
      </c>
      <c r="O29" s="52">
        <f t="shared" si="3"/>
        <v>0.91778447706700961</v>
      </c>
      <c r="P29" s="53">
        <f t="shared" si="4"/>
        <v>-0.27681516066010214</v>
      </c>
      <c r="Q29" s="21">
        <f t="shared" si="5"/>
        <v>185.14763654796604</v>
      </c>
      <c r="R29" s="52">
        <f t="shared" si="6"/>
        <v>53.183241241128933</v>
      </c>
      <c r="S29" s="53">
        <f t="shared" si="7"/>
        <v>-0.57435331484890273</v>
      </c>
      <c r="T29" s="43">
        <v>703</v>
      </c>
      <c r="U29" s="52">
        <f t="shared" si="8"/>
        <v>0.73814298764161745</v>
      </c>
      <c r="V29" s="53">
        <f t="shared" si="9"/>
        <v>-0.27075859210140601</v>
      </c>
      <c r="W29" s="21">
        <f t="shared" si="10"/>
        <v>8.9088835382080855</v>
      </c>
      <c r="X29" s="52">
        <f t="shared" si="11"/>
        <v>35.702267362856375</v>
      </c>
      <c r="Y29" s="53">
        <f t="shared" si="12"/>
        <v>-1.2678130442455118</v>
      </c>
      <c r="Z29" s="43">
        <v>247318</v>
      </c>
      <c r="AA29" s="52">
        <f t="shared" si="13"/>
        <v>5.8806423486237138</v>
      </c>
      <c r="AB29" s="53">
        <f t="shared" si="14"/>
        <v>-0.65266127007369268</v>
      </c>
      <c r="AC29" s="21">
        <f t="shared" si="15"/>
        <v>31.341781776707641</v>
      </c>
      <c r="AD29" s="52">
        <f t="shared" si="16"/>
        <v>21.775527928094487</v>
      </c>
      <c r="AE29" s="53">
        <f t="shared" si="17"/>
        <v>-0.41641683369860016</v>
      </c>
      <c r="AF29" s="43">
        <v>662.78</v>
      </c>
      <c r="AG29" s="52">
        <f t="shared" si="18"/>
        <v>1.395525508693662</v>
      </c>
      <c r="AH29" s="53">
        <f t="shared" si="19"/>
        <v>-0.29216014329924866</v>
      </c>
      <c r="AI29" s="43">
        <v>4959</v>
      </c>
      <c r="AJ29" s="21">
        <f t="shared" si="20"/>
        <v>13.365194595684612</v>
      </c>
      <c r="AK29" s="52">
        <f t="shared" si="21"/>
        <v>20.888882227870265</v>
      </c>
      <c r="AL29" s="53">
        <f t="shared" si="22"/>
        <v>-7.7410935671798922E-2</v>
      </c>
      <c r="AM29" s="43">
        <v>137.55000000000001</v>
      </c>
      <c r="AN29" s="52">
        <f t="shared" si="23"/>
        <v>2.9691044766454198</v>
      </c>
      <c r="AO29" s="53">
        <f t="shared" si="24"/>
        <v>-0.27278707271008951</v>
      </c>
      <c r="AP29" s="26">
        <f>'economía agraria'!BB29</f>
        <v>-0.84072940088613846</v>
      </c>
      <c r="AQ29" s="7">
        <f t="shared" si="26"/>
        <v>-0.47857802176444936</v>
      </c>
      <c r="AR29" s="138">
        <f t="shared" si="27"/>
        <v>-0.98116419823632883</v>
      </c>
    </row>
    <row r="30" spans="1:44" ht="15.75" customHeight="1">
      <c r="A30" s="120">
        <v>27</v>
      </c>
      <c r="B30" s="3" t="s">
        <v>39</v>
      </c>
      <c r="C30" s="4">
        <v>10458</v>
      </c>
      <c r="D30" s="4">
        <v>10339</v>
      </c>
      <c r="E30" s="4">
        <v>10098</v>
      </c>
      <c r="F30" s="4">
        <v>9890</v>
      </c>
      <c r="G30" s="21">
        <v>9777</v>
      </c>
      <c r="H30" s="43">
        <v>562</v>
      </c>
      <c r="I30" s="52">
        <f t="shared" si="25"/>
        <v>4.0072729865592356</v>
      </c>
      <c r="J30" s="53">
        <f t="shared" si="0"/>
        <v>-0.54695874932020816</v>
      </c>
      <c r="K30" s="43">
        <v>5.75</v>
      </c>
      <c r="L30" s="52">
        <f t="shared" si="1"/>
        <v>3.8249185126056009</v>
      </c>
      <c r="M30" s="53">
        <f t="shared" si="2"/>
        <v>-0.3990388984255443</v>
      </c>
      <c r="N30" s="21">
        <v>24009</v>
      </c>
      <c r="O30" s="52">
        <f t="shared" si="3"/>
        <v>1.5082195420877367</v>
      </c>
      <c r="P30" s="53">
        <f t="shared" si="4"/>
        <v>-0.24241230648720666</v>
      </c>
      <c r="Q30" s="21">
        <f t="shared" si="5"/>
        <v>245.56612457809143</v>
      </c>
      <c r="R30" s="52">
        <f t="shared" si="6"/>
        <v>70.538315733251693</v>
      </c>
      <c r="S30" s="53">
        <f t="shared" si="7"/>
        <v>0.29660089502955128</v>
      </c>
      <c r="T30" s="43">
        <v>996</v>
      </c>
      <c r="U30" s="52">
        <f t="shared" si="8"/>
        <v>1.0457900649943825</v>
      </c>
      <c r="V30" s="53">
        <f t="shared" si="9"/>
        <v>-0.25276879772223754</v>
      </c>
      <c r="W30" s="21">
        <f t="shared" si="10"/>
        <v>10.187173979748389</v>
      </c>
      <c r="X30" s="52">
        <f t="shared" si="11"/>
        <v>40.825004338317513</v>
      </c>
      <c r="Y30" s="53">
        <f t="shared" si="12"/>
        <v>-0.89604967348145825</v>
      </c>
      <c r="Z30" s="43">
        <v>219855</v>
      </c>
      <c r="AA30" s="52">
        <f t="shared" si="13"/>
        <v>5.2276365794510165</v>
      </c>
      <c r="AB30" s="53">
        <f t="shared" si="14"/>
        <v>-0.68285078961082957</v>
      </c>
      <c r="AC30" s="21">
        <f t="shared" si="15"/>
        <v>22.486959189935565</v>
      </c>
      <c r="AD30" s="52">
        <f t="shared" si="16"/>
        <v>15.62340684224497</v>
      </c>
      <c r="AE30" s="53">
        <f t="shared" si="17"/>
        <v>-0.72169546175579125</v>
      </c>
      <c r="AF30" s="43">
        <v>515.55999999999995</v>
      </c>
      <c r="AG30" s="52">
        <f t="shared" si="18"/>
        <v>1.0855444208668099</v>
      </c>
      <c r="AH30" s="53">
        <f t="shared" si="19"/>
        <v>-0.30999965141330377</v>
      </c>
      <c r="AI30" s="43">
        <v>6286</v>
      </c>
      <c r="AJ30" s="21">
        <f t="shared" si="20"/>
        <v>8.2017181037225573</v>
      </c>
      <c r="AK30" s="52">
        <f t="shared" si="21"/>
        <v>12.818722713560019</v>
      </c>
      <c r="AL30" s="53">
        <f t="shared" si="22"/>
        <v>-0.51238913168394329</v>
      </c>
      <c r="AM30" s="43">
        <v>353.63</v>
      </c>
      <c r="AN30" s="52">
        <f t="shared" si="23"/>
        <v>7.633329088157903</v>
      </c>
      <c r="AO30" s="53">
        <f t="shared" si="24"/>
        <v>-1.1319819233714199E-2</v>
      </c>
      <c r="AP30" s="26">
        <f>'economía agraria'!BB30</f>
        <v>-1.4944236551299894</v>
      </c>
      <c r="AQ30" s="7">
        <f t="shared" si="26"/>
        <v>-0.48110883660288956</v>
      </c>
      <c r="AR30" s="138">
        <f t="shared" si="27"/>
        <v>-0.98635278776387914</v>
      </c>
    </row>
    <row r="31" spans="1:44" ht="15.75" customHeight="1">
      <c r="A31" s="120">
        <v>28</v>
      </c>
      <c r="B31" s="3" t="s">
        <v>40</v>
      </c>
      <c r="C31" s="4">
        <v>29042</v>
      </c>
      <c r="D31" s="4">
        <v>28708</v>
      </c>
      <c r="E31" s="4">
        <v>28587</v>
      </c>
      <c r="F31" s="4">
        <v>28563</v>
      </c>
      <c r="G31" s="21">
        <v>28695</v>
      </c>
      <c r="H31" s="43">
        <v>1460.5</v>
      </c>
      <c r="I31" s="52">
        <f t="shared" si="25"/>
        <v>10.413918499768263</v>
      </c>
      <c r="J31" s="53">
        <f t="shared" si="0"/>
        <v>-0.28633037813951179</v>
      </c>
      <c r="K31" s="43">
        <v>5.09</v>
      </c>
      <c r="L31" s="52">
        <f t="shared" si="1"/>
        <v>3.3858843876804361</v>
      </c>
      <c r="M31" s="53">
        <f t="shared" si="2"/>
        <v>-0.42067569191217136</v>
      </c>
      <c r="N31" s="21">
        <v>96682</v>
      </c>
      <c r="O31" s="52">
        <f t="shared" si="3"/>
        <v>6.0734591931411783</v>
      </c>
      <c r="P31" s="53">
        <f t="shared" si="4"/>
        <v>2.359031307943164E-2</v>
      </c>
      <c r="Q31" s="21">
        <f t="shared" si="5"/>
        <v>336.92977870709183</v>
      </c>
      <c r="R31" s="52">
        <f t="shared" si="6"/>
        <v>96.782319431105392</v>
      </c>
      <c r="S31" s="53">
        <f t="shared" si="7"/>
        <v>1.6136407910603077</v>
      </c>
      <c r="T31" s="43">
        <v>4155</v>
      </c>
      <c r="U31" s="52">
        <f t="shared" si="8"/>
        <v>4.3627085542687345</v>
      </c>
      <c r="V31" s="53">
        <f t="shared" si="9"/>
        <v>-5.8810570951612011E-2</v>
      </c>
      <c r="W31" s="21">
        <f t="shared" si="10"/>
        <v>14.479874542603241</v>
      </c>
      <c r="X31" s="52">
        <f t="shared" si="11"/>
        <v>58.027961650132838</v>
      </c>
      <c r="Y31" s="53">
        <f t="shared" si="12"/>
        <v>0.35239025774785937</v>
      </c>
      <c r="Z31" s="43">
        <v>778447</v>
      </c>
      <c r="AA31" s="52">
        <f t="shared" si="13"/>
        <v>18.50964504952767</v>
      </c>
      <c r="AB31" s="53">
        <f t="shared" si="14"/>
        <v>-6.8801920321664517E-2</v>
      </c>
      <c r="AC31" s="21">
        <f t="shared" si="15"/>
        <v>27.128315037462972</v>
      </c>
      <c r="AD31" s="52">
        <f t="shared" si="16"/>
        <v>18.848110996019937</v>
      </c>
      <c r="AE31" s="53">
        <f t="shared" si="17"/>
        <v>-0.56168020096727389</v>
      </c>
      <c r="AF31" s="43">
        <v>1535.11</v>
      </c>
      <c r="AG31" s="52">
        <f t="shared" si="18"/>
        <v>3.232271890598279</v>
      </c>
      <c r="AH31" s="53">
        <f t="shared" si="19"/>
        <v>-0.18645481716738002</v>
      </c>
      <c r="AI31" s="43">
        <v>17955</v>
      </c>
      <c r="AJ31" s="21">
        <f t="shared" si="20"/>
        <v>8.549763297131717</v>
      </c>
      <c r="AK31" s="52">
        <f t="shared" si="21"/>
        <v>13.362693473061547</v>
      </c>
      <c r="AL31" s="53">
        <f t="shared" si="22"/>
        <v>-0.48306933704645727</v>
      </c>
      <c r="AM31" s="43">
        <v>301.72000000000003</v>
      </c>
      <c r="AN31" s="52">
        <f t="shared" si="23"/>
        <v>6.5128186309956817</v>
      </c>
      <c r="AO31" s="53">
        <f t="shared" si="24"/>
        <v>-7.413343052563677E-2</v>
      </c>
      <c r="AP31" s="26">
        <f>'economía agraria'!BB31</f>
        <v>-0.67748955008386147</v>
      </c>
      <c r="AQ31" s="7">
        <f t="shared" si="26"/>
        <v>-6.8985377935664213E-2</v>
      </c>
      <c r="AR31" s="138">
        <f t="shared" si="27"/>
        <v>-0.14143144890508672</v>
      </c>
    </row>
    <row r="32" spans="1:44" ht="15.75" customHeight="1">
      <c r="A32" s="120">
        <v>29</v>
      </c>
      <c r="B32" s="3" t="s">
        <v>41</v>
      </c>
      <c r="C32" s="4">
        <v>46144</v>
      </c>
      <c r="D32" s="4">
        <v>45937</v>
      </c>
      <c r="E32" s="4">
        <v>45962</v>
      </c>
      <c r="F32" s="4">
        <v>46151</v>
      </c>
      <c r="G32" s="21">
        <v>46387</v>
      </c>
      <c r="H32" s="43">
        <v>3098.5</v>
      </c>
      <c r="I32" s="52">
        <f t="shared" si="25"/>
        <v>22.093479268423117</v>
      </c>
      <c r="J32" s="53">
        <f t="shared" si="0"/>
        <v>0.18880514995618186</v>
      </c>
      <c r="K32" s="43">
        <v>6.68</v>
      </c>
      <c r="L32" s="52">
        <f t="shared" si="1"/>
        <v>4.4435575068183324</v>
      </c>
      <c r="M32" s="53">
        <f t="shared" si="2"/>
        <v>-0.36855068942166075</v>
      </c>
      <c r="N32" s="21">
        <v>139246</v>
      </c>
      <c r="O32" s="52">
        <f t="shared" si="3"/>
        <v>8.7472838667811654</v>
      </c>
      <c r="P32" s="53">
        <f t="shared" si="4"/>
        <v>0.17938593867950867</v>
      </c>
      <c r="Q32" s="21">
        <f t="shared" si="5"/>
        <v>300.18324099424404</v>
      </c>
      <c r="R32" s="52">
        <f t="shared" si="6"/>
        <v>86.226959306633447</v>
      </c>
      <c r="S32" s="53">
        <f t="shared" si="7"/>
        <v>1.0839262489899357</v>
      </c>
      <c r="T32" s="43">
        <v>5995</v>
      </c>
      <c r="U32" s="52">
        <f t="shared" si="8"/>
        <v>6.294690200443096</v>
      </c>
      <c r="V32" s="53">
        <f t="shared" si="9"/>
        <v>5.4162881804940999E-2</v>
      </c>
      <c r="W32" s="21">
        <f t="shared" si="10"/>
        <v>12.923879535214608</v>
      </c>
      <c r="X32" s="52">
        <f t="shared" si="11"/>
        <v>51.792326227264539</v>
      </c>
      <c r="Y32" s="53">
        <f t="shared" si="12"/>
        <v>-0.10013753252631825</v>
      </c>
      <c r="Z32" s="43">
        <v>590084</v>
      </c>
      <c r="AA32" s="52">
        <f t="shared" si="13"/>
        <v>14.030814415632001</v>
      </c>
      <c r="AB32" s="53">
        <f t="shared" si="14"/>
        <v>-0.27586555024460474</v>
      </c>
      <c r="AC32" s="21">
        <f t="shared" si="15"/>
        <v>12.720891629120228</v>
      </c>
      <c r="AD32" s="52">
        <f t="shared" si="16"/>
        <v>8.8381743231341385</v>
      </c>
      <c r="AE32" s="53">
        <f t="shared" si="17"/>
        <v>-1.0583901473086466</v>
      </c>
      <c r="AF32" s="43">
        <v>3082.22</v>
      </c>
      <c r="AG32" s="52">
        <f t="shared" si="18"/>
        <v>6.4898105455894548</v>
      </c>
      <c r="AH32" s="53">
        <f t="shared" si="19"/>
        <v>1.0175466305810082E-3</v>
      </c>
      <c r="AI32" s="43">
        <v>29379</v>
      </c>
      <c r="AJ32" s="21">
        <f t="shared" si="20"/>
        <v>10.491235236052962</v>
      </c>
      <c r="AK32" s="52">
        <f t="shared" si="21"/>
        <v>16.397080918040118</v>
      </c>
      <c r="AL32" s="53">
        <f t="shared" si="22"/>
        <v>-0.31951713284551103</v>
      </c>
      <c r="AM32" s="43">
        <v>525.39</v>
      </c>
      <c r="AN32" s="52">
        <f t="shared" si="23"/>
        <v>11.340878233258719</v>
      </c>
      <c r="AO32" s="53">
        <f t="shared" si="24"/>
        <v>0.196518090138288</v>
      </c>
      <c r="AP32" s="26">
        <f>'economía agraria'!BB32</f>
        <v>-0.14723998449744222</v>
      </c>
      <c r="AQ32" s="7">
        <f t="shared" si="26"/>
        <v>-4.71570983870623E-2</v>
      </c>
      <c r="AR32" s="138">
        <f t="shared" si="27"/>
        <v>-9.6679861017242366E-2</v>
      </c>
    </row>
    <row r="33" spans="1:44" ht="15.75" customHeight="1">
      <c r="A33" s="120">
        <v>30</v>
      </c>
      <c r="B33" s="3" t="s">
        <v>42</v>
      </c>
      <c r="C33" s="4">
        <v>3262</v>
      </c>
      <c r="D33" s="4">
        <v>3209</v>
      </c>
      <c r="E33" s="4">
        <v>3196</v>
      </c>
      <c r="F33" s="4">
        <v>3177</v>
      </c>
      <c r="G33" s="21">
        <v>3158</v>
      </c>
      <c r="H33" s="43">
        <v>1067</v>
      </c>
      <c r="I33" s="52">
        <f t="shared" si="25"/>
        <v>7.6081143712788331</v>
      </c>
      <c r="J33" s="53">
        <f t="shared" si="0"/>
        <v>-0.400473131683868</v>
      </c>
      <c r="K33" s="43">
        <v>33.79</v>
      </c>
      <c r="L33" s="52">
        <f t="shared" si="1"/>
        <v>22.477216789729262</v>
      </c>
      <c r="M33" s="53">
        <f t="shared" si="2"/>
        <v>0.52019699455176249</v>
      </c>
      <c r="N33" s="21">
        <v>6227</v>
      </c>
      <c r="O33" s="52">
        <f t="shared" si="3"/>
        <v>0.39117343865135307</v>
      </c>
      <c r="P33" s="53">
        <f t="shared" si="4"/>
        <v>-0.30749918305944068</v>
      </c>
      <c r="Q33" s="21">
        <f t="shared" si="5"/>
        <v>197.18176060797973</v>
      </c>
      <c r="R33" s="52">
        <f t="shared" si="6"/>
        <v>56.640016250209726</v>
      </c>
      <c r="S33" s="53">
        <f t="shared" si="7"/>
        <v>-0.40087709334791977</v>
      </c>
      <c r="T33" s="61">
        <v>502</v>
      </c>
      <c r="U33" s="52">
        <f t="shared" si="8"/>
        <v>0.52709499259757031</v>
      </c>
      <c r="V33" s="53">
        <f t="shared" si="9"/>
        <v>-0.28309971384274685</v>
      </c>
      <c r="W33" s="21">
        <f t="shared" si="10"/>
        <v>15.896136795440153</v>
      </c>
      <c r="X33" s="52">
        <f t="shared" si="11"/>
        <v>63.703619367494248</v>
      </c>
      <c r="Y33" s="53">
        <f t="shared" si="12"/>
        <v>0.76427977196976682</v>
      </c>
      <c r="Z33" s="43">
        <v>189164</v>
      </c>
      <c r="AA33" s="52">
        <f t="shared" si="13"/>
        <v>4.4978765364229707</v>
      </c>
      <c r="AB33" s="53">
        <f t="shared" si="14"/>
        <v>-0.71658878415309601</v>
      </c>
      <c r="AC33" s="21">
        <f t="shared" si="15"/>
        <v>59.899936668777706</v>
      </c>
      <c r="AD33" s="52">
        <f t="shared" si="16"/>
        <v>41.61705780210044</v>
      </c>
      <c r="AE33" s="53">
        <f t="shared" si="17"/>
        <v>0.56815335501638675</v>
      </c>
      <c r="AF33" s="61">
        <v>85.56</v>
      </c>
      <c r="AG33" s="52">
        <f t="shared" si="18"/>
        <v>0.18015203012135206</v>
      </c>
      <c r="AH33" s="53">
        <f t="shared" si="19"/>
        <v>-0.362105265385887</v>
      </c>
      <c r="AI33" s="61">
        <v>1918</v>
      </c>
      <c r="AJ33" s="21">
        <f t="shared" si="20"/>
        <v>4.4608967674661102</v>
      </c>
      <c r="AK33" s="52">
        <f t="shared" si="21"/>
        <v>6.9720756057209945</v>
      </c>
      <c r="AL33" s="53">
        <f t="shared" si="22"/>
        <v>-0.82752094626305128</v>
      </c>
      <c r="AM33" s="61">
        <v>6.04</v>
      </c>
      <c r="AN33" s="52">
        <f t="shared" si="23"/>
        <v>0.13037725219148188</v>
      </c>
      <c r="AO33" s="53">
        <f t="shared" si="24"/>
        <v>-0.43192053487538995</v>
      </c>
      <c r="AP33" s="26">
        <f>'economía agraria'!BB33</f>
        <v>0.45491687825206822</v>
      </c>
      <c r="AQ33" s="7">
        <f t="shared" si="26"/>
        <v>-0.11854480440178461</v>
      </c>
      <c r="AR33" s="138">
        <f t="shared" si="27"/>
        <v>-0.24303648031544353</v>
      </c>
    </row>
    <row r="34" spans="1:44" ht="15.75" customHeight="1">
      <c r="A34" s="120">
        <v>31</v>
      </c>
      <c r="B34" s="3" t="s">
        <v>43</v>
      </c>
      <c r="C34" s="4">
        <v>4560</v>
      </c>
      <c r="D34" s="4">
        <v>4483</v>
      </c>
      <c r="E34" s="4">
        <v>4423</v>
      </c>
      <c r="F34" s="4">
        <v>4377</v>
      </c>
      <c r="G34" s="21">
        <v>4305</v>
      </c>
      <c r="H34" s="43">
        <v>2401</v>
      </c>
      <c r="I34" s="52">
        <f t="shared" si="25"/>
        <v>17.120039930122285</v>
      </c>
      <c r="J34" s="53">
        <f t="shared" si="0"/>
        <v>-1.3519044699951473E-2</v>
      </c>
      <c r="K34" s="43">
        <v>55.77</v>
      </c>
      <c r="L34" s="52">
        <f t="shared" si="1"/>
        <v>37.098383556176408</v>
      </c>
      <c r="M34" s="53">
        <f t="shared" si="2"/>
        <v>1.2407677836973117</v>
      </c>
      <c r="N34" s="21">
        <v>6674</v>
      </c>
      <c r="O34" s="52">
        <f t="shared" si="3"/>
        <v>0.41925349760063119</v>
      </c>
      <c r="P34" s="53">
        <f t="shared" si="4"/>
        <v>-0.30586304348977533</v>
      </c>
      <c r="Q34" s="21">
        <f t="shared" si="5"/>
        <v>155.02903600464577</v>
      </c>
      <c r="R34" s="52">
        <f t="shared" si="6"/>
        <v>44.531741127998295</v>
      </c>
      <c r="S34" s="53">
        <f t="shared" si="7"/>
        <v>-1.0085237615799216</v>
      </c>
      <c r="T34" s="43">
        <v>522</v>
      </c>
      <c r="U34" s="52">
        <f t="shared" si="8"/>
        <v>0.54809479309946552</v>
      </c>
      <c r="V34" s="53">
        <f t="shared" si="9"/>
        <v>-0.28187174153017563</v>
      </c>
      <c r="W34" s="21">
        <f t="shared" si="10"/>
        <v>12.125435540069686</v>
      </c>
      <c r="X34" s="52">
        <f t="shared" si="11"/>
        <v>48.592569392788633</v>
      </c>
      <c r="Y34" s="53">
        <f t="shared" si="12"/>
        <v>-0.33234785136725375</v>
      </c>
      <c r="Z34" s="43">
        <v>96482</v>
      </c>
      <c r="AA34" s="52">
        <f t="shared" si="13"/>
        <v>2.2941158147806191</v>
      </c>
      <c r="AB34" s="53">
        <f t="shared" si="14"/>
        <v>-0.81847222914238771</v>
      </c>
      <c r="AC34" s="21">
        <f t="shared" si="15"/>
        <v>22.411614401858305</v>
      </c>
      <c r="AD34" s="52">
        <f t="shared" si="16"/>
        <v>15.571059067357711</v>
      </c>
      <c r="AE34" s="53">
        <f t="shared" si="17"/>
        <v>-0.72429304666617056</v>
      </c>
      <c r="AF34" s="43">
        <v>173.67</v>
      </c>
      <c r="AG34" s="52">
        <f t="shared" si="18"/>
        <v>0.36567324767619463</v>
      </c>
      <c r="AH34" s="53">
        <f t="shared" si="19"/>
        <v>-0.35142846155536539</v>
      </c>
      <c r="AI34" s="43">
        <v>2678</v>
      </c>
      <c r="AJ34" s="21">
        <f t="shared" si="20"/>
        <v>6.4850634802091109</v>
      </c>
      <c r="AK34" s="52">
        <f t="shared" si="21"/>
        <v>10.135709308870828</v>
      </c>
      <c r="AL34" s="53">
        <f t="shared" si="22"/>
        <v>-0.65700242322776647</v>
      </c>
      <c r="AM34" s="43">
        <v>24.94</v>
      </c>
      <c r="AN34" s="52">
        <f t="shared" si="23"/>
        <v>0.5383458062343639</v>
      </c>
      <c r="AO34" s="53">
        <f t="shared" si="24"/>
        <v>-0.40905062053485175</v>
      </c>
      <c r="AP34" s="26">
        <f>'economía agraria'!BB34</f>
        <v>5.1285945355926753E-2</v>
      </c>
      <c r="AQ34" s="7">
        <f t="shared" si="26"/>
        <v>-0.30085987456169844</v>
      </c>
      <c r="AR34" s="138">
        <f t="shared" si="27"/>
        <v>-0.61681256593747624</v>
      </c>
    </row>
    <row r="35" spans="1:44" ht="15.75" customHeight="1">
      <c r="A35" s="120">
        <v>32</v>
      </c>
      <c r="B35" s="3" t="s">
        <v>44</v>
      </c>
      <c r="C35" s="4">
        <v>7605</v>
      </c>
      <c r="D35" s="4">
        <v>7460</v>
      </c>
      <c r="E35" s="4">
        <v>7367</v>
      </c>
      <c r="F35" s="4">
        <v>7363</v>
      </c>
      <c r="G35" s="21">
        <v>7359</v>
      </c>
      <c r="H35" s="43">
        <v>3701.5</v>
      </c>
      <c r="I35" s="52">
        <f t="shared" si="25"/>
        <v>26.393097793147707</v>
      </c>
      <c r="J35" s="53">
        <f t="shared" si="0"/>
        <v>0.36371767952987133</v>
      </c>
      <c r="K35" s="43">
        <v>50.3</v>
      </c>
      <c r="L35" s="52">
        <f t="shared" si="1"/>
        <v>33.459721945054213</v>
      </c>
      <c r="M35" s="53">
        <f t="shared" si="2"/>
        <v>1.0614446619217814</v>
      </c>
      <c r="N35" s="21">
        <v>25619</v>
      </c>
      <c r="O35" s="52">
        <f t="shared" si="3"/>
        <v>1.609358009444197</v>
      </c>
      <c r="P35" s="53">
        <f t="shared" si="4"/>
        <v>-0.23651927582241661</v>
      </c>
      <c r="Q35" s="21">
        <f t="shared" si="5"/>
        <v>348.13153961136021</v>
      </c>
      <c r="R35" s="52">
        <f t="shared" si="6"/>
        <v>100</v>
      </c>
      <c r="S35" s="53">
        <f t="shared" si="7"/>
        <v>1.7751181986505116</v>
      </c>
      <c r="T35" s="43">
        <v>1184</v>
      </c>
      <c r="U35" s="52">
        <f t="shared" si="8"/>
        <v>1.2431881897121977</v>
      </c>
      <c r="V35" s="53">
        <f t="shared" si="9"/>
        <v>-0.24122585798406795</v>
      </c>
      <c r="W35" s="21">
        <f t="shared" si="10"/>
        <v>16.089142546541648</v>
      </c>
      <c r="X35" s="52">
        <f t="shared" si="11"/>
        <v>64.477088107863537</v>
      </c>
      <c r="Y35" s="53">
        <f t="shared" si="12"/>
        <v>0.82041135699506063</v>
      </c>
      <c r="Z35" s="43">
        <v>285101</v>
      </c>
      <c r="AA35" s="52">
        <f t="shared" si="13"/>
        <v>6.7790335286350745</v>
      </c>
      <c r="AB35" s="53">
        <f t="shared" si="14"/>
        <v>-0.61112718360565776</v>
      </c>
      <c r="AC35" s="21">
        <f t="shared" si="15"/>
        <v>38.74181274629705</v>
      </c>
      <c r="AD35" s="52">
        <f t="shared" si="16"/>
        <v>26.916894242080275</v>
      </c>
      <c r="AE35" s="53">
        <f t="shared" si="17"/>
        <v>-0.16129356275337178</v>
      </c>
      <c r="AF35" s="43">
        <v>683.11</v>
      </c>
      <c r="AG35" s="52">
        <f t="shared" si="18"/>
        <v>1.4383316187026274</v>
      </c>
      <c r="AH35" s="53">
        <f t="shared" si="19"/>
        <v>-0.28969663834096349</v>
      </c>
      <c r="AI35" s="43">
        <v>4652</v>
      </c>
      <c r="AJ35" s="21">
        <f t="shared" si="20"/>
        <v>14.684221840068787</v>
      </c>
      <c r="AK35" s="52">
        <f t="shared" si="21"/>
        <v>22.950431318385544</v>
      </c>
      <c r="AL35" s="53">
        <f t="shared" si="22"/>
        <v>3.3705691303505154E-2</v>
      </c>
      <c r="AM35" s="43">
        <v>100.07</v>
      </c>
      <c r="AN35" s="52">
        <f t="shared" si="23"/>
        <v>2.1600747726492702</v>
      </c>
      <c r="AO35" s="53">
        <f t="shared" si="24"/>
        <v>-0.31813968591026798</v>
      </c>
      <c r="AP35" s="26">
        <f>'economía agraria'!BB35</f>
        <v>0.14203684471334305</v>
      </c>
      <c r="AQ35" s="7">
        <f t="shared" si="26"/>
        <v>0.19486935239144398</v>
      </c>
      <c r="AR35" s="138">
        <f t="shared" si="27"/>
        <v>0.39951444321463114</v>
      </c>
    </row>
    <row r="36" spans="1:44" ht="15.75" customHeight="1">
      <c r="A36" s="131">
        <v>33</v>
      </c>
      <c r="B36" s="132" t="s">
        <v>45</v>
      </c>
      <c r="C36" s="133">
        <v>8277</v>
      </c>
      <c r="D36" s="133">
        <v>8259</v>
      </c>
      <c r="E36" s="133">
        <v>8222</v>
      </c>
      <c r="F36" s="133">
        <v>8196</v>
      </c>
      <c r="G36" s="187">
        <v>8151</v>
      </c>
      <c r="H36" s="197">
        <v>1851.5</v>
      </c>
      <c r="I36" s="198">
        <f t="shared" si="25"/>
        <v>13.201896680808584</v>
      </c>
      <c r="J36" s="189">
        <f t="shared" si="0"/>
        <v>-0.17291280092008801</v>
      </c>
      <c r="K36" s="197">
        <v>22.72</v>
      </c>
      <c r="L36" s="198">
        <f t="shared" si="1"/>
        <v>15.113417148939</v>
      </c>
      <c r="M36" s="189">
        <f t="shared" si="2"/>
        <v>0.15728895834424514</v>
      </c>
      <c r="N36" s="187">
        <v>18267</v>
      </c>
      <c r="O36" s="198">
        <f t="shared" si="3"/>
        <v>1.1475132814909694</v>
      </c>
      <c r="P36" s="189">
        <f t="shared" si="4"/>
        <v>-0.2634295624357933</v>
      </c>
      <c r="Q36" s="187">
        <f t="shared" si="5"/>
        <v>224.10747147589251</v>
      </c>
      <c r="R36" s="198">
        <f t="shared" si="6"/>
        <v>64.374366001447882</v>
      </c>
      <c r="S36" s="189">
        <f t="shared" si="7"/>
        <v>-1.2733298311445131E-2</v>
      </c>
      <c r="T36" s="197">
        <v>1282</v>
      </c>
      <c r="U36" s="198">
        <f t="shared" si="8"/>
        <v>1.3460872121714844</v>
      </c>
      <c r="V36" s="189">
        <f t="shared" si="9"/>
        <v>-0.23520879365246894</v>
      </c>
      <c r="W36" s="187">
        <f t="shared" si="10"/>
        <v>15.728131517605201</v>
      </c>
      <c r="X36" s="198">
        <f t="shared" si="11"/>
        <v>63.030339789653802</v>
      </c>
      <c r="Y36" s="189">
        <f t="shared" si="12"/>
        <v>0.71541903863062595</v>
      </c>
      <c r="Z36" s="197">
        <v>260968</v>
      </c>
      <c r="AA36" s="198">
        <f t="shared" si="13"/>
        <v>6.2052073542388069</v>
      </c>
      <c r="AB36" s="189">
        <f t="shared" si="14"/>
        <v>-0.63765610160404562</v>
      </c>
      <c r="AC36" s="187">
        <f t="shared" si="15"/>
        <v>32.016685069316651</v>
      </c>
      <c r="AD36" s="198">
        <f t="shared" si="16"/>
        <v>22.244434756738556</v>
      </c>
      <c r="AE36" s="189">
        <f t="shared" si="17"/>
        <v>-0.39314888572788115</v>
      </c>
      <c r="AF36" s="197">
        <v>642</v>
      </c>
      <c r="AG36" s="198">
        <f t="shared" si="18"/>
        <v>1.3517718950199629</v>
      </c>
      <c r="AH36" s="189">
        <f t="shared" si="19"/>
        <v>-0.29467817738843533</v>
      </c>
      <c r="AI36" s="197">
        <v>4763</v>
      </c>
      <c r="AJ36" s="187">
        <f t="shared" si="20"/>
        <v>13.478899853033802</v>
      </c>
      <c r="AK36" s="198">
        <f t="shared" si="21"/>
        <v>21.066595744306742</v>
      </c>
      <c r="AL36" s="189">
        <f t="shared" si="22"/>
        <v>-6.783225204733774E-2</v>
      </c>
      <c r="AM36" s="197">
        <v>15</v>
      </c>
      <c r="AN36" s="198">
        <f t="shared" si="23"/>
        <v>0.32378456670069999</v>
      </c>
      <c r="AO36" s="189">
        <f t="shared" si="24"/>
        <v>-0.421078501410246</v>
      </c>
      <c r="AP36" s="199">
        <f>'economía agraria'!BB36</f>
        <v>-0.2769369553159553</v>
      </c>
      <c r="AQ36" s="135">
        <f t="shared" si="26"/>
        <v>-0.15857561098656878</v>
      </c>
      <c r="AR36" s="140">
        <f t="shared" si="27"/>
        <v>-0.32510626300773121</v>
      </c>
    </row>
    <row r="37" spans="1:44" ht="15.75" customHeight="1">
      <c r="F37" s="44"/>
      <c r="G37" s="15"/>
      <c r="H37" s="15"/>
      <c r="AP37" s="11"/>
      <c r="AQ37" s="12"/>
      <c r="AR37" s="12"/>
    </row>
    <row r="38" spans="1:44" ht="15.75" customHeight="1">
      <c r="B38" s="45" t="s">
        <v>46</v>
      </c>
      <c r="F38" s="172">
        <f>MAX(F4:F36)</f>
        <v>756291</v>
      </c>
      <c r="G38" s="172"/>
      <c r="H38" s="172">
        <f>MAX(H4:H36)</f>
        <v>14024.5</v>
      </c>
      <c r="I38" s="177"/>
      <c r="J38" s="177"/>
      <c r="K38" s="175">
        <f>MAX(K4:K36)</f>
        <v>150.33000000000001</v>
      </c>
      <c r="L38" s="177"/>
      <c r="M38" s="177"/>
      <c r="N38" s="175">
        <f>MAX(N4:N36)</f>
        <v>1591877</v>
      </c>
      <c r="O38" s="177"/>
      <c r="P38" s="177"/>
      <c r="Q38" s="175">
        <f>MAX(Q4:Q36)</f>
        <v>348.13153961136021</v>
      </c>
      <c r="R38" s="177"/>
      <c r="S38" s="177"/>
      <c r="T38" s="172">
        <f>MAX(T4:T36)</f>
        <v>95239</v>
      </c>
      <c r="U38" s="177"/>
      <c r="V38" s="177"/>
      <c r="W38" s="175">
        <f>MAX(W4:W36)</f>
        <v>24.953271028037381</v>
      </c>
      <c r="X38" s="177"/>
      <c r="Y38" s="177"/>
      <c r="Z38" s="175">
        <f>MAX(Z4:Z36)</f>
        <v>4205629</v>
      </c>
      <c r="AA38" s="177"/>
      <c r="AB38" s="177"/>
      <c r="AC38" s="175">
        <f>MAX(AC4:AC36)</f>
        <v>143.93121434392827</v>
      </c>
      <c r="AD38" s="177"/>
      <c r="AE38" s="177"/>
      <c r="AF38" s="175">
        <f>MAX(AF4:AF36)</f>
        <v>47493.22</v>
      </c>
      <c r="AG38" s="177"/>
      <c r="AH38" s="177"/>
      <c r="AI38" s="172">
        <f t="shared" ref="AI38:AJ38" si="28">MAX(AI4:AI36)</f>
        <v>488527</v>
      </c>
      <c r="AJ38" s="175">
        <f t="shared" si="28"/>
        <v>63.982334956403577</v>
      </c>
      <c r="AK38" s="177"/>
      <c r="AL38" s="177"/>
      <c r="AM38" s="175">
        <f>MAX(AM4:AM36)</f>
        <v>4632.71</v>
      </c>
      <c r="AN38" s="177"/>
      <c r="AO38" s="177"/>
      <c r="AP38" s="173"/>
      <c r="AQ38" s="176"/>
      <c r="AR38" s="12"/>
    </row>
    <row r="39" spans="1:44" ht="15.75" customHeight="1">
      <c r="B39" s="47" t="s">
        <v>47</v>
      </c>
      <c r="F39" s="172">
        <f>MIN(F4:F36)</f>
        <v>3177</v>
      </c>
      <c r="G39" s="172"/>
      <c r="H39" s="172">
        <f>MIN(H4:H36)</f>
        <v>166.5</v>
      </c>
      <c r="I39" s="177"/>
      <c r="J39" s="177"/>
      <c r="K39" s="175">
        <f>MIN(K4:K36)</f>
        <v>1.39</v>
      </c>
      <c r="L39" s="177"/>
      <c r="M39" s="177"/>
      <c r="N39" s="175">
        <f>MIN(N4:N36)</f>
        <v>5510</v>
      </c>
      <c r="O39" s="177"/>
      <c r="P39" s="177"/>
      <c r="Q39" s="175">
        <f>MIN(Q4:Q36)</f>
        <v>121.25880281690141</v>
      </c>
      <c r="R39" s="177"/>
      <c r="S39" s="177"/>
      <c r="T39" s="172">
        <f>MIN(T4:T36)</f>
        <v>502</v>
      </c>
      <c r="U39" s="177"/>
      <c r="V39" s="177"/>
      <c r="W39" s="175">
        <f>MIN(W4:W36)</f>
        <v>8.9088835382080855</v>
      </c>
      <c r="X39" s="177"/>
      <c r="Y39" s="177"/>
      <c r="Z39" s="175">
        <f>MIN(Z4:Z36)</f>
        <v>73491</v>
      </c>
      <c r="AA39" s="177"/>
      <c r="AB39" s="177"/>
      <c r="AC39" s="175">
        <f>MIN(AC4:AC36)</f>
        <v>5.5042384804553501</v>
      </c>
      <c r="AD39" s="177"/>
      <c r="AE39" s="177"/>
      <c r="AF39" s="175">
        <f>MIN(AF4:AF36)</f>
        <v>85.56</v>
      </c>
      <c r="AG39" s="177"/>
      <c r="AH39" s="177"/>
      <c r="AI39" s="172">
        <f t="shared" ref="AI39:AJ39" si="29">MIN(AI4:AI36)</f>
        <v>1918</v>
      </c>
      <c r="AJ39" s="175">
        <f t="shared" si="29"/>
        <v>2.0913950681151925</v>
      </c>
      <c r="AK39" s="177"/>
      <c r="AL39" s="177"/>
      <c r="AM39" s="175">
        <f>MIN(AM4:AM36)</f>
        <v>6.04</v>
      </c>
      <c r="AN39" s="177"/>
      <c r="AO39" s="177"/>
      <c r="AP39" s="173"/>
      <c r="AQ39" s="176"/>
      <c r="AR39" s="12"/>
    </row>
    <row r="40" spans="1:44" ht="15.75" customHeight="1">
      <c r="B40" s="48" t="s">
        <v>79</v>
      </c>
      <c r="F40" s="179"/>
      <c r="G40" s="172"/>
      <c r="H40" s="172"/>
      <c r="I40" s="180">
        <f>AVERAGE(I4:I36)</f>
        <v>17.452358804991697</v>
      </c>
      <c r="J40" s="177"/>
      <c r="K40" s="177"/>
      <c r="L40" s="180">
        <f>AVERAGE(L4:L36)</f>
        <v>11.921852732070255</v>
      </c>
      <c r="M40" s="177"/>
      <c r="N40" s="177"/>
      <c r="O40" s="180">
        <f>AVERAGE(O4:O36)</f>
        <v>5.6685931326999714</v>
      </c>
      <c r="P40" s="177"/>
      <c r="Q40" s="177"/>
      <c r="R40" s="180">
        <f>AVERAGE(R4:R36)</f>
        <v>64.628096149622252</v>
      </c>
      <c r="S40" s="177"/>
      <c r="T40" s="177"/>
      <c r="U40" s="180">
        <f>AVERAGE(U4:U36)</f>
        <v>5.3684399089117738</v>
      </c>
      <c r="V40" s="177"/>
      <c r="W40" s="177"/>
      <c r="X40" s="180">
        <f>AVERAGE(X4:X36)</f>
        <v>53.172177715725418</v>
      </c>
      <c r="Y40" s="177"/>
      <c r="Z40" s="177"/>
      <c r="AA40" s="180">
        <f>AVERAGE(AA4:AA36)</f>
        <v>19.997845312037317</v>
      </c>
      <c r="AB40" s="177"/>
      <c r="AC40" s="177"/>
      <c r="AD40" s="180">
        <f>AVERAGE(AD4:AD36)</f>
        <v>30.167359349126396</v>
      </c>
      <c r="AE40" s="177"/>
      <c r="AF40" s="177"/>
      <c r="AG40" s="180">
        <f>AVERAGE(AG4:AG36)</f>
        <v>6.4721295529608778</v>
      </c>
      <c r="AH40" s="177"/>
      <c r="AI40" s="175"/>
      <c r="AJ40" s="177"/>
      <c r="AK40" s="180">
        <f>AVERAGE(AK4:AK36)</f>
        <v>22.325088926851528</v>
      </c>
      <c r="AL40" s="177"/>
      <c r="AM40" s="177"/>
      <c r="AN40" s="180">
        <f>AVERAGE(AN4:AN36)</f>
        <v>7.8352594590390607</v>
      </c>
      <c r="AO40" s="177"/>
      <c r="AP40" s="173"/>
      <c r="AQ40" s="178">
        <f>AVERAGE(AQ4:AQ36)</f>
        <v>1.101812244135572E-16</v>
      </c>
      <c r="AR40" s="13"/>
    </row>
    <row r="41" spans="1:44" ht="15.75" customHeight="1">
      <c r="B41" s="48" t="s">
        <v>80</v>
      </c>
      <c r="F41" s="179"/>
      <c r="G41" s="172"/>
      <c r="H41" s="172"/>
      <c r="I41" s="181">
        <f>STDEVA(I4:I36)</f>
        <v>24.581535326279699</v>
      </c>
      <c r="J41" s="177"/>
      <c r="K41" s="177"/>
      <c r="L41" s="181">
        <f>STDEVA(L4:L36)</f>
        <v>20.291090045136141</v>
      </c>
      <c r="M41" s="177"/>
      <c r="N41" s="177"/>
      <c r="O41" s="181">
        <f>STDEVA(O4:O36)</f>
        <v>17.162386064058175</v>
      </c>
      <c r="P41" s="177"/>
      <c r="Q41" s="177"/>
      <c r="R41" s="181">
        <f>STDEVA(R4:R36)</f>
        <v>19.926506233369889</v>
      </c>
      <c r="S41" s="177"/>
      <c r="T41" s="177"/>
      <c r="U41" s="181">
        <f>STDEVA(U4:U36)</f>
        <v>17.101200317720636</v>
      </c>
      <c r="V41" s="177"/>
      <c r="W41" s="177"/>
      <c r="X41" s="181">
        <f>STDEVA(X4:X36)</f>
        <v>13.779563502807752</v>
      </c>
      <c r="Y41" s="177"/>
      <c r="Z41" s="177"/>
      <c r="AA41" s="181">
        <f>STDEVA(AA4:AA36)</f>
        <v>21.630214034026586</v>
      </c>
      <c r="AB41" s="177"/>
      <c r="AC41" s="177"/>
      <c r="AD41" s="181">
        <f>STDEVA(AD4:AD36)</f>
        <v>20.152478819110044</v>
      </c>
      <c r="AE41" s="177"/>
      <c r="AF41" s="177"/>
      <c r="AG41" s="181">
        <f>STDEVA(AG4:AG36)</f>
        <v>17.376100610230878</v>
      </c>
      <c r="AH41" s="177"/>
      <c r="AI41" s="175"/>
      <c r="AJ41" s="177"/>
      <c r="AK41" s="181">
        <f>STDEVA(AK4:AK36)</f>
        <v>18.553020791150026</v>
      </c>
      <c r="AL41" s="177"/>
      <c r="AM41" s="177"/>
      <c r="AN41" s="181">
        <f>STDEVA(AN4:AN36)</f>
        <v>17.838656847075942</v>
      </c>
      <c r="AO41" s="177"/>
      <c r="AP41" s="173"/>
      <c r="AQ41" s="176">
        <f>STDEVA(AQ4:AQ36)</f>
        <v>0.48776547556943822</v>
      </c>
      <c r="AR41" s="12"/>
    </row>
    <row r="42" spans="1:44" ht="15.75" customHeight="1">
      <c r="F42" s="44"/>
      <c r="G42" s="15"/>
      <c r="H42" s="15"/>
      <c r="AP42" s="11"/>
      <c r="AQ42" s="12"/>
      <c r="AR42" s="12"/>
    </row>
    <row r="43" spans="1:44" ht="15.75" customHeight="1">
      <c r="F43" s="44"/>
      <c r="G43" s="15"/>
      <c r="H43" s="15"/>
      <c r="AP43" s="11"/>
      <c r="AQ43" s="12"/>
      <c r="AR43" s="12"/>
    </row>
    <row r="44" spans="1:44" ht="15.75" customHeight="1">
      <c r="F44" s="44"/>
      <c r="G44" s="15"/>
      <c r="H44" s="15"/>
      <c r="AP44" s="11"/>
      <c r="AQ44" s="12"/>
      <c r="AR44" s="12"/>
    </row>
    <row r="45" spans="1:44" ht="15.75" customHeight="1">
      <c r="F45" s="44"/>
      <c r="G45" s="15"/>
      <c r="H45" s="15"/>
      <c r="AP45" s="11"/>
      <c r="AQ45" s="12"/>
      <c r="AR45" s="12"/>
    </row>
    <row r="46" spans="1:44" ht="15.75" customHeight="1">
      <c r="F46" s="44"/>
      <c r="G46" s="15"/>
      <c r="H46" s="15"/>
      <c r="AP46" s="11"/>
      <c r="AQ46" s="12"/>
      <c r="AR46" s="12"/>
    </row>
    <row r="47" spans="1:44" ht="15.75" customHeight="1">
      <c r="F47" s="44"/>
      <c r="G47" s="15"/>
      <c r="H47" s="15"/>
      <c r="AP47" s="11"/>
      <c r="AQ47" s="12"/>
      <c r="AR47" s="12"/>
    </row>
    <row r="48" spans="1:44" ht="15.75" customHeight="1">
      <c r="F48" s="44"/>
      <c r="G48" s="15"/>
      <c r="H48" s="15"/>
      <c r="AP48" s="11"/>
      <c r="AQ48" s="12"/>
      <c r="AR48" s="12"/>
    </row>
    <row r="49" spans="6:44" ht="15.75" customHeight="1">
      <c r="F49" s="44"/>
      <c r="G49" s="15"/>
      <c r="H49" s="15"/>
      <c r="AP49" s="11"/>
      <c r="AQ49" s="12"/>
      <c r="AR49" s="12"/>
    </row>
    <row r="50" spans="6:44" ht="15.75" customHeight="1">
      <c r="F50" s="44"/>
      <c r="G50" s="15"/>
      <c r="H50" s="15"/>
      <c r="AP50" s="11"/>
      <c r="AQ50" s="12"/>
      <c r="AR50" s="12"/>
    </row>
    <row r="51" spans="6:44" ht="15.75" customHeight="1">
      <c r="F51" s="44"/>
      <c r="G51" s="15"/>
      <c r="H51" s="15"/>
      <c r="AP51" s="11"/>
      <c r="AQ51" s="12"/>
      <c r="AR51" s="12"/>
    </row>
    <row r="52" spans="6:44" ht="15.75" customHeight="1">
      <c r="F52" s="44"/>
      <c r="G52" s="15"/>
      <c r="H52" s="15"/>
      <c r="AP52" s="11"/>
      <c r="AQ52" s="12"/>
      <c r="AR52" s="12"/>
    </row>
    <row r="53" spans="6:44" ht="15.75" customHeight="1">
      <c r="F53" s="44"/>
      <c r="G53" s="15"/>
      <c r="H53" s="15"/>
      <c r="AP53" s="11"/>
      <c r="AQ53" s="12"/>
      <c r="AR53" s="12"/>
    </row>
    <row r="54" spans="6:44" ht="15.75" customHeight="1">
      <c r="F54" s="44"/>
      <c r="G54" s="15"/>
      <c r="H54" s="15"/>
      <c r="AP54" s="11"/>
      <c r="AQ54" s="12"/>
      <c r="AR54" s="12"/>
    </row>
    <row r="55" spans="6:44" ht="15.75" customHeight="1">
      <c r="F55" s="44"/>
      <c r="G55" s="15"/>
      <c r="H55" s="15"/>
      <c r="AP55" s="11"/>
      <c r="AQ55" s="12"/>
      <c r="AR55" s="12"/>
    </row>
    <row r="56" spans="6:44" ht="15.75" customHeight="1">
      <c r="F56" s="44"/>
      <c r="G56" s="15"/>
      <c r="H56" s="15"/>
      <c r="AP56" s="11"/>
      <c r="AQ56" s="12"/>
      <c r="AR56" s="12"/>
    </row>
    <row r="57" spans="6:44" ht="15.75" customHeight="1">
      <c r="F57" s="44"/>
      <c r="G57" s="15"/>
      <c r="H57" s="15"/>
      <c r="AP57" s="11"/>
      <c r="AQ57" s="12"/>
      <c r="AR57" s="12"/>
    </row>
    <row r="58" spans="6:44" ht="15.75" customHeight="1">
      <c r="F58" s="44"/>
      <c r="G58" s="15"/>
      <c r="H58" s="15"/>
      <c r="AP58" s="11"/>
      <c r="AQ58" s="12"/>
      <c r="AR58" s="12"/>
    </row>
    <row r="59" spans="6:44" ht="15.75" customHeight="1">
      <c r="F59" s="44"/>
      <c r="G59" s="15"/>
      <c r="H59" s="15"/>
      <c r="AP59" s="11"/>
      <c r="AQ59" s="12"/>
      <c r="AR59" s="12"/>
    </row>
    <row r="60" spans="6:44" ht="15.75" customHeight="1">
      <c r="F60" s="44"/>
      <c r="G60" s="15"/>
      <c r="H60" s="15"/>
      <c r="AP60" s="11"/>
      <c r="AQ60" s="12"/>
      <c r="AR60" s="12"/>
    </row>
    <row r="61" spans="6:44" ht="15.75" customHeight="1">
      <c r="F61" s="44"/>
      <c r="G61" s="15"/>
      <c r="H61" s="15"/>
      <c r="AP61" s="11"/>
      <c r="AQ61" s="12"/>
      <c r="AR61" s="12"/>
    </row>
    <row r="62" spans="6:44" ht="15.75" customHeight="1">
      <c r="F62" s="44"/>
      <c r="G62" s="15"/>
      <c r="H62" s="15"/>
      <c r="AP62" s="11"/>
      <c r="AQ62" s="12"/>
      <c r="AR62" s="12"/>
    </row>
    <row r="63" spans="6:44" ht="15.75" customHeight="1">
      <c r="F63" s="44"/>
      <c r="G63" s="15"/>
      <c r="H63" s="15"/>
      <c r="AP63" s="11"/>
      <c r="AQ63" s="12"/>
      <c r="AR63" s="12"/>
    </row>
    <row r="64" spans="6:44" ht="15.75" customHeight="1">
      <c r="F64" s="44"/>
      <c r="G64" s="15"/>
      <c r="H64" s="15"/>
      <c r="AP64" s="11"/>
      <c r="AQ64" s="12"/>
      <c r="AR64" s="12"/>
    </row>
    <row r="65" spans="6:44" ht="15.75" customHeight="1">
      <c r="F65" s="44"/>
      <c r="G65" s="15"/>
      <c r="H65" s="15"/>
      <c r="AP65" s="11"/>
      <c r="AQ65" s="12"/>
      <c r="AR65" s="12"/>
    </row>
    <row r="66" spans="6:44" ht="15.75" customHeight="1">
      <c r="F66" s="44"/>
      <c r="G66" s="15"/>
      <c r="H66" s="15"/>
      <c r="AP66" s="11"/>
      <c r="AQ66" s="12"/>
      <c r="AR66" s="12"/>
    </row>
    <row r="67" spans="6:44" ht="15.75" customHeight="1">
      <c r="F67" s="44"/>
      <c r="G67" s="15"/>
      <c r="H67" s="15"/>
      <c r="AP67" s="11"/>
      <c r="AQ67" s="12"/>
      <c r="AR67" s="12"/>
    </row>
    <row r="68" spans="6:44" ht="15.75" customHeight="1">
      <c r="F68" s="44"/>
      <c r="G68" s="15"/>
      <c r="H68" s="15"/>
      <c r="AP68" s="11"/>
      <c r="AQ68" s="12"/>
      <c r="AR68" s="12"/>
    </row>
    <row r="69" spans="6:44" ht="15.75" customHeight="1">
      <c r="F69" s="44"/>
      <c r="G69" s="15"/>
      <c r="H69" s="15"/>
      <c r="AP69" s="11"/>
      <c r="AQ69" s="12"/>
      <c r="AR69" s="12"/>
    </row>
    <row r="70" spans="6:44" ht="15.75" customHeight="1">
      <c r="F70" s="44"/>
      <c r="G70" s="15"/>
      <c r="H70" s="15"/>
      <c r="AP70" s="11"/>
      <c r="AQ70" s="12"/>
      <c r="AR70" s="12"/>
    </row>
    <row r="71" spans="6:44" ht="15.75" customHeight="1">
      <c r="F71" s="44"/>
      <c r="G71" s="15"/>
      <c r="H71" s="15"/>
      <c r="AP71" s="11"/>
      <c r="AQ71" s="12"/>
      <c r="AR71" s="12"/>
    </row>
    <row r="72" spans="6:44" ht="15.75" customHeight="1">
      <c r="F72" s="44"/>
      <c r="G72" s="15"/>
      <c r="H72" s="15"/>
      <c r="AP72" s="11"/>
      <c r="AQ72" s="12"/>
      <c r="AR72" s="12"/>
    </row>
    <row r="73" spans="6:44" ht="15.75" customHeight="1">
      <c r="F73" s="44"/>
      <c r="G73" s="15"/>
      <c r="H73" s="15"/>
      <c r="AP73" s="11"/>
      <c r="AQ73" s="12"/>
      <c r="AR73" s="12"/>
    </row>
    <row r="74" spans="6:44" ht="15.75" customHeight="1">
      <c r="F74" s="44"/>
      <c r="G74" s="15"/>
      <c r="H74" s="15"/>
      <c r="AP74" s="11"/>
      <c r="AQ74" s="12"/>
      <c r="AR74" s="12"/>
    </row>
    <row r="75" spans="6:44" ht="15.75" customHeight="1">
      <c r="F75" s="44"/>
      <c r="G75" s="15"/>
      <c r="H75" s="15"/>
      <c r="AP75" s="11"/>
      <c r="AQ75" s="12"/>
      <c r="AR75" s="12"/>
    </row>
    <row r="76" spans="6:44" ht="15.75" customHeight="1">
      <c r="F76" s="44"/>
      <c r="G76" s="15"/>
      <c r="H76" s="15"/>
      <c r="AP76" s="11"/>
      <c r="AQ76" s="12"/>
      <c r="AR76" s="12"/>
    </row>
    <row r="77" spans="6:44" ht="15.75" customHeight="1">
      <c r="F77" s="44"/>
      <c r="G77" s="15"/>
      <c r="H77" s="15"/>
      <c r="AP77" s="11"/>
      <c r="AQ77" s="12"/>
      <c r="AR77" s="12"/>
    </row>
    <row r="78" spans="6:44" ht="15.75" customHeight="1">
      <c r="F78" s="44"/>
      <c r="G78" s="15"/>
      <c r="H78" s="15"/>
      <c r="AP78" s="11"/>
      <c r="AQ78" s="12"/>
      <c r="AR78" s="12"/>
    </row>
    <row r="79" spans="6:44" ht="15.75" customHeight="1">
      <c r="F79" s="44"/>
      <c r="G79" s="15"/>
      <c r="H79" s="15"/>
      <c r="AP79" s="11"/>
      <c r="AQ79" s="12"/>
      <c r="AR79" s="12"/>
    </row>
    <row r="80" spans="6:44" ht="15.75" customHeight="1">
      <c r="F80" s="44"/>
      <c r="G80" s="15"/>
      <c r="H80" s="15"/>
      <c r="AP80" s="11"/>
      <c r="AQ80" s="12"/>
      <c r="AR80" s="12"/>
    </row>
    <row r="81" spans="6:44" ht="15.75" customHeight="1">
      <c r="F81" s="44"/>
      <c r="G81" s="15"/>
      <c r="H81" s="15"/>
      <c r="AP81" s="11"/>
      <c r="AQ81" s="12"/>
      <c r="AR81" s="12"/>
    </row>
    <row r="82" spans="6:44" ht="15.75" customHeight="1">
      <c r="F82" s="44"/>
      <c r="G82" s="15"/>
      <c r="H82" s="15"/>
      <c r="AP82" s="11"/>
      <c r="AQ82" s="12"/>
      <c r="AR82" s="12"/>
    </row>
    <row r="83" spans="6:44" ht="15.75" customHeight="1">
      <c r="F83" s="44"/>
      <c r="G83" s="15"/>
      <c r="H83" s="15"/>
      <c r="AP83" s="11"/>
      <c r="AQ83" s="12"/>
      <c r="AR83" s="12"/>
    </row>
    <row r="84" spans="6:44" ht="15.75" customHeight="1">
      <c r="F84" s="44"/>
      <c r="G84" s="15"/>
      <c r="H84" s="15"/>
      <c r="AP84" s="11"/>
      <c r="AQ84" s="12"/>
      <c r="AR84" s="12"/>
    </row>
    <row r="85" spans="6:44" ht="15.75" customHeight="1">
      <c r="F85" s="44"/>
      <c r="G85" s="15"/>
      <c r="H85" s="15"/>
      <c r="AP85" s="11"/>
      <c r="AQ85" s="12"/>
      <c r="AR85" s="12"/>
    </row>
    <row r="86" spans="6:44" ht="15.75" customHeight="1">
      <c r="F86" s="44"/>
      <c r="G86" s="15"/>
      <c r="H86" s="15"/>
      <c r="AP86" s="11"/>
      <c r="AQ86" s="12"/>
      <c r="AR86" s="12"/>
    </row>
    <row r="87" spans="6:44" ht="15.75" customHeight="1">
      <c r="F87" s="44"/>
      <c r="G87" s="15"/>
      <c r="H87" s="15"/>
      <c r="AP87" s="11"/>
      <c r="AQ87" s="12"/>
      <c r="AR87" s="12"/>
    </row>
    <row r="88" spans="6:44" ht="15.75" customHeight="1">
      <c r="F88" s="44"/>
      <c r="G88" s="15"/>
      <c r="H88" s="15"/>
      <c r="AP88" s="11"/>
      <c r="AQ88" s="12"/>
      <c r="AR88" s="12"/>
    </row>
    <row r="89" spans="6:44" ht="15.75" customHeight="1">
      <c r="F89" s="44"/>
      <c r="G89" s="15"/>
      <c r="H89" s="15"/>
      <c r="AP89" s="11"/>
      <c r="AQ89" s="12"/>
      <c r="AR89" s="12"/>
    </row>
    <row r="90" spans="6:44" ht="15.75" customHeight="1">
      <c r="F90" s="44"/>
      <c r="G90" s="15"/>
      <c r="H90" s="15"/>
      <c r="AP90" s="11"/>
      <c r="AQ90" s="12"/>
      <c r="AR90" s="12"/>
    </row>
    <row r="91" spans="6:44" ht="15.75" customHeight="1">
      <c r="F91" s="44"/>
      <c r="G91" s="15"/>
      <c r="H91" s="15"/>
      <c r="AP91" s="11"/>
      <c r="AQ91" s="12"/>
      <c r="AR91" s="12"/>
    </row>
    <row r="92" spans="6:44" ht="15.75" customHeight="1">
      <c r="F92" s="44"/>
      <c r="G92" s="15"/>
      <c r="H92" s="15"/>
      <c r="AP92" s="11"/>
      <c r="AQ92" s="12"/>
      <c r="AR92" s="12"/>
    </row>
    <row r="93" spans="6:44" ht="15.75" customHeight="1">
      <c r="F93" s="44"/>
      <c r="G93" s="15"/>
      <c r="H93" s="15"/>
      <c r="AP93" s="11"/>
      <c r="AQ93" s="12"/>
      <c r="AR93" s="12"/>
    </row>
    <row r="94" spans="6:44" ht="15.75" customHeight="1">
      <c r="F94" s="44"/>
      <c r="G94" s="15"/>
      <c r="H94" s="15"/>
      <c r="AP94" s="11"/>
      <c r="AQ94" s="12"/>
      <c r="AR94" s="12"/>
    </row>
    <row r="95" spans="6:44" ht="15.75" customHeight="1">
      <c r="F95" s="44"/>
      <c r="G95" s="15"/>
      <c r="H95" s="15"/>
      <c r="AP95" s="11"/>
      <c r="AQ95" s="12"/>
      <c r="AR95" s="12"/>
    </row>
    <row r="96" spans="6:44" ht="15.75" customHeight="1">
      <c r="F96" s="44"/>
      <c r="G96" s="15"/>
      <c r="H96" s="15"/>
      <c r="AP96" s="11"/>
      <c r="AQ96" s="12"/>
      <c r="AR96" s="12"/>
    </row>
    <row r="97" spans="6:44" ht="15.75" customHeight="1">
      <c r="F97" s="44"/>
      <c r="G97" s="15"/>
      <c r="H97" s="15"/>
      <c r="AP97" s="11"/>
      <c r="AQ97" s="12"/>
      <c r="AR97" s="12"/>
    </row>
    <row r="98" spans="6:44" ht="15.75" customHeight="1">
      <c r="F98" s="44"/>
      <c r="G98" s="15"/>
      <c r="H98" s="15"/>
      <c r="AP98" s="11"/>
      <c r="AQ98" s="12"/>
      <c r="AR98" s="12"/>
    </row>
    <row r="99" spans="6:44" ht="15.75" customHeight="1">
      <c r="F99" s="44"/>
      <c r="G99" s="15"/>
      <c r="H99" s="15"/>
      <c r="AP99" s="11"/>
      <c r="AQ99" s="12"/>
      <c r="AR99" s="12"/>
    </row>
    <row r="100" spans="6:44" ht="15.75" customHeight="1">
      <c r="F100" s="44"/>
      <c r="G100" s="15"/>
      <c r="H100" s="15"/>
      <c r="AP100" s="11"/>
      <c r="AQ100" s="12"/>
      <c r="AR100" s="12"/>
    </row>
    <row r="101" spans="6:44" ht="15.75" customHeight="1">
      <c r="F101" s="44"/>
      <c r="G101" s="15"/>
      <c r="H101" s="15"/>
      <c r="AP101" s="11"/>
      <c r="AQ101" s="12"/>
      <c r="AR101" s="12"/>
    </row>
    <row r="102" spans="6:44" ht="15.75" customHeight="1">
      <c r="F102" s="44"/>
      <c r="G102" s="15"/>
      <c r="H102" s="15"/>
      <c r="AP102" s="11"/>
      <c r="AQ102" s="12"/>
      <c r="AR102" s="12"/>
    </row>
    <row r="103" spans="6:44" ht="15.75" customHeight="1">
      <c r="F103" s="44"/>
      <c r="G103" s="15"/>
      <c r="H103" s="15"/>
      <c r="AP103" s="11"/>
      <c r="AQ103" s="12"/>
      <c r="AR103" s="12"/>
    </row>
    <row r="104" spans="6:44" ht="15.75" customHeight="1">
      <c r="F104" s="44"/>
      <c r="G104" s="15"/>
      <c r="H104" s="15"/>
      <c r="AP104" s="11"/>
      <c r="AQ104" s="12"/>
      <c r="AR104" s="12"/>
    </row>
    <row r="105" spans="6:44" ht="15.75" customHeight="1">
      <c r="F105" s="44"/>
      <c r="G105" s="15"/>
      <c r="H105" s="15"/>
      <c r="AP105" s="11"/>
      <c r="AQ105" s="12"/>
      <c r="AR105" s="12"/>
    </row>
    <row r="106" spans="6:44" ht="15.75" customHeight="1">
      <c r="F106" s="44"/>
      <c r="G106" s="15"/>
      <c r="H106" s="15"/>
      <c r="AP106" s="11"/>
      <c r="AQ106" s="12"/>
      <c r="AR106" s="12"/>
    </row>
    <row r="107" spans="6:44" ht="15.75" customHeight="1">
      <c r="F107" s="44"/>
      <c r="G107" s="15"/>
      <c r="H107" s="15"/>
      <c r="AP107" s="11"/>
      <c r="AQ107" s="12"/>
      <c r="AR107" s="12"/>
    </row>
    <row r="108" spans="6:44" ht="15.75" customHeight="1">
      <c r="F108" s="44"/>
      <c r="G108" s="15"/>
      <c r="H108" s="15"/>
      <c r="AP108" s="11"/>
      <c r="AQ108" s="12"/>
      <c r="AR108" s="12"/>
    </row>
    <row r="109" spans="6:44" ht="15.75" customHeight="1">
      <c r="F109" s="44"/>
      <c r="G109" s="15"/>
      <c r="H109" s="15"/>
      <c r="AP109" s="11"/>
      <c r="AQ109" s="12"/>
      <c r="AR109" s="12"/>
    </row>
    <row r="110" spans="6:44" ht="15.75" customHeight="1">
      <c r="F110" s="44"/>
      <c r="G110" s="15"/>
      <c r="H110" s="15"/>
      <c r="AP110" s="11"/>
      <c r="AQ110" s="12"/>
      <c r="AR110" s="12"/>
    </row>
    <row r="111" spans="6:44" ht="15.75" customHeight="1">
      <c r="F111" s="44"/>
      <c r="G111" s="15"/>
      <c r="H111" s="15"/>
      <c r="AP111" s="11"/>
      <c r="AQ111" s="12"/>
      <c r="AR111" s="12"/>
    </row>
    <row r="112" spans="6:44" ht="15.75" customHeight="1">
      <c r="F112" s="44"/>
      <c r="G112" s="15"/>
      <c r="H112" s="15"/>
      <c r="AP112" s="11"/>
      <c r="AQ112" s="12"/>
      <c r="AR112" s="12"/>
    </row>
    <row r="113" spans="6:44" ht="15.75" customHeight="1">
      <c r="F113" s="44"/>
      <c r="G113" s="15"/>
      <c r="H113" s="15"/>
      <c r="AP113" s="11"/>
      <c r="AQ113" s="12"/>
      <c r="AR113" s="12"/>
    </row>
    <row r="114" spans="6:44" ht="15.75" customHeight="1">
      <c r="F114" s="44"/>
      <c r="G114" s="15"/>
      <c r="H114" s="15"/>
      <c r="AP114" s="11"/>
      <c r="AQ114" s="12"/>
      <c r="AR114" s="12"/>
    </row>
    <row r="115" spans="6:44" ht="15.75" customHeight="1">
      <c r="F115" s="44"/>
      <c r="G115" s="15"/>
      <c r="H115" s="15"/>
      <c r="AP115" s="11"/>
      <c r="AQ115" s="12"/>
      <c r="AR115" s="12"/>
    </row>
    <row r="116" spans="6:44" ht="15.75" customHeight="1">
      <c r="F116" s="44"/>
      <c r="G116" s="15"/>
      <c r="H116" s="15"/>
      <c r="AP116" s="11"/>
      <c r="AQ116" s="12"/>
      <c r="AR116" s="12"/>
    </row>
    <row r="117" spans="6:44" ht="15.75" customHeight="1">
      <c r="F117" s="44"/>
      <c r="G117" s="15"/>
      <c r="H117" s="15"/>
      <c r="AP117" s="11"/>
      <c r="AQ117" s="12"/>
      <c r="AR117" s="12"/>
    </row>
    <row r="118" spans="6:44" ht="15.75" customHeight="1">
      <c r="F118" s="44"/>
      <c r="G118" s="15"/>
      <c r="H118" s="15"/>
      <c r="AP118" s="11"/>
      <c r="AQ118" s="12"/>
      <c r="AR118" s="12"/>
    </row>
    <row r="119" spans="6:44" ht="15.75" customHeight="1">
      <c r="F119" s="44"/>
      <c r="G119" s="15"/>
      <c r="H119" s="15"/>
      <c r="AP119" s="11"/>
      <c r="AQ119" s="12"/>
      <c r="AR119" s="12"/>
    </row>
    <row r="120" spans="6:44" ht="15.75" customHeight="1">
      <c r="F120" s="44"/>
      <c r="G120" s="15"/>
      <c r="H120" s="15"/>
      <c r="AP120" s="11"/>
      <c r="AQ120" s="12"/>
      <c r="AR120" s="12"/>
    </row>
    <row r="121" spans="6:44" ht="15.75" customHeight="1">
      <c r="F121" s="44"/>
      <c r="G121" s="15"/>
      <c r="H121" s="15"/>
      <c r="AP121" s="11"/>
      <c r="AQ121" s="12"/>
      <c r="AR121" s="12"/>
    </row>
    <row r="122" spans="6:44" ht="15.75" customHeight="1">
      <c r="F122" s="44"/>
      <c r="G122" s="15"/>
      <c r="H122" s="15"/>
      <c r="AP122" s="11"/>
      <c r="AQ122" s="12"/>
      <c r="AR122" s="12"/>
    </row>
    <row r="123" spans="6:44" ht="15.75" customHeight="1">
      <c r="F123" s="44"/>
      <c r="G123" s="15"/>
      <c r="H123" s="15"/>
      <c r="AP123" s="11"/>
      <c r="AQ123" s="12"/>
      <c r="AR123" s="12"/>
    </row>
    <row r="124" spans="6:44" ht="15.75" customHeight="1">
      <c r="F124" s="44"/>
      <c r="G124" s="15"/>
      <c r="H124" s="15"/>
      <c r="AP124" s="11"/>
      <c r="AQ124" s="12"/>
      <c r="AR124" s="12"/>
    </row>
    <row r="125" spans="6:44" ht="15.75" customHeight="1">
      <c r="F125" s="44"/>
      <c r="G125" s="15"/>
      <c r="H125" s="15"/>
      <c r="AP125" s="11"/>
      <c r="AQ125" s="12"/>
      <c r="AR125" s="12"/>
    </row>
    <row r="126" spans="6:44" ht="15.75" customHeight="1">
      <c r="F126" s="44"/>
      <c r="G126" s="15"/>
      <c r="H126" s="15"/>
      <c r="AP126" s="11"/>
      <c r="AQ126" s="12"/>
      <c r="AR126" s="12"/>
    </row>
    <row r="127" spans="6:44" ht="15.75" customHeight="1">
      <c r="F127" s="44"/>
      <c r="G127" s="15"/>
      <c r="H127" s="15"/>
      <c r="AP127" s="11"/>
      <c r="AQ127" s="12"/>
      <c r="AR127" s="12"/>
    </row>
    <row r="128" spans="6:44" ht="15.75" customHeight="1">
      <c r="F128" s="44"/>
      <c r="G128" s="15"/>
      <c r="H128" s="15"/>
      <c r="AP128" s="11"/>
      <c r="AQ128" s="12"/>
      <c r="AR128" s="12"/>
    </row>
    <row r="129" spans="6:44" ht="15.75" customHeight="1">
      <c r="F129" s="44"/>
      <c r="G129" s="15"/>
      <c r="H129" s="15"/>
      <c r="AP129" s="11"/>
      <c r="AQ129" s="12"/>
      <c r="AR129" s="12"/>
    </row>
    <row r="130" spans="6:44" ht="15.75" customHeight="1">
      <c r="F130" s="44"/>
      <c r="G130" s="15"/>
      <c r="H130" s="15"/>
      <c r="AP130" s="11"/>
      <c r="AQ130" s="12"/>
      <c r="AR130" s="12"/>
    </row>
    <row r="131" spans="6:44" ht="15.75" customHeight="1">
      <c r="F131" s="44"/>
      <c r="G131" s="15"/>
      <c r="H131" s="15"/>
      <c r="AP131" s="11"/>
      <c r="AQ131" s="12"/>
      <c r="AR131" s="12"/>
    </row>
    <row r="132" spans="6:44" ht="15.75" customHeight="1">
      <c r="F132" s="44"/>
      <c r="G132" s="15"/>
      <c r="H132" s="15"/>
      <c r="AP132" s="11"/>
      <c r="AQ132" s="12"/>
      <c r="AR132" s="12"/>
    </row>
    <row r="133" spans="6:44" ht="15.75" customHeight="1">
      <c r="F133" s="44"/>
      <c r="G133" s="15"/>
      <c r="H133" s="15"/>
      <c r="AP133" s="11"/>
      <c r="AQ133" s="12"/>
      <c r="AR133" s="12"/>
    </row>
    <row r="134" spans="6:44" ht="15.75" customHeight="1">
      <c r="F134" s="44"/>
      <c r="G134" s="15"/>
      <c r="H134" s="15"/>
      <c r="AP134" s="11"/>
      <c r="AQ134" s="12"/>
      <c r="AR134" s="12"/>
    </row>
    <row r="135" spans="6:44" ht="15.75" customHeight="1">
      <c r="F135" s="44"/>
      <c r="G135" s="15"/>
      <c r="H135" s="15"/>
      <c r="AP135" s="11"/>
      <c r="AQ135" s="12"/>
      <c r="AR135" s="12"/>
    </row>
    <row r="136" spans="6:44" ht="15.75" customHeight="1">
      <c r="F136" s="44"/>
      <c r="G136" s="15"/>
      <c r="H136" s="15"/>
      <c r="AP136" s="11"/>
      <c r="AQ136" s="12"/>
      <c r="AR136" s="12"/>
    </row>
    <row r="137" spans="6:44" ht="15.75" customHeight="1">
      <c r="F137" s="44"/>
      <c r="G137" s="15"/>
      <c r="H137" s="15"/>
      <c r="AP137" s="11"/>
      <c r="AQ137" s="12"/>
      <c r="AR137" s="12"/>
    </row>
    <row r="138" spans="6:44" ht="15.75" customHeight="1">
      <c r="F138" s="44"/>
      <c r="G138" s="15"/>
      <c r="H138" s="15"/>
      <c r="AP138" s="11"/>
      <c r="AQ138" s="12"/>
      <c r="AR138" s="12"/>
    </row>
    <row r="139" spans="6:44" ht="15.75" customHeight="1">
      <c r="F139" s="44"/>
      <c r="G139" s="15"/>
      <c r="H139" s="15"/>
      <c r="AP139" s="11"/>
      <c r="AQ139" s="12"/>
      <c r="AR139" s="12"/>
    </row>
    <row r="140" spans="6:44" ht="15.75" customHeight="1">
      <c r="F140" s="44"/>
      <c r="G140" s="15"/>
      <c r="H140" s="15"/>
      <c r="AP140" s="11"/>
      <c r="AQ140" s="12"/>
      <c r="AR140" s="12"/>
    </row>
    <row r="141" spans="6:44" ht="15.75" customHeight="1">
      <c r="F141" s="44"/>
      <c r="G141" s="15"/>
      <c r="H141" s="15"/>
      <c r="AP141" s="11"/>
      <c r="AQ141" s="12"/>
      <c r="AR141" s="12"/>
    </row>
    <row r="142" spans="6:44" ht="15.75" customHeight="1">
      <c r="F142" s="44"/>
      <c r="G142" s="15"/>
      <c r="H142" s="15"/>
      <c r="AP142" s="11"/>
      <c r="AQ142" s="12"/>
      <c r="AR142" s="12"/>
    </row>
    <row r="143" spans="6:44" ht="15.75" customHeight="1">
      <c r="F143" s="44"/>
      <c r="G143" s="15"/>
      <c r="H143" s="15"/>
      <c r="AP143" s="11"/>
      <c r="AQ143" s="12"/>
      <c r="AR143" s="12"/>
    </row>
    <row r="144" spans="6:44" ht="15.75" customHeight="1">
      <c r="F144" s="44"/>
      <c r="G144" s="15"/>
      <c r="H144" s="15"/>
      <c r="AP144" s="11"/>
      <c r="AQ144" s="12"/>
      <c r="AR144" s="12"/>
    </row>
    <row r="145" spans="6:44" ht="15.75" customHeight="1">
      <c r="F145" s="44"/>
      <c r="G145" s="15"/>
      <c r="H145" s="15"/>
      <c r="AP145" s="11"/>
      <c r="AQ145" s="12"/>
      <c r="AR145" s="12"/>
    </row>
    <row r="146" spans="6:44" ht="15.75" customHeight="1">
      <c r="F146" s="44"/>
      <c r="G146" s="15"/>
      <c r="H146" s="15"/>
      <c r="AP146" s="11"/>
      <c r="AQ146" s="12"/>
      <c r="AR146" s="12"/>
    </row>
    <row r="147" spans="6:44" ht="15.75" customHeight="1">
      <c r="F147" s="44"/>
      <c r="G147" s="15"/>
      <c r="H147" s="15"/>
      <c r="AP147" s="11"/>
      <c r="AQ147" s="12"/>
      <c r="AR147" s="12"/>
    </row>
    <row r="148" spans="6:44" ht="15.75" customHeight="1">
      <c r="F148" s="44"/>
      <c r="G148" s="15"/>
      <c r="H148" s="15"/>
      <c r="AP148" s="11"/>
      <c r="AQ148" s="12"/>
      <c r="AR148" s="12"/>
    </row>
    <row r="149" spans="6:44" ht="15.75" customHeight="1">
      <c r="F149" s="44"/>
      <c r="G149" s="15"/>
      <c r="H149" s="15"/>
      <c r="AP149" s="11"/>
      <c r="AQ149" s="12"/>
      <c r="AR149" s="12"/>
    </row>
    <row r="150" spans="6:44" ht="15.75" customHeight="1">
      <c r="F150" s="44"/>
      <c r="G150" s="15"/>
      <c r="H150" s="15"/>
      <c r="AP150" s="11"/>
      <c r="AQ150" s="12"/>
      <c r="AR150" s="12"/>
    </row>
    <row r="151" spans="6:44" ht="15.75" customHeight="1">
      <c r="F151" s="44"/>
      <c r="G151" s="15"/>
      <c r="H151" s="15"/>
      <c r="AP151" s="11"/>
      <c r="AQ151" s="12"/>
      <c r="AR151" s="12"/>
    </row>
    <row r="152" spans="6:44" ht="15.75" customHeight="1">
      <c r="F152" s="44"/>
      <c r="G152" s="15"/>
      <c r="H152" s="15"/>
      <c r="AP152" s="11"/>
      <c r="AQ152" s="12"/>
      <c r="AR152" s="12"/>
    </row>
    <row r="153" spans="6:44" ht="15.75" customHeight="1">
      <c r="F153" s="44"/>
      <c r="G153" s="15"/>
      <c r="H153" s="15"/>
      <c r="AP153" s="11"/>
      <c r="AQ153" s="12"/>
      <c r="AR153" s="12"/>
    </row>
    <row r="154" spans="6:44" ht="15.75" customHeight="1">
      <c r="F154" s="44"/>
      <c r="G154" s="15"/>
      <c r="H154" s="15"/>
      <c r="AP154" s="11"/>
      <c r="AQ154" s="12"/>
      <c r="AR154" s="12"/>
    </row>
    <row r="155" spans="6:44" ht="15.75" customHeight="1">
      <c r="F155" s="44"/>
      <c r="G155" s="15"/>
      <c r="H155" s="15"/>
      <c r="AP155" s="11"/>
      <c r="AQ155" s="12"/>
      <c r="AR155" s="12"/>
    </row>
    <row r="156" spans="6:44" ht="15.75" customHeight="1">
      <c r="F156" s="44"/>
      <c r="G156" s="15"/>
      <c r="H156" s="15"/>
      <c r="AP156" s="11"/>
      <c r="AQ156" s="12"/>
      <c r="AR156" s="12"/>
    </row>
    <row r="157" spans="6:44" ht="15.75" customHeight="1">
      <c r="F157" s="44"/>
      <c r="G157" s="15"/>
      <c r="H157" s="15"/>
      <c r="AP157" s="11"/>
      <c r="AQ157" s="12"/>
      <c r="AR157" s="12"/>
    </row>
    <row r="158" spans="6:44" ht="15.75" customHeight="1">
      <c r="F158" s="44"/>
      <c r="G158" s="15"/>
      <c r="H158" s="15"/>
      <c r="AP158" s="11"/>
      <c r="AQ158" s="12"/>
      <c r="AR158" s="12"/>
    </row>
    <row r="159" spans="6:44" ht="15.75" customHeight="1">
      <c r="F159" s="44"/>
      <c r="G159" s="15"/>
      <c r="H159" s="15"/>
      <c r="AP159" s="11"/>
      <c r="AQ159" s="12"/>
      <c r="AR159" s="12"/>
    </row>
    <row r="160" spans="6:44" ht="15.75" customHeight="1">
      <c r="F160" s="44"/>
      <c r="G160" s="15"/>
      <c r="H160" s="15"/>
      <c r="AP160" s="11"/>
      <c r="AQ160" s="12"/>
      <c r="AR160" s="12"/>
    </row>
    <row r="161" spans="6:44" ht="15.75" customHeight="1">
      <c r="F161" s="44"/>
      <c r="G161" s="15"/>
      <c r="H161" s="15"/>
      <c r="AP161" s="11"/>
      <c r="AQ161" s="12"/>
      <c r="AR161" s="12"/>
    </row>
    <row r="162" spans="6:44" ht="15.75" customHeight="1">
      <c r="F162" s="44"/>
      <c r="G162" s="15"/>
      <c r="H162" s="15"/>
      <c r="AP162" s="11"/>
      <c r="AQ162" s="12"/>
      <c r="AR162" s="12"/>
    </row>
    <row r="163" spans="6:44" ht="15.75" customHeight="1">
      <c r="F163" s="44"/>
      <c r="G163" s="15"/>
      <c r="H163" s="15"/>
      <c r="AP163" s="11"/>
      <c r="AQ163" s="12"/>
      <c r="AR163" s="12"/>
    </row>
    <row r="164" spans="6:44" ht="15.75" customHeight="1">
      <c r="F164" s="44"/>
      <c r="G164" s="15"/>
      <c r="H164" s="15"/>
      <c r="AP164" s="11"/>
      <c r="AQ164" s="12"/>
      <c r="AR164" s="12"/>
    </row>
    <row r="165" spans="6:44" ht="15.75" customHeight="1">
      <c r="F165" s="44"/>
      <c r="G165" s="15"/>
      <c r="H165" s="15"/>
      <c r="AP165" s="11"/>
      <c r="AQ165" s="12"/>
      <c r="AR165" s="12"/>
    </row>
    <row r="166" spans="6:44" ht="15.75" customHeight="1">
      <c r="F166" s="44"/>
      <c r="G166" s="15"/>
      <c r="H166" s="15"/>
      <c r="AP166" s="11"/>
      <c r="AQ166" s="12"/>
      <c r="AR166" s="12"/>
    </row>
    <row r="167" spans="6:44" ht="15.75" customHeight="1">
      <c r="F167" s="44"/>
      <c r="G167" s="15"/>
      <c r="H167" s="15"/>
      <c r="AP167" s="11"/>
      <c r="AQ167" s="12"/>
      <c r="AR167" s="12"/>
    </row>
    <row r="168" spans="6:44" ht="15.75" customHeight="1">
      <c r="F168" s="44"/>
      <c r="G168" s="15"/>
      <c r="H168" s="15"/>
      <c r="AP168" s="11"/>
      <c r="AQ168" s="12"/>
      <c r="AR168" s="12"/>
    </row>
    <row r="169" spans="6:44" ht="15.75" customHeight="1">
      <c r="F169" s="44"/>
      <c r="G169" s="15"/>
      <c r="H169" s="15"/>
      <c r="AP169" s="11"/>
      <c r="AQ169" s="12"/>
      <c r="AR169" s="12"/>
    </row>
    <row r="170" spans="6:44" ht="15.75" customHeight="1">
      <c r="F170" s="44"/>
      <c r="G170" s="15"/>
      <c r="H170" s="15"/>
      <c r="AP170" s="11"/>
      <c r="AQ170" s="12"/>
      <c r="AR170" s="12"/>
    </row>
    <row r="171" spans="6:44" ht="15.75" customHeight="1">
      <c r="F171" s="44"/>
      <c r="G171" s="15"/>
      <c r="H171" s="15"/>
      <c r="AP171" s="11"/>
      <c r="AQ171" s="12"/>
      <c r="AR171" s="12"/>
    </row>
    <row r="172" spans="6:44" ht="15.75" customHeight="1">
      <c r="F172" s="44"/>
      <c r="G172" s="15"/>
      <c r="H172" s="15"/>
      <c r="AP172" s="11"/>
      <c r="AQ172" s="12"/>
      <c r="AR172" s="12"/>
    </row>
    <row r="173" spans="6:44" ht="15.75" customHeight="1">
      <c r="F173" s="44"/>
      <c r="G173" s="15"/>
      <c r="H173" s="15"/>
      <c r="AP173" s="11"/>
      <c r="AQ173" s="12"/>
      <c r="AR173" s="12"/>
    </row>
    <row r="174" spans="6:44" ht="15.75" customHeight="1">
      <c r="F174" s="44"/>
      <c r="G174" s="15"/>
      <c r="H174" s="15"/>
      <c r="AP174" s="11"/>
      <c r="AQ174" s="12"/>
      <c r="AR174" s="12"/>
    </row>
    <row r="175" spans="6:44" ht="15.75" customHeight="1">
      <c r="F175" s="44"/>
      <c r="G175" s="15"/>
      <c r="H175" s="15"/>
      <c r="AP175" s="11"/>
      <c r="AQ175" s="12"/>
      <c r="AR175" s="12"/>
    </row>
    <row r="176" spans="6:44" ht="15.75" customHeight="1">
      <c r="F176" s="44"/>
      <c r="G176" s="15"/>
      <c r="H176" s="15"/>
      <c r="AP176" s="11"/>
      <c r="AQ176" s="12"/>
      <c r="AR176" s="12"/>
    </row>
    <row r="177" spans="6:44" ht="15.75" customHeight="1">
      <c r="F177" s="44"/>
      <c r="G177" s="15"/>
      <c r="H177" s="15"/>
      <c r="AP177" s="11"/>
      <c r="AQ177" s="12"/>
      <c r="AR177" s="12"/>
    </row>
    <row r="178" spans="6:44" ht="15.75" customHeight="1">
      <c r="F178" s="44"/>
      <c r="G178" s="15"/>
      <c r="H178" s="15"/>
      <c r="AP178" s="11"/>
      <c r="AQ178" s="12"/>
      <c r="AR178" s="12"/>
    </row>
    <row r="179" spans="6:44" ht="15.75" customHeight="1">
      <c r="F179" s="44"/>
      <c r="G179" s="15"/>
      <c r="H179" s="15"/>
      <c r="AP179" s="11"/>
      <c r="AQ179" s="12"/>
      <c r="AR179" s="12"/>
    </row>
    <row r="180" spans="6:44" ht="15.75" customHeight="1">
      <c r="F180" s="44"/>
      <c r="G180" s="15"/>
      <c r="H180" s="15"/>
      <c r="AP180" s="11"/>
      <c r="AQ180" s="12"/>
      <c r="AR180" s="12"/>
    </row>
    <row r="181" spans="6:44" ht="15.75" customHeight="1">
      <c r="F181" s="44"/>
      <c r="G181" s="15"/>
      <c r="H181" s="15"/>
      <c r="AP181" s="11"/>
      <c r="AQ181" s="12"/>
      <c r="AR181" s="12"/>
    </row>
    <row r="182" spans="6:44" ht="15.75" customHeight="1">
      <c r="F182" s="44"/>
      <c r="G182" s="15"/>
      <c r="H182" s="15"/>
      <c r="AP182" s="11"/>
      <c r="AQ182" s="12"/>
      <c r="AR182" s="12"/>
    </row>
    <row r="183" spans="6:44" ht="15.75" customHeight="1">
      <c r="F183" s="44"/>
      <c r="G183" s="15"/>
      <c r="H183" s="15"/>
      <c r="AP183" s="11"/>
      <c r="AQ183" s="12"/>
      <c r="AR183" s="12"/>
    </row>
    <row r="184" spans="6:44" ht="15.75" customHeight="1">
      <c r="F184" s="44"/>
      <c r="G184" s="15"/>
      <c r="H184" s="15"/>
      <c r="AP184" s="11"/>
      <c r="AQ184" s="12"/>
      <c r="AR184" s="12"/>
    </row>
    <row r="185" spans="6:44" ht="15.75" customHeight="1">
      <c r="F185" s="44"/>
      <c r="G185" s="15"/>
      <c r="H185" s="15"/>
      <c r="AP185" s="11"/>
      <c r="AQ185" s="12"/>
      <c r="AR185" s="12"/>
    </row>
    <row r="186" spans="6:44" ht="15.75" customHeight="1">
      <c r="F186" s="44"/>
      <c r="G186" s="15"/>
      <c r="H186" s="15"/>
      <c r="AP186" s="11"/>
      <c r="AQ186" s="12"/>
      <c r="AR186" s="12"/>
    </row>
    <row r="187" spans="6:44" ht="15.75" customHeight="1">
      <c r="F187" s="44"/>
      <c r="G187" s="15"/>
      <c r="H187" s="15"/>
      <c r="AP187" s="11"/>
      <c r="AQ187" s="12"/>
      <c r="AR187" s="12"/>
    </row>
    <row r="188" spans="6:44" ht="15.75" customHeight="1">
      <c r="F188" s="44"/>
      <c r="G188" s="15"/>
      <c r="H188" s="15"/>
      <c r="AP188" s="11"/>
      <c r="AQ188" s="12"/>
      <c r="AR188" s="12"/>
    </row>
    <row r="189" spans="6:44" ht="15.75" customHeight="1">
      <c r="F189" s="44"/>
      <c r="G189" s="15"/>
      <c r="H189" s="15"/>
      <c r="AP189" s="11"/>
      <c r="AQ189" s="12"/>
      <c r="AR189" s="12"/>
    </row>
    <row r="190" spans="6:44" ht="15.75" customHeight="1">
      <c r="F190" s="44"/>
      <c r="G190" s="15"/>
      <c r="H190" s="15"/>
      <c r="AP190" s="11"/>
      <c r="AQ190" s="12"/>
      <c r="AR190" s="12"/>
    </row>
    <row r="191" spans="6:44" ht="15.75" customHeight="1">
      <c r="F191" s="44"/>
      <c r="G191" s="15"/>
      <c r="H191" s="15"/>
      <c r="AP191" s="11"/>
      <c r="AQ191" s="12"/>
      <c r="AR191" s="12"/>
    </row>
    <row r="192" spans="6:44" ht="15.75" customHeight="1">
      <c r="F192" s="44"/>
      <c r="G192" s="15"/>
      <c r="H192" s="15"/>
      <c r="AP192" s="11"/>
      <c r="AQ192" s="12"/>
      <c r="AR192" s="12"/>
    </row>
    <row r="193" spans="6:44" ht="15.75" customHeight="1">
      <c r="F193" s="44"/>
      <c r="G193" s="15"/>
      <c r="H193" s="15"/>
      <c r="AP193" s="11"/>
      <c r="AQ193" s="12"/>
      <c r="AR193" s="12"/>
    </row>
    <row r="194" spans="6:44" ht="15.75" customHeight="1">
      <c r="F194" s="44"/>
      <c r="G194" s="15"/>
      <c r="H194" s="15"/>
      <c r="AP194" s="11"/>
      <c r="AQ194" s="12"/>
      <c r="AR194" s="12"/>
    </row>
    <row r="195" spans="6:44" ht="15.75" customHeight="1">
      <c r="F195" s="44"/>
      <c r="G195" s="15"/>
      <c r="H195" s="15"/>
      <c r="AP195" s="11"/>
      <c r="AQ195" s="12"/>
      <c r="AR195" s="12"/>
    </row>
    <row r="196" spans="6:44" ht="15.75" customHeight="1">
      <c r="F196" s="44"/>
      <c r="G196" s="15"/>
      <c r="H196" s="15"/>
      <c r="AP196" s="11"/>
      <c r="AQ196" s="12"/>
      <c r="AR196" s="12"/>
    </row>
    <row r="197" spans="6:44" ht="15.75" customHeight="1">
      <c r="F197" s="44"/>
      <c r="G197" s="15"/>
      <c r="H197" s="15"/>
      <c r="AP197" s="11"/>
      <c r="AQ197" s="12"/>
      <c r="AR197" s="12"/>
    </row>
    <row r="198" spans="6:44" ht="15.75" customHeight="1">
      <c r="F198" s="44"/>
      <c r="G198" s="15"/>
      <c r="H198" s="15"/>
      <c r="AP198" s="11"/>
      <c r="AQ198" s="12"/>
      <c r="AR198" s="12"/>
    </row>
    <row r="199" spans="6:44" ht="15.75" customHeight="1">
      <c r="F199" s="44"/>
      <c r="G199" s="15"/>
      <c r="H199" s="15"/>
      <c r="AP199" s="11"/>
      <c r="AQ199" s="12"/>
      <c r="AR199" s="12"/>
    </row>
    <row r="200" spans="6:44" ht="15.75" customHeight="1">
      <c r="F200" s="44"/>
      <c r="G200" s="15"/>
      <c r="H200" s="15"/>
      <c r="AP200" s="11"/>
      <c r="AQ200" s="12"/>
      <c r="AR200" s="12"/>
    </row>
    <row r="201" spans="6:44" ht="15.75" customHeight="1">
      <c r="F201" s="44"/>
      <c r="G201" s="15"/>
      <c r="H201" s="15"/>
      <c r="AP201" s="11"/>
      <c r="AQ201" s="12"/>
      <c r="AR201" s="12"/>
    </row>
    <row r="202" spans="6:44" ht="15.75" customHeight="1">
      <c r="F202" s="44"/>
      <c r="G202" s="15"/>
      <c r="H202" s="15"/>
      <c r="AP202" s="11"/>
      <c r="AQ202" s="12"/>
      <c r="AR202" s="12"/>
    </row>
    <row r="203" spans="6:44" ht="15.75" customHeight="1">
      <c r="F203" s="44"/>
      <c r="G203" s="15"/>
      <c r="H203" s="15"/>
      <c r="AP203" s="11"/>
      <c r="AQ203" s="12"/>
      <c r="AR203" s="12"/>
    </row>
    <row r="204" spans="6:44" ht="15.75" customHeight="1">
      <c r="F204" s="44"/>
      <c r="G204" s="15"/>
      <c r="H204" s="15"/>
      <c r="AP204" s="11"/>
      <c r="AQ204" s="12"/>
      <c r="AR204" s="12"/>
    </row>
    <row r="205" spans="6:44" ht="15.75" customHeight="1">
      <c r="F205" s="44"/>
      <c r="G205" s="15"/>
      <c r="H205" s="15"/>
      <c r="AP205" s="11"/>
      <c r="AQ205" s="12"/>
      <c r="AR205" s="12"/>
    </row>
    <row r="206" spans="6:44" ht="15.75" customHeight="1">
      <c r="F206" s="44"/>
      <c r="G206" s="15"/>
      <c r="H206" s="15"/>
      <c r="AP206" s="11"/>
      <c r="AQ206" s="12"/>
      <c r="AR206" s="12"/>
    </row>
    <row r="207" spans="6:44" ht="15.75" customHeight="1">
      <c r="F207" s="44"/>
      <c r="G207" s="15"/>
      <c r="H207" s="15"/>
      <c r="AP207" s="11"/>
      <c r="AQ207" s="12"/>
      <c r="AR207" s="12"/>
    </row>
    <row r="208" spans="6:44" ht="15.75" customHeight="1">
      <c r="F208" s="44"/>
      <c r="G208" s="15"/>
      <c r="H208" s="15"/>
      <c r="AP208" s="11"/>
      <c r="AQ208" s="12"/>
      <c r="AR208" s="12"/>
    </row>
    <row r="209" spans="6:44" ht="15.75" customHeight="1">
      <c r="F209" s="44"/>
      <c r="G209" s="15"/>
      <c r="H209" s="15"/>
      <c r="AP209" s="11"/>
      <c r="AQ209" s="12"/>
      <c r="AR209" s="12"/>
    </row>
    <row r="210" spans="6:44" ht="15.75" customHeight="1">
      <c r="F210" s="44"/>
      <c r="G210" s="15"/>
      <c r="H210" s="15"/>
      <c r="AP210" s="11"/>
      <c r="AQ210" s="12"/>
      <c r="AR210" s="12"/>
    </row>
    <row r="211" spans="6:44" ht="15.75" customHeight="1">
      <c r="F211" s="44"/>
      <c r="G211" s="15"/>
      <c r="H211" s="15"/>
      <c r="AP211" s="11"/>
      <c r="AQ211" s="12"/>
      <c r="AR211" s="12"/>
    </row>
    <row r="212" spans="6:44" ht="15.75" customHeight="1">
      <c r="F212" s="44"/>
      <c r="G212" s="15"/>
      <c r="H212" s="15"/>
      <c r="AP212" s="11"/>
      <c r="AQ212" s="12"/>
      <c r="AR212" s="12"/>
    </row>
    <row r="213" spans="6:44" ht="15.75" customHeight="1">
      <c r="F213" s="44"/>
      <c r="G213" s="15"/>
      <c r="H213" s="15"/>
      <c r="AP213" s="11"/>
      <c r="AQ213" s="12"/>
      <c r="AR213" s="12"/>
    </row>
    <row r="214" spans="6:44" ht="15.75" customHeight="1">
      <c r="F214" s="44"/>
      <c r="G214" s="15"/>
      <c r="H214" s="15"/>
      <c r="AP214" s="11"/>
      <c r="AQ214" s="12"/>
      <c r="AR214" s="12"/>
    </row>
    <row r="215" spans="6:44" ht="15.75" customHeight="1">
      <c r="F215" s="44"/>
      <c r="G215" s="15"/>
      <c r="H215" s="15"/>
      <c r="AP215" s="11"/>
      <c r="AQ215" s="12"/>
      <c r="AR215" s="12"/>
    </row>
    <row r="216" spans="6:44" ht="15.75" customHeight="1">
      <c r="F216" s="44"/>
      <c r="G216" s="15"/>
      <c r="H216" s="15"/>
      <c r="AP216" s="11"/>
      <c r="AQ216" s="12"/>
      <c r="AR216" s="12"/>
    </row>
    <row r="217" spans="6:44" ht="15.75" customHeight="1">
      <c r="F217" s="44"/>
      <c r="G217" s="15"/>
      <c r="H217" s="15"/>
      <c r="AP217" s="11"/>
      <c r="AQ217" s="12"/>
      <c r="AR217" s="12"/>
    </row>
    <row r="218" spans="6:44" ht="15.75" customHeight="1">
      <c r="F218" s="44"/>
      <c r="G218" s="15"/>
      <c r="H218" s="15"/>
      <c r="AP218" s="11"/>
      <c r="AQ218" s="12"/>
      <c r="AR218" s="12"/>
    </row>
    <row r="219" spans="6:44" ht="15.75" customHeight="1">
      <c r="F219" s="44"/>
      <c r="G219" s="15"/>
      <c r="H219" s="15"/>
      <c r="AP219" s="11"/>
      <c r="AQ219" s="12"/>
      <c r="AR219" s="12"/>
    </row>
    <row r="220" spans="6:44" ht="15.75" customHeight="1">
      <c r="F220" s="44"/>
      <c r="G220" s="15"/>
      <c r="H220" s="15"/>
      <c r="AP220" s="11"/>
      <c r="AQ220" s="12"/>
      <c r="AR220" s="12"/>
    </row>
    <row r="221" spans="6:44" ht="15.75" customHeight="1">
      <c r="F221" s="44"/>
      <c r="G221" s="15"/>
      <c r="H221" s="15"/>
      <c r="AP221" s="11"/>
      <c r="AQ221" s="12"/>
      <c r="AR221" s="12"/>
    </row>
    <row r="222" spans="6:44" ht="15.75" customHeight="1">
      <c r="F222" s="44"/>
      <c r="G222" s="15"/>
      <c r="H222" s="15"/>
      <c r="AP222" s="11"/>
      <c r="AQ222" s="12"/>
      <c r="AR222" s="12"/>
    </row>
    <row r="223" spans="6:44" ht="15.75" customHeight="1">
      <c r="F223" s="44"/>
      <c r="G223" s="15"/>
      <c r="H223" s="15"/>
      <c r="AP223" s="11"/>
      <c r="AQ223" s="12"/>
      <c r="AR223" s="12"/>
    </row>
    <row r="224" spans="6:44" ht="15.75" customHeight="1">
      <c r="F224" s="44"/>
      <c r="G224" s="15"/>
      <c r="H224" s="15"/>
      <c r="AP224" s="11"/>
      <c r="AQ224" s="12"/>
      <c r="AR224" s="12"/>
    </row>
    <row r="225" spans="6:44" ht="15.75" customHeight="1">
      <c r="F225" s="44"/>
      <c r="G225" s="15"/>
      <c r="H225" s="15"/>
      <c r="AP225" s="11"/>
      <c r="AQ225" s="12"/>
      <c r="AR225" s="12"/>
    </row>
    <row r="226" spans="6:44" ht="15.75" customHeight="1">
      <c r="F226" s="44"/>
      <c r="G226" s="15"/>
      <c r="H226" s="15"/>
      <c r="AP226" s="11"/>
      <c r="AQ226" s="12"/>
      <c r="AR226" s="12"/>
    </row>
    <row r="227" spans="6:44" ht="15.75" customHeight="1">
      <c r="F227" s="44"/>
      <c r="G227" s="15"/>
      <c r="H227" s="15"/>
      <c r="AP227" s="11"/>
      <c r="AQ227" s="12"/>
      <c r="AR227" s="12"/>
    </row>
    <row r="228" spans="6:44" ht="15.75" customHeight="1">
      <c r="F228" s="44"/>
      <c r="G228" s="15"/>
      <c r="H228" s="15"/>
      <c r="AP228" s="11"/>
      <c r="AQ228" s="12"/>
      <c r="AR228" s="12"/>
    </row>
    <row r="229" spans="6:44" ht="15.75" customHeight="1">
      <c r="F229" s="44"/>
      <c r="G229" s="15"/>
      <c r="H229" s="15"/>
      <c r="AP229" s="11"/>
      <c r="AQ229" s="12"/>
      <c r="AR229" s="12"/>
    </row>
    <row r="230" spans="6:44" ht="15.75" customHeight="1">
      <c r="F230" s="44"/>
      <c r="G230" s="15"/>
      <c r="H230" s="15"/>
      <c r="AP230" s="11"/>
      <c r="AQ230" s="12"/>
      <c r="AR230" s="12"/>
    </row>
    <row r="231" spans="6:44" ht="15.75" customHeight="1">
      <c r="F231" s="44"/>
      <c r="G231" s="15"/>
      <c r="H231" s="15"/>
      <c r="AP231" s="11"/>
      <c r="AQ231" s="12"/>
      <c r="AR231" s="12"/>
    </row>
    <row r="232" spans="6:44" ht="15.75" customHeight="1">
      <c r="F232" s="44"/>
      <c r="G232" s="15"/>
      <c r="H232" s="15"/>
      <c r="AP232" s="11"/>
      <c r="AQ232" s="12"/>
      <c r="AR232" s="12"/>
    </row>
    <row r="233" spans="6:44" ht="15.75" customHeight="1">
      <c r="F233" s="44"/>
      <c r="G233" s="15"/>
      <c r="H233" s="15"/>
      <c r="AP233" s="11"/>
      <c r="AQ233" s="12"/>
      <c r="AR233" s="12"/>
    </row>
    <row r="234" spans="6:44" ht="15.75" customHeight="1">
      <c r="F234" s="44"/>
      <c r="G234" s="15"/>
      <c r="H234" s="15"/>
      <c r="AP234" s="11"/>
      <c r="AQ234" s="12"/>
      <c r="AR234" s="12"/>
    </row>
    <row r="235" spans="6:44" ht="15.75" customHeight="1">
      <c r="F235" s="44"/>
      <c r="G235" s="15"/>
      <c r="H235" s="15"/>
      <c r="AP235" s="11"/>
      <c r="AQ235" s="12"/>
      <c r="AR235" s="12"/>
    </row>
    <row r="236" spans="6:44" ht="15.75" customHeight="1">
      <c r="F236" s="44"/>
      <c r="G236" s="15"/>
      <c r="H236" s="15"/>
      <c r="AP236" s="11"/>
      <c r="AQ236" s="12"/>
      <c r="AR236" s="12"/>
    </row>
    <row r="237" spans="6:44" ht="15.75" customHeight="1">
      <c r="F237" s="44"/>
      <c r="G237" s="15"/>
      <c r="H237" s="15"/>
      <c r="AP237" s="11"/>
      <c r="AQ237" s="12"/>
      <c r="AR237" s="12"/>
    </row>
    <row r="238" spans="6:44" ht="15.75" customHeight="1">
      <c r="F238" s="44"/>
      <c r="G238" s="15"/>
      <c r="H238" s="15"/>
      <c r="AP238" s="11"/>
      <c r="AQ238" s="12"/>
      <c r="AR238" s="12"/>
    </row>
    <row r="239" spans="6:44" ht="15.75" customHeight="1">
      <c r="F239" s="44"/>
      <c r="G239" s="15"/>
      <c r="H239" s="15"/>
      <c r="AP239" s="11"/>
      <c r="AQ239" s="12"/>
      <c r="AR239" s="12"/>
    </row>
    <row r="240" spans="6:44" ht="15.75" customHeight="1">
      <c r="F240" s="44"/>
      <c r="G240" s="15"/>
      <c r="H240" s="15"/>
      <c r="AP240" s="11"/>
      <c r="AQ240" s="12"/>
      <c r="AR240" s="12"/>
    </row>
    <row r="241" spans="6:44" ht="15.75" customHeight="1">
      <c r="F241" s="44"/>
      <c r="G241" s="15"/>
      <c r="H241" s="15"/>
      <c r="AP241" s="11"/>
      <c r="AQ241" s="12"/>
      <c r="AR241" s="12"/>
    </row>
    <row r="242" spans="6:44" ht="15.75" customHeight="1">
      <c r="F242" s="44"/>
      <c r="G242" s="15"/>
      <c r="H242" s="15"/>
      <c r="AP242" s="11"/>
      <c r="AQ242" s="12"/>
      <c r="AR242" s="12"/>
    </row>
    <row r="243" spans="6:44" ht="15.75" customHeight="1">
      <c r="F243" s="44"/>
      <c r="G243" s="15"/>
      <c r="H243" s="15"/>
      <c r="AP243" s="11"/>
      <c r="AQ243" s="12"/>
      <c r="AR243" s="12"/>
    </row>
    <row r="244" spans="6:44" ht="15.75" customHeight="1">
      <c r="F244" s="44"/>
      <c r="G244" s="15"/>
      <c r="H244" s="15"/>
      <c r="AP244" s="11"/>
      <c r="AQ244" s="12"/>
      <c r="AR244" s="12"/>
    </row>
    <row r="245" spans="6:44" ht="15.75" customHeight="1">
      <c r="F245" s="44"/>
      <c r="G245" s="15"/>
      <c r="H245" s="15"/>
      <c r="AP245" s="11"/>
      <c r="AQ245" s="12"/>
      <c r="AR245" s="12"/>
    </row>
    <row r="246" spans="6:44" ht="15.75" customHeight="1">
      <c r="F246" s="44"/>
      <c r="G246" s="15"/>
      <c r="H246" s="15"/>
      <c r="AP246" s="11"/>
      <c r="AQ246" s="12"/>
      <c r="AR246" s="12"/>
    </row>
    <row r="247" spans="6:44" ht="15.75" customHeight="1">
      <c r="F247" s="44"/>
      <c r="G247" s="15"/>
      <c r="H247" s="15"/>
      <c r="AP247" s="11"/>
      <c r="AQ247" s="12"/>
      <c r="AR247" s="12"/>
    </row>
    <row r="248" spans="6:44" ht="15.75" customHeight="1">
      <c r="F248" s="44"/>
      <c r="G248" s="15"/>
      <c r="H248" s="15"/>
      <c r="AP248" s="11"/>
      <c r="AQ248" s="12"/>
      <c r="AR248" s="12"/>
    </row>
    <row r="249" spans="6:44" ht="15.75" customHeight="1">
      <c r="F249" s="44"/>
      <c r="G249" s="15"/>
      <c r="H249" s="15"/>
      <c r="AP249" s="11"/>
      <c r="AQ249" s="12"/>
      <c r="AR249" s="12"/>
    </row>
    <row r="250" spans="6:44" ht="15.75" customHeight="1">
      <c r="F250" s="44"/>
      <c r="G250" s="15"/>
      <c r="H250" s="15"/>
      <c r="AP250" s="11"/>
      <c r="AQ250" s="12"/>
      <c r="AR250" s="12"/>
    </row>
    <row r="251" spans="6:44" ht="15.75" customHeight="1">
      <c r="F251" s="44"/>
      <c r="G251" s="15"/>
      <c r="H251" s="15"/>
      <c r="AP251" s="11"/>
      <c r="AQ251" s="12"/>
      <c r="AR251" s="12"/>
    </row>
    <row r="252" spans="6:44" ht="15.75" customHeight="1">
      <c r="F252" s="44"/>
      <c r="G252" s="15"/>
      <c r="H252" s="15"/>
      <c r="AP252" s="11"/>
      <c r="AQ252" s="12"/>
      <c r="AR252" s="12"/>
    </row>
    <row r="253" spans="6:44" ht="15.75" customHeight="1">
      <c r="F253" s="44"/>
      <c r="G253" s="15"/>
      <c r="H253" s="15"/>
      <c r="AP253" s="11"/>
      <c r="AQ253" s="12"/>
      <c r="AR253" s="12"/>
    </row>
    <row r="254" spans="6:44" ht="15.75" customHeight="1">
      <c r="F254" s="44"/>
      <c r="G254" s="15"/>
      <c r="H254" s="15"/>
      <c r="AP254" s="11"/>
      <c r="AQ254" s="12"/>
      <c r="AR254" s="12"/>
    </row>
    <row r="255" spans="6:44" ht="15.75" customHeight="1">
      <c r="F255" s="44"/>
      <c r="G255" s="15"/>
      <c r="H255" s="15"/>
      <c r="AP255" s="11"/>
      <c r="AQ255" s="12"/>
      <c r="AR255" s="12"/>
    </row>
    <row r="256" spans="6:44" ht="15.75" customHeight="1">
      <c r="F256" s="44"/>
      <c r="G256" s="15"/>
      <c r="H256" s="15"/>
      <c r="AP256" s="11"/>
      <c r="AQ256" s="12"/>
      <c r="AR256" s="12"/>
    </row>
    <row r="257" spans="6:44" ht="15.75" customHeight="1">
      <c r="F257" s="44"/>
      <c r="G257" s="15"/>
      <c r="H257" s="15"/>
      <c r="AP257" s="11"/>
      <c r="AQ257" s="12"/>
      <c r="AR257" s="12"/>
    </row>
    <row r="258" spans="6:44" ht="15.75" customHeight="1">
      <c r="F258" s="44"/>
      <c r="G258" s="15"/>
      <c r="H258" s="15"/>
      <c r="AP258" s="11"/>
      <c r="AQ258" s="12"/>
      <c r="AR258" s="12"/>
    </row>
    <row r="259" spans="6:44" ht="15.75" customHeight="1">
      <c r="F259" s="44"/>
      <c r="G259" s="15"/>
      <c r="H259" s="15"/>
      <c r="AP259" s="11"/>
      <c r="AQ259" s="12"/>
      <c r="AR259" s="12"/>
    </row>
    <row r="260" spans="6:44" ht="15.75" customHeight="1">
      <c r="F260" s="44"/>
      <c r="G260" s="15"/>
      <c r="H260" s="15"/>
      <c r="AP260" s="11"/>
      <c r="AQ260" s="12"/>
      <c r="AR260" s="12"/>
    </row>
    <row r="261" spans="6:44" ht="15.75" customHeight="1">
      <c r="F261" s="44"/>
      <c r="G261" s="15"/>
      <c r="H261" s="15"/>
      <c r="AP261" s="11"/>
      <c r="AQ261" s="12"/>
      <c r="AR261" s="12"/>
    </row>
    <row r="262" spans="6:44" ht="15.75" customHeight="1">
      <c r="F262" s="44"/>
      <c r="G262" s="15"/>
      <c r="H262" s="15"/>
      <c r="AP262" s="11"/>
      <c r="AQ262" s="12"/>
      <c r="AR262" s="12"/>
    </row>
    <row r="263" spans="6:44" ht="15.75" customHeight="1">
      <c r="F263" s="44"/>
      <c r="G263" s="15"/>
      <c r="H263" s="15"/>
      <c r="AP263" s="11"/>
      <c r="AQ263" s="12"/>
      <c r="AR263" s="12"/>
    </row>
    <row r="264" spans="6:44" ht="15.75" customHeight="1">
      <c r="F264" s="44"/>
      <c r="G264" s="15"/>
      <c r="H264" s="15"/>
      <c r="AP264" s="11"/>
      <c r="AQ264" s="12"/>
      <c r="AR264" s="12"/>
    </row>
    <row r="265" spans="6:44" ht="15.75" customHeight="1">
      <c r="F265" s="44"/>
      <c r="G265" s="15"/>
      <c r="H265" s="15"/>
      <c r="AP265" s="11"/>
      <c r="AQ265" s="12"/>
      <c r="AR265" s="12"/>
    </row>
    <row r="266" spans="6:44" ht="15.75" customHeight="1">
      <c r="F266" s="44"/>
      <c r="G266" s="15"/>
      <c r="H266" s="15"/>
      <c r="AP266" s="11"/>
      <c r="AQ266" s="12"/>
      <c r="AR266" s="12"/>
    </row>
    <row r="267" spans="6:44" ht="15.75" customHeight="1">
      <c r="F267" s="44"/>
      <c r="G267" s="15"/>
      <c r="H267" s="15"/>
      <c r="AP267" s="11"/>
      <c r="AQ267" s="12"/>
      <c r="AR267" s="12"/>
    </row>
    <row r="268" spans="6:44" ht="15.75" customHeight="1">
      <c r="F268" s="44"/>
      <c r="G268" s="15"/>
      <c r="H268" s="15"/>
      <c r="AP268" s="11"/>
      <c r="AQ268" s="12"/>
      <c r="AR268" s="12"/>
    </row>
    <row r="269" spans="6:44" ht="15.75" customHeight="1">
      <c r="F269" s="44"/>
      <c r="G269" s="15"/>
      <c r="H269" s="15"/>
      <c r="AP269" s="11"/>
      <c r="AQ269" s="12"/>
      <c r="AR269" s="12"/>
    </row>
    <row r="270" spans="6:44" ht="15.75" customHeight="1">
      <c r="F270" s="44"/>
      <c r="G270" s="15"/>
      <c r="H270" s="15"/>
      <c r="AP270" s="11"/>
      <c r="AQ270" s="12"/>
      <c r="AR270" s="12"/>
    </row>
    <row r="271" spans="6:44" ht="15.75" customHeight="1">
      <c r="F271" s="44"/>
      <c r="G271" s="15"/>
      <c r="H271" s="15"/>
      <c r="AP271" s="11"/>
      <c r="AQ271" s="12"/>
      <c r="AR271" s="12"/>
    </row>
    <row r="272" spans="6:44" ht="15.75" customHeight="1">
      <c r="F272" s="44"/>
      <c r="G272" s="15"/>
      <c r="H272" s="15"/>
      <c r="AP272" s="11"/>
      <c r="AQ272" s="12"/>
      <c r="AR272" s="12"/>
    </row>
    <row r="273" spans="6:44" ht="15.75" customHeight="1">
      <c r="F273" s="44"/>
      <c r="G273" s="15"/>
      <c r="H273" s="15"/>
      <c r="AP273" s="11"/>
      <c r="AQ273" s="12"/>
      <c r="AR273" s="12"/>
    </row>
    <row r="274" spans="6:44" ht="15.75" customHeight="1">
      <c r="F274" s="44"/>
      <c r="G274" s="15"/>
      <c r="H274" s="15"/>
      <c r="AP274" s="11"/>
      <c r="AQ274" s="12"/>
      <c r="AR274" s="12"/>
    </row>
    <row r="275" spans="6:44" ht="15.75" customHeight="1">
      <c r="F275" s="44"/>
      <c r="G275" s="15"/>
      <c r="H275" s="15"/>
      <c r="AP275" s="11"/>
      <c r="AQ275" s="12"/>
      <c r="AR275" s="12"/>
    </row>
    <row r="276" spans="6:44" ht="15.75" customHeight="1">
      <c r="F276" s="44"/>
      <c r="G276" s="15"/>
      <c r="H276" s="15"/>
      <c r="AP276" s="11"/>
      <c r="AQ276" s="12"/>
      <c r="AR276" s="12"/>
    </row>
    <row r="277" spans="6:44" ht="15.75" customHeight="1">
      <c r="F277" s="44"/>
      <c r="G277" s="15"/>
      <c r="H277" s="15"/>
      <c r="AP277" s="11"/>
      <c r="AQ277" s="12"/>
      <c r="AR277" s="12"/>
    </row>
    <row r="278" spans="6:44" ht="15.75" customHeight="1">
      <c r="F278" s="44"/>
      <c r="G278" s="15"/>
      <c r="H278" s="15"/>
      <c r="AP278" s="11"/>
      <c r="AQ278" s="12"/>
      <c r="AR278" s="12"/>
    </row>
    <row r="279" spans="6:44" ht="15.75" customHeight="1">
      <c r="F279" s="44"/>
      <c r="G279" s="15"/>
      <c r="H279" s="15"/>
      <c r="AP279" s="11"/>
      <c r="AQ279" s="12"/>
      <c r="AR279" s="12"/>
    </row>
    <row r="280" spans="6:44" ht="15.75" customHeight="1">
      <c r="F280" s="44"/>
      <c r="G280" s="15"/>
      <c r="H280" s="15"/>
      <c r="AP280" s="11"/>
      <c r="AQ280" s="12"/>
      <c r="AR280" s="12"/>
    </row>
    <row r="281" spans="6:44" ht="15.75" customHeight="1">
      <c r="F281" s="44"/>
      <c r="G281" s="15"/>
      <c r="H281" s="15"/>
      <c r="AP281" s="11"/>
      <c r="AQ281" s="12"/>
      <c r="AR281" s="12"/>
    </row>
    <row r="282" spans="6:44" ht="15.75" customHeight="1">
      <c r="F282" s="44"/>
      <c r="G282" s="15"/>
      <c r="H282" s="15"/>
      <c r="AP282" s="11"/>
      <c r="AQ282" s="12"/>
      <c r="AR282" s="12"/>
    </row>
    <row r="283" spans="6:44" ht="15.75" customHeight="1">
      <c r="F283" s="44"/>
      <c r="G283" s="15"/>
      <c r="H283" s="15"/>
      <c r="AP283" s="11"/>
      <c r="AQ283" s="12"/>
      <c r="AR283" s="12"/>
    </row>
    <row r="284" spans="6:44" ht="15.75" customHeight="1">
      <c r="F284" s="44"/>
      <c r="G284" s="15"/>
      <c r="H284" s="15"/>
      <c r="AP284" s="11"/>
      <c r="AQ284" s="12"/>
      <c r="AR284" s="12"/>
    </row>
    <row r="285" spans="6:44" ht="15.75" customHeight="1">
      <c r="F285" s="44"/>
      <c r="G285" s="15"/>
      <c r="H285" s="15"/>
      <c r="AP285" s="11"/>
      <c r="AQ285" s="12"/>
      <c r="AR285" s="12"/>
    </row>
    <row r="286" spans="6:44" ht="15.75" customHeight="1">
      <c r="F286" s="44"/>
      <c r="G286" s="15"/>
      <c r="H286" s="15"/>
      <c r="AP286" s="11"/>
      <c r="AQ286" s="12"/>
      <c r="AR286" s="12"/>
    </row>
    <row r="287" spans="6:44" ht="15.75" customHeight="1">
      <c r="F287" s="44"/>
      <c r="G287" s="15"/>
      <c r="H287" s="15"/>
      <c r="AP287" s="11"/>
      <c r="AQ287" s="12"/>
      <c r="AR287" s="12"/>
    </row>
    <row r="288" spans="6:44" ht="15.75" customHeight="1">
      <c r="F288" s="44"/>
      <c r="G288" s="15"/>
      <c r="H288" s="15"/>
      <c r="AP288" s="11"/>
      <c r="AQ288" s="12"/>
      <c r="AR288" s="12"/>
    </row>
    <row r="289" spans="6:44" ht="15.75" customHeight="1">
      <c r="F289" s="44"/>
      <c r="G289" s="15"/>
      <c r="H289" s="15"/>
      <c r="AP289" s="11"/>
      <c r="AQ289" s="12"/>
      <c r="AR289" s="12"/>
    </row>
    <row r="290" spans="6:44" ht="15.75" customHeight="1">
      <c r="F290" s="44"/>
      <c r="G290" s="15"/>
      <c r="H290" s="15"/>
      <c r="AP290" s="11"/>
      <c r="AQ290" s="12"/>
      <c r="AR290" s="12"/>
    </row>
    <row r="291" spans="6:44" ht="15.75" customHeight="1">
      <c r="F291" s="44"/>
      <c r="G291" s="15"/>
      <c r="H291" s="15"/>
      <c r="AP291" s="11"/>
      <c r="AQ291" s="12"/>
      <c r="AR291" s="12"/>
    </row>
    <row r="292" spans="6:44" ht="15.75" customHeight="1">
      <c r="F292" s="44"/>
      <c r="G292" s="15"/>
      <c r="H292" s="15"/>
      <c r="AP292" s="11"/>
      <c r="AQ292" s="12"/>
      <c r="AR292" s="12"/>
    </row>
    <row r="293" spans="6:44" ht="15.75" customHeight="1">
      <c r="F293" s="44"/>
      <c r="G293" s="15"/>
      <c r="H293" s="15"/>
      <c r="AP293" s="11"/>
      <c r="AQ293" s="12"/>
      <c r="AR293" s="12"/>
    </row>
    <row r="294" spans="6:44" ht="15.75" customHeight="1">
      <c r="F294" s="44"/>
      <c r="G294" s="15"/>
      <c r="H294" s="15"/>
      <c r="AP294" s="11"/>
      <c r="AQ294" s="12"/>
      <c r="AR294" s="12"/>
    </row>
    <row r="295" spans="6:44" ht="15.75" customHeight="1">
      <c r="F295" s="44"/>
      <c r="G295" s="15"/>
      <c r="H295" s="15"/>
      <c r="AP295" s="11"/>
      <c r="AQ295" s="12"/>
      <c r="AR295" s="12"/>
    </row>
    <row r="296" spans="6:44" ht="15.75" customHeight="1">
      <c r="F296" s="44"/>
      <c r="G296" s="15"/>
      <c r="H296" s="15"/>
      <c r="AP296" s="11"/>
      <c r="AQ296" s="12"/>
      <c r="AR296" s="12"/>
    </row>
    <row r="297" spans="6:44" ht="15.75" customHeight="1">
      <c r="F297" s="44"/>
      <c r="G297" s="15"/>
      <c r="H297" s="15"/>
      <c r="AP297" s="11"/>
      <c r="AQ297" s="12"/>
      <c r="AR297" s="12"/>
    </row>
    <row r="298" spans="6:44" ht="15.75" customHeight="1">
      <c r="F298" s="44"/>
      <c r="G298" s="15"/>
      <c r="H298" s="15"/>
      <c r="AP298" s="11"/>
      <c r="AQ298" s="12"/>
      <c r="AR298" s="12"/>
    </row>
    <row r="299" spans="6:44" ht="15.75" customHeight="1">
      <c r="F299" s="44"/>
      <c r="G299" s="15"/>
      <c r="H299" s="15"/>
      <c r="AP299" s="11"/>
      <c r="AQ299" s="12"/>
      <c r="AR299" s="12"/>
    </row>
    <row r="300" spans="6:44" ht="15.75" customHeight="1">
      <c r="F300" s="44"/>
      <c r="G300" s="15"/>
      <c r="H300" s="15"/>
      <c r="AP300" s="11"/>
      <c r="AQ300" s="12"/>
      <c r="AR300" s="12"/>
    </row>
    <row r="301" spans="6:44" ht="15.75" customHeight="1">
      <c r="F301" s="44"/>
      <c r="G301" s="15"/>
      <c r="H301" s="15"/>
      <c r="AP301" s="11"/>
      <c r="AQ301" s="12"/>
      <c r="AR301" s="12"/>
    </row>
    <row r="302" spans="6:44" ht="15.75" customHeight="1">
      <c r="F302" s="44"/>
      <c r="G302" s="15"/>
      <c r="H302" s="15"/>
      <c r="AP302" s="11"/>
      <c r="AQ302" s="12"/>
      <c r="AR302" s="12"/>
    </row>
    <row r="303" spans="6:44" ht="15.75" customHeight="1">
      <c r="F303" s="44"/>
      <c r="G303" s="15"/>
      <c r="H303" s="15"/>
      <c r="AP303" s="11"/>
      <c r="AQ303" s="12"/>
      <c r="AR303" s="12"/>
    </row>
    <row r="304" spans="6:44" ht="15.75" customHeight="1">
      <c r="F304" s="44"/>
      <c r="G304" s="15"/>
      <c r="H304" s="15"/>
      <c r="AP304" s="11"/>
      <c r="AQ304" s="12"/>
      <c r="AR304" s="12"/>
    </row>
    <row r="305" spans="6:44" ht="15.75" customHeight="1">
      <c r="F305" s="44"/>
      <c r="G305" s="15"/>
      <c r="H305" s="15"/>
      <c r="AP305" s="11"/>
      <c r="AQ305" s="12"/>
      <c r="AR305" s="12"/>
    </row>
    <row r="306" spans="6:44" ht="15.75" customHeight="1">
      <c r="F306" s="44"/>
      <c r="G306" s="15"/>
      <c r="H306" s="15"/>
      <c r="AP306" s="11"/>
      <c r="AQ306" s="12"/>
      <c r="AR306" s="12"/>
    </row>
    <row r="307" spans="6:44" ht="15.75" customHeight="1">
      <c r="F307" s="44"/>
      <c r="G307" s="15"/>
      <c r="H307" s="15"/>
      <c r="AP307" s="11"/>
      <c r="AQ307" s="12"/>
      <c r="AR307" s="12"/>
    </row>
    <row r="308" spans="6:44" ht="15.75" customHeight="1">
      <c r="F308" s="44"/>
      <c r="G308" s="15"/>
      <c r="H308" s="15"/>
      <c r="AP308" s="11"/>
      <c r="AQ308" s="12"/>
      <c r="AR308" s="12"/>
    </row>
    <row r="309" spans="6:44" ht="15.75" customHeight="1">
      <c r="F309" s="44"/>
      <c r="G309" s="15"/>
      <c r="H309" s="15"/>
      <c r="AP309" s="11"/>
      <c r="AQ309" s="12"/>
      <c r="AR309" s="12"/>
    </row>
    <row r="310" spans="6:44" ht="15.75" customHeight="1">
      <c r="F310" s="44"/>
      <c r="G310" s="15"/>
      <c r="H310" s="15"/>
      <c r="AP310" s="11"/>
      <c r="AQ310" s="12"/>
      <c r="AR310" s="12"/>
    </row>
    <row r="311" spans="6:44" ht="15.75" customHeight="1">
      <c r="F311" s="44"/>
      <c r="G311" s="15"/>
      <c r="H311" s="15"/>
      <c r="AP311" s="11"/>
      <c r="AQ311" s="12"/>
      <c r="AR311" s="12"/>
    </row>
    <row r="312" spans="6:44" ht="15.75" customHeight="1">
      <c r="F312" s="44"/>
      <c r="G312" s="15"/>
      <c r="H312" s="15"/>
      <c r="AP312" s="11"/>
      <c r="AQ312" s="12"/>
      <c r="AR312" s="12"/>
    </row>
    <row r="313" spans="6:44" ht="15.75" customHeight="1">
      <c r="F313" s="44"/>
      <c r="G313" s="15"/>
      <c r="H313" s="15"/>
      <c r="AP313" s="11"/>
      <c r="AQ313" s="12"/>
      <c r="AR313" s="12"/>
    </row>
    <row r="314" spans="6:44" ht="15.75" customHeight="1">
      <c r="F314" s="44"/>
      <c r="G314" s="15"/>
      <c r="H314" s="15"/>
      <c r="AP314" s="11"/>
      <c r="AQ314" s="12"/>
      <c r="AR314" s="12"/>
    </row>
    <row r="315" spans="6:44" ht="15.75" customHeight="1">
      <c r="F315" s="44"/>
      <c r="G315" s="15"/>
      <c r="H315" s="15"/>
      <c r="AP315" s="11"/>
      <c r="AQ315" s="12"/>
      <c r="AR315" s="12"/>
    </row>
    <row r="316" spans="6:44" ht="15.75" customHeight="1">
      <c r="F316" s="44"/>
      <c r="G316" s="15"/>
      <c r="H316" s="15"/>
      <c r="AP316" s="11"/>
      <c r="AQ316" s="12"/>
      <c r="AR316" s="12"/>
    </row>
    <row r="317" spans="6:44" ht="15.75" customHeight="1">
      <c r="F317" s="44"/>
      <c r="G317" s="15"/>
      <c r="H317" s="15"/>
      <c r="AP317" s="11"/>
      <c r="AQ317" s="12"/>
      <c r="AR317" s="12"/>
    </row>
    <row r="318" spans="6:44" ht="15.75" customHeight="1">
      <c r="F318" s="44"/>
      <c r="G318" s="15"/>
      <c r="H318" s="15"/>
      <c r="AP318" s="11"/>
      <c r="AQ318" s="12"/>
      <c r="AR318" s="12"/>
    </row>
    <row r="319" spans="6:44" ht="15.75" customHeight="1">
      <c r="F319" s="44"/>
      <c r="G319" s="15"/>
      <c r="H319" s="15"/>
      <c r="AP319" s="11"/>
      <c r="AQ319" s="12"/>
      <c r="AR319" s="12"/>
    </row>
    <row r="320" spans="6:44" ht="15.75" customHeight="1">
      <c r="F320" s="44"/>
      <c r="G320" s="15"/>
      <c r="H320" s="15"/>
      <c r="AP320" s="11"/>
      <c r="AQ320" s="12"/>
      <c r="AR320" s="12"/>
    </row>
    <row r="321" spans="6:44" ht="15.75" customHeight="1">
      <c r="F321" s="44"/>
      <c r="G321" s="15"/>
      <c r="H321" s="15"/>
      <c r="AP321" s="11"/>
      <c r="AQ321" s="12"/>
      <c r="AR321" s="12"/>
    </row>
    <row r="322" spans="6:44" ht="15.75" customHeight="1">
      <c r="F322" s="44"/>
      <c r="G322" s="15"/>
      <c r="H322" s="15"/>
      <c r="AP322" s="11"/>
      <c r="AQ322" s="12"/>
      <c r="AR322" s="12"/>
    </row>
    <row r="323" spans="6:44" ht="15.75" customHeight="1">
      <c r="F323" s="44"/>
      <c r="G323" s="15"/>
      <c r="H323" s="15"/>
      <c r="AP323" s="11"/>
      <c r="AQ323" s="12"/>
      <c r="AR323" s="12"/>
    </row>
    <row r="324" spans="6:44" ht="15.75" customHeight="1">
      <c r="F324" s="44"/>
      <c r="G324" s="15"/>
      <c r="H324" s="15"/>
      <c r="AP324" s="11"/>
      <c r="AQ324" s="12"/>
      <c r="AR324" s="12"/>
    </row>
    <row r="325" spans="6:44" ht="15.75" customHeight="1">
      <c r="F325" s="44"/>
      <c r="G325" s="15"/>
      <c r="H325" s="15"/>
      <c r="AP325" s="11"/>
      <c r="AQ325" s="12"/>
      <c r="AR325" s="12"/>
    </row>
    <row r="326" spans="6:44" ht="15.75" customHeight="1">
      <c r="F326" s="44"/>
      <c r="G326" s="15"/>
      <c r="H326" s="15"/>
      <c r="AP326" s="11"/>
      <c r="AQ326" s="12"/>
      <c r="AR326" s="12"/>
    </row>
    <row r="327" spans="6:44" ht="15.75" customHeight="1">
      <c r="F327" s="44"/>
      <c r="G327" s="15"/>
      <c r="H327" s="15"/>
      <c r="AP327" s="11"/>
      <c r="AQ327" s="12"/>
      <c r="AR327" s="12"/>
    </row>
    <row r="328" spans="6:44" ht="15.75" customHeight="1">
      <c r="F328" s="44"/>
      <c r="G328" s="15"/>
      <c r="H328" s="15"/>
      <c r="AP328" s="11"/>
      <c r="AQ328" s="12"/>
      <c r="AR328" s="12"/>
    </row>
    <row r="329" spans="6:44" ht="15.75" customHeight="1">
      <c r="F329" s="44"/>
      <c r="G329" s="15"/>
      <c r="H329" s="15"/>
      <c r="AP329" s="11"/>
      <c r="AQ329" s="12"/>
      <c r="AR329" s="12"/>
    </row>
    <row r="330" spans="6:44" ht="15.75" customHeight="1">
      <c r="F330" s="44"/>
      <c r="G330" s="15"/>
      <c r="H330" s="15"/>
      <c r="AP330" s="11"/>
      <c r="AQ330" s="12"/>
      <c r="AR330" s="12"/>
    </row>
    <row r="331" spans="6:44" ht="15.75" customHeight="1">
      <c r="F331" s="44"/>
      <c r="G331" s="15"/>
      <c r="H331" s="15"/>
      <c r="AP331" s="11"/>
      <c r="AQ331" s="12"/>
      <c r="AR331" s="12"/>
    </row>
    <row r="332" spans="6:44" ht="15.75" customHeight="1">
      <c r="F332" s="44"/>
      <c r="G332" s="15"/>
      <c r="H332" s="15"/>
      <c r="AP332" s="11"/>
      <c r="AQ332" s="12"/>
      <c r="AR332" s="12"/>
    </row>
    <row r="333" spans="6:44" ht="15.75" customHeight="1">
      <c r="F333" s="44"/>
      <c r="G333" s="15"/>
      <c r="H333" s="15"/>
      <c r="AP333" s="11"/>
      <c r="AQ333" s="12"/>
      <c r="AR333" s="12"/>
    </row>
    <row r="334" spans="6:44" ht="15.75" customHeight="1">
      <c r="F334" s="44"/>
      <c r="G334" s="15"/>
      <c r="H334" s="15"/>
      <c r="AP334" s="11"/>
      <c r="AQ334" s="12"/>
      <c r="AR334" s="12"/>
    </row>
    <row r="335" spans="6:44" ht="15.75" customHeight="1">
      <c r="F335" s="44"/>
      <c r="G335" s="15"/>
      <c r="H335" s="15"/>
      <c r="AP335" s="11"/>
      <c r="AQ335" s="12"/>
      <c r="AR335" s="12"/>
    </row>
    <row r="336" spans="6:44" ht="15.75" customHeight="1">
      <c r="F336" s="44"/>
      <c r="G336" s="15"/>
      <c r="H336" s="15"/>
      <c r="AP336" s="11"/>
      <c r="AQ336" s="12"/>
      <c r="AR336" s="12"/>
    </row>
    <row r="337" spans="6:44" ht="15.75" customHeight="1">
      <c r="F337" s="44"/>
      <c r="G337" s="15"/>
      <c r="H337" s="15"/>
      <c r="AP337" s="11"/>
      <c r="AQ337" s="12"/>
      <c r="AR337" s="12"/>
    </row>
    <row r="338" spans="6:44" ht="15.75" customHeight="1">
      <c r="F338" s="44"/>
      <c r="G338" s="15"/>
      <c r="H338" s="15"/>
      <c r="AP338" s="11"/>
      <c r="AQ338" s="12"/>
      <c r="AR338" s="12"/>
    </row>
    <row r="339" spans="6:44" ht="15.75" customHeight="1">
      <c r="F339" s="44"/>
      <c r="G339" s="15"/>
      <c r="H339" s="15"/>
      <c r="AP339" s="11"/>
      <c r="AQ339" s="12"/>
      <c r="AR339" s="12"/>
    </row>
    <row r="340" spans="6:44" ht="15.75" customHeight="1">
      <c r="F340" s="44"/>
      <c r="G340" s="15"/>
      <c r="H340" s="15"/>
      <c r="AP340" s="11"/>
      <c r="AQ340" s="12"/>
      <c r="AR340" s="12"/>
    </row>
    <row r="341" spans="6:44" ht="15.75" customHeight="1">
      <c r="F341" s="44"/>
      <c r="G341" s="15"/>
      <c r="H341" s="15"/>
      <c r="AP341" s="11"/>
      <c r="AQ341" s="12"/>
      <c r="AR341" s="12"/>
    </row>
    <row r="342" spans="6:44" ht="15.75" customHeight="1">
      <c r="F342" s="44"/>
      <c r="G342" s="15"/>
      <c r="H342" s="15"/>
      <c r="AP342" s="11"/>
      <c r="AQ342" s="12"/>
      <c r="AR342" s="12"/>
    </row>
    <row r="343" spans="6:44" ht="15.75" customHeight="1">
      <c r="F343" s="44"/>
      <c r="G343" s="15"/>
      <c r="H343" s="15"/>
      <c r="AP343" s="11"/>
      <c r="AQ343" s="12"/>
      <c r="AR343" s="12"/>
    </row>
    <row r="344" spans="6:44" ht="15.75" customHeight="1">
      <c r="F344" s="44"/>
      <c r="G344" s="15"/>
      <c r="H344" s="15"/>
      <c r="AP344" s="11"/>
      <c r="AQ344" s="12"/>
      <c r="AR344" s="12"/>
    </row>
    <row r="345" spans="6:44" ht="15.75" customHeight="1">
      <c r="F345" s="44"/>
      <c r="G345" s="15"/>
      <c r="H345" s="15"/>
      <c r="AP345" s="11"/>
      <c r="AQ345" s="12"/>
      <c r="AR345" s="12"/>
    </row>
    <row r="346" spans="6:44" ht="15.75" customHeight="1">
      <c r="F346" s="44"/>
      <c r="G346" s="15"/>
      <c r="H346" s="15"/>
      <c r="AP346" s="11"/>
      <c r="AQ346" s="12"/>
      <c r="AR346" s="12"/>
    </row>
    <row r="347" spans="6:44" ht="15.75" customHeight="1">
      <c r="F347" s="44"/>
      <c r="G347" s="15"/>
      <c r="H347" s="15"/>
      <c r="AP347" s="11"/>
      <c r="AQ347" s="12"/>
      <c r="AR347" s="12"/>
    </row>
    <row r="348" spans="6:44" ht="15.75" customHeight="1">
      <c r="F348" s="44"/>
      <c r="G348" s="15"/>
      <c r="H348" s="15"/>
      <c r="AP348" s="11"/>
      <c r="AQ348" s="12"/>
      <c r="AR348" s="12"/>
    </row>
    <row r="349" spans="6:44" ht="15.75" customHeight="1">
      <c r="F349" s="44"/>
      <c r="G349" s="15"/>
      <c r="H349" s="15"/>
      <c r="AP349" s="11"/>
      <c r="AQ349" s="12"/>
      <c r="AR349" s="12"/>
    </row>
    <row r="350" spans="6:44" ht="15.75" customHeight="1">
      <c r="F350" s="44"/>
      <c r="G350" s="15"/>
      <c r="H350" s="15"/>
      <c r="AP350" s="11"/>
      <c r="AQ350" s="12"/>
      <c r="AR350" s="12"/>
    </row>
    <row r="351" spans="6:44" ht="15.75" customHeight="1">
      <c r="F351" s="44"/>
      <c r="G351" s="15"/>
      <c r="H351" s="15"/>
      <c r="AP351" s="11"/>
      <c r="AQ351" s="12"/>
      <c r="AR351" s="12"/>
    </row>
    <row r="352" spans="6:44" ht="15.75" customHeight="1">
      <c r="F352" s="44"/>
      <c r="G352" s="15"/>
      <c r="H352" s="15"/>
      <c r="AP352" s="11"/>
      <c r="AQ352" s="12"/>
      <c r="AR352" s="12"/>
    </row>
    <row r="353" spans="6:44" ht="15.75" customHeight="1">
      <c r="F353" s="44"/>
      <c r="G353" s="15"/>
      <c r="H353" s="15"/>
      <c r="AP353" s="11"/>
      <c r="AQ353" s="12"/>
      <c r="AR353" s="12"/>
    </row>
    <row r="354" spans="6:44" ht="15.75" customHeight="1">
      <c r="F354" s="44"/>
      <c r="G354" s="15"/>
      <c r="H354" s="15"/>
      <c r="AP354" s="11"/>
      <c r="AQ354" s="12"/>
      <c r="AR354" s="12"/>
    </row>
    <row r="355" spans="6:44" ht="15.75" customHeight="1">
      <c r="F355" s="44"/>
      <c r="G355" s="15"/>
      <c r="H355" s="15"/>
      <c r="AP355" s="11"/>
      <c r="AQ355" s="12"/>
      <c r="AR355" s="12"/>
    </row>
    <row r="356" spans="6:44" ht="15.75" customHeight="1">
      <c r="F356" s="44"/>
      <c r="G356" s="15"/>
      <c r="H356" s="15"/>
      <c r="AP356" s="11"/>
      <c r="AQ356" s="12"/>
      <c r="AR356" s="12"/>
    </row>
    <row r="357" spans="6:44" ht="15.75" customHeight="1">
      <c r="F357" s="44"/>
      <c r="G357" s="15"/>
      <c r="H357" s="15"/>
      <c r="AP357" s="11"/>
      <c r="AQ357" s="12"/>
      <c r="AR357" s="12"/>
    </row>
    <row r="358" spans="6:44" ht="15.75" customHeight="1">
      <c r="F358" s="44"/>
      <c r="G358" s="15"/>
      <c r="H358" s="15"/>
      <c r="AP358" s="11"/>
      <c r="AQ358" s="12"/>
      <c r="AR358" s="12"/>
    </row>
    <row r="359" spans="6:44" ht="15.75" customHeight="1">
      <c r="F359" s="44"/>
      <c r="G359" s="15"/>
      <c r="H359" s="15"/>
      <c r="AP359" s="11"/>
      <c r="AQ359" s="12"/>
      <c r="AR359" s="12"/>
    </row>
    <row r="360" spans="6:44" ht="15.75" customHeight="1">
      <c r="F360" s="44"/>
      <c r="G360" s="15"/>
      <c r="H360" s="15"/>
      <c r="AP360" s="11"/>
      <c r="AQ360" s="12"/>
      <c r="AR360" s="12"/>
    </row>
    <row r="361" spans="6:44" ht="15.75" customHeight="1">
      <c r="F361" s="44"/>
      <c r="G361" s="15"/>
      <c r="H361" s="15"/>
      <c r="AP361" s="11"/>
      <c r="AQ361" s="12"/>
      <c r="AR361" s="12"/>
    </row>
    <row r="362" spans="6:44" ht="15.75" customHeight="1">
      <c r="F362" s="44"/>
      <c r="G362" s="15"/>
      <c r="H362" s="15"/>
      <c r="AP362" s="11"/>
      <c r="AQ362" s="12"/>
      <c r="AR362" s="12"/>
    </row>
    <row r="363" spans="6:44" ht="15.75" customHeight="1">
      <c r="F363" s="44"/>
      <c r="G363" s="15"/>
      <c r="H363" s="15"/>
      <c r="AP363" s="11"/>
      <c r="AQ363" s="12"/>
      <c r="AR363" s="12"/>
    </row>
    <row r="364" spans="6:44" ht="15.75" customHeight="1">
      <c r="F364" s="44"/>
      <c r="G364" s="15"/>
      <c r="H364" s="15"/>
      <c r="AP364" s="11"/>
      <c r="AQ364" s="12"/>
      <c r="AR364" s="12"/>
    </row>
    <row r="365" spans="6:44" ht="15.75" customHeight="1">
      <c r="F365" s="44"/>
      <c r="G365" s="15"/>
      <c r="H365" s="15"/>
      <c r="AP365" s="11"/>
      <c r="AQ365" s="12"/>
      <c r="AR365" s="12"/>
    </row>
    <row r="366" spans="6:44" ht="15.75" customHeight="1">
      <c r="F366" s="44"/>
      <c r="G366" s="15"/>
      <c r="H366" s="15"/>
      <c r="AP366" s="11"/>
      <c r="AQ366" s="12"/>
      <c r="AR366" s="12"/>
    </row>
    <row r="367" spans="6:44" ht="15.75" customHeight="1">
      <c r="F367" s="44"/>
      <c r="G367" s="15"/>
      <c r="H367" s="15"/>
      <c r="AP367" s="11"/>
      <c r="AQ367" s="12"/>
      <c r="AR367" s="12"/>
    </row>
    <row r="368" spans="6:44" ht="15.75" customHeight="1">
      <c r="F368" s="44"/>
      <c r="G368" s="15"/>
      <c r="H368" s="15"/>
      <c r="AP368" s="11"/>
      <c r="AQ368" s="12"/>
      <c r="AR368" s="12"/>
    </row>
    <row r="369" spans="6:44" ht="15.75" customHeight="1">
      <c r="F369" s="44"/>
      <c r="G369" s="15"/>
      <c r="H369" s="15"/>
      <c r="AP369" s="11"/>
      <c r="AQ369" s="12"/>
      <c r="AR369" s="12"/>
    </row>
    <row r="370" spans="6:44" ht="15.75" customHeight="1">
      <c r="F370" s="44"/>
      <c r="G370" s="15"/>
      <c r="H370" s="15"/>
      <c r="AP370" s="11"/>
      <c r="AQ370" s="12"/>
      <c r="AR370" s="12"/>
    </row>
    <row r="371" spans="6:44" ht="15.75" customHeight="1">
      <c r="F371" s="44"/>
      <c r="G371" s="15"/>
      <c r="H371" s="15"/>
      <c r="AP371" s="11"/>
      <c r="AQ371" s="12"/>
      <c r="AR371" s="12"/>
    </row>
    <row r="372" spans="6:44" ht="15.75" customHeight="1">
      <c r="F372" s="44"/>
      <c r="G372" s="15"/>
      <c r="H372" s="15"/>
      <c r="AP372" s="11"/>
      <c r="AQ372" s="12"/>
      <c r="AR372" s="12"/>
    </row>
    <row r="373" spans="6:44" ht="15.75" customHeight="1">
      <c r="F373" s="44"/>
      <c r="G373" s="15"/>
      <c r="H373" s="15"/>
      <c r="AP373" s="11"/>
      <c r="AQ373" s="12"/>
      <c r="AR373" s="12"/>
    </row>
    <row r="374" spans="6:44" ht="15.75" customHeight="1">
      <c r="F374" s="44"/>
      <c r="G374" s="15"/>
      <c r="H374" s="15"/>
      <c r="AP374" s="11"/>
      <c r="AQ374" s="12"/>
      <c r="AR374" s="12"/>
    </row>
    <row r="375" spans="6:44" ht="15.75" customHeight="1">
      <c r="F375" s="44"/>
      <c r="G375" s="15"/>
      <c r="H375" s="15"/>
      <c r="AP375" s="11"/>
      <c r="AQ375" s="12"/>
      <c r="AR375" s="12"/>
    </row>
    <row r="376" spans="6:44" ht="15.75" customHeight="1">
      <c r="F376" s="44"/>
      <c r="G376" s="15"/>
      <c r="H376" s="15"/>
      <c r="AP376" s="11"/>
      <c r="AQ376" s="12"/>
      <c r="AR376" s="12"/>
    </row>
    <row r="377" spans="6:44" ht="15.75" customHeight="1">
      <c r="F377" s="44"/>
      <c r="G377" s="15"/>
      <c r="H377" s="15"/>
      <c r="AP377" s="11"/>
      <c r="AQ377" s="12"/>
      <c r="AR377" s="12"/>
    </row>
    <row r="378" spans="6:44" ht="15.75" customHeight="1">
      <c r="F378" s="44"/>
      <c r="G378" s="15"/>
      <c r="H378" s="15"/>
      <c r="AP378" s="11"/>
      <c r="AQ378" s="12"/>
      <c r="AR378" s="12"/>
    </row>
    <row r="379" spans="6:44" ht="15.75" customHeight="1">
      <c r="F379" s="44"/>
      <c r="G379" s="15"/>
      <c r="H379" s="15"/>
      <c r="AP379" s="11"/>
      <c r="AQ379" s="12"/>
      <c r="AR379" s="12"/>
    </row>
    <row r="380" spans="6:44" ht="15.75" customHeight="1">
      <c r="F380" s="44"/>
      <c r="G380" s="15"/>
      <c r="H380" s="15"/>
      <c r="AP380" s="11"/>
      <c r="AQ380" s="12"/>
      <c r="AR380" s="12"/>
    </row>
    <row r="381" spans="6:44" ht="15.75" customHeight="1">
      <c r="F381" s="44"/>
      <c r="G381" s="15"/>
      <c r="H381" s="15"/>
      <c r="AP381" s="11"/>
      <c r="AQ381" s="12"/>
      <c r="AR381" s="12"/>
    </row>
    <row r="382" spans="6:44" ht="15.75" customHeight="1">
      <c r="F382" s="44"/>
      <c r="G382" s="15"/>
      <c r="H382" s="15"/>
      <c r="AP382" s="11"/>
      <c r="AQ382" s="12"/>
      <c r="AR382" s="12"/>
    </row>
    <row r="383" spans="6:44" ht="15.75" customHeight="1">
      <c r="F383" s="44"/>
      <c r="G383" s="15"/>
      <c r="H383" s="15"/>
      <c r="AP383" s="11"/>
      <c r="AQ383" s="12"/>
      <c r="AR383" s="12"/>
    </row>
    <row r="384" spans="6:44" ht="15.75" customHeight="1">
      <c r="F384" s="44"/>
      <c r="G384" s="15"/>
      <c r="H384" s="15"/>
      <c r="AP384" s="11"/>
      <c r="AQ384" s="12"/>
      <c r="AR384" s="12"/>
    </row>
    <row r="385" spans="6:44" ht="15.75" customHeight="1">
      <c r="F385" s="44"/>
      <c r="G385" s="15"/>
      <c r="H385" s="15"/>
      <c r="AP385" s="11"/>
      <c r="AQ385" s="12"/>
      <c r="AR385" s="12"/>
    </row>
    <row r="386" spans="6:44" ht="15.75" customHeight="1">
      <c r="F386" s="44"/>
      <c r="G386" s="15"/>
      <c r="H386" s="15"/>
      <c r="AP386" s="11"/>
      <c r="AQ386" s="12"/>
      <c r="AR386" s="12"/>
    </row>
    <row r="387" spans="6:44" ht="15.75" customHeight="1">
      <c r="F387" s="44"/>
      <c r="G387" s="15"/>
      <c r="H387" s="15"/>
      <c r="AP387" s="11"/>
      <c r="AQ387" s="12"/>
      <c r="AR387" s="12"/>
    </row>
    <row r="388" spans="6:44" ht="15.75" customHeight="1">
      <c r="F388" s="44"/>
      <c r="G388" s="15"/>
      <c r="H388" s="15"/>
      <c r="AP388" s="11"/>
      <c r="AQ388" s="12"/>
      <c r="AR388" s="12"/>
    </row>
    <row r="389" spans="6:44" ht="15.75" customHeight="1">
      <c r="F389" s="44"/>
      <c r="G389" s="15"/>
      <c r="H389" s="15"/>
      <c r="AP389" s="11"/>
      <c r="AQ389" s="12"/>
      <c r="AR389" s="12"/>
    </row>
    <row r="390" spans="6:44" ht="15.75" customHeight="1">
      <c r="F390" s="44"/>
      <c r="G390" s="15"/>
      <c r="H390" s="15"/>
      <c r="AP390" s="11"/>
      <c r="AQ390" s="12"/>
      <c r="AR390" s="12"/>
    </row>
    <row r="391" spans="6:44" ht="15.75" customHeight="1">
      <c r="F391" s="44"/>
      <c r="G391" s="15"/>
      <c r="H391" s="15"/>
      <c r="AP391" s="11"/>
      <c r="AQ391" s="12"/>
      <c r="AR391" s="12"/>
    </row>
    <row r="392" spans="6:44" ht="15.75" customHeight="1">
      <c r="F392" s="44"/>
      <c r="G392" s="15"/>
      <c r="H392" s="15"/>
      <c r="AP392" s="11"/>
      <c r="AQ392" s="12"/>
      <c r="AR392" s="12"/>
    </row>
    <row r="393" spans="6:44" ht="15.75" customHeight="1">
      <c r="F393" s="44"/>
      <c r="G393" s="15"/>
      <c r="H393" s="15"/>
      <c r="AP393" s="11"/>
      <c r="AQ393" s="12"/>
      <c r="AR393" s="12"/>
    </row>
    <row r="394" spans="6:44" ht="15.75" customHeight="1">
      <c r="F394" s="44"/>
      <c r="G394" s="15"/>
      <c r="H394" s="15"/>
      <c r="AP394" s="11"/>
      <c r="AQ394" s="12"/>
      <c r="AR394" s="12"/>
    </row>
    <row r="395" spans="6:44" ht="15.75" customHeight="1">
      <c r="F395" s="44"/>
      <c r="G395" s="15"/>
      <c r="H395" s="15"/>
      <c r="AP395" s="11"/>
      <c r="AQ395" s="12"/>
      <c r="AR395" s="12"/>
    </row>
    <row r="396" spans="6:44" ht="15.75" customHeight="1">
      <c r="F396" s="44"/>
      <c r="G396" s="15"/>
      <c r="H396" s="15"/>
      <c r="AP396" s="11"/>
      <c r="AQ396" s="12"/>
      <c r="AR396" s="12"/>
    </row>
    <row r="397" spans="6:44" ht="15.75" customHeight="1">
      <c r="F397" s="44"/>
      <c r="G397" s="15"/>
      <c r="H397" s="15"/>
      <c r="AP397" s="11"/>
      <c r="AQ397" s="12"/>
      <c r="AR397" s="12"/>
    </row>
    <row r="398" spans="6:44" ht="15.75" customHeight="1">
      <c r="F398" s="44"/>
      <c r="G398" s="15"/>
      <c r="H398" s="15"/>
      <c r="AP398" s="11"/>
      <c r="AQ398" s="12"/>
      <c r="AR398" s="12"/>
    </row>
    <row r="399" spans="6:44" ht="15.75" customHeight="1">
      <c r="F399" s="44"/>
      <c r="G399" s="15"/>
      <c r="H399" s="15"/>
      <c r="AP399" s="11"/>
      <c r="AQ399" s="12"/>
      <c r="AR399" s="12"/>
    </row>
    <row r="400" spans="6:44" ht="15.75" customHeight="1">
      <c r="F400" s="44"/>
      <c r="G400" s="15"/>
      <c r="H400" s="15"/>
      <c r="AP400" s="11"/>
      <c r="AQ400" s="12"/>
      <c r="AR400" s="12"/>
    </row>
    <row r="401" spans="6:44" ht="15.75" customHeight="1">
      <c r="F401" s="44"/>
      <c r="G401" s="15"/>
      <c r="H401" s="15"/>
      <c r="AP401" s="11"/>
      <c r="AQ401" s="12"/>
      <c r="AR401" s="12"/>
    </row>
    <row r="402" spans="6:44" ht="15.75" customHeight="1">
      <c r="F402" s="44"/>
      <c r="G402" s="15"/>
      <c r="H402" s="15"/>
      <c r="AP402" s="11"/>
      <c r="AQ402" s="12"/>
      <c r="AR402" s="12"/>
    </row>
    <row r="403" spans="6:44" ht="15.75" customHeight="1">
      <c r="F403" s="44"/>
      <c r="G403" s="15"/>
      <c r="H403" s="15"/>
      <c r="AP403" s="11"/>
      <c r="AQ403" s="12"/>
      <c r="AR403" s="12"/>
    </row>
    <row r="404" spans="6:44" ht="15.75" customHeight="1">
      <c r="F404" s="44"/>
      <c r="G404" s="15"/>
      <c r="H404" s="15"/>
      <c r="AP404" s="11"/>
      <c r="AQ404" s="12"/>
      <c r="AR404" s="12"/>
    </row>
    <row r="405" spans="6:44" ht="15.75" customHeight="1">
      <c r="F405" s="44"/>
      <c r="G405" s="15"/>
      <c r="H405" s="15"/>
      <c r="AP405" s="11"/>
      <c r="AQ405" s="12"/>
      <c r="AR405" s="12"/>
    </row>
    <row r="406" spans="6:44" ht="15.75" customHeight="1">
      <c r="F406" s="44"/>
      <c r="G406" s="15"/>
      <c r="H406" s="15"/>
      <c r="AP406" s="11"/>
      <c r="AQ406" s="12"/>
      <c r="AR406" s="12"/>
    </row>
    <row r="407" spans="6:44" ht="15.75" customHeight="1">
      <c r="F407" s="44"/>
      <c r="G407" s="15"/>
      <c r="H407" s="15"/>
      <c r="AP407" s="11"/>
      <c r="AQ407" s="12"/>
      <c r="AR407" s="12"/>
    </row>
    <row r="408" spans="6:44" ht="15.75" customHeight="1">
      <c r="F408" s="44"/>
      <c r="G408" s="15"/>
      <c r="H408" s="15"/>
      <c r="AP408" s="11"/>
      <c r="AQ408" s="12"/>
      <c r="AR408" s="12"/>
    </row>
    <row r="409" spans="6:44" ht="15.75" customHeight="1">
      <c r="F409" s="44"/>
      <c r="G409" s="15"/>
      <c r="H409" s="15"/>
      <c r="AP409" s="11"/>
      <c r="AQ409" s="12"/>
      <c r="AR409" s="12"/>
    </row>
    <row r="410" spans="6:44" ht="15.75" customHeight="1">
      <c r="F410" s="44"/>
      <c r="G410" s="15"/>
      <c r="H410" s="15"/>
      <c r="AP410" s="11"/>
      <c r="AQ410" s="12"/>
      <c r="AR410" s="12"/>
    </row>
    <row r="411" spans="6:44" ht="15.75" customHeight="1">
      <c r="F411" s="44"/>
      <c r="G411" s="15"/>
      <c r="H411" s="15"/>
      <c r="AP411" s="11"/>
      <c r="AQ411" s="12"/>
      <c r="AR411" s="12"/>
    </row>
    <row r="412" spans="6:44" ht="15.75" customHeight="1">
      <c r="F412" s="44"/>
      <c r="G412" s="15"/>
      <c r="H412" s="15"/>
      <c r="AP412" s="11"/>
      <c r="AQ412" s="12"/>
      <c r="AR412" s="12"/>
    </row>
    <row r="413" spans="6:44" ht="15.75" customHeight="1">
      <c r="F413" s="44"/>
      <c r="G413" s="15"/>
      <c r="H413" s="15"/>
      <c r="AP413" s="11"/>
      <c r="AQ413" s="12"/>
      <c r="AR413" s="12"/>
    </row>
    <row r="414" spans="6:44" ht="15.75" customHeight="1">
      <c r="F414" s="44"/>
      <c r="G414" s="15"/>
      <c r="H414" s="15"/>
      <c r="AP414" s="11"/>
      <c r="AQ414" s="12"/>
      <c r="AR414" s="12"/>
    </row>
    <row r="415" spans="6:44" ht="15.75" customHeight="1">
      <c r="F415" s="44"/>
      <c r="G415" s="15"/>
      <c r="H415" s="15"/>
      <c r="AP415" s="11"/>
      <c r="AQ415" s="12"/>
      <c r="AR415" s="12"/>
    </row>
    <row r="416" spans="6:44" ht="15.75" customHeight="1">
      <c r="F416" s="44"/>
      <c r="G416" s="15"/>
      <c r="H416" s="15"/>
      <c r="AP416" s="11"/>
      <c r="AQ416" s="12"/>
      <c r="AR416" s="12"/>
    </row>
    <row r="417" spans="6:44" ht="15.75" customHeight="1">
      <c r="F417" s="44"/>
      <c r="G417" s="15"/>
      <c r="H417" s="15"/>
      <c r="AP417" s="11"/>
      <c r="AQ417" s="12"/>
      <c r="AR417" s="12"/>
    </row>
    <row r="418" spans="6:44" ht="15.75" customHeight="1">
      <c r="F418" s="44"/>
      <c r="G418" s="15"/>
      <c r="H418" s="15"/>
      <c r="AP418" s="11"/>
      <c r="AQ418" s="12"/>
      <c r="AR418" s="12"/>
    </row>
    <row r="419" spans="6:44" ht="15.75" customHeight="1">
      <c r="F419" s="44"/>
      <c r="G419" s="15"/>
      <c r="H419" s="15"/>
      <c r="AP419" s="11"/>
      <c r="AQ419" s="12"/>
      <c r="AR419" s="12"/>
    </row>
    <row r="420" spans="6:44" ht="15.75" customHeight="1">
      <c r="F420" s="44"/>
      <c r="G420" s="15"/>
      <c r="H420" s="15"/>
      <c r="AP420" s="11"/>
      <c r="AQ420" s="12"/>
      <c r="AR420" s="12"/>
    </row>
    <row r="421" spans="6:44" ht="15.75" customHeight="1">
      <c r="F421" s="44"/>
      <c r="G421" s="15"/>
      <c r="H421" s="15"/>
      <c r="AP421" s="11"/>
      <c r="AQ421" s="12"/>
      <c r="AR421" s="12"/>
    </row>
    <row r="422" spans="6:44" ht="15.75" customHeight="1">
      <c r="F422" s="44"/>
      <c r="G422" s="15"/>
      <c r="H422" s="15"/>
      <c r="AP422" s="11"/>
      <c r="AQ422" s="12"/>
      <c r="AR422" s="12"/>
    </row>
    <row r="423" spans="6:44" ht="15.75" customHeight="1">
      <c r="F423" s="44"/>
      <c r="G423" s="15"/>
      <c r="H423" s="15"/>
      <c r="AP423" s="11"/>
      <c r="AQ423" s="12"/>
      <c r="AR423" s="12"/>
    </row>
    <row r="424" spans="6:44" ht="15.75" customHeight="1">
      <c r="F424" s="44"/>
      <c r="G424" s="15"/>
      <c r="H424" s="15"/>
      <c r="AP424" s="11"/>
      <c r="AQ424" s="12"/>
      <c r="AR424" s="12"/>
    </row>
    <row r="425" spans="6:44" ht="15.75" customHeight="1">
      <c r="F425" s="44"/>
      <c r="G425" s="15"/>
      <c r="H425" s="15"/>
      <c r="AP425" s="11"/>
      <c r="AQ425" s="12"/>
      <c r="AR425" s="12"/>
    </row>
    <row r="426" spans="6:44" ht="15.75" customHeight="1">
      <c r="F426" s="44"/>
      <c r="G426" s="15"/>
      <c r="H426" s="15"/>
      <c r="AP426" s="11"/>
      <c r="AQ426" s="12"/>
      <c r="AR426" s="12"/>
    </row>
    <row r="427" spans="6:44" ht="15.75" customHeight="1">
      <c r="F427" s="44"/>
      <c r="G427" s="15"/>
      <c r="H427" s="15"/>
      <c r="AP427" s="11"/>
      <c r="AQ427" s="12"/>
      <c r="AR427" s="12"/>
    </row>
    <row r="428" spans="6:44" ht="15.75" customHeight="1">
      <c r="F428" s="44"/>
      <c r="G428" s="15"/>
      <c r="H428" s="15"/>
      <c r="AP428" s="11"/>
      <c r="AQ428" s="12"/>
      <c r="AR428" s="12"/>
    </row>
    <row r="429" spans="6:44" ht="15.75" customHeight="1">
      <c r="F429" s="44"/>
      <c r="G429" s="15"/>
      <c r="H429" s="15"/>
      <c r="AP429" s="11"/>
      <c r="AQ429" s="12"/>
      <c r="AR429" s="12"/>
    </row>
    <row r="430" spans="6:44" ht="15.75" customHeight="1">
      <c r="F430" s="44"/>
      <c r="G430" s="15"/>
      <c r="H430" s="15"/>
      <c r="AP430" s="11"/>
      <c r="AQ430" s="12"/>
      <c r="AR430" s="12"/>
    </row>
    <row r="431" spans="6:44" ht="15.75" customHeight="1">
      <c r="F431" s="44"/>
      <c r="G431" s="15"/>
      <c r="H431" s="15"/>
      <c r="AP431" s="11"/>
      <c r="AQ431" s="12"/>
      <c r="AR431" s="12"/>
    </row>
    <row r="432" spans="6:44" ht="15.75" customHeight="1">
      <c r="F432" s="44"/>
      <c r="G432" s="15"/>
      <c r="H432" s="15"/>
      <c r="AP432" s="11"/>
      <c r="AQ432" s="12"/>
      <c r="AR432" s="12"/>
    </row>
    <row r="433" spans="6:44" ht="15.75" customHeight="1">
      <c r="F433" s="44"/>
      <c r="G433" s="15"/>
      <c r="H433" s="15"/>
      <c r="AP433" s="11"/>
      <c r="AQ433" s="12"/>
      <c r="AR433" s="12"/>
    </row>
    <row r="434" spans="6:44" ht="15.75" customHeight="1">
      <c r="F434" s="44"/>
      <c r="G434" s="15"/>
      <c r="H434" s="15"/>
      <c r="AP434" s="11"/>
      <c r="AQ434" s="12"/>
      <c r="AR434" s="12"/>
    </row>
    <row r="435" spans="6:44" ht="15.75" customHeight="1">
      <c r="F435" s="44"/>
      <c r="G435" s="15"/>
      <c r="H435" s="15"/>
      <c r="AP435" s="11"/>
      <c r="AQ435" s="12"/>
      <c r="AR435" s="12"/>
    </row>
    <row r="436" spans="6:44" ht="15.75" customHeight="1">
      <c r="F436" s="44"/>
      <c r="G436" s="15"/>
      <c r="H436" s="15"/>
      <c r="AP436" s="11"/>
      <c r="AQ436" s="12"/>
      <c r="AR436" s="12"/>
    </row>
    <row r="437" spans="6:44" ht="15.75" customHeight="1">
      <c r="F437" s="44"/>
      <c r="G437" s="15"/>
      <c r="H437" s="15"/>
      <c r="AP437" s="11"/>
      <c r="AQ437" s="12"/>
      <c r="AR437" s="12"/>
    </row>
    <row r="438" spans="6:44" ht="15.75" customHeight="1">
      <c r="F438" s="44"/>
      <c r="G438" s="15"/>
      <c r="H438" s="15"/>
      <c r="AP438" s="11"/>
      <c r="AQ438" s="12"/>
      <c r="AR438" s="12"/>
    </row>
    <row r="439" spans="6:44" ht="15.75" customHeight="1">
      <c r="F439" s="44"/>
      <c r="G439" s="15"/>
      <c r="H439" s="15"/>
      <c r="AP439" s="11"/>
      <c r="AQ439" s="12"/>
      <c r="AR439" s="12"/>
    </row>
    <row r="440" spans="6:44" ht="15.75" customHeight="1">
      <c r="F440" s="44"/>
      <c r="G440" s="15"/>
      <c r="H440" s="15"/>
      <c r="AP440" s="11"/>
      <c r="AQ440" s="12"/>
      <c r="AR440" s="12"/>
    </row>
    <row r="441" spans="6:44" ht="15.75" customHeight="1">
      <c r="F441" s="44"/>
      <c r="G441" s="15"/>
      <c r="H441" s="15"/>
      <c r="AP441" s="11"/>
      <c r="AQ441" s="12"/>
      <c r="AR441" s="12"/>
    </row>
    <row r="442" spans="6:44" ht="15.75" customHeight="1">
      <c r="F442" s="44"/>
      <c r="G442" s="15"/>
      <c r="H442" s="15"/>
      <c r="AP442" s="11"/>
      <c r="AQ442" s="12"/>
      <c r="AR442" s="12"/>
    </row>
    <row r="443" spans="6:44" ht="15.75" customHeight="1">
      <c r="F443" s="44"/>
      <c r="G443" s="15"/>
      <c r="H443" s="15"/>
      <c r="AP443" s="11"/>
      <c r="AQ443" s="12"/>
      <c r="AR443" s="12"/>
    </row>
    <row r="444" spans="6:44" ht="15.75" customHeight="1">
      <c r="F444" s="44"/>
      <c r="G444" s="15"/>
      <c r="H444" s="15"/>
      <c r="AP444" s="11"/>
      <c r="AQ444" s="12"/>
      <c r="AR444" s="12"/>
    </row>
    <row r="445" spans="6:44" ht="15.75" customHeight="1">
      <c r="F445" s="44"/>
      <c r="G445" s="15"/>
      <c r="H445" s="15"/>
      <c r="AP445" s="11"/>
      <c r="AQ445" s="12"/>
      <c r="AR445" s="12"/>
    </row>
    <row r="446" spans="6:44" ht="15.75" customHeight="1">
      <c r="F446" s="44"/>
      <c r="G446" s="15"/>
      <c r="H446" s="15"/>
      <c r="AP446" s="11"/>
      <c r="AQ446" s="12"/>
      <c r="AR446" s="12"/>
    </row>
    <row r="447" spans="6:44" ht="15.75" customHeight="1">
      <c r="F447" s="44"/>
      <c r="G447" s="15"/>
      <c r="H447" s="15"/>
      <c r="AP447" s="11"/>
      <c r="AQ447" s="12"/>
      <c r="AR447" s="12"/>
    </row>
    <row r="448" spans="6:44" ht="15.75" customHeight="1">
      <c r="F448" s="44"/>
      <c r="G448" s="15"/>
      <c r="H448" s="15"/>
      <c r="AP448" s="11"/>
      <c r="AQ448" s="12"/>
      <c r="AR448" s="12"/>
    </row>
    <row r="449" spans="6:44" ht="15.75" customHeight="1">
      <c r="F449" s="44"/>
      <c r="G449" s="15"/>
      <c r="H449" s="15"/>
      <c r="AP449" s="11"/>
      <c r="AQ449" s="12"/>
      <c r="AR449" s="12"/>
    </row>
    <row r="450" spans="6:44" ht="15.75" customHeight="1">
      <c r="F450" s="44"/>
      <c r="G450" s="15"/>
      <c r="H450" s="15"/>
      <c r="AP450" s="11"/>
      <c r="AQ450" s="12"/>
      <c r="AR450" s="12"/>
    </row>
    <row r="451" spans="6:44" ht="15.75" customHeight="1">
      <c r="F451" s="44"/>
      <c r="G451" s="15"/>
      <c r="H451" s="15"/>
      <c r="AP451" s="11"/>
      <c r="AQ451" s="12"/>
      <c r="AR451" s="12"/>
    </row>
    <row r="452" spans="6:44" ht="15.75" customHeight="1">
      <c r="F452" s="44"/>
      <c r="G452" s="15"/>
      <c r="H452" s="15"/>
      <c r="AP452" s="11"/>
      <c r="AQ452" s="12"/>
      <c r="AR452" s="12"/>
    </row>
    <row r="453" spans="6:44" ht="15.75" customHeight="1">
      <c r="F453" s="44"/>
      <c r="G453" s="15"/>
      <c r="H453" s="15"/>
      <c r="AP453" s="11"/>
      <c r="AQ453" s="12"/>
      <c r="AR453" s="12"/>
    </row>
    <row r="454" spans="6:44" ht="15.75" customHeight="1">
      <c r="F454" s="44"/>
      <c r="G454" s="15"/>
      <c r="H454" s="15"/>
      <c r="AP454" s="11"/>
      <c r="AQ454" s="12"/>
      <c r="AR454" s="12"/>
    </row>
    <row r="455" spans="6:44" ht="15.75" customHeight="1">
      <c r="F455" s="44"/>
      <c r="G455" s="15"/>
      <c r="H455" s="15"/>
      <c r="AP455" s="11"/>
      <c r="AQ455" s="12"/>
      <c r="AR455" s="12"/>
    </row>
    <row r="456" spans="6:44" ht="15.75" customHeight="1">
      <c r="F456" s="44"/>
      <c r="G456" s="15"/>
      <c r="H456" s="15"/>
      <c r="AP456" s="11"/>
      <c r="AQ456" s="12"/>
      <c r="AR456" s="12"/>
    </row>
    <row r="457" spans="6:44" ht="15.75" customHeight="1">
      <c r="F457" s="44"/>
      <c r="G457" s="15"/>
      <c r="H457" s="15"/>
      <c r="AP457" s="11"/>
      <c r="AQ457" s="12"/>
      <c r="AR457" s="12"/>
    </row>
    <row r="458" spans="6:44" ht="15.75" customHeight="1">
      <c r="F458" s="44"/>
      <c r="G458" s="15"/>
      <c r="H458" s="15"/>
      <c r="AP458" s="11"/>
      <c r="AQ458" s="12"/>
      <c r="AR458" s="12"/>
    </row>
    <row r="459" spans="6:44" ht="15.75" customHeight="1">
      <c r="F459" s="44"/>
      <c r="G459" s="15"/>
      <c r="H459" s="15"/>
      <c r="AP459" s="11"/>
      <c r="AQ459" s="12"/>
      <c r="AR459" s="12"/>
    </row>
    <row r="460" spans="6:44" ht="15.75" customHeight="1">
      <c r="F460" s="44"/>
      <c r="G460" s="15"/>
      <c r="H460" s="15"/>
      <c r="AP460" s="11"/>
      <c r="AQ460" s="12"/>
      <c r="AR460" s="12"/>
    </row>
    <row r="461" spans="6:44" ht="15.75" customHeight="1">
      <c r="F461" s="44"/>
      <c r="G461" s="15"/>
      <c r="H461" s="15"/>
      <c r="AP461" s="11"/>
      <c r="AQ461" s="12"/>
      <c r="AR461" s="12"/>
    </row>
    <row r="462" spans="6:44" ht="15.75" customHeight="1">
      <c r="F462" s="44"/>
      <c r="G462" s="15"/>
      <c r="H462" s="15"/>
      <c r="AP462" s="11"/>
      <c r="AQ462" s="12"/>
      <c r="AR462" s="12"/>
    </row>
    <row r="463" spans="6:44" ht="15.75" customHeight="1">
      <c r="F463" s="44"/>
      <c r="G463" s="15"/>
      <c r="H463" s="15"/>
      <c r="AP463" s="11"/>
      <c r="AQ463" s="12"/>
      <c r="AR463" s="12"/>
    </row>
    <row r="464" spans="6:44" ht="15.75" customHeight="1">
      <c r="F464" s="44"/>
      <c r="G464" s="15"/>
      <c r="H464" s="15"/>
      <c r="AP464" s="11"/>
      <c r="AQ464" s="12"/>
      <c r="AR464" s="12"/>
    </row>
    <row r="465" spans="6:44" ht="15.75" customHeight="1">
      <c r="F465" s="44"/>
      <c r="G465" s="15"/>
      <c r="H465" s="15"/>
      <c r="AP465" s="11"/>
      <c r="AQ465" s="12"/>
      <c r="AR465" s="12"/>
    </row>
    <row r="466" spans="6:44" ht="15.75" customHeight="1">
      <c r="F466" s="44"/>
      <c r="G466" s="15"/>
      <c r="H466" s="15"/>
      <c r="AP466" s="11"/>
      <c r="AQ466" s="12"/>
      <c r="AR466" s="12"/>
    </row>
    <row r="467" spans="6:44" ht="15.75" customHeight="1">
      <c r="F467" s="44"/>
      <c r="G467" s="15"/>
      <c r="H467" s="15"/>
      <c r="AP467" s="11"/>
      <c r="AQ467" s="12"/>
      <c r="AR467" s="12"/>
    </row>
    <row r="468" spans="6:44" ht="15.75" customHeight="1">
      <c r="F468" s="44"/>
      <c r="G468" s="15"/>
      <c r="H468" s="15"/>
      <c r="AP468" s="11"/>
      <c r="AQ468" s="12"/>
      <c r="AR468" s="12"/>
    </row>
    <row r="469" spans="6:44" ht="15.75" customHeight="1">
      <c r="F469" s="44"/>
      <c r="G469" s="15"/>
      <c r="H469" s="15"/>
      <c r="AP469" s="11"/>
      <c r="AQ469" s="12"/>
      <c r="AR469" s="12"/>
    </row>
    <row r="470" spans="6:44" ht="15.75" customHeight="1">
      <c r="F470" s="44"/>
      <c r="G470" s="15"/>
      <c r="H470" s="15"/>
      <c r="AP470" s="11"/>
      <c r="AQ470" s="12"/>
      <c r="AR470" s="12"/>
    </row>
    <row r="471" spans="6:44" ht="15.75" customHeight="1">
      <c r="F471" s="44"/>
      <c r="G471" s="15"/>
      <c r="H471" s="15"/>
      <c r="AP471" s="11"/>
      <c r="AQ471" s="12"/>
      <c r="AR471" s="12"/>
    </row>
    <row r="472" spans="6:44" ht="15.75" customHeight="1">
      <c r="F472" s="44"/>
      <c r="G472" s="15"/>
      <c r="H472" s="15"/>
      <c r="AP472" s="11"/>
      <c r="AQ472" s="12"/>
      <c r="AR472" s="12"/>
    </row>
    <row r="473" spans="6:44" ht="15.75" customHeight="1">
      <c r="F473" s="44"/>
      <c r="G473" s="15"/>
      <c r="H473" s="15"/>
      <c r="AP473" s="11"/>
      <c r="AQ473" s="12"/>
      <c r="AR473" s="12"/>
    </row>
    <row r="474" spans="6:44" ht="15.75" customHeight="1">
      <c r="F474" s="44"/>
      <c r="G474" s="15"/>
      <c r="H474" s="15"/>
      <c r="AP474" s="11"/>
      <c r="AQ474" s="12"/>
      <c r="AR474" s="12"/>
    </row>
    <row r="475" spans="6:44" ht="15.75" customHeight="1">
      <c r="F475" s="44"/>
      <c r="G475" s="15"/>
      <c r="H475" s="15"/>
      <c r="AP475" s="11"/>
      <c r="AQ475" s="12"/>
      <c r="AR475" s="12"/>
    </row>
    <row r="476" spans="6:44" ht="15.75" customHeight="1">
      <c r="F476" s="44"/>
      <c r="G476" s="15"/>
      <c r="H476" s="15"/>
      <c r="AP476" s="11"/>
      <c r="AQ476" s="12"/>
      <c r="AR476" s="12"/>
    </row>
    <row r="477" spans="6:44" ht="15.75" customHeight="1">
      <c r="F477" s="44"/>
      <c r="G477" s="15"/>
      <c r="H477" s="15"/>
      <c r="AP477" s="11"/>
      <c r="AQ477" s="12"/>
      <c r="AR477" s="12"/>
    </row>
    <row r="478" spans="6:44" ht="15.75" customHeight="1">
      <c r="F478" s="44"/>
      <c r="G478" s="15"/>
      <c r="H478" s="15"/>
      <c r="AP478" s="11"/>
      <c r="AQ478" s="12"/>
      <c r="AR478" s="12"/>
    </row>
    <row r="479" spans="6:44" ht="15.75" customHeight="1">
      <c r="F479" s="44"/>
      <c r="G479" s="15"/>
      <c r="H479" s="15"/>
      <c r="AP479" s="11"/>
      <c r="AQ479" s="12"/>
      <c r="AR479" s="12"/>
    </row>
    <row r="480" spans="6:44" ht="15.75" customHeight="1">
      <c r="F480" s="44"/>
      <c r="G480" s="15"/>
      <c r="H480" s="15"/>
      <c r="AP480" s="11"/>
      <c r="AQ480" s="12"/>
      <c r="AR480" s="12"/>
    </row>
    <row r="481" spans="6:44" ht="15.75" customHeight="1">
      <c r="F481" s="44"/>
      <c r="G481" s="15"/>
      <c r="H481" s="15"/>
      <c r="AP481" s="11"/>
      <c r="AQ481" s="12"/>
      <c r="AR481" s="12"/>
    </row>
    <row r="482" spans="6:44" ht="15.75" customHeight="1">
      <c r="F482" s="44"/>
      <c r="G482" s="15"/>
      <c r="H482" s="15"/>
      <c r="AP482" s="11"/>
      <c r="AQ482" s="12"/>
      <c r="AR482" s="12"/>
    </row>
    <row r="483" spans="6:44" ht="15.75" customHeight="1">
      <c r="F483" s="44"/>
      <c r="G483" s="15"/>
      <c r="H483" s="15"/>
      <c r="AP483" s="11"/>
      <c r="AQ483" s="12"/>
      <c r="AR483" s="12"/>
    </row>
    <row r="484" spans="6:44" ht="15.75" customHeight="1">
      <c r="F484" s="44"/>
      <c r="G484" s="15"/>
      <c r="H484" s="15"/>
      <c r="AP484" s="11"/>
      <c r="AQ484" s="12"/>
      <c r="AR484" s="12"/>
    </row>
    <row r="485" spans="6:44" ht="15.75" customHeight="1">
      <c r="F485" s="44"/>
      <c r="G485" s="15"/>
      <c r="H485" s="15"/>
      <c r="AP485" s="11"/>
      <c r="AQ485" s="12"/>
      <c r="AR485" s="12"/>
    </row>
    <row r="486" spans="6:44" ht="15.75" customHeight="1">
      <c r="F486" s="44"/>
      <c r="G486" s="15"/>
      <c r="H486" s="15"/>
      <c r="AP486" s="11"/>
      <c r="AQ486" s="12"/>
      <c r="AR486" s="12"/>
    </row>
    <row r="487" spans="6:44" ht="15.75" customHeight="1">
      <c r="F487" s="44"/>
      <c r="G487" s="15"/>
      <c r="H487" s="15"/>
      <c r="AP487" s="11"/>
      <c r="AQ487" s="12"/>
      <c r="AR487" s="12"/>
    </row>
    <row r="488" spans="6:44" ht="15.75" customHeight="1">
      <c r="F488" s="44"/>
      <c r="G488" s="15"/>
      <c r="H488" s="15"/>
      <c r="AP488" s="11"/>
      <c r="AQ488" s="12"/>
      <c r="AR488" s="12"/>
    </row>
    <row r="489" spans="6:44" ht="15.75" customHeight="1">
      <c r="F489" s="44"/>
      <c r="G489" s="15"/>
      <c r="H489" s="15"/>
      <c r="AP489" s="11"/>
      <c r="AQ489" s="12"/>
      <c r="AR489" s="12"/>
    </row>
    <row r="490" spans="6:44" ht="15.75" customHeight="1">
      <c r="F490" s="44"/>
      <c r="G490" s="15"/>
      <c r="H490" s="15"/>
      <c r="AP490" s="11"/>
      <c r="AQ490" s="12"/>
      <c r="AR490" s="12"/>
    </row>
    <row r="491" spans="6:44" ht="15.75" customHeight="1">
      <c r="F491" s="44"/>
      <c r="G491" s="15"/>
      <c r="H491" s="15"/>
      <c r="AP491" s="11"/>
      <c r="AQ491" s="12"/>
      <c r="AR491" s="12"/>
    </row>
    <row r="492" spans="6:44" ht="15.75" customHeight="1">
      <c r="F492" s="44"/>
      <c r="G492" s="15"/>
      <c r="H492" s="15"/>
      <c r="AP492" s="11"/>
      <c r="AQ492" s="12"/>
      <c r="AR492" s="12"/>
    </row>
    <row r="493" spans="6:44" ht="15.75" customHeight="1">
      <c r="F493" s="44"/>
      <c r="G493" s="15"/>
      <c r="H493" s="15"/>
      <c r="AP493" s="11"/>
      <c r="AQ493" s="12"/>
      <c r="AR493" s="12"/>
    </row>
    <row r="494" spans="6:44" ht="15.75" customHeight="1">
      <c r="F494" s="44"/>
      <c r="G494" s="15"/>
      <c r="H494" s="15"/>
      <c r="AP494" s="11"/>
      <c r="AQ494" s="12"/>
      <c r="AR494" s="12"/>
    </row>
    <row r="495" spans="6:44" ht="15.75" customHeight="1">
      <c r="F495" s="44"/>
      <c r="G495" s="15"/>
      <c r="H495" s="15"/>
      <c r="AP495" s="11"/>
      <c r="AQ495" s="12"/>
      <c r="AR495" s="12"/>
    </row>
    <row r="496" spans="6:44" ht="15.75" customHeight="1">
      <c r="F496" s="44"/>
      <c r="G496" s="15"/>
      <c r="H496" s="15"/>
      <c r="AP496" s="11"/>
      <c r="AQ496" s="12"/>
      <c r="AR496" s="12"/>
    </row>
    <row r="497" spans="6:44" ht="15.75" customHeight="1">
      <c r="F497" s="44"/>
      <c r="G497" s="15"/>
      <c r="H497" s="15"/>
      <c r="AP497" s="11"/>
      <c r="AQ497" s="12"/>
      <c r="AR497" s="12"/>
    </row>
    <row r="498" spans="6:44" ht="15.75" customHeight="1">
      <c r="F498" s="44"/>
      <c r="G498" s="15"/>
      <c r="H498" s="15"/>
      <c r="AP498" s="11"/>
      <c r="AQ498" s="12"/>
      <c r="AR498" s="12"/>
    </row>
    <row r="499" spans="6:44" ht="15.75" customHeight="1">
      <c r="F499" s="44"/>
      <c r="G499" s="15"/>
      <c r="H499" s="15"/>
      <c r="AP499" s="11"/>
      <c r="AQ499" s="12"/>
      <c r="AR499" s="12"/>
    </row>
    <row r="500" spans="6:44" ht="15.75" customHeight="1">
      <c r="F500" s="44"/>
      <c r="G500" s="15"/>
      <c r="H500" s="15"/>
      <c r="AP500" s="11"/>
      <c r="AQ500" s="12"/>
      <c r="AR500" s="12"/>
    </row>
    <row r="501" spans="6:44" ht="15.75" customHeight="1">
      <c r="F501" s="44"/>
      <c r="G501" s="15"/>
      <c r="H501" s="15"/>
      <c r="AP501" s="11"/>
      <c r="AQ501" s="12"/>
      <c r="AR501" s="12"/>
    </row>
    <row r="502" spans="6:44" ht="15.75" customHeight="1">
      <c r="F502" s="44"/>
      <c r="G502" s="15"/>
      <c r="H502" s="15"/>
      <c r="AP502" s="11"/>
      <c r="AQ502" s="12"/>
      <c r="AR502" s="12"/>
    </row>
    <row r="503" spans="6:44" ht="15.75" customHeight="1">
      <c r="F503" s="44"/>
      <c r="G503" s="15"/>
      <c r="H503" s="15"/>
      <c r="AP503" s="11"/>
      <c r="AQ503" s="12"/>
      <c r="AR503" s="12"/>
    </row>
    <row r="504" spans="6:44" ht="15.75" customHeight="1">
      <c r="F504" s="44"/>
      <c r="G504" s="15"/>
      <c r="H504" s="15"/>
      <c r="AP504" s="11"/>
      <c r="AQ504" s="12"/>
      <c r="AR504" s="12"/>
    </row>
    <row r="505" spans="6:44" ht="15.75" customHeight="1">
      <c r="F505" s="44"/>
      <c r="G505" s="15"/>
      <c r="H505" s="15"/>
      <c r="AP505" s="11"/>
      <c r="AQ505" s="12"/>
      <c r="AR505" s="12"/>
    </row>
    <row r="506" spans="6:44" ht="15.75" customHeight="1">
      <c r="F506" s="44"/>
      <c r="G506" s="15"/>
      <c r="H506" s="15"/>
      <c r="AP506" s="11"/>
      <c r="AQ506" s="12"/>
      <c r="AR506" s="12"/>
    </row>
    <row r="507" spans="6:44" ht="15.75" customHeight="1">
      <c r="F507" s="44"/>
      <c r="G507" s="15"/>
      <c r="H507" s="15"/>
      <c r="AP507" s="11"/>
      <c r="AQ507" s="12"/>
      <c r="AR507" s="12"/>
    </row>
    <row r="508" spans="6:44" ht="15.75" customHeight="1">
      <c r="F508" s="44"/>
      <c r="G508" s="15"/>
      <c r="H508" s="15"/>
      <c r="AP508" s="11"/>
      <c r="AQ508" s="12"/>
      <c r="AR508" s="12"/>
    </row>
    <row r="509" spans="6:44" ht="15.75" customHeight="1">
      <c r="F509" s="44"/>
      <c r="G509" s="15"/>
      <c r="H509" s="15"/>
      <c r="AP509" s="11"/>
      <c r="AQ509" s="12"/>
      <c r="AR509" s="12"/>
    </row>
    <row r="510" spans="6:44" ht="15.75" customHeight="1">
      <c r="F510" s="44"/>
      <c r="G510" s="15"/>
      <c r="H510" s="15"/>
      <c r="AP510" s="11"/>
      <c r="AQ510" s="12"/>
      <c r="AR510" s="12"/>
    </row>
    <row r="511" spans="6:44" ht="15.75" customHeight="1">
      <c r="F511" s="44"/>
      <c r="G511" s="15"/>
      <c r="H511" s="15"/>
      <c r="AP511" s="11"/>
      <c r="AQ511" s="12"/>
      <c r="AR511" s="12"/>
    </row>
    <row r="512" spans="6:44" ht="15.75" customHeight="1">
      <c r="F512" s="44"/>
      <c r="G512" s="15"/>
      <c r="H512" s="15"/>
      <c r="AP512" s="11"/>
      <c r="AQ512" s="12"/>
      <c r="AR512" s="12"/>
    </row>
    <row r="513" spans="6:44" ht="15.75" customHeight="1">
      <c r="F513" s="44"/>
      <c r="G513" s="15"/>
      <c r="H513" s="15"/>
      <c r="AP513" s="11"/>
      <c r="AQ513" s="12"/>
      <c r="AR513" s="12"/>
    </row>
    <row r="514" spans="6:44" ht="15.75" customHeight="1">
      <c r="F514" s="44"/>
      <c r="G514" s="15"/>
      <c r="H514" s="15"/>
      <c r="AP514" s="11"/>
      <c r="AQ514" s="12"/>
      <c r="AR514" s="12"/>
    </row>
    <row r="515" spans="6:44" ht="15.75" customHeight="1">
      <c r="F515" s="44"/>
      <c r="G515" s="15"/>
      <c r="H515" s="15"/>
      <c r="AP515" s="11"/>
      <c r="AQ515" s="12"/>
      <c r="AR515" s="12"/>
    </row>
    <row r="516" spans="6:44" ht="15.75" customHeight="1">
      <c r="F516" s="44"/>
      <c r="G516" s="15"/>
      <c r="H516" s="15"/>
      <c r="AP516" s="11"/>
      <c r="AQ516" s="12"/>
      <c r="AR516" s="12"/>
    </row>
    <row r="517" spans="6:44" ht="15.75" customHeight="1">
      <c r="F517" s="44"/>
      <c r="G517" s="15"/>
      <c r="H517" s="15"/>
      <c r="AP517" s="11"/>
      <c r="AQ517" s="12"/>
      <c r="AR517" s="12"/>
    </row>
    <row r="518" spans="6:44" ht="15.75" customHeight="1">
      <c r="F518" s="44"/>
      <c r="G518" s="15"/>
      <c r="H518" s="15"/>
      <c r="AP518" s="11"/>
      <c r="AQ518" s="12"/>
      <c r="AR518" s="12"/>
    </row>
    <row r="519" spans="6:44" ht="15.75" customHeight="1">
      <c r="F519" s="44"/>
      <c r="G519" s="15"/>
      <c r="H519" s="15"/>
      <c r="AP519" s="11"/>
      <c r="AQ519" s="12"/>
      <c r="AR519" s="12"/>
    </row>
    <row r="520" spans="6:44" ht="15.75" customHeight="1">
      <c r="F520" s="44"/>
      <c r="G520" s="15"/>
      <c r="H520" s="15"/>
      <c r="AP520" s="11"/>
      <c r="AQ520" s="12"/>
      <c r="AR520" s="12"/>
    </row>
    <row r="521" spans="6:44" ht="15.75" customHeight="1">
      <c r="F521" s="44"/>
      <c r="G521" s="15"/>
      <c r="H521" s="15"/>
      <c r="AP521" s="11"/>
      <c r="AQ521" s="12"/>
      <c r="AR521" s="12"/>
    </row>
    <row r="522" spans="6:44" ht="15.75" customHeight="1">
      <c r="F522" s="44"/>
      <c r="G522" s="15"/>
      <c r="H522" s="15"/>
      <c r="AP522" s="11"/>
      <c r="AQ522" s="12"/>
      <c r="AR522" s="12"/>
    </row>
    <row r="523" spans="6:44" ht="15.75" customHeight="1">
      <c r="F523" s="44"/>
      <c r="G523" s="15"/>
      <c r="H523" s="15"/>
      <c r="AP523" s="11"/>
      <c r="AQ523" s="12"/>
      <c r="AR523" s="12"/>
    </row>
    <row r="524" spans="6:44" ht="15.75" customHeight="1">
      <c r="F524" s="44"/>
      <c r="G524" s="15"/>
      <c r="H524" s="15"/>
      <c r="AP524" s="11"/>
      <c r="AQ524" s="12"/>
      <c r="AR524" s="12"/>
    </row>
    <row r="525" spans="6:44" ht="15.75" customHeight="1">
      <c r="F525" s="44"/>
      <c r="G525" s="15"/>
      <c r="H525" s="15"/>
      <c r="AP525" s="11"/>
      <c r="AQ525" s="12"/>
      <c r="AR525" s="12"/>
    </row>
    <row r="526" spans="6:44" ht="15.75" customHeight="1">
      <c r="F526" s="44"/>
      <c r="G526" s="15"/>
      <c r="H526" s="15"/>
      <c r="AP526" s="11"/>
      <c r="AQ526" s="12"/>
      <c r="AR526" s="12"/>
    </row>
    <row r="527" spans="6:44" ht="15.75" customHeight="1">
      <c r="F527" s="44"/>
      <c r="G527" s="15"/>
      <c r="H527" s="15"/>
      <c r="AP527" s="11"/>
      <c r="AQ527" s="12"/>
      <c r="AR527" s="12"/>
    </row>
    <row r="528" spans="6:44" ht="15.75" customHeight="1">
      <c r="F528" s="44"/>
      <c r="G528" s="15"/>
      <c r="H528" s="15"/>
      <c r="AP528" s="11"/>
      <c r="AQ528" s="12"/>
      <c r="AR528" s="12"/>
    </row>
    <row r="529" spans="6:44" ht="15.75" customHeight="1">
      <c r="F529" s="44"/>
      <c r="G529" s="15"/>
      <c r="H529" s="15"/>
      <c r="AP529" s="11"/>
      <c r="AQ529" s="12"/>
      <c r="AR529" s="12"/>
    </row>
    <row r="530" spans="6:44" ht="15.75" customHeight="1">
      <c r="F530" s="44"/>
      <c r="G530" s="15"/>
      <c r="H530" s="15"/>
      <c r="AP530" s="11"/>
      <c r="AQ530" s="12"/>
      <c r="AR530" s="12"/>
    </row>
    <row r="531" spans="6:44" ht="15.75" customHeight="1">
      <c r="F531" s="44"/>
      <c r="G531" s="15"/>
      <c r="H531" s="15"/>
      <c r="AP531" s="11"/>
      <c r="AQ531" s="12"/>
      <c r="AR531" s="12"/>
    </row>
    <row r="532" spans="6:44" ht="15.75" customHeight="1">
      <c r="F532" s="44"/>
      <c r="G532" s="15"/>
      <c r="H532" s="15"/>
      <c r="AP532" s="11"/>
      <c r="AQ532" s="12"/>
      <c r="AR532" s="12"/>
    </row>
    <row r="533" spans="6:44" ht="15.75" customHeight="1">
      <c r="F533" s="44"/>
      <c r="G533" s="15"/>
      <c r="H533" s="15"/>
      <c r="AP533" s="11"/>
      <c r="AQ533" s="12"/>
      <c r="AR533" s="12"/>
    </row>
    <row r="534" spans="6:44" ht="15.75" customHeight="1">
      <c r="F534" s="44"/>
      <c r="G534" s="15"/>
      <c r="H534" s="15"/>
      <c r="AP534" s="11"/>
      <c r="AQ534" s="12"/>
      <c r="AR534" s="12"/>
    </row>
    <row r="535" spans="6:44" ht="15.75" customHeight="1">
      <c r="F535" s="44"/>
      <c r="G535" s="15"/>
      <c r="H535" s="15"/>
      <c r="AP535" s="11"/>
      <c r="AQ535" s="12"/>
      <c r="AR535" s="12"/>
    </row>
    <row r="536" spans="6:44" ht="15.75" customHeight="1">
      <c r="F536" s="44"/>
      <c r="G536" s="15"/>
      <c r="H536" s="15"/>
      <c r="AP536" s="11"/>
      <c r="AQ536" s="12"/>
      <c r="AR536" s="12"/>
    </row>
    <row r="537" spans="6:44" ht="15.75" customHeight="1">
      <c r="F537" s="44"/>
      <c r="G537" s="15"/>
      <c r="H537" s="15"/>
      <c r="AP537" s="11"/>
      <c r="AQ537" s="12"/>
      <c r="AR537" s="12"/>
    </row>
    <row r="538" spans="6:44" ht="15.75" customHeight="1">
      <c r="F538" s="44"/>
      <c r="G538" s="15"/>
      <c r="H538" s="15"/>
      <c r="AP538" s="11"/>
      <c r="AQ538" s="12"/>
      <c r="AR538" s="12"/>
    </row>
    <row r="539" spans="6:44" ht="15.75" customHeight="1">
      <c r="F539" s="44"/>
      <c r="G539" s="15"/>
      <c r="H539" s="15"/>
      <c r="AP539" s="11"/>
      <c r="AQ539" s="12"/>
      <c r="AR539" s="12"/>
    </row>
    <row r="540" spans="6:44" ht="15.75" customHeight="1">
      <c r="F540" s="44"/>
      <c r="G540" s="15"/>
      <c r="H540" s="15"/>
      <c r="AP540" s="11"/>
      <c r="AQ540" s="12"/>
      <c r="AR540" s="12"/>
    </row>
    <row r="541" spans="6:44" ht="15.75" customHeight="1">
      <c r="F541" s="44"/>
      <c r="G541" s="15"/>
      <c r="H541" s="15"/>
      <c r="AP541" s="11"/>
      <c r="AQ541" s="12"/>
      <c r="AR541" s="12"/>
    </row>
    <row r="542" spans="6:44" ht="15.75" customHeight="1">
      <c r="F542" s="44"/>
      <c r="G542" s="15"/>
      <c r="H542" s="15"/>
      <c r="AP542" s="11"/>
      <c r="AQ542" s="12"/>
      <c r="AR542" s="12"/>
    </row>
    <row r="543" spans="6:44" ht="15.75" customHeight="1">
      <c r="F543" s="44"/>
      <c r="G543" s="15"/>
      <c r="H543" s="15"/>
      <c r="AP543" s="11"/>
      <c r="AQ543" s="12"/>
      <c r="AR543" s="12"/>
    </row>
    <row r="544" spans="6:44" ht="15.75" customHeight="1">
      <c r="F544" s="44"/>
      <c r="G544" s="15"/>
      <c r="H544" s="15"/>
      <c r="AP544" s="11"/>
      <c r="AQ544" s="12"/>
      <c r="AR544" s="12"/>
    </row>
    <row r="545" spans="6:44" ht="15.75" customHeight="1">
      <c r="F545" s="44"/>
      <c r="G545" s="15"/>
      <c r="H545" s="15"/>
      <c r="AP545" s="11"/>
      <c r="AQ545" s="12"/>
      <c r="AR545" s="12"/>
    </row>
    <row r="546" spans="6:44" ht="15.75" customHeight="1">
      <c r="F546" s="44"/>
      <c r="G546" s="15"/>
      <c r="H546" s="15"/>
      <c r="AP546" s="11"/>
      <c r="AQ546" s="12"/>
      <c r="AR546" s="12"/>
    </row>
    <row r="547" spans="6:44" ht="15.75" customHeight="1">
      <c r="F547" s="44"/>
      <c r="G547" s="15"/>
      <c r="H547" s="15"/>
      <c r="AP547" s="11"/>
      <c r="AQ547" s="12"/>
      <c r="AR547" s="12"/>
    </row>
    <row r="548" spans="6:44" ht="15.75" customHeight="1">
      <c r="F548" s="44"/>
      <c r="G548" s="15"/>
      <c r="H548" s="15"/>
      <c r="AP548" s="11"/>
      <c r="AQ548" s="12"/>
      <c r="AR548" s="12"/>
    </row>
    <row r="549" spans="6:44" ht="15.75" customHeight="1">
      <c r="F549" s="44"/>
      <c r="G549" s="15"/>
      <c r="H549" s="15"/>
      <c r="AP549" s="11"/>
      <c r="AQ549" s="12"/>
      <c r="AR549" s="12"/>
    </row>
    <row r="550" spans="6:44" ht="15.75" customHeight="1">
      <c r="F550" s="44"/>
      <c r="G550" s="15"/>
      <c r="H550" s="15"/>
      <c r="AP550" s="11"/>
      <c r="AQ550" s="12"/>
      <c r="AR550" s="12"/>
    </row>
    <row r="551" spans="6:44" ht="15.75" customHeight="1">
      <c r="F551" s="44"/>
      <c r="G551" s="15"/>
      <c r="H551" s="15"/>
      <c r="AP551" s="11"/>
      <c r="AQ551" s="12"/>
      <c r="AR551" s="12"/>
    </row>
    <row r="552" spans="6:44" ht="15.75" customHeight="1">
      <c r="F552" s="44"/>
      <c r="G552" s="15"/>
      <c r="H552" s="15"/>
      <c r="AP552" s="11"/>
      <c r="AQ552" s="12"/>
      <c r="AR552" s="12"/>
    </row>
    <row r="553" spans="6:44" ht="15.75" customHeight="1">
      <c r="F553" s="44"/>
      <c r="G553" s="15"/>
      <c r="H553" s="15"/>
      <c r="AP553" s="11"/>
      <c r="AQ553" s="12"/>
      <c r="AR553" s="12"/>
    </row>
    <row r="554" spans="6:44" ht="15.75" customHeight="1">
      <c r="F554" s="44"/>
      <c r="G554" s="15"/>
      <c r="H554" s="15"/>
      <c r="AP554" s="11"/>
      <c r="AQ554" s="12"/>
      <c r="AR554" s="12"/>
    </row>
    <row r="555" spans="6:44" ht="15.75" customHeight="1">
      <c r="F555" s="44"/>
      <c r="G555" s="15"/>
      <c r="H555" s="15"/>
      <c r="AP555" s="11"/>
      <c r="AQ555" s="12"/>
      <c r="AR555" s="12"/>
    </row>
    <row r="556" spans="6:44" ht="15.75" customHeight="1">
      <c r="F556" s="44"/>
      <c r="G556" s="15"/>
      <c r="H556" s="15"/>
      <c r="AP556" s="11"/>
      <c r="AQ556" s="12"/>
      <c r="AR556" s="12"/>
    </row>
    <row r="557" spans="6:44" ht="15.75" customHeight="1">
      <c r="F557" s="44"/>
      <c r="G557" s="15"/>
      <c r="H557" s="15"/>
      <c r="AP557" s="11"/>
      <c r="AQ557" s="12"/>
      <c r="AR557" s="12"/>
    </row>
    <row r="558" spans="6:44" ht="15.75" customHeight="1">
      <c r="F558" s="44"/>
      <c r="G558" s="15"/>
      <c r="H558" s="15"/>
      <c r="AP558" s="11"/>
      <c r="AQ558" s="12"/>
      <c r="AR558" s="12"/>
    </row>
    <row r="559" spans="6:44" ht="15.75" customHeight="1">
      <c r="F559" s="44"/>
      <c r="G559" s="15"/>
      <c r="H559" s="15"/>
      <c r="AP559" s="11"/>
      <c r="AQ559" s="12"/>
      <c r="AR559" s="12"/>
    </row>
    <row r="560" spans="6:44" ht="15.75" customHeight="1">
      <c r="F560" s="44"/>
      <c r="G560" s="15"/>
      <c r="H560" s="15"/>
      <c r="AP560" s="11"/>
      <c r="AQ560" s="12"/>
      <c r="AR560" s="12"/>
    </row>
    <row r="561" spans="6:44" ht="15.75" customHeight="1">
      <c r="F561" s="44"/>
      <c r="G561" s="15"/>
      <c r="H561" s="15"/>
      <c r="AP561" s="11"/>
      <c r="AQ561" s="12"/>
      <c r="AR561" s="12"/>
    </row>
    <row r="562" spans="6:44" ht="15.75" customHeight="1">
      <c r="F562" s="44"/>
      <c r="G562" s="15"/>
      <c r="H562" s="15"/>
      <c r="AP562" s="11"/>
      <c r="AQ562" s="12"/>
      <c r="AR562" s="12"/>
    </row>
    <row r="563" spans="6:44" ht="15.75" customHeight="1">
      <c r="F563" s="44"/>
      <c r="G563" s="15"/>
      <c r="H563" s="15"/>
      <c r="AP563" s="11"/>
      <c r="AQ563" s="12"/>
      <c r="AR563" s="12"/>
    </row>
    <row r="564" spans="6:44" ht="15.75" customHeight="1">
      <c r="F564" s="44"/>
      <c r="G564" s="15"/>
      <c r="H564" s="15"/>
      <c r="AP564" s="11"/>
      <c r="AQ564" s="12"/>
      <c r="AR564" s="12"/>
    </row>
    <row r="565" spans="6:44" ht="15.75" customHeight="1">
      <c r="F565" s="44"/>
      <c r="G565" s="15"/>
      <c r="H565" s="15"/>
      <c r="AP565" s="11"/>
      <c r="AQ565" s="12"/>
      <c r="AR565" s="12"/>
    </row>
    <row r="566" spans="6:44" ht="15.75" customHeight="1">
      <c r="F566" s="44"/>
      <c r="G566" s="15"/>
      <c r="H566" s="15"/>
      <c r="AP566" s="11"/>
      <c r="AQ566" s="12"/>
      <c r="AR566" s="12"/>
    </row>
    <row r="567" spans="6:44" ht="15.75" customHeight="1">
      <c r="F567" s="44"/>
      <c r="G567" s="15"/>
      <c r="H567" s="15"/>
      <c r="AP567" s="11"/>
      <c r="AQ567" s="12"/>
      <c r="AR567" s="12"/>
    </row>
    <row r="568" spans="6:44" ht="15.75" customHeight="1">
      <c r="F568" s="44"/>
      <c r="G568" s="15"/>
      <c r="H568" s="15"/>
      <c r="AP568" s="11"/>
      <c r="AQ568" s="12"/>
      <c r="AR568" s="12"/>
    </row>
    <row r="569" spans="6:44" ht="15.75" customHeight="1">
      <c r="F569" s="44"/>
      <c r="G569" s="15"/>
      <c r="H569" s="15"/>
      <c r="AP569" s="11"/>
      <c r="AQ569" s="12"/>
      <c r="AR569" s="12"/>
    </row>
    <row r="570" spans="6:44" ht="15.75" customHeight="1">
      <c r="F570" s="44"/>
      <c r="G570" s="15"/>
      <c r="H570" s="15"/>
      <c r="AP570" s="11"/>
      <c r="AQ570" s="12"/>
      <c r="AR570" s="12"/>
    </row>
    <row r="571" spans="6:44" ht="15.75" customHeight="1">
      <c r="F571" s="44"/>
      <c r="G571" s="15"/>
      <c r="H571" s="15"/>
      <c r="AP571" s="11"/>
      <c r="AQ571" s="12"/>
      <c r="AR571" s="12"/>
    </row>
    <row r="572" spans="6:44" ht="15.75" customHeight="1">
      <c r="F572" s="44"/>
      <c r="G572" s="15"/>
      <c r="H572" s="15"/>
      <c r="AP572" s="11"/>
      <c r="AQ572" s="12"/>
      <c r="AR572" s="12"/>
    </row>
    <row r="573" spans="6:44" ht="15.75" customHeight="1">
      <c r="F573" s="44"/>
      <c r="G573" s="15"/>
      <c r="H573" s="15"/>
      <c r="AP573" s="11"/>
      <c r="AQ573" s="12"/>
      <c r="AR573" s="12"/>
    </row>
    <row r="574" spans="6:44" ht="15.75" customHeight="1">
      <c r="F574" s="44"/>
      <c r="G574" s="15"/>
      <c r="H574" s="15"/>
      <c r="AP574" s="11"/>
      <c r="AQ574" s="12"/>
      <c r="AR574" s="12"/>
    </row>
    <row r="575" spans="6:44" ht="15.75" customHeight="1">
      <c r="F575" s="44"/>
      <c r="G575" s="15"/>
      <c r="H575" s="15"/>
      <c r="AP575" s="11"/>
      <c r="AQ575" s="12"/>
      <c r="AR575" s="12"/>
    </row>
    <row r="576" spans="6:44" ht="15.75" customHeight="1">
      <c r="F576" s="44"/>
      <c r="G576" s="15"/>
      <c r="H576" s="15"/>
      <c r="AP576" s="11"/>
      <c r="AQ576" s="12"/>
      <c r="AR576" s="12"/>
    </row>
    <row r="577" spans="6:44" ht="15.75" customHeight="1">
      <c r="F577" s="44"/>
      <c r="G577" s="15"/>
      <c r="H577" s="15"/>
      <c r="AP577" s="11"/>
      <c r="AQ577" s="12"/>
      <c r="AR577" s="12"/>
    </row>
    <row r="578" spans="6:44" ht="15.75" customHeight="1">
      <c r="F578" s="44"/>
      <c r="G578" s="15"/>
      <c r="H578" s="15"/>
      <c r="AP578" s="11"/>
      <c r="AQ578" s="12"/>
      <c r="AR578" s="12"/>
    </row>
    <row r="579" spans="6:44" ht="15.75" customHeight="1">
      <c r="F579" s="44"/>
      <c r="G579" s="15"/>
      <c r="H579" s="15"/>
      <c r="AP579" s="11"/>
      <c r="AQ579" s="12"/>
      <c r="AR579" s="12"/>
    </row>
    <row r="580" spans="6:44" ht="15.75" customHeight="1">
      <c r="F580" s="44"/>
      <c r="G580" s="15"/>
      <c r="H580" s="15"/>
      <c r="AP580" s="11"/>
      <c r="AQ580" s="12"/>
      <c r="AR580" s="12"/>
    </row>
    <row r="581" spans="6:44" ht="15.75" customHeight="1">
      <c r="F581" s="44"/>
      <c r="G581" s="15"/>
      <c r="H581" s="15"/>
      <c r="AP581" s="11"/>
      <c r="AQ581" s="12"/>
      <c r="AR581" s="12"/>
    </row>
    <row r="582" spans="6:44" ht="15.75" customHeight="1">
      <c r="F582" s="44"/>
      <c r="G582" s="15"/>
      <c r="H582" s="15"/>
      <c r="AP582" s="11"/>
      <c r="AQ582" s="12"/>
      <c r="AR582" s="12"/>
    </row>
    <row r="583" spans="6:44" ht="15.75" customHeight="1">
      <c r="F583" s="44"/>
      <c r="G583" s="15"/>
      <c r="H583" s="15"/>
      <c r="AP583" s="11"/>
      <c r="AQ583" s="12"/>
      <c r="AR583" s="12"/>
    </row>
    <row r="584" spans="6:44" ht="15.75" customHeight="1">
      <c r="F584" s="44"/>
      <c r="G584" s="15"/>
      <c r="H584" s="15"/>
      <c r="AP584" s="11"/>
      <c r="AQ584" s="12"/>
      <c r="AR584" s="12"/>
    </row>
    <row r="585" spans="6:44" ht="15.75" customHeight="1">
      <c r="F585" s="44"/>
      <c r="G585" s="15"/>
      <c r="H585" s="15"/>
      <c r="AP585" s="11"/>
      <c r="AQ585" s="12"/>
      <c r="AR585" s="12"/>
    </row>
    <row r="586" spans="6:44" ht="15.75" customHeight="1">
      <c r="F586" s="44"/>
      <c r="G586" s="15"/>
      <c r="H586" s="15"/>
      <c r="AP586" s="11"/>
      <c r="AQ586" s="12"/>
      <c r="AR586" s="12"/>
    </row>
    <row r="587" spans="6:44" ht="15.75" customHeight="1">
      <c r="F587" s="44"/>
      <c r="G587" s="15"/>
      <c r="H587" s="15"/>
      <c r="AP587" s="11"/>
      <c r="AQ587" s="12"/>
      <c r="AR587" s="12"/>
    </row>
    <row r="588" spans="6:44" ht="15.75" customHeight="1">
      <c r="F588" s="44"/>
      <c r="G588" s="15"/>
      <c r="H588" s="15"/>
      <c r="AP588" s="11"/>
      <c r="AQ588" s="12"/>
      <c r="AR588" s="12"/>
    </row>
    <row r="589" spans="6:44" ht="15.75" customHeight="1">
      <c r="F589" s="44"/>
      <c r="G589" s="15"/>
      <c r="H589" s="15"/>
      <c r="AP589" s="11"/>
      <c r="AQ589" s="12"/>
      <c r="AR589" s="12"/>
    </row>
    <row r="590" spans="6:44" ht="15.75" customHeight="1">
      <c r="F590" s="44"/>
      <c r="G590" s="15"/>
      <c r="H590" s="15"/>
      <c r="AP590" s="11"/>
      <c r="AQ590" s="12"/>
      <c r="AR590" s="12"/>
    </row>
    <row r="591" spans="6:44" ht="15.75" customHeight="1">
      <c r="F591" s="44"/>
      <c r="G591" s="15"/>
      <c r="H591" s="15"/>
      <c r="AP591" s="11"/>
      <c r="AQ591" s="12"/>
      <c r="AR591" s="12"/>
    </row>
    <row r="592" spans="6:44" ht="15.75" customHeight="1">
      <c r="F592" s="44"/>
      <c r="G592" s="15"/>
      <c r="H592" s="15"/>
      <c r="AP592" s="11"/>
      <c r="AQ592" s="12"/>
      <c r="AR592" s="12"/>
    </row>
    <row r="593" spans="6:44" ht="15.75" customHeight="1">
      <c r="F593" s="44"/>
      <c r="G593" s="15"/>
      <c r="H593" s="15"/>
      <c r="AP593" s="11"/>
      <c r="AQ593" s="12"/>
      <c r="AR593" s="12"/>
    </row>
    <row r="594" spans="6:44" ht="15.75" customHeight="1">
      <c r="F594" s="44"/>
      <c r="G594" s="15"/>
      <c r="H594" s="15"/>
      <c r="AP594" s="11"/>
      <c r="AQ594" s="12"/>
      <c r="AR594" s="12"/>
    </row>
    <row r="595" spans="6:44" ht="15.75" customHeight="1">
      <c r="F595" s="44"/>
      <c r="G595" s="15"/>
      <c r="H595" s="15"/>
      <c r="AP595" s="11"/>
      <c r="AQ595" s="12"/>
      <c r="AR595" s="12"/>
    </row>
    <row r="596" spans="6:44" ht="15.75" customHeight="1">
      <c r="F596" s="44"/>
      <c r="G596" s="15"/>
      <c r="H596" s="15"/>
      <c r="AP596" s="11"/>
      <c r="AQ596" s="12"/>
      <c r="AR596" s="12"/>
    </row>
    <row r="597" spans="6:44" ht="15.75" customHeight="1">
      <c r="F597" s="44"/>
      <c r="G597" s="15"/>
      <c r="H597" s="15"/>
      <c r="AP597" s="11"/>
      <c r="AQ597" s="12"/>
      <c r="AR597" s="12"/>
    </row>
    <row r="598" spans="6:44" ht="15.75" customHeight="1">
      <c r="F598" s="44"/>
      <c r="G598" s="15"/>
      <c r="H598" s="15"/>
      <c r="AP598" s="11"/>
      <c r="AQ598" s="12"/>
      <c r="AR598" s="12"/>
    </row>
    <row r="599" spans="6:44" ht="15.75" customHeight="1">
      <c r="F599" s="44"/>
      <c r="G599" s="15"/>
      <c r="H599" s="15"/>
      <c r="AP599" s="11"/>
      <c r="AQ599" s="12"/>
      <c r="AR599" s="12"/>
    </row>
    <row r="600" spans="6:44" ht="15.75" customHeight="1">
      <c r="F600" s="44"/>
      <c r="G600" s="15"/>
      <c r="H600" s="15"/>
      <c r="AP600" s="11"/>
      <c r="AQ600" s="12"/>
      <c r="AR600" s="12"/>
    </row>
    <row r="601" spans="6:44" ht="15.75" customHeight="1">
      <c r="F601" s="44"/>
      <c r="G601" s="15"/>
      <c r="H601" s="15"/>
      <c r="AP601" s="11"/>
      <c r="AQ601" s="12"/>
      <c r="AR601" s="12"/>
    </row>
    <row r="602" spans="6:44" ht="15.75" customHeight="1">
      <c r="F602" s="44"/>
      <c r="G602" s="15"/>
      <c r="H602" s="15"/>
      <c r="AP602" s="11"/>
      <c r="AQ602" s="12"/>
      <c r="AR602" s="12"/>
    </row>
    <row r="603" spans="6:44" ht="15.75" customHeight="1">
      <c r="F603" s="44"/>
      <c r="G603" s="15"/>
      <c r="H603" s="15"/>
      <c r="AP603" s="11"/>
      <c r="AQ603" s="12"/>
      <c r="AR603" s="12"/>
    </row>
    <row r="604" spans="6:44" ht="15.75" customHeight="1">
      <c r="F604" s="44"/>
      <c r="G604" s="15"/>
      <c r="H604" s="15"/>
      <c r="AP604" s="11"/>
      <c r="AQ604" s="12"/>
      <c r="AR604" s="12"/>
    </row>
    <row r="605" spans="6:44" ht="15.75" customHeight="1">
      <c r="F605" s="44"/>
      <c r="G605" s="15"/>
      <c r="H605" s="15"/>
      <c r="AP605" s="11"/>
      <c r="AQ605" s="12"/>
      <c r="AR605" s="12"/>
    </row>
    <row r="606" spans="6:44" ht="15.75" customHeight="1">
      <c r="F606" s="44"/>
      <c r="G606" s="15"/>
      <c r="H606" s="15"/>
      <c r="AP606" s="11"/>
      <c r="AQ606" s="12"/>
      <c r="AR606" s="12"/>
    </row>
    <row r="607" spans="6:44" ht="15.75" customHeight="1">
      <c r="F607" s="44"/>
      <c r="G607" s="15"/>
      <c r="H607" s="15"/>
      <c r="AP607" s="11"/>
      <c r="AQ607" s="12"/>
      <c r="AR607" s="12"/>
    </row>
    <row r="608" spans="6:44" ht="15.75" customHeight="1">
      <c r="F608" s="44"/>
      <c r="G608" s="15"/>
      <c r="H608" s="15"/>
      <c r="AP608" s="11"/>
      <c r="AQ608" s="12"/>
      <c r="AR608" s="12"/>
    </row>
    <row r="609" spans="6:44" ht="15.75" customHeight="1">
      <c r="F609" s="44"/>
      <c r="G609" s="15"/>
      <c r="H609" s="15"/>
      <c r="AP609" s="11"/>
      <c r="AQ609" s="12"/>
      <c r="AR609" s="12"/>
    </row>
    <row r="610" spans="6:44" ht="15.75" customHeight="1">
      <c r="F610" s="44"/>
      <c r="G610" s="15"/>
      <c r="H610" s="15"/>
      <c r="AP610" s="11"/>
      <c r="AQ610" s="12"/>
      <c r="AR610" s="12"/>
    </row>
    <row r="611" spans="6:44" ht="15.75" customHeight="1">
      <c r="F611" s="44"/>
      <c r="G611" s="15"/>
      <c r="H611" s="15"/>
      <c r="AP611" s="11"/>
      <c r="AQ611" s="12"/>
      <c r="AR611" s="12"/>
    </row>
    <row r="612" spans="6:44" ht="15.75" customHeight="1">
      <c r="F612" s="44"/>
      <c r="G612" s="15"/>
      <c r="H612" s="15"/>
      <c r="AP612" s="11"/>
      <c r="AQ612" s="12"/>
      <c r="AR612" s="12"/>
    </row>
    <row r="613" spans="6:44" ht="15.75" customHeight="1">
      <c r="F613" s="44"/>
      <c r="G613" s="15"/>
      <c r="H613" s="15"/>
      <c r="AP613" s="11"/>
      <c r="AQ613" s="12"/>
      <c r="AR613" s="12"/>
    </row>
    <row r="614" spans="6:44" ht="15.75" customHeight="1">
      <c r="F614" s="44"/>
      <c r="G614" s="15"/>
      <c r="H614" s="15"/>
      <c r="AP614" s="11"/>
      <c r="AQ614" s="12"/>
      <c r="AR614" s="12"/>
    </row>
    <row r="615" spans="6:44" ht="15.75" customHeight="1">
      <c r="F615" s="44"/>
      <c r="G615" s="15"/>
      <c r="H615" s="15"/>
      <c r="AP615" s="11"/>
      <c r="AQ615" s="12"/>
      <c r="AR615" s="12"/>
    </row>
    <row r="616" spans="6:44" ht="15.75" customHeight="1">
      <c r="F616" s="44"/>
      <c r="G616" s="15"/>
      <c r="H616" s="15"/>
      <c r="AP616" s="11"/>
      <c r="AQ616" s="12"/>
      <c r="AR616" s="12"/>
    </row>
    <row r="617" spans="6:44" ht="15.75" customHeight="1">
      <c r="F617" s="44"/>
      <c r="G617" s="15"/>
      <c r="H617" s="15"/>
      <c r="AP617" s="11"/>
      <c r="AQ617" s="12"/>
      <c r="AR617" s="12"/>
    </row>
    <row r="618" spans="6:44" ht="15.75" customHeight="1">
      <c r="F618" s="44"/>
      <c r="G618" s="15"/>
      <c r="H618" s="15"/>
      <c r="AP618" s="11"/>
      <c r="AQ618" s="12"/>
      <c r="AR618" s="12"/>
    </row>
    <row r="619" spans="6:44" ht="15.75" customHeight="1">
      <c r="F619" s="44"/>
      <c r="G619" s="15"/>
      <c r="H619" s="15"/>
      <c r="AP619" s="11"/>
      <c r="AQ619" s="12"/>
      <c r="AR619" s="12"/>
    </row>
    <row r="620" spans="6:44" ht="15.75" customHeight="1">
      <c r="F620" s="44"/>
      <c r="G620" s="15"/>
      <c r="H620" s="15"/>
      <c r="AP620" s="11"/>
      <c r="AQ620" s="12"/>
      <c r="AR620" s="12"/>
    </row>
    <row r="621" spans="6:44" ht="15.75" customHeight="1">
      <c r="F621" s="44"/>
      <c r="G621" s="15"/>
      <c r="H621" s="15"/>
      <c r="AP621" s="11"/>
      <c r="AQ621" s="12"/>
      <c r="AR621" s="12"/>
    </row>
    <row r="622" spans="6:44" ht="15.75" customHeight="1">
      <c r="F622" s="44"/>
      <c r="G622" s="15"/>
      <c r="H622" s="15"/>
      <c r="AP622" s="11"/>
      <c r="AQ622" s="12"/>
      <c r="AR622" s="12"/>
    </row>
    <row r="623" spans="6:44" ht="15.75" customHeight="1">
      <c r="F623" s="44"/>
      <c r="G623" s="15"/>
      <c r="H623" s="15"/>
      <c r="AP623" s="11"/>
      <c r="AQ623" s="12"/>
      <c r="AR623" s="12"/>
    </row>
    <row r="624" spans="6:44" ht="15.75" customHeight="1">
      <c r="F624" s="44"/>
      <c r="G624" s="15"/>
      <c r="H624" s="15"/>
      <c r="AP624" s="11"/>
      <c r="AQ624" s="12"/>
      <c r="AR624" s="12"/>
    </row>
    <row r="625" spans="6:44" ht="15.75" customHeight="1">
      <c r="F625" s="44"/>
      <c r="G625" s="15"/>
      <c r="H625" s="15"/>
      <c r="AP625" s="11"/>
      <c r="AQ625" s="12"/>
      <c r="AR625" s="12"/>
    </row>
    <row r="626" spans="6:44" ht="15.75" customHeight="1">
      <c r="F626" s="44"/>
      <c r="G626" s="15"/>
      <c r="H626" s="15"/>
      <c r="AP626" s="11"/>
      <c r="AQ626" s="12"/>
      <c r="AR626" s="12"/>
    </row>
    <row r="627" spans="6:44" ht="15.75" customHeight="1">
      <c r="F627" s="44"/>
      <c r="G627" s="15"/>
      <c r="H627" s="15"/>
      <c r="AP627" s="11"/>
      <c r="AQ627" s="12"/>
      <c r="AR627" s="12"/>
    </row>
    <row r="628" spans="6:44" ht="15.75" customHeight="1">
      <c r="F628" s="44"/>
      <c r="G628" s="15"/>
      <c r="H628" s="15"/>
      <c r="AP628" s="11"/>
      <c r="AQ628" s="12"/>
      <c r="AR628" s="12"/>
    </row>
    <row r="629" spans="6:44" ht="15.75" customHeight="1">
      <c r="F629" s="44"/>
      <c r="G629" s="15"/>
      <c r="H629" s="15"/>
      <c r="AP629" s="11"/>
      <c r="AQ629" s="12"/>
      <c r="AR629" s="12"/>
    </row>
    <row r="630" spans="6:44" ht="15.75" customHeight="1">
      <c r="F630" s="44"/>
      <c r="G630" s="15"/>
      <c r="H630" s="15"/>
      <c r="AP630" s="11"/>
      <c r="AQ630" s="12"/>
      <c r="AR630" s="12"/>
    </row>
    <row r="631" spans="6:44" ht="15.75" customHeight="1">
      <c r="F631" s="44"/>
      <c r="G631" s="15"/>
      <c r="H631" s="15"/>
      <c r="AP631" s="11"/>
      <c r="AQ631" s="12"/>
      <c r="AR631" s="12"/>
    </row>
    <row r="632" spans="6:44" ht="15.75" customHeight="1">
      <c r="F632" s="44"/>
      <c r="G632" s="15"/>
      <c r="H632" s="15"/>
      <c r="AP632" s="11"/>
      <c r="AQ632" s="12"/>
      <c r="AR632" s="12"/>
    </row>
    <row r="633" spans="6:44" ht="15.75" customHeight="1">
      <c r="F633" s="44"/>
      <c r="G633" s="15"/>
      <c r="H633" s="15"/>
      <c r="AP633" s="11"/>
      <c r="AQ633" s="12"/>
      <c r="AR633" s="12"/>
    </row>
    <row r="634" spans="6:44" ht="15.75" customHeight="1">
      <c r="F634" s="44"/>
      <c r="G634" s="15"/>
      <c r="H634" s="15"/>
      <c r="AP634" s="11"/>
      <c r="AQ634" s="12"/>
      <c r="AR634" s="12"/>
    </row>
    <row r="635" spans="6:44" ht="15.75" customHeight="1">
      <c r="F635" s="44"/>
      <c r="G635" s="15"/>
      <c r="H635" s="15"/>
      <c r="AP635" s="11"/>
      <c r="AQ635" s="12"/>
      <c r="AR635" s="12"/>
    </row>
    <row r="636" spans="6:44" ht="15.75" customHeight="1">
      <c r="F636" s="44"/>
      <c r="G636" s="15"/>
      <c r="H636" s="15"/>
      <c r="AP636" s="11"/>
      <c r="AQ636" s="12"/>
      <c r="AR636" s="12"/>
    </row>
    <row r="637" spans="6:44" ht="15.75" customHeight="1">
      <c r="F637" s="44"/>
      <c r="G637" s="15"/>
      <c r="H637" s="15"/>
      <c r="AP637" s="11"/>
      <c r="AQ637" s="12"/>
      <c r="AR637" s="12"/>
    </row>
    <row r="638" spans="6:44" ht="15.75" customHeight="1">
      <c r="F638" s="44"/>
      <c r="G638" s="15"/>
      <c r="H638" s="15"/>
      <c r="AP638" s="11"/>
      <c r="AQ638" s="12"/>
      <c r="AR638" s="12"/>
    </row>
    <row r="639" spans="6:44" ht="15.75" customHeight="1">
      <c r="F639" s="44"/>
      <c r="G639" s="15"/>
      <c r="H639" s="15"/>
      <c r="AP639" s="11"/>
      <c r="AQ639" s="12"/>
      <c r="AR639" s="12"/>
    </row>
    <row r="640" spans="6:44" ht="15.75" customHeight="1">
      <c r="F640" s="44"/>
      <c r="G640" s="15"/>
      <c r="H640" s="15"/>
      <c r="AP640" s="11"/>
      <c r="AQ640" s="12"/>
      <c r="AR640" s="12"/>
    </row>
    <row r="641" spans="6:44" ht="15.75" customHeight="1">
      <c r="F641" s="44"/>
      <c r="G641" s="15"/>
      <c r="H641" s="15"/>
      <c r="AP641" s="11"/>
      <c r="AQ641" s="12"/>
      <c r="AR641" s="12"/>
    </row>
    <row r="642" spans="6:44" ht="15.75" customHeight="1">
      <c r="F642" s="44"/>
      <c r="G642" s="15"/>
      <c r="H642" s="15"/>
      <c r="AP642" s="11"/>
      <c r="AQ642" s="12"/>
      <c r="AR642" s="12"/>
    </row>
    <row r="643" spans="6:44" ht="15.75" customHeight="1">
      <c r="F643" s="44"/>
      <c r="G643" s="15"/>
      <c r="H643" s="15"/>
      <c r="AP643" s="11"/>
      <c r="AQ643" s="12"/>
      <c r="AR643" s="12"/>
    </row>
    <row r="644" spans="6:44" ht="15.75" customHeight="1">
      <c r="F644" s="44"/>
      <c r="G644" s="15"/>
      <c r="H644" s="15"/>
      <c r="AP644" s="11"/>
      <c r="AQ644" s="12"/>
      <c r="AR644" s="12"/>
    </row>
    <row r="645" spans="6:44" ht="15.75" customHeight="1">
      <c r="F645" s="44"/>
      <c r="G645" s="15"/>
      <c r="H645" s="15"/>
      <c r="AP645" s="11"/>
      <c r="AQ645" s="12"/>
      <c r="AR645" s="12"/>
    </row>
    <row r="646" spans="6:44" ht="15.75" customHeight="1">
      <c r="F646" s="44"/>
      <c r="G646" s="15"/>
      <c r="H646" s="15"/>
      <c r="AP646" s="11"/>
      <c r="AQ646" s="12"/>
      <c r="AR646" s="12"/>
    </row>
    <row r="647" spans="6:44" ht="15.75" customHeight="1">
      <c r="F647" s="44"/>
      <c r="G647" s="15"/>
      <c r="H647" s="15"/>
      <c r="AP647" s="11"/>
      <c r="AQ647" s="12"/>
      <c r="AR647" s="12"/>
    </row>
    <row r="648" spans="6:44" ht="15.75" customHeight="1">
      <c r="F648" s="44"/>
      <c r="G648" s="15"/>
      <c r="H648" s="15"/>
      <c r="AP648" s="11"/>
      <c r="AQ648" s="12"/>
      <c r="AR648" s="12"/>
    </row>
    <row r="649" spans="6:44" ht="15.75" customHeight="1">
      <c r="F649" s="44"/>
      <c r="G649" s="15"/>
      <c r="H649" s="15"/>
      <c r="AP649" s="11"/>
      <c r="AQ649" s="12"/>
      <c r="AR649" s="12"/>
    </row>
    <row r="650" spans="6:44" ht="15.75" customHeight="1">
      <c r="F650" s="44"/>
      <c r="G650" s="15"/>
      <c r="H650" s="15"/>
      <c r="AP650" s="11"/>
      <c r="AQ650" s="12"/>
      <c r="AR650" s="12"/>
    </row>
    <row r="651" spans="6:44" ht="15.75" customHeight="1">
      <c r="F651" s="44"/>
      <c r="G651" s="15"/>
      <c r="H651" s="15"/>
      <c r="AP651" s="11"/>
      <c r="AQ651" s="12"/>
      <c r="AR651" s="12"/>
    </row>
    <row r="652" spans="6:44" ht="15.75" customHeight="1">
      <c r="F652" s="44"/>
      <c r="G652" s="15"/>
      <c r="H652" s="15"/>
      <c r="AP652" s="11"/>
      <c r="AQ652" s="12"/>
      <c r="AR652" s="12"/>
    </row>
    <row r="653" spans="6:44" ht="15.75" customHeight="1">
      <c r="F653" s="44"/>
      <c r="G653" s="15"/>
      <c r="H653" s="15"/>
      <c r="AP653" s="11"/>
      <c r="AQ653" s="12"/>
      <c r="AR653" s="12"/>
    </row>
    <row r="654" spans="6:44" ht="15.75" customHeight="1">
      <c r="F654" s="44"/>
      <c r="G654" s="15"/>
      <c r="H654" s="15"/>
      <c r="AP654" s="11"/>
      <c r="AQ654" s="12"/>
      <c r="AR654" s="12"/>
    </row>
    <row r="655" spans="6:44" ht="15.75" customHeight="1">
      <c r="F655" s="44"/>
      <c r="G655" s="15"/>
      <c r="H655" s="15"/>
      <c r="AP655" s="11"/>
      <c r="AQ655" s="12"/>
      <c r="AR655" s="12"/>
    </row>
    <row r="656" spans="6:44" ht="15.75" customHeight="1">
      <c r="F656" s="44"/>
      <c r="G656" s="15"/>
      <c r="H656" s="15"/>
      <c r="AP656" s="11"/>
      <c r="AQ656" s="12"/>
      <c r="AR656" s="12"/>
    </row>
    <row r="657" spans="6:44" ht="15.75" customHeight="1">
      <c r="F657" s="44"/>
      <c r="G657" s="15"/>
      <c r="H657" s="15"/>
      <c r="AP657" s="11"/>
      <c r="AQ657" s="12"/>
      <c r="AR657" s="12"/>
    </row>
    <row r="658" spans="6:44" ht="15.75" customHeight="1">
      <c r="F658" s="44"/>
      <c r="G658" s="15"/>
      <c r="H658" s="15"/>
      <c r="AP658" s="11"/>
      <c r="AQ658" s="12"/>
      <c r="AR658" s="12"/>
    </row>
    <row r="659" spans="6:44" ht="15.75" customHeight="1">
      <c r="F659" s="44"/>
      <c r="G659" s="15"/>
      <c r="H659" s="15"/>
      <c r="AP659" s="11"/>
      <c r="AQ659" s="12"/>
      <c r="AR659" s="12"/>
    </row>
    <row r="660" spans="6:44" ht="15.75" customHeight="1">
      <c r="F660" s="44"/>
      <c r="G660" s="15"/>
      <c r="H660" s="15"/>
      <c r="AP660" s="11"/>
      <c r="AQ660" s="12"/>
      <c r="AR660" s="12"/>
    </row>
    <row r="661" spans="6:44" ht="15.75" customHeight="1">
      <c r="F661" s="44"/>
      <c r="G661" s="15"/>
      <c r="H661" s="15"/>
      <c r="AP661" s="11"/>
      <c r="AQ661" s="12"/>
      <c r="AR661" s="12"/>
    </row>
    <row r="662" spans="6:44" ht="15.75" customHeight="1">
      <c r="F662" s="44"/>
      <c r="G662" s="15"/>
      <c r="H662" s="15"/>
      <c r="AP662" s="11"/>
      <c r="AQ662" s="12"/>
      <c r="AR662" s="12"/>
    </row>
    <row r="663" spans="6:44" ht="15.75" customHeight="1">
      <c r="F663" s="44"/>
      <c r="G663" s="15"/>
      <c r="H663" s="15"/>
      <c r="AP663" s="11"/>
      <c r="AQ663" s="12"/>
      <c r="AR663" s="12"/>
    </row>
    <row r="664" spans="6:44" ht="15.75" customHeight="1">
      <c r="F664" s="44"/>
      <c r="G664" s="15"/>
      <c r="H664" s="15"/>
      <c r="AP664" s="11"/>
      <c r="AQ664" s="12"/>
      <c r="AR664" s="12"/>
    </row>
    <row r="665" spans="6:44" ht="15.75" customHeight="1">
      <c r="F665" s="44"/>
      <c r="G665" s="15"/>
      <c r="H665" s="15"/>
      <c r="AP665" s="11"/>
      <c r="AQ665" s="12"/>
      <c r="AR665" s="12"/>
    </row>
    <row r="666" spans="6:44" ht="15.75" customHeight="1">
      <c r="F666" s="44"/>
      <c r="G666" s="15"/>
      <c r="H666" s="15"/>
      <c r="AP666" s="11"/>
      <c r="AQ666" s="12"/>
      <c r="AR666" s="12"/>
    </row>
    <row r="667" spans="6:44" ht="15.75" customHeight="1">
      <c r="F667" s="44"/>
      <c r="G667" s="15"/>
      <c r="H667" s="15"/>
      <c r="AP667" s="11"/>
      <c r="AQ667" s="12"/>
      <c r="AR667" s="12"/>
    </row>
    <row r="668" spans="6:44" ht="15.75" customHeight="1">
      <c r="F668" s="44"/>
      <c r="G668" s="15"/>
      <c r="H668" s="15"/>
      <c r="AP668" s="11"/>
      <c r="AQ668" s="12"/>
      <c r="AR668" s="12"/>
    </row>
    <row r="669" spans="6:44" ht="15.75" customHeight="1">
      <c r="F669" s="44"/>
      <c r="G669" s="15"/>
      <c r="H669" s="15"/>
      <c r="AP669" s="11"/>
      <c r="AQ669" s="12"/>
      <c r="AR669" s="12"/>
    </row>
    <row r="670" spans="6:44" ht="15.75" customHeight="1">
      <c r="F670" s="44"/>
      <c r="G670" s="15"/>
      <c r="H670" s="15"/>
      <c r="AP670" s="11"/>
      <c r="AQ670" s="12"/>
      <c r="AR670" s="12"/>
    </row>
    <row r="671" spans="6:44" ht="15.75" customHeight="1">
      <c r="F671" s="44"/>
      <c r="G671" s="15"/>
      <c r="H671" s="15"/>
      <c r="AP671" s="11"/>
      <c r="AQ671" s="12"/>
      <c r="AR671" s="12"/>
    </row>
    <row r="672" spans="6:44" ht="15.75" customHeight="1">
      <c r="F672" s="44"/>
      <c r="G672" s="15"/>
      <c r="H672" s="15"/>
      <c r="AP672" s="11"/>
      <c r="AQ672" s="12"/>
      <c r="AR672" s="12"/>
    </row>
    <row r="673" spans="6:44" ht="15.75" customHeight="1">
      <c r="F673" s="44"/>
      <c r="G673" s="15"/>
      <c r="H673" s="15"/>
      <c r="AP673" s="11"/>
      <c r="AQ673" s="12"/>
      <c r="AR673" s="12"/>
    </row>
    <row r="674" spans="6:44" ht="15.75" customHeight="1">
      <c r="F674" s="44"/>
      <c r="G674" s="15"/>
      <c r="H674" s="15"/>
      <c r="AP674" s="11"/>
      <c r="AQ674" s="12"/>
      <c r="AR674" s="12"/>
    </row>
    <row r="675" spans="6:44" ht="15.75" customHeight="1">
      <c r="F675" s="44"/>
      <c r="G675" s="15"/>
      <c r="H675" s="15"/>
      <c r="AP675" s="11"/>
      <c r="AQ675" s="12"/>
      <c r="AR675" s="12"/>
    </row>
    <row r="676" spans="6:44" ht="15.75" customHeight="1">
      <c r="F676" s="44"/>
      <c r="G676" s="15"/>
      <c r="H676" s="15"/>
      <c r="AP676" s="11"/>
      <c r="AQ676" s="12"/>
      <c r="AR676" s="12"/>
    </row>
    <row r="677" spans="6:44" ht="15.75" customHeight="1">
      <c r="F677" s="44"/>
      <c r="G677" s="15"/>
      <c r="H677" s="15"/>
      <c r="AP677" s="11"/>
      <c r="AQ677" s="12"/>
      <c r="AR677" s="12"/>
    </row>
    <row r="678" spans="6:44" ht="15.75" customHeight="1">
      <c r="F678" s="44"/>
      <c r="G678" s="15"/>
      <c r="H678" s="15"/>
      <c r="AP678" s="11"/>
      <c r="AQ678" s="12"/>
      <c r="AR678" s="12"/>
    </row>
    <row r="679" spans="6:44" ht="15.75" customHeight="1">
      <c r="F679" s="44"/>
      <c r="G679" s="15"/>
      <c r="H679" s="15"/>
      <c r="AP679" s="11"/>
      <c r="AQ679" s="12"/>
      <c r="AR679" s="12"/>
    </row>
    <row r="680" spans="6:44" ht="15.75" customHeight="1">
      <c r="F680" s="44"/>
      <c r="G680" s="15"/>
      <c r="H680" s="15"/>
      <c r="AP680" s="11"/>
      <c r="AQ680" s="12"/>
      <c r="AR680" s="12"/>
    </row>
    <row r="681" spans="6:44" ht="15.75" customHeight="1">
      <c r="F681" s="44"/>
      <c r="G681" s="15"/>
      <c r="H681" s="15"/>
      <c r="AP681" s="11"/>
      <c r="AQ681" s="12"/>
      <c r="AR681" s="12"/>
    </row>
    <row r="682" spans="6:44" ht="15.75" customHeight="1">
      <c r="F682" s="44"/>
      <c r="G682" s="15"/>
      <c r="H682" s="15"/>
      <c r="AP682" s="11"/>
      <c r="AQ682" s="12"/>
      <c r="AR682" s="12"/>
    </row>
    <row r="683" spans="6:44" ht="15.75" customHeight="1">
      <c r="F683" s="44"/>
      <c r="G683" s="15"/>
      <c r="H683" s="15"/>
      <c r="AP683" s="11"/>
      <c r="AQ683" s="12"/>
      <c r="AR683" s="12"/>
    </row>
    <row r="684" spans="6:44" ht="15.75" customHeight="1">
      <c r="F684" s="44"/>
      <c r="G684" s="15"/>
      <c r="H684" s="15"/>
      <c r="AP684" s="11"/>
      <c r="AQ684" s="12"/>
      <c r="AR684" s="12"/>
    </row>
    <row r="685" spans="6:44" ht="15.75" customHeight="1">
      <c r="F685" s="44"/>
      <c r="G685" s="15"/>
      <c r="H685" s="15"/>
      <c r="AP685" s="11"/>
      <c r="AQ685" s="12"/>
      <c r="AR685" s="12"/>
    </row>
    <row r="686" spans="6:44" ht="15.75" customHeight="1">
      <c r="F686" s="44"/>
      <c r="G686" s="15"/>
      <c r="H686" s="15"/>
      <c r="AP686" s="11"/>
      <c r="AQ686" s="12"/>
      <c r="AR686" s="12"/>
    </row>
    <row r="687" spans="6:44" ht="15.75" customHeight="1">
      <c r="F687" s="44"/>
      <c r="G687" s="15"/>
      <c r="H687" s="15"/>
      <c r="AP687" s="11"/>
      <c r="AQ687" s="12"/>
      <c r="AR687" s="12"/>
    </row>
    <row r="688" spans="6:44" ht="15.75" customHeight="1">
      <c r="F688" s="44"/>
      <c r="G688" s="15"/>
      <c r="H688" s="15"/>
      <c r="AP688" s="11"/>
      <c r="AQ688" s="12"/>
      <c r="AR688" s="12"/>
    </row>
    <row r="689" spans="6:44" ht="15.75" customHeight="1">
      <c r="F689" s="44"/>
      <c r="G689" s="15"/>
      <c r="H689" s="15"/>
      <c r="AP689" s="11"/>
      <c r="AQ689" s="12"/>
      <c r="AR689" s="12"/>
    </row>
    <row r="690" spans="6:44" ht="15.75" customHeight="1">
      <c r="F690" s="44"/>
      <c r="G690" s="15"/>
      <c r="H690" s="15"/>
      <c r="AP690" s="11"/>
      <c r="AQ690" s="12"/>
      <c r="AR690" s="12"/>
    </row>
    <row r="691" spans="6:44" ht="15.75" customHeight="1">
      <c r="F691" s="44"/>
      <c r="G691" s="15"/>
      <c r="H691" s="15"/>
      <c r="AP691" s="11"/>
      <c r="AQ691" s="12"/>
      <c r="AR691" s="12"/>
    </row>
    <row r="692" spans="6:44" ht="15.75" customHeight="1">
      <c r="F692" s="44"/>
      <c r="G692" s="15"/>
      <c r="H692" s="15"/>
      <c r="AP692" s="11"/>
      <c r="AQ692" s="12"/>
      <c r="AR692" s="12"/>
    </row>
    <row r="693" spans="6:44" ht="15.75" customHeight="1">
      <c r="F693" s="44"/>
      <c r="G693" s="15"/>
      <c r="H693" s="15"/>
      <c r="AP693" s="11"/>
      <c r="AQ693" s="12"/>
      <c r="AR693" s="12"/>
    </row>
    <row r="694" spans="6:44" ht="15.75" customHeight="1">
      <c r="F694" s="44"/>
      <c r="G694" s="15"/>
      <c r="H694" s="15"/>
      <c r="AP694" s="11"/>
      <c r="AQ694" s="12"/>
      <c r="AR694" s="12"/>
    </row>
    <row r="695" spans="6:44" ht="15.75" customHeight="1">
      <c r="F695" s="44"/>
      <c r="G695" s="15"/>
      <c r="H695" s="15"/>
      <c r="AP695" s="11"/>
      <c r="AQ695" s="12"/>
      <c r="AR695" s="12"/>
    </row>
    <row r="696" spans="6:44" ht="15.75" customHeight="1">
      <c r="F696" s="44"/>
      <c r="G696" s="15"/>
      <c r="H696" s="15"/>
      <c r="AP696" s="11"/>
      <c r="AQ696" s="12"/>
      <c r="AR696" s="12"/>
    </row>
    <row r="697" spans="6:44" ht="15.75" customHeight="1">
      <c r="F697" s="44"/>
      <c r="G697" s="15"/>
      <c r="H697" s="15"/>
      <c r="AP697" s="11"/>
      <c r="AQ697" s="12"/>
      <c r="AR697" s="12"/>
    </row>
    <row r="698" spans="6:44" ht="15.75" customHeight="1">
      <c r="F698" s="44"/>
      <c r="G698" s="15"/>
      <c r="H698" s="15"/>
      <c r="AP698" s="11"/>
      <c r="AQ698" s="12"/>
      <c r="AR698" s="12"/>
    </row>
    <row r="699" spans="6:44" ht="15.75" customHeight="1">
      <c r="F699" s="44"/>
      <c r="G699" s="15"/>
      <c r="H699" s="15"/>
      <c r="AP699" s="11"/>
      <c r="AQ699" s="12"/>
      <c r="AR699" s="12"/>
    </row>
    <row r="700" spans="6:44" ht="15.75" customHeight="1">
      <c r="F700" s="44"/>
      <c r="G700" s="15"/>
      <c r="H700" s="15"/>
      <c r="AP700" s="11"/>
      <c r="AQ700" s="12"/>
      <c r="AR700" s="12"/>
    </row>
    <row r="701" spans="6:44" ht="15.75" customHeight="1">
      <c r="F701" s="44"/>
      <c r="G701" s="15"/>
      <c r="H701" s="15"/>
      <c r="AP701" s="11"/>
      <c r="AQ701" s="12"/>
      <c r="AR701" s="12"/>
    </row>
    <row r="702" spans="6:44" ht="15.75" customHeight="1">
      <c r="F702" s="44"/>
      <c r="G702" s="15"/>
      <c r="H702" s="15"/>
      <c r="AP702" s="11"/>
      <c r="AQ702" s="12"/>
      <c r="AR702" s="12"/>
    </row>
    <row r="703" spans="6:44" ht="15.75" customHeight="1">
      <c r="F703" s="44"/>
      <c r="G703" s="15"/>
      <c r="H703" s="15"/>
      <c r="AP703" s="11"/>
      <c r="AQ703" s="12"/>
      <c r="AR703" s="12"/>
    </row>
    <row r="704" spans="6:44" ht="15.75" customHeight="1">
      <c r="F704" s="44"/>
      <c r="G704" s="15"/>
      <c r="H704" s="15"/>
      <c r="AP704" s="11"/>
      <c r="AQ704" s="12"/>
      <c r="AR704" s="12"/>
    </row>
    <row r="705" spans="6:44" ht="15.75" customHeight="1">
      <c r="F705" s="44"/>
      <c r="G705" s="15"/>
      <c r="H705" s="15"/>
      <c r="AP705" s="11"/>
      <c r="AQ705" s="12"/>
      <c r="AR705" s="12"/>
    </row>
    <row r="706" spans="6:44" ht="15.75" customHeight="1">
      <c r="F706" s="44"/>
      <c r="G706" s="15"/>
      <c r="H706" s="15"/>
      <c r="AP706" s="11"/>
      <c r="AQ706" s="12"/>
      <c r="AR706" s="12"/>
    </row>
    <row r="707" spans="6:44" ht="15.75" customHeight="1">
      <c r="F707" s="44"/>
      <c r="G707" s="15"/>
      <c r="H707" s="15"/>
      <c r="AP707" s="11"/>
      <c r="AQ707" s="12"/>
      <c r="AR707" s="12"/>
    </row>
    <row r="708" spans="6:44" ht="15.75" customHeight="1">
      <c r="F708" s="44"/>
      <c r="G708" s="15"/>
      <c r="H708" s="15"/>
      <c r="AP708" s="11"/>
      <c r="AQ708" s="12"/>
      <c r="AR708" s="12"/>
    </row>
    <row r="709" spans="6:44" ht="15.75" customHeight="1">
      <c r="F709" s="44"/>
      <c r="G709" s="15"/>
      <c r="H709" s="15"/>
      <c r="AP709" s="11"/>
      <c r="AQ709" s="12"/>
      <c r="AR709" s="12"/>
    </row>
    <row r="710" spans="6:44" ht="15.75" customHeight="1">
      <c r="F710" s="44"/>
      <c r="G710" s="15"/>
      <c r="H710" s="15"/>
      <c r="AP710" s="11"/>
      <c r="AQ710" s="12"/>
      <c r="AR710" s="12"/>
    </row>
    <row r="711" spans="6:44" ht="15.75" customHeight="1">
      <c r="F711" s="44"/>
      <c r="G711" s="15"/>
      <c r="H711" s="15"/>
      <c r="AP711" s="11"/>
      <c r="AQ711" s="12"/>
      <c r="AR711" s="12"/>
    </row>
    <row r="712" spans="6:44" ht="15.75" customHeight="1">
      <c r="F712" s="44"/>
      <c r="G712" s="15"/>
      <c r="H712" s="15"/>
      <c r="AP712" s="11"/>
      <c r="AQ712" s="12"/>
      <c r="AR712" s="12"/>
    </row>
    <row r="713" spans="6:44" ht="15.75" customHeight="1">
      <c r="F713" s="44"/>
      <c r="G713" s="15"/>
      <c r="H713" s="15"/>
      <c r="AP713" s="11"/>
      <c r="AQ713" s="12"/>
      <c r="AR713" s="12"/>
    </row>
    <row r="714" spans="6:44" ht="15.75" customHeight="1">
      <c r="F714" s="44"/>
      <c r="G714" s="15"/>
      <c r="H714" s="15"/>
      <c r="AP714" s="11"/>
      <c r="AQ714" s="12"/>
      <c r="AR714" s="12"/>
    </row>
    <row r="715" spans="6:44" ht="15.75" customHeight="1">
      <c r="F715" s="44"/>
      <c r="G715" s="15"/>
      <c r="H715" s="15"/>
      <c r="AP715" s="11"/>
      <c r="AQ715" s="12"/>
      <c r="AR715" s="12"/>
    </row>
    <row r="716" spans="6:44" ht="15.75" customHeight="1">
      <c r="F716" s="44"/>
      <c r="G716" s="15"/>
      <c r="H716" s="15"/>
      <c r="AP716" s="11"/>
      <c r="AQ716" s="12"/>
      <c r="AR716" s="12"/>
    </row>
    <row r="717" spans="6:44" ht="15.75" customHeight="1">
      <c r="F717" s="44"/>
      <c r="G717" s="15"/>
      <c r="H717" s="15"/>
      <c r="AP717" s="11"/>
      <c r="AQ717" s="12"/>
      <c r="AR717" s="12"/>
    </row>
    <row r="718" spans="6:44" ht="15.75" customHeight="1">
      <c r="F718" s="44"/>
      <c r="G718" s="15"/>
      <c r="H718" s="15"/>
      <c r="AP718" s="11"/>
      <c r="AQ718" s="12"/>
      <c r="AR718" s="12"/>
    </row>
    <row r="719" spans="6:44" ht="15.75" customHeight="1">
      <c r="F719" s="44"/>
      <c r="G719" s="15"/>
      <c r="H719" s="15"/>
      <c r="AP719" s="11"/>
      <c r="AQ719" s="12"/>
      <c r="AR719" s="12"/>
    </row>
    <row r="720" spans="6:44" ht="15.75" customHeight="1">
      <c r="F720" s="44"/>
      <c r="G720" s="15"/>
      <c r="H720" s="15"/>
      <c r="AP720" s="11"/>
      <c r="AQ720" s="12"/>
      <c r="AR720" s="12"/>
    </row>
    <row r="721" spans="6:44" ht="15.75" customHeight="1">
      <c r="F721" s="44"/>
      <c r="G721" s="15"/>
      <c r="H721" s="15"/>
      <c r="AP721" s="11"/>
      <c r="AQ721" s="12"/>
      <c r="AR721" s="12"/>
    </row>
    <row r="722" spans="6:44" ht="15.75" customHeight="1">
      <c r="F722" s="44"/>
      <c r="G722" s="15"/>
      <c r="H722" s="15"/>
      <c r="AP722" s="11"/>
      <c r="AQ722" s="12"/>
      <c r="AR722" s="12"/>
    </row>
    <row r="723" spans="6:44" ht="15.75" customHeight="1">
      <c r="F723" s="44"/>
      <c r="G723" s="15"/>
      <c r="H723" s="15"/>
      <c r="AP723" s="11"/>
      <c r="AQ723" s="12"/>
      <c r="AR723" s="12"/>
    </row>
    <row r="724" spans="6:44" ht="15.75" customHeight="1">
      <c r="F724" s="44"/>
      <c r="G724" s="15"/>
      <c r="H724" s="15"/>
      <c r="AP724" s="11"/>
      <c r="AQ724" s="12"/>
      <c r="AR724" s="12"/>
    </row>
    <row r="725" spans="6:44" ht="15.75" customHeight="1">
      <c r="F725" s="44"/>
      <c r="G725" s="15"/>
      <c r="H725" s="15"/>
      <c r="AP725" s="11"/>
      <c r="AQ725" s="12"/>
      <c r="AR725" s="12"/>
    </row>
    <row r="726" spans="6:44" ht="15.75" customHeight="1">
      <c r="F726" s="44"/>
      <c r="G726" s="15"/>
      <c r="H726" s="15"/>
      <c r="AP726" s="11"/>
      <c r="AQ726" s="12"/>
      <c r="AR726" s="12"/>
    </row>
    <row r="727" spans="6:44" ht="15.75" customHeight="1">
      <c r="F727" s="44"/>
      <c r="G727" s="15"/>
      <c r="H727" s="15"/>
      <c r="AP727" s="11"/>
      <c r="AQ727" s="12"/>
      <c r="AR727" s="12"/>
    </row>
    <row r="728" spans="6:44" ht="15.75" customHeight="1">
      <c r="F728" s="44"/>
      <c r="G728" s="15"/>
      <c r="H728" s="15"/>
      <c r="AP728" s="11"/>
      <c r="AQ728" s="12"/>
      <c r="AR728" s="12"/>
    </row>
    <row r="729" spans="6:44" ht="15.75" customHeight="1">
      <c r="F729" s="44"/>
      <c r="G729" s="15"/>
      <c r="H729" s="15"/>
      <c r="AP729" s="11"/>
      <c r="AQ729" s="12"/>
      <c r="AR729" s="12"/>
    </row>
    <row r="730" spans="6:44" ht="15.75" customHeight="1">
      <c r="F730" s="44"/>
      <c r="G730" s="15"/>
      <c r="H730" s="15"/>
      <c r="AP730" s="11"/>
      <c r="AQ730" s="12"/>
      <c r="AR730" s="12"/>
    </row>
    <row r="731" spans="6:44" ht="15.75" customHeight="1">
      <c r="F731" s="44"/>
      <c r="G731" s="15"/>
      <c r="H731" s="15"/>
      <c r="AP731" s="11"/>
      <c r="AQ731" s="12"/>
      <c r="AR731" s="12"/>
    </row>
    <row r="732" spans="6:44" ht="15.75" customHeight="1">
      <c r="F732" s="44"/>
      <c r="G732" s="15"/>
      <c r="H732" s="15"/>
      <c r="AP732" s="11"/>
      <c r="AQ732" s="12"/>
      <c r="AR732" s="12"/>
    </row>
    <row r="733" spans="6:44" ht="15.75" customHeight="1">
      <c r="F733" s="44"/>
      <c r="G733" s="15"/>
      <c r="H733" s="15"/>
      <c r="AP733" s="11"/>
      <c r="AQ733" s="12"/>
      <c r="AR733" s="12"/>
    </row>
    <row r="734" spans="6:44" ht="15.75" customHeight="1">
      <c r="F734" s="44"/>
      <c r="G734" s="15"/>
      <c r="H734" s="15"/>
      <c r="AP734" s="11"/>
      <c r="AQ734" s="12"/>
      <c r="AR734" s="12"/>
    </row>
    <row r="735" spans="6:44" ht="15.75" customHeight="1">
      <c r="F735" s="44"/>
      <c r="G735" s="15"/>
      <c r="H735" s="15"/>
      <c r="AP735" s="11"/>
      <c r="AQ735" s="12"/>
      <c r="AR735" s="12"/>
    </row>
    <row r="736" spans="6:44" ht="15.75" customHeight="1">
      <c r="F736" s="44"/>
      <c r="G736" s="15"/>
      <c r="H736" s="15"/>
      <c r="AP736" s="11"/>
      <c r="AQ736" s="12"/>
      <c r="AR736" s="12"/>
    </row>
    <row r="737" spans="6:44" ht="15.75" customHeight="1">
      <c r="F737" s="44"/>
      <c r="G737" s="15"/>
      <c r="H737" s="15"/>
      <c r="AP737" s="11"/>
      <c r="AQ737" s="12"/>
      <c r="AR737" s="12"/>
    </row>
    <row r="738" spans="6:44" ht="15.75" customHeight="1">
      <c r="F738" s="44"/>
      <c r="G738" s="15"/>
      <c r="H738" s="15"/>
      <c r="AP738" s="11"/>
      <c r="AQ738" s="12"/>
      <c r="AR738" s="12"/>
    </row>
    <row r="739" spans="6:44" ht="15.75" customHeight="1">
      <c r="F739" s="44"/>
      <c r="G739" s="15"/>
      <c r="H739" s="15"/>
      <c r="AP739" s="11"/>
      <c r="AQ739" s="12"/>
      <c r="AR739" s="12"/>
    </row>
    <row r="740" spans="6:44" ht="15.75" customHeight="1">
      <c r="F740" s="44"/>
      <c r="G740" s="15"/>
      <c r="H740" s="15"/>
      <c r="AP740" s="11"/>
      <c r="AQ740" s="12"/>
      <c r="AR740" s="12"/>
    </row>
    <row r="741" spans="6:44" ht="15.75" customHeight="1">
      <c r="F741" s="44"/>
      <c r="G741" s="15"/>
      <c r="H741" s="15"/>
      <c r="AP741" s="11"/>
      <c r="AQ741" s="12"/>
      <c r="AR741" s="12"/>
    </row>
    <row r="742" spans="6:44" ht="15.75" customHeight="1">
      <c r="F742" s="44"/>
      <c r="G742" s="15"/>
      <c r="H742" s="15"/>
      <c r="AP742" s="11"/>
      <c r="AQ742" s="12"/>
      <c r="AR742" s="12"/>
    </row>
    <row r="743" spans="6:44" ht="15.75" customHeight="1">
      <c r="F743" s="44"/>
      <c r="G743" s="15"/>
      <c r="H743" s="15"/>
      <c r="AP743" s="11"/>
      <c r="AQ743" s="12"/>
      <c r="AR743" s="12"/>
    </row>
    <row r="744" spans="6:44" ht="15.75" customHeight="1">
      <c r="F744" s="44"/>
      <c r="G744" s="15"/>
      <c r="H744" s="15"/>
      <c r="AP744" s="11"/>
      <c r="AQ744" s="12"/>
      <c r="AR744" s="12"/>
    </row>
    <row r="745" spans="6:44" ht="15.75" customHeight="1">
      <c r="F745" s="44"/>
      <c r="G745" s="15"/>
      <c r="H745" s="15"/>
      <c r="AP745" s="11"/>
      <c r="AQ745" s="12"/>
      <c r="AR745" s="12"/>
    </row>
    <row r="746" spans="6:44" ht="15.75" customHeight="1">
      <c r="F746" s="44"/>
      <c r="G746" s="15"/>
      <c r="H746" s="15"/>
      <c r="AP746" s="11"/>
      <c r="AQ746" s="12"/>
      <c r="AR746" s="12"/>
    </row>
    <row r="747" spans="6:44" ht="15.75" customHeight="1">
      <c r="F747" s="44"/>
      <c r="G747" s="15"/>
      <c r="H747" s="15"/>
      <c r="AP747" s="11"/>
      <c r="AQ747" s="12"/>
      <c r="AR747" s="12"/>
    </row>
    <row r="748" spans="6:44" ht="15.75" customHeight="1">
      <c r="F748" s="44"/>
      <c r="G748" s="15"/>
      <c r="H748" s="15"/>
      <c r="AP748" s="11"/>
      <c r="AQ748" s="12"/>
      <c r="AR748" s="12"/>
    </row>
    <row r="749" spans="6:44" ht="15.75" customHeight="1">
      <c r="F749" s="44"/>
      <c r="G749" s="15"/>
      <c r="H749" s="15"/>
      <c r="AP749" s="11"/>
      <c r="AQ749" s="12"/>
      <c r="AR749" s="12"/>
    </row>
    <row r="750" spans="6:44" ht="15.75" customHeight="1">
      <c r="F750" s="44"/>
      <c r="G750" s="15"/>
      <c r="H750" s="15"/>
      <c r="AP750" s="11"/>
      <c r="AQ750" s="12"/>
      <c r="AR750" s="12"/>
    </row>
    <row r="751" spans="6:44" ht="15.75" customHeight="1">
      <c r="F751" s="44"/>
      <c r="G751" s="15"/>
      <c r="H751" s="15"/>
      <c r="AP751" s="11"/>
      <c r="AQ751" s="12"/>
      <c r="AR751" s="12"/>
    </row>
    <row r="752" spans="6:44" ht="15.75" customHeight="1">
      <c r="F752" s="44"/>
      <c r="G752" s="15"/>
      <c r="H752" s="15"/>
      <c r="AP752" s="11"/>
      <c r="AQ752" s="12"/>
      <c r="AR752" s="12"/>
    </row>
    <row r="753" spans="6:44" ht="15.75" customHeight="1">
      <c r="F753" s="44"/>
      <c r="G753" s="15"/>
      <c r="H753" s="15"/>
      <c r="AP753" s="11"/>
      <c r="AQ753" s="12"/>
      <c r="AR753" s="12"/>
    </row>
    <row r="754" spans="6:44" ht="15.75" customHeight="1">
      <c r="F754" s="44"/>
      <c r="G754" s="15"/>
      <c r="H754" s="15"/>
      <c r="AP754" s="11"/>
      <c r="AQ754" s="12"/>
      <c r="AR754" s="12"/>
    </row>
    <row r="755" spans="6:44" ht="15.75" customHeight="1">
      <c r="F755" s="44"/>
      <c r="G755" s="15"/>
      <c r="H755" s="15"/>
      <c r="AP755" s="11"/>
      <c r="AQ755" s="12"/>
      <c r="AR755" s="12"/>
    </row>
    <row r="756" spans="6:44" ht="15.75" customHeight="1">
      <c r="F756" s="44"/>
      <c r="G756" s="15"/>
      <c r="H756" s="15"/>
      <c r="AP756" s="11"/>
      <c r="AQ756" s="12"/>
      <c r="AR756" s="12"/>
    </row>
    <row r="757" spans="6:44" ht="15.75" customHeight="1">
      <c r="F757" s="44"/>
      <c r="G757" s="15"/>
      <c r="H757" s="15"/>
      <c r="AP757" s="11"/>
      <c r="AQ757" s="12"/>
      <c r="AR757" s="12"/>
    </row>
    <row r="758" spans="6:44" ht="15.75" customHeight="1">
      <c r="F758" s="44"/>
      <c r="G758" s="15"/>
      <c r="H758" s="15"/>
      <c r="AP758" s="11"/>
      <c r="AQ758" s="12"/>
      <c r="AR758" s="12"/>
    </row>
    <row r="759" spans="6:44" ht="15.75" customHeight="1">
      <c r="F759" s="44"/>
      <c r="G759" s="15"/>
      <c r="H759" s="15"/>
      <c r="AP759" s="11"/>
      <c r="AQ759" s="12"/>
      <c r="AR759" s="12"/>
    </row>
    <row r="760" spans="6:44" ht="15.75" customHeight="1">
      <c r="F760" s="44"/>
      <c r="G760" s="15"/>
      <c r="H760" s="15"/>
      <c r="AP760" s="11"/>
      <c r="AQ760" s="12"/>
      <c r="AR760" s="12"/>
    </row>
    <row r="761" spans="6:44" ht="15.75" customHeight="1">
      <c r="F761" s="44"/>
      <c r="G761" s="15"/>
      <c r="H761" s="15"/>
      <c r="AP761" s="11"/>
      <c r="AQ761" s="12"/>
      <c r="AR761" s="12"/>
    </row>
    <row r="762" spans="6:44" ht="15.75" customHeight="1">
      <c r="F762" s="44"/>
      <c r="G762" s="15"/>
      <c r="H762" s="15"/>
      <c r="AP762" s="11"/>
      <c r="AQ762" s="12"/>
      <c r="AR762" s="12"/>
    </row>
    <row r="763" spans="6:44" ht="15.75" customHeight="1">
      <c r="F763" s="44"/>
      <c r="G763" s="15"/>
      <c r="H763" s="15"/>
      <c r="AP763" s="11"/>
      <c r="AQ763" s="12"/>
      <c r="AR763" s="12"/>
    </row>
    <row r="764" spans="6:44" ht="15.75" customHeight="1">
      <c r="F764" s="44"/>
      <c r="G764" s="15"/>
      <c r="H764" s="15"/>
      <c r="AP764" s="11"/>
      <c r="AQ764" s="12"/>
      <c r="AR764" s="12"/>
    </row>
    <row r="765" spans="6:44" ht="15.75" customHeight="1">
      <c r="F765" s="44"/>
      <c r="G765" s="15"/>
      <c r="H765" s="15"/>
      <c r="AP765" s="11"/>
      <c r="AQ765" s="12"/>
      <c r="AR765" s="12"/>
    </row>
    <row r="766" spans="6:44" ht="15.75" customHeight="1">
      <c r="F766" s="44"/>
      <c r="G766" s="15"/>
      <c r="H766" s="15"/>
      <c r="AP766" s="11"/>
      <c r="AQ766" s="12"/>
      <c r="AR766" s="12"/>
    </row>
    <row r="767" spans="6:44" ht="15.75" customHeight="1">
      <c r="F767" s="44"/>
      <c r="G767" s="15"/>
      <c r="H767" s="15"/>
      <c r="AP767" s="11"/>
      <c r="AQ767" s="12"/>
      <c r="AR767" s="12"/>
    </row>
    <row r="768" spans="6:44" ht="15.75" customHeight="1">
      <c r="F768" s="44"/>
      <c r="G768" s="15"/>
      <c r="H768" s="15"/>
      <c r="AP768" s="11"/>
      <c r="AQ768" s="12"/>
      <c r="AR768" s="12"/>
    </row>
    <row r="769" spans="6:44" ht="15.75" customHeight="1">
      <c r="F769" s="44"/>
      <c r="G769" s="15"/>
      <c r="H769" s="15"/>
      <c r="AP769" s="11"/>
      <c r="AQ769" s="12"/>
      <c r="AR769" s="12"/>
    </row>
    <row r="770" spans="6:44" ht="15.75" customHeight="1">
      <c r="F770" s="44"/>
      <c r="G770" s="15"/>
      <c r="H770" s="15"/>
      <c r="AP770" s="11"/>
      <c r="AQ770" s="12"/>
      <c r="AR770" s="12"/>
    </row>
    <row r="771" spans="6:44" ht="15.75" customHeight="1">
      <c r="F771" s="44"/>
      <c r="G771" s="15"/>
      <c r="H771" s="15"/>
      <c r="AP771" s="11"/>
      <c r="AQ771" s="12"/>
      <c r="AR771" s="12"/>
    </row>
    <row r="772" spans="6:44" ht="15.75" customHeight="1">
      <c r="F772" s="44"/>
      <c r="G772" s="15"/>
      <c r="H772" s="15"/>
      <c r="AP772" s="11"/>
      <c r="AQ772" s="12"/>
      <c r="AR772" s="12"/>
    </row>
    <row r="773" spans="6:44" ht="15.75" customHeight="1">
      <c r="F773" s="44"/>
      <c r="G773" s="15"/>
      <c r="H773" s="15"/>
      <c r="AP773" s="11"/>
      <c r="AQ773" s="12"/>
      <c r="AR773" s="12"/>
    </row>
    <row r="774" spans="6:44" ht="15.75" customHeight="1">
      <c r="F774" s="44"/>
      <c r="G774" s="15"/>
      <c r="H774" s="15"/>
      <c r="AP774" s="11"/>
      <c r="AQ774" s="12"/>
      <c r="AR774" s="12"/>
    </row>
    <row r="775" spans="6:44" ht="15.75" customHeight="1">
      <c r="F775" s="44"/>
      <c r="G775" s="15"/>
      <c r="H775" s="15"/>
      <c r="AP775" s="11"/>
      <c r="AQ775" s="12"/>
      <c r="AR775" s="12"/>
    </row>
    <row r="776" spans="6:44" ht="15.75" customHeight="1">
      <c r="F776" s="44"/>
      <c r="G776" s="15"/>
      <c r="H776" s="15"/>
      <c r="AP776" s="11"/>
      <c r="AQ776" s="12"/>
      <c r="AR776" s="12"/>
    </row>
    <row r="777" spans="6:44" ht="15.75" customHeight="1">
      <c r="F777" s="44"/>
      <c r="G777" s="15"/>
      <c r="H777" s="15"/>
      <c r="AP777" s="11"/>
      <c r="AQ777" s="12"/>
      <c r="AR777" s="12"/>
    </row>
    <row r="778" spans="6:44" ht="15.75" customHeight="1">
      <c r="F778" s="44"/>
      <c r="G778" s="15"/>
      <c r="H778" s="15"/>
      <c r="AP778" s="11"/>
      <c r="AQ778" s="12"/>
      <c r="AR778" s="12"/>
    </row>
    <row r="779" spans="6:44" ht="15.75" customHeight="1">
      <c r="F779" s="44"/>
      <c r="G779" s="15"/>
      <c r="H779" s="15"/>
      <c r="AP779" s="11"/>
      <c r="AQ779" s="12"/>
      <c r="AR779" s="12"/>
    </row>
    <row r="780" spans="6:44" ht="15.75" customHeight="1">
      <c r="F780" s="44"/>
      <c r="G780" s="15"/>
      <c r="H780" s="15"/>
      <c r="AP780" s="11"/>
      <c r="AQ780" s="12"/>
      <c r="AR780" s="12"/>
    </row>
    <row r="781" spans="6:44" ht="15.75" customHeight="1">
      <c r="F781" s="44"/>
      <c r="G781" s="15"/>
      <c r="H781" s="15"/>
      <c r="AP781" s="11"/>
      <c r="AQ781" s="12"/>
      <c r="AR781" s="12"/>
    </row>
    <row r="782" spans="6:44" ht="15.75" customHeight="1">
      <c r="F782" s="44"/>
      <c r="G782" s="15"/>
      <c r="H782" s="15"/>
      <c r="AP782" s="11"/>
      <c r="AQ782" s="12"/>
      <c r="AR782" s="12"/>
    </row>
    <row r="783" spans="6:44" ht="15.75" customHeight="1">
      <c r="F783" s="44"/>
      <c r="G783" s="15"/>
      <c r="H783" s="15"/>
      <c r="AP783" s="11"/>
      <c r="AQ783" s="12"/>
      <c r="AR783" s="12"/>
    </row>
    <row r="784" spans="6:44" ht="15.75" customHeight="1">
      <c r="F784" s="44"/>
      <c r="G784" s="15"/>
      <c r="H784" s="15"/>
      <c r="AP784" s="11"/>
      <c r="AQ784" s="12"/>
      <c r="AR784" s="12"/>
    </row>
    <row r="785" spans="6:44" ht="15.75" customHeight="1">
      <c r="F785" s="44"/>
      <c r="G785" s="15"/>
      <c r="H785" s="15"/>
      <c r="AP785" s="11"/>
      <c r="AQ785" s="12"/>
      <c r="AR785" s="12"/>
    </row>
    <row r="786" spans="6:44" ht="15.75" customHeight="1">
      <c r="F786" s="44"/>
      <c r="G786" s="15"/>
      <c r="H786" s="15"/>
      <c r="AP786" s="11"/>
      <c r="AQ786" s="12"/>
      <c r="AR786" s="12"/>
    </row>
    <row r="787" spans="6:44" ht="15.75" customHeight="1">
      <c r="F787" s="44"/>
      <c r="G787" s="15"/>
      <c r="H787" s="15"/>
      <c r="AP787" s="11"/>
      <c r="AQ787" s="12"/>
      <c r="AR787" s="12"/>
    </row>
    <row r="788" spans="6:44" ht="15.75" customHeight="1">
      <c r="F788" s="44"/>
      <c r="G788" s="15"/>
      <c r="H788" s="15"/>
      <c r="AP788" s="11"/>
      <c r="AQ788" s="12"/>
      <c r="AR788" s="12"/>
    </row>
    <row r="789" spans="6:44" ht="15.75" customHeight="1">
      <c r="F789" s="44"/>
      <c r="G789" s="15"/>
      <c r="H789" s="15"/>
      <c r="AP789" s="11"/>
      <c r="AQ789" s="12"/>
      <c r="AR789" s="12"/>
    </row>
    <row r="790" spans="6:44" ht="15.75" customHeight="1">
      <c r="F790" s="44"/>
      <c r="G790" s="15"/>
      <c r="H790" s="15"/>
      <c r="AP790" s="11"/>
      <c r="AQ790" s="12"/>
      <c r="AR790" s="12"/>
    </row>
    <row r="791" spans="6:44" ht="15.75" customHeight="1">
      <c r="F791" s="44"/>
      <c r="G791" s="15"/>
      <c r="H791" s="15"/>
      <c r="AP791" s="11"/>
      <c r="AQ791" s="12"/>
      <c r="AR791" s="12"/>
    </row>
    <row r="792" spans="6:44" ht="15.75" customHeight="1">
      <c r="F792" s="44"/>
      <c r="G792" s="15"/>
      <c r="H792" s="15"/>
      <c r="AP792" s="11"/>
      <c r="AQ792" s="12"/>
      <c r="AR792" s="12"/>
    </row>
    <row r="793" spans="6:44" ht="15.75" customHeight="1">
      <c r="F793" s="44"/>
      <c r="G793" s="15"/>
      <c r="H793" s="15"/>
      <c r="AP793" s="11"/>
      <c r="AQ793" s="12"/>
      <c r="AR793" s="12"/>
    </row>
    <row r="794" spans="6:44" ht="15.75" customHeight="1">
      <c r="F794" s="44"/>
      <c r="G794" s="15"/>
      <c r="H794" s="15"/>
      <c r="AP794" s="11"/>
      <c r="AQ794" s="12"/>
      <c r="AR794" s="12"/>
    </row>
    <row r="795" spans="6:44" ht="15.75" customHeight="1">
      <c r="F795" s="44"/>
      <c r="G795" s="15"/>
      <c r="H795" s="15"/>
      <c r="AP795" s="11"/>
      <c r="AQ795" s="12"/>
      <c r="AR795" s="12"/>
    </row>
    <row r="796" spans="6:44" ht="15.75" customHeight="1">
      <c r="F796" s="44"/>
      <c r="G796" s="15"/>
      <c r="H796" s="15"/>
      <c r="AP796" s="11"/>
      <c r="AQ796" s="12"/>
      <c r="AR796" s="12"/>
    </row>
    <row r="797" spans="6:44" ht="15.75" customHeight="1">
      <c r="F797" s="44"/>
      <c r="G797" s="15"/>
      <c r="H797" s="15"/>
      <c r="AP797" s="11"/>
      <c r="AQ797" s="12"/>
      <c r="AR797" s="12"/>
    </row>
    <row r="798" spans="6:44" ht="15.75" customHeight="1">
      <c r="F798" s="44"/>
      <c r="G798" s="15"/>
      <c r="H798" s="15"/>
      <c r="AP798" s="11"/>
      <c r="AQ798" s="12"/>
      <c r="AR798" s="12"/>
    </row>
    <row r="799" spans="6:44" ht="15.75" customHeight="1">
      <c r="F799" s="44"/>
      <c r="G799" s="15"/>
      <c r="H799" s="15"/>
      <c r="AP799" s="11"/>
      <c r="AQ799" s="12"/>
      <c r="AR799" s="12"/>
    </row>
    <row r="800" spans="6:44" ht="15.75" customHeight="1">
      <c r="F800" s="44"/>
      <c r="G800" s="15"/>
      <c r="H800" s="15"/>
      <c r="AP800" s="11"/>
      <c r="AQ800" s="12"/>
      <c r="AR800" s="12"/>
    </row>
    <row r="801" spans="6:44" ht="15.75" customHeight="1">
      <c r="F801" s="44"/>
      <c r="G801" s="15"/>
      <c r="H801" s="15"/>
      <c r="AP801" s="11"/>
      <c r="AQ801" s="12"/>
      <c r="AR801" s="12"/>
    </row>
    <row r="802" spans="6:44" ht="15.75" customHeight="1">
      <c r="F802" s="44"/>
      <c r="G802" s="15"/>
      <c r="H802" s="15"/>
      <c r="AP802" s="11"/>
      <c r="AQ802" s="12"/>
      <c r="AR802" s="12"/>
    </row>
    <row r="803" spans="6:44" ht="15.75" customHeight="1">
      <c r="F803" s="44"/>
      <c r="G803" s="15"/>
      <c r="H803" s="15"/>
      <c r="AP803" s="11"/>
      <c r="AQ803" s="12"/>
      <c r="AR803" s="12"/>
    </row>
    <row r="804" spans="6:44" ht="15.75" customHeight="1">
      <c r="F804" s="44"/>
      <c r="G804" s="15"/>
      <c r="H804" s="15"/>
      <c r="AP804" s="11"/>
      <c r="AQ804" s="12"/>
      <c r="AR804" s="12"/>
    </row>
    <row r="805" spans="6:44" ht="15.75" customHeight="1">
      <c r="F805" s="44"/>
      <c r="G805" s="15"/>
      <c r="H805" s="15"/>
      <c r="AP805" s="11"/>
      <c r="AQ805" s="12"/>
      <c r="AR805" s="12"/>
    </row>
    <row r="806" spans="6:44" ht="15.75" customHeight="1">
      <c r="F806" s="44"/>
      <c r="G806" s="15"/>
      <c r="H806" s="15"/>
      <c r="AP806" s="11"/>
      <c r="AQ806" s="12"/>
      <c r="AR806" s="12"/>
    </row>
    <row r="807" spans="6:44" ht="15.75" customHeight="1">
      <c r="F807" s="44"/>
      <c r="G807" s="15"/>
      <c r="H807" s="15"/>
      <c r="AP807" s="11"/>
      <c r="AQ807" s="12"/>
      <c r="AR807" s="12"/>
    </row>
    <row r="808" spans="6:44" ht="15.75" customHeight="1">
      <c r="F808" s="44"/>
      <c r="G808" s="15"/>
      <c r="H808" s="15"/>
      <c r="AP808" s="11"/>
      <c r="AQ808" s="12"/>
      <c r="AR808" s="12"/>
    </row>
    <row r="809" spans="6:44" ht="15.75" customHeight="1">
      <c r="F809" s="44"/>
      <c r="G809" s="15"/>
      <c r="H809" s="15"/>
      <c r="AP809" s="11"/>
      <c r="AQ809" s="12"/>
      <c r="AR809" s="12"/>
    </row>
    <row r="810" spans="6:44" ht="15.75" customHeight="1">
      <c r="F810" s="44"/>
      <c r="G810" s="15"/>
      <c r="H810" s="15"/>
      <c r="AP810" s="11"/>
      <c r="AQ810" s="12"/>
      <c r="AR810" s="12"/>
    </row>
    <row r="811" spans="6:44" ht="15.75" customHeight="1">
      <c r="F811" s="44"/>
      <c r="G811" s="15"/>
      <c r="H811" s="15"/>
      <c r="AP811" s="11"/>
      <c r="AQ811" s="12"/>
      <c r="AR811" s="12"/>
    </row>
    <row r="812" spans="6:44" ht="15.75" customHeight="1">
      <c r="F812" s="44"/>
      <c r="G812" s="15"/>
      <c r="H812" s="15"/>
      <c r="AP812" s="11"/>
      <c r="AQ812" s="12"/>
      <c r="AR812" s="12"/>
    </row>
    <row r="813" spans="6:44" ht="15.75" customHeight="1">
      <c r="F813" s="44"/>
      <c r="G813" s="15"/>
      <c r="H813" s="15"/>
      <c r="AP813" s="11"/>
      <c r="AQ813" s="12"/>
      <c r="AR813" s="12"/>
    </row>
    <row r="814" spans="6:44" ht="15.75" customHeight="1">
      <c r="F814" s="44"/>
      <c r="G814" s="15"/>
      <c r="H814" s="15"/>
      <c r="AP814" s="11"/>
      <c r="AQ814" s="12"/>
      <c r="AR814" s="12"/>
    </row>
    <row r="815" spans="6:44" ht="15.75" customHeight="1">
      <c r="F815" s="44"/>
      <c r="G815" s="15"/>
      <c r="H815" s="15"/>
      <c r="AP815" s="11"/>
      <c r="AQ815" s="12"/>
      <c r="AR815" s="12"/>
    </row>
    <row r="816" spans="6:44" ht="15.75" customHeight="1">
      <c r="F816" s="44"/>
      <c r="G816" s="15"/>
      <c r="H816" s="15"/>
      <c r="AP816" s="11"/>
      <c r="AQ816" s="12"/>
      <c r="AR816" s="12"/>
    </row>
    <row r="817" spans="6:44" ht="15.75" customHeight="1">
      <c r="F817" s="44"/>
      <c r="G817" s="15"/>
      <c r="H817" s="15"/>
      <c r="AP817" s="11"/>
      <c r="AQ817" s="12"/>
      <c r="AR817" s="12"/>
    </row>
    <row r="818" spans="6:44" ht="15.75" customHeight="1">
      <c r="F818" s="44"/>
      <c r="G818" s="15"/>
      <c r="H818" s="15"/>
      <c r="AP818" s="11"/>
      <c r="AQ818" s="12"/>
      <c r="AR818" s="12"/>
    </row>
    <row r="819" spans="6:44" ht="15.75" customHeight="1">
      <c r="F819" s="44"/>
      <c r="G819" s="15"/>
      <c r="H819" s="15"/>
      <c r="AP819" s="11"/>
      <c r="AQ819" s="12"/>
      <c r="AR819" s="12"/>
    </row>
    <row r="820" spans="6:44" ht="15.75" customHeight="1">
      <c r="F820" s="44"/>
      <c r="G820" s="15"/>
      <c r="H820" s="15"/>
      <c r="AP820" s="11"/>
      <c r="AQ820" s="12"/>
      <c r="AR820" s="12"/>
    </row>
    <row r="821" spans="6:44" ht="15.75" customHeight="1">
      <c r="F821" s="44"/>
      <c r="G821" s="15"/>
      <c r="H821" s="15"/>
      <c r="AP821" s="11"/>
      <c r="AQ821" s="12"/>
      <c r="AR821" s="12"/>
    </row>
    <row r="822" spans="6:44" ht="15.75" customHeight="1">
      <c r="F822" s="44"/>
      <c r="G822" s="15"/>
      <c r="H822" s="15"/>
      <c r="AP822" s="11"/>
      <c r="AQ822" s="12"/>
      <c r="AR822" s="12"/>
    </row>
    <row r="823" spans="6:44" ht="15.75" customHeight="1">
      <c r="F823" s="44"/>
      <c r="G823" s="15"/>
      <c r="H823" s="15"/>
      <c r="AP823" s="11"/>
      <c r="AQ823" s="12"/>
      <c r="AR823" s="12"/>
    </row>
    <row r="824" spans="6:44" ht="15.75" customHeight="1">
      <c r="F824" s="44"/>
      <c r="G824" s="15"/>
      <c r="H824" s="15"/>
      <c r="AP824" s="11"/>
      <c r="AQ824" s="12"/>
      <c r="AR824" s="12"/>
    </row>
    <row r="825" spans="6:44" ht="15.75" customHeight="1">
      <c r="F825" s="44"/>
      <c r="G825" s="15"/>
      <c r="H825" s="15"/>
      <c r="AP825" s="11"/>
      <c r="AQ825" s="12"/>
      <c r="AR825" s="12"/>
    </row>
    <row r="826" spans="6:44" ht="15.75" customHeight="1">
      <c r="F826" s="44"/>
      <c r="G826" s="15"/>
      <c r="H826" s="15"/>
      <c r="AP826" s="11"/>
      <c r="AQ826" s="12"/>
      <c r="AR826" s="12"/>
    </row>
    <row r="827" spans="6:44" ht="15.75" customHeight="1">
      <c r="F827" s="44"/>
      <c r="G827" s="15"/>
      <c r="H827" s="15"/>
      <c r="AP827" s="11"/>
      <c r="AQ827" s="12"/>
      <c r="AR827" s="12"/>
    </row>
    <row r="828" spans="6:44" ht="15.75" customHeight="1">
      <c r="F828" s="44"/>
      <c r="G828" s="15"/>
      <c r="H828" s="15"/>
      <c r="AP828" s="11"/>
      <c r="AQ828" s="12"/>
      <c r="AR828" s="12"/>
    </row>
    <row r="829" spans="6:44" ht="15.75" customHeight="1">
      <c r="F829" s="44"/>
      <c r="G829" s="15"/>
      <c r="H829" s="15"/>
      <c r="AP829" s="11"/>
      <c r="AQ829" s="12"/>
      <c r="AR829" s="12"/>
    </row>
    <row r="830" spans="6:44" ht="15.75" customHeight="1">
      <c r="F830" s="44"/>
      <c r="G830" s="15"/>
      <c r="H830" s="15"/>
      <c r="AP830" s="11"/>
      <c r="AQ830" s="12"/>
      <c r="AR830" s="12"/>
    </row>
    <row r="831" spans="6:44" ht="15.75" customHeight="1">
      <c r="F831" s="44"/>
      <c r="G831" s="15"/>
      <c r="H831" s="15"/>
      <c r="AP831" s="11"/>
      <c r="AQ831" s="12"/>
      <c r="AR831" s="12"/>
    </row>
    <row r="832" spans="6:44" ht="15.75" customHeight="1">
      <c r="F832" s="44"/>
      <c r="G832" s="15"/>
      <c r="H832" s="15"/>
      <c r="AP832" s="11"/>
      <c r="AQ832" s="12"/>
      <c r="AR832" s="12"/>
    </row>
    <row r="833" spans="6:44" ht="15.75" customHeight="1">
      <c r="F833" s="44"/>
      <c r="G833" s="15"/>
      <c r="H833" s="15"/>
      <c r="AP833" s="11"/>
      <c r="AQ833" s="12"/>
      <c r="AR833" s="12"/>
    </row>
    <row r="834" spans="6:44" ht="15.75" customHeight="1">
      <c r="F834" s="44"/>
      <c r="G834" s="15"/>
      <c r="H834" s="15"/>
      <c r="AP834" s="11"/>
      <c r="AQ834" s="12"/>
      <c r="AR834" s="12"/>
    </row>
    <row r="835" spans="6:44" ht="15.75" customHeight="1">
      <c r="F835" s="44"/>
      <c r="G835" s="15"/>
      <c r="H835" s="15"/>
      <c r="AP835" s="11"/>
      <c r="AQ835" s="12"/>
      <c r="AR835" s="12"/>
    </row>
    <row r="836" spans="6:44" ht="15.75" customHeight="1">
      <c r="F836" s="44"/>
      <c r="G836" s="15"/>
      <c r="H836" s="15"/>
      <c r="AP836" s="11"/>
      <c r="AQ836" s="12"/>
      <c r="AR836" s="12"/>
    </row>
    <row r="837" spans="6:44" ht="15.75" customHeight="1">
      <c r="F837" s="44"/>
      <c r="G837" s="15"/>
      <c r="H837" s="15"/>
      <c r="AP837" s="11"/>
      <c r="AQ837" s="12"/>
      <c r="AR837" s="12"/>
    </row>
    <row r="838" spans="6:44" ht="15.75" customHeight="1">
      <c r="F838" s="44"/>
      <c r="G838" s="15"/>
      <c r="H838" s="15"/>
      <c r="AP838" s="11"/>
      <c r="AQ838" s="12"/>
      <c r="AR838" s="12"/>
    </row>
    <row r="839" spans="6:44" ht="15.75" customHeight="1">
      <c r="F839" s="44"/>
      <c r="G839" s="15"/>
      <c r="H839" s="15"/>
      <c r="AP839" s="11"/>
      <c r="AQ839" s="12"/>
      <c r="AR839" s="12"/>
    </row>
    <row r="840" spans="6:44" ht="15.75" customHeight="1">
      <c r="F840" s="44"/>
      <c r="G840" s="15"/>
      <c r="H840" s="15"/>
      <c r="AP840" s="11"/>
      <c r="AQ840" s="12"/>
      <c r="AR840" s="12"/>
    </row>
    <row r="841" spans="6:44" ht="15.75" customHeight="1">
      <c r="F841" s="44"/>
      <c r="G841" s="15"/>
      <c r="H841" s="15"/>
      <c r="AP841" s="11"/>
      <c r="AQ841" s="12"/>
      <c r="AR841" s="12"/>
    </row>
    <row r="842" spans="6:44" ht="15.75" customHeight="1">
      <c r="F842" s="44"/>
      <c r="G842" s="15"/>
      <c r="H842" s="15"/>
      <c r="AP842" s="11"/>
      <c r="AQ842" s="12"/>
      <c r="AR842" s="12"/>
    </row>
    <row r="843" spans="6:44" ht="15.75" customHeight="1">
      <c r="F843" s="44"/>
      <c r="G843" s="15"/>
      <c r="H843" s="15"/>
      <c r="AP843" s="11"/>
      <c r="AQ843" s="12"/>
      <c r="AR843" s="12"/>
    </row>
    <row r="844" spans="6:44" ht="15.75" customHeight="1">
      <c r="F844" s="44"/>
      <c r="G844" s="15"/>
      <c r="H844" s="15"/>
      <c r="AP844" s="11"/>
      <c r="AQ844" s="12"/>
      <c r="AR844" s="12"/>
    </row>
    <row r="845" spans="6:44" ht="15.75" customHeight="1">
      <c r="F845" s="44"/>
      <c r="G845" s="15"/>
      <c r="H845" s="15"/>
      <c r="AP845" s="11"/>
      <c r="AQ845" s="12"/>
      <c r="AR845" s="12"/>
    </row>
    <row r="846" spans="6:44" ht="15.75" customHeight="1">
      <c r="F846" s="44"/>
      <c r="G846" s="15"/>
      <c r="H846" s="15"/>
      <c r="AP846" s="11"/>
      <c r="AQ846" s="12"/>
      <c r="AR846" s="12"/>
    </row>
    <row r="847" spans="6:44" ht="15.75" customHeight="1">
      <c r="F847" s="44"/>
      <c r="G847" s="15"/>
      <c r="H847" s="15"/>
      <c r="AP847" s="11"/>
      <c r="AQ847" s="12"/>
      <c r="AR847" s="12"/>
    </row>
    <row r="848" spans="6:44" ht="15.75" customHeight="1">
      <c r="F848" s="44"/>
      <c r="G848" s="15"/>
      <c r="H848" s="15"/>
      <c r="AP848" s="11"/>
      <c r="AQ848" s="12"/>
      <c r="AR848" s="12"/>
    </row>
    <row r="849" spans="6:44" ht="15.75" customHeight="1">
      <c r="F849" s="44"/>
      <c r="G849" s="15"/>
      <c r="H849" s="15"/>
      <c r="AP849" s="11"/>
      <c r="AQ849" s="12"/>
      <c r="AR849" s="12"/>
    </row>
    <row r="850" spans="6:44" ht="15.75" customHeight="1">
      <c r="F850" s="44"/>
      <c r="G850" s="15"/>
      <c r="H850" s="15"/>
      <c r="AP850" s="11"/>
      <c r="AQ850" s="12"/>
      <c r="AR850" s="12"/>
    </row>
    <row r="851" spans="6:44" ht="15.75" customHeight="1">
      <c r="F851" s="44"/>
      <c r="G851" s="15"/>
      <c r="H851" s="15"/>
      <c r="AP851" s="11"/>
      <c r="AQ851" s="12"/>
      <c r="AR851" s="12"/>
    </row>
    <row r="852" spans="6:44" ht="15.75" customHeight="1">
      <c r="F852" s="44"/>
      <c r="G852" s="15"/>
      <c r="H852" s="15"/>
      <c r="AP852" s="11"/>
      <c r="AQ852" s="12"/>
      <c r="AR852" s="12"/>
    </row>
    <row r="853" spans="6:44" ht="15.75" customHeight="1">
      <c r="F853" s="44"/>
      <c r="G853" s="15"/>
      <c r="H853" s="15"/>
      <c r="AP853" s="11"/>
      <c r="AQ853" s="12"/>
      <c r="AR853" s="12"/>
    </row>
    <row r="854" spans="6:44" ht="15.75" customHeight="1">
      <c r="F854" s="44"/>
      <c r="G854" s="15"/>
      <c r="H854" s="15"/>
      <c r="AP854" s="11"/>
      <c r="AQ854" s="12"/>
      <c r="AR854" s="12"/>
    </row>
    <row r="855" spans="6:44" ht="15.75" customHeight="1">
      <c r="F855" s="44"/>
      <c r="G855" s="15"/>
      <c r="H855" s="15"/>
      <c r="AP855" s="11"/>
      <c r="AQ855" s="12"/>
      <c r="AR855" s="12"/>
    </row>
    <row r="856" spans="6:44" ht="15.75" customHeight="1">
      <c r="F856" s="44"/>
      <c r="G856" s="15"/>
      <c r="H856" s="15"/>
      <c r="AP856" s="11"/>
      <c r="AQ856" s="12"/>
      <c r="AR856" s="12"/>
    </row>
    <row r="857" spans="6:44" ht="15.75" customHeight="1">
      <c r="F857" s="44"/>
      <c r="G857" s="15"/>
      <c r="H857" s="15"/>
      <c r="AP857" s="11"/>
      <c r="AQ857" s="12"/>
      <c r="AR857" s="12"/>
    </row>
    <row r="858" spans="6:44" ht="15.75" customHeight="1">
      <c r="F858" s="44"/>
      <c r="G858" s="15"/>
      <c r="H858" s="15"/>
      <c r="AP858" s="11"/>
      <c r="AQ858" s="12"/>
      <c r="AR858" s="12"/>
    </row>
    <row r="859" spans="6:44" ht="15.75" customHeight="1">
      <c r="F859" s="44"/>
      <c r="G859" s="15"/>
      <c r="H859" s="15"/>
      <c r="AP859" s="11"/>
      <c r="AQ859" s="12"/>
      <c r="AR859" s="12"/>
    </row>
    <row r="860" spans="6:44" ht="15.75" customHeight="1">
      <c r="F860" s="44"/>
      <c r="G860" s="15"/>
      <c r="H860" s="15"/>
      <c r="AP860" s="11"/>
      <c r="AQ860" s="12"/>
      <c r="AR860" s="12"/>
    </row>
    <row r="861" spans="6:44" ht="15.75" customHeight="1">
      <c r="F861" s="44"/>
      <c r="G861" s="15"/>
      <c r="H861" s="15"/>
      <c r="AP861" s="11"/>
      <c r="AQ861" s="12"/>
      <c r="AR861" s="12"/>
    </row>
    <row r="862" spans="6:44" ht="15.75" customHeight="1">
      <c r="F862" s="44"/>
      <c r="G862" s="15"/>
      <c r="H862" s="15"/>
      <c r="AP862" s="11"/>
      <c r="AQ862" s="12"/>
      <c r="AR862" s="12"/>
    </row>
    <row r="863" spans="6:44" ht="15.75" customHeight="1">
      <c r="F863" s="44"/>
      <c r="G863" s="15"/>
      <c r="H863" s="15"/>
      <c r="AP863" s="11"/>
      <c r="AQ863" s="12"/>
      <c r="AR863" s="12"/>
    </row>
    <row r="864" spans="6:44" ht="15.75" customHeight="1">
      <c r="F864" s="44"/>
      <c r="G864" s="15"/>
      <c r="H864" s="15"/>
      <c r="AP864" s="11"/>
      <c r="AQ864" s="12"/>
      <c r="AR864" s="12"/>
    </row>
    <row r="865" spans="6:44" ht="15.75" customHeight="1">
      <c r="F865" s="44"/>
      <c r="G865" s="15"/>
      <c r="H865" s="15"/>
      <c r="AP865" s="11"/>
      <c r="AQ865" s="12"/>
      <c r="AR865" s="12"/>
    </row>
    <row r="866" spans="6:44" ht="15.75" customHeight="1">
      <c r="F866" s="44"/>
      <c r="G866" s="15"/>
      <c r="H866" s="15"/>
      <c r="AP866" s="11"/>
      <c r="AQ866" s="12"/>
      <c r="AR866" s="12"/>
    </row>
    <row r="867" spans="6:44" ht="15.75" customHeight="1">
      <c r="F867" s="44"/>
      <c r="G867" s="15"/>
      <c r="H867" s="15"/>
      <c r="AP867" s="11"/>
      <c r="AQ867" s="12"/>
      <c r="AR867" s="12"/>
    </row>
    <row r="868" spans="6:44" ht="15.75" customHeight="1">
      <c r="F868" s="44"/>
      <c r="G868" s="15"/>
      <c r="H868" s="15"/>
      <c r="AP868" s="11"/>
      <c r="AQ868" s="12"/>
      <c r="AR868" s="12"/>
    </row>
    <row r="869" spans="6:44" ht="15.75" customHeight="1">
      <c r="F869" s="44"/>
      <c r="G869" s="15"/>
      <c r="H869" s="15"/>
      <c r="AP869" s="11"/>
      <c r="AQ869" s="12"/>
      <c r="AR869" s="12"/>
    </row>
    <row r="870" spans="6:44" ht="15.75" customHeight="1">
      <c r="F870" s="44"/>
      <c r="G870" s="15"/>
      <c r="H870" s="15"/>
      <c r="AP870" s="11"/>
      <c r="AQ870" s="12"/>
      <c r="AR870" s="12"/>
    </row>
    <row r="871" spans="6:44" ht="15.75" customHeight="1">
      <c r="F871" s="44"/>
      <c r="G871" s="15"/>
      <c r="H871" s="15"/>
      <c r="AP871" s="11"/>
      <c r="AQ871" s="12"/>
      <c r="AR871" s="12"/>
    </row>
    <row r="872" spans="6:44" ht="15.75" customHeight="1">
      <c r="F872" s="44"/>
      <c r="G872" s="15"/>
      <c r="H872" s="15"/>
      <c r="AP872" s="11"/>
      <c r="AQ872" s="12"/>
      <c r="AR872" s="12"/>
    </row>
    <row r="873" spans="6:44" ht="15.75" customHeight="1">
      <c r="F873" s="44"/>
      <c r="G873" s="15"/>
      <c r="H873" s="15"/>
      <c r="AP873" s="11"/>
      <c r="AQ873" s="12"/>
      <c r="AR873" s="12"/>
    </row>
    <row r="874" spans="6:44" ht="15.75" customHeight="1">
      <c r="F874" s="44"/>
      <c r="G874" s="15"/>
      <c r="H874" s="15"/>
      <c r="AP874" s="11"/>
      <c r="AQ874" s="12"/>
      <c r="AR874" s="12"/>
    </row>
    <row r="875" spans="6:44" ht="15.75" customHeight="1">
      <c r="F875" s="44"/>
      <c r="G875" s="15"/>
      <c r="H875" s="15"/>
      <c r="AP875" s="11"/>
      <c r="AQ875" s="12"/>
      <c r="AR875" s="12"/>
    </row>
    <row r="876" spans="6:44" ht="15.75" customHeight="1">
      <c r="F876" s="44"/>
      <c r="G876" s="15"/>
      <c r="H876" s="15"/>
      <c r="AP876" s="11"/>
      <c r="AQ876" s="12"/>
      <c r="AR876" s="12"/>
    </row>
    <row r="877" spans="6:44" ht="15.75" customHeight="1">
      <c r="F877" s="44"/>
      <c r="G877" s="15"/>
      <c r="H877" s="15"/>
      <c r="AP877" s="11"/>
      <c r="AQ877" s="12"/>
      <c r="AR877" s="12"/>
    </row>
    <row r="878" spans="6:44" ht="15.75" customHeight="1">
      <c r="F878" s="44"/>
      <c r="G878" s="15"/>
      <c r="H878" s="15"/>
      <c r="AP878" s="11"/>
      <c r="AQ878" s="12"/>
      <c r="AR878" s="12"/>
    </row>
    <row r="879" spans="6:44" ht="15.75" customHeight="1">
      <c r="F879" s="44"/>
      <c r="G879" s="15"/>
      <c r="H879" s="15"/>
      <c r="AP879" s="11"/>
      <c r="AQ879" s="12"/>
      <c r="AR879" s="12"/>
    </row>
    <row r="880" spans="6:44" ht="15.75" customHeight="1">
      <c r="F880" s="44"/>
      <c r="G880" s="15"/>
      <c r="H880" s="15"/>
      <c r="AP880" s="11"/>
      <c r="AQ880" s="12"/>
      <c r="AR880" s="12"/>
    </row>
    <row r="881" spans="6:44" ht="15.75" customHeight="1">
      <c r="F881" s="44"/>
      <c r="G881" s="15"/>
      <c r="H881" s="15"/>
      <c r="AP881" s="11"/>
      <c r="AQ881" s="12"/>
      <c r="AR881" s="12"/>
    </row>
    <row r="882" spans="6:44" ht="15.75" customHeight="1">
      <c r="F882" s="44"/>
      <c r="G882" s="15"/>
      <c r="H882" s="15"/>
      <c r="AP882" s="11"/>
      <c r="AQ882" s="12"/>
      <c r="AR882" s="12"/>
    </row>
    <row r="883" spans="6:44" ht="15.75" customHeight="1">
      <c r="F883" s="44"/>
      <c r="G883" s="15"/>
      <c r="H883" s="15"/>
      <c r="AP883" s="11"/>
      <c r="AQ883" s="12"/>
      <c r="AR883" s="12"/>
    </row>
    <row r="884" spans="6:44" ht="15.75" customHeight="1">
      <c r="F884" s="44"/>
      <c r="G884" s="15"/>
      <c r="H884" s="15"/>
      <c r="AP884" s="11"/>
      <c r="AQ884" s="12"/>
      <c r="AR884" s="12"/>
    </row>
    <row r="885" spans="6:44" ht="15.75" customHeight="1">
      <c r="F885" s="44"/>
      <c r="G885" s="15"/>
      <c r="H885" s="15"/>
      <c r="AP885" s="11"/>
      <c r="AQ885" s="12"/>
      <c r="AR885" s="12"/>
    </row>
    <row r="886" spans="6:44" ht="15.75" customHeight="1">
      <c r="F886" s="44"/>
      <c r="G886" s="15"/>
      <c r="H886" s="15"/>
      <c r="AP886" s="11"/>
      <c r="AQ886" s="12"/>
      <c r="AR886" s="12"/>
    </row>
    <row r="887" spans="6:44" ht="15.75" customHeight="1">
      <c r="F887" s="44"/>
      <c r="G887" s="15"/>
      <c r="H887" s="15"/>
      <c r="AP887" s="11"/>
      <c r="AQ887" s="12"/>
      <c r="AR887" s="12"/>
    </row>
    <row r="888" spans="6:44" ht="15.75" customHeight="1">
      <c r="F888" s="44"/>
      <c r="G888" s="15"/>
      <c r="H888" s="15"/>
      <c r="AP888" s="11"/>
      <c r="AQ888" s="12"/>
      <c r="AR888" s="12"/>
    </row>
    <row r="889" spans="6:44" ht="15.75" customHeight="1">
      <c r="F889" s="44"/>
      <c r="G889" s="15"/>
      <c r="H889" s="15"/>
      <c r="AP889" s="11"/>
      <c r="AQ889" s="12"/>
      <c r="AR889" s="12"/>
    </row>
    <row r="890" spans="6:44" ht="15.75" customHeight="1">
      <c r="F890" s="44"/>
      <c r="G890" s="15"/>
      <c r="H890" s="15"/>
      <c r="AP890" s="11"/>
      <c r="AQ890" s="12"/>
      <c r="AR890" s="12"/>
    </row>
    <row r="891" spans="6:44" ht="15.75" customHeight="1">
      <c r="F891" s="44"/>
      <c r="G891" s="15"/>
      <c r="H891" s="15"/>
      <c r="AP891" s="11"/>
      <c r="AQ891" s="12"/>
      <c r="AR891" s="12"/>
    </row>
    <row r="892" spans="6:44" ht="15.75" customHeight="1">
      <c r="F892" s="44"/>
      <c r="G892" s="15"/>
      <c r="H892" s="15"/>
      <c r="AP892" s="11"/>
      <c r="AQ892" s="12"/>
      <c r="AR892" s="12"/>
    </row>
    <row r="893" spans="6:44" ht="15.75" customHeight="1">
      <c r="F893" s="44"/>
      <c r="G893" s="15"/>
      <c r="H893" s="15"/>
      <c r="AP893" s="11"/>
      <c r="AQ893" s="12"/>
      <c r="AR893" s="12"/>
    </row>
    <row r="894" spans="6:44" ht="15.75" customHeight="1">
      <c r="F894" s="44"/>
      <c r="G894" s="15"/>
      <c r="H894" s="15"/>
      <c r="AP894" s="11"/>
      <c r="AQ894" s="12"/>
      <c r="AR894" s="12"/>
    </row>
    <row r="895" spans="6:44" ht="15.75" customHeight="1">
      <c r="F895" s="44"/>
      <c r="G895" s="15"/>
      <c r="H895" s="15"/>
      <c r="AP895" s="11"/>
      <c r="AQ895" s="12"/>
      <c r="AR895" s="12"/>
    </row>
    <row r="896" spans="6:44" ht="15.75" customHeight="1">
      <c r="F896" s="44"/>
      <c r="G896" s="15"/>
      <c r="H896" s="15"/>
      <c r="AP896" s="11"/>
      <c r="AQ896" s="12"/>
      <c r="AR896" s="12"/>
    </row>
    <row r="897" spans="6:44" ht="15.75" customHeight="1">
      <c r="F897" s="44"/>
      <c r="G897" s="15"/>
      <c r="H897" s="15"/>
      <c r="AP897" s="11"/>
      <c r="AQ897" s="12"/>
      <c r="AR897" s="12"/>
    </row>
    <row r="898" spans="6:44" ht="15.75" customHeight="1">
      <c r="F898" s="44"/>
      <c r="G898" s="15"/>
      <c r="H898" s="15"/>
      <c r="AP898" s="11"/>
      <c r="AQ898" s="12"/>
      <c r="AR898" s="12"/>
    </row>
    <row r="899" spans="6:44" ht="15.75" customHeight="1">
      <c r="F899" s="44"/>
      <c r="G899" s="15"/>
      <c r="H899" s="15"/>
      <c r="AP899" s="11"/>
      <c r="AQ899" s="12"/>
      <c r="AR899" s="12"/>
    </row>
    <row r="900" spans="6:44" ht="15.75" customHeight="1">
      <c r="F900" s="44"/>
      <c r="G900" s="15"/>
      <c r="H900" s="15"/>
      <c r="AP900" s="11"/>
      <c r="AQ900" s="12"/>
      <c r="AR900" s="12"/>
    </row>
    <row r="901" spans="6:44" ht="15.75" customHeight="1">
      <c r="F901" s="44"/>
      <c r="G901" s="15"/>
      <c r="H901" s="15"/>
      <c r="AP901" s="11"/>
      <c r="AQ901" s="12"/>
      <c r="AR901" s="12"/>
    </row>
    <row r="902" spans="6:44" ht="15.75" customHeight="1">
      <c r="F902" s="44"/>
      <c r="G902" s="15"/>
      <c r="H902" s="15"/>
      <c r="AP902" s="11"/>
      <c r="AQ902" s="12"/>
      <c r="AR902" s="12"/>
    </row>
    <row r="903" spans="6:44" ht="15.75" customHeight="1">
      <c r="F903" s="44"/>
      <c r="G903" s="15"/>
      <c r="H903" s="15"/>
      <c r="AP903" s="11"/>
      <c r="AQ903" s="12"/>
      <c r="AR903" s="12"/>
    </row>
    <row r="904" spans="6:44" ht="15.75" customHeight="1">
      <c r="F904" s="44"/>
      <c r="G904" s="15"/>
      <c r="H904" s="15"/>
      <c r="AP904" s="11"/>
      <c r="AQ904" s="12"/>
      <c r="AR904" s="12"/>
    </row>
    <row r="905" spans="6:44" ht="15.75" customHeight="1">
      <c r="F905" s="44"/>
      <c r="G905" s="15"/>
      <c r="H905" s="15"/>
      <c r="AP905" s="11"/>
      <c r="AQ905" s="12"/>
      <c r="AR905" s="12"/>
    </row>
    <row r="906" spans="6:44" ht="15.75" customHeight="1">
      <c r="F906" s="44"/>
      <c r="G906" s="15"/>
      <c r="H906" s="15"/>
      <c r="AP906" s="11"/>
      <c r="AQ906" s="12"/>
      <c r="AR906" s="12"/>
    </row>
    <row r="907" spans="6:44" ht="15.75" customHeight="1">
      <c r="F907" s="44"/>
      <c r="G907" s="15"/>
      <c r="H907" s="15"/>
      <c r="AP907" s="11"/>
      <c r="AQ907" s="12"/>
      <c r="AR907" s="12"/>
    </row>
    <row r="908" spans="6:44" ht="15.75" customHeight="1">
      <c r="F908" s="44"/>
      <c r="G908" s="15"/>
      <c r="H908" s="15"/>
      <c r="AP908" s="11"/>
      <c r="AQ908" s="12"/>
      <c r="AR908" s="12"/>
    </row>
    <row r="909" spans="6:44" ht="15.75" customHeight="1">
      <c r="F909" s="44"/>
      <c r="G909" s="15"/>
      <c r="H909" s="15"/>
      <c r="AP909" s="11"/>
      <c r="AQ909" s="12"/>
      <c r="AR909" s="12"/>
    </row>
    <row r="910" spans="6:44" ht="15.75" customHeight="1">
      <c r="F910" s="44"/>
      <c r="G910" s="15"/>
      <c r="H910" s="15"/>
      <c r="AP910" s="11"/>
      <c r="AQ910" s="12"/>
      <c r="AR910" s="12"/>
    </row>
    <row r="911" spans="6:44" ht="15.75" customHeight="1">
      <c r="F911" s="44"/>
      <c r="G911" s="15"/>
      <c r="H911" s="15"/>
      <c r="AP911" s="11"/>
      <c r="AQ911" s="12"/>
      <c r="AR911" s="12"/>
    </row>
    <row r="912" spans="6:44" ht="15.75" customHeight="1">
      <c r="F912" s="44"/>
      <c r="G912" s="15"/>
      <c r="H912" s="15"/>
      <c r="AP912" s="11"/>
      <c r="AQ912" s="12"/>
      <c r="AR912" s="12"/>
    </row>
    <row r="913" spans="6:44" ht="15.75" customHeight="1">
      <c r="F913" s="44"/>
      <c r="G913" s="15"/>
      <c r="H913" s="15"/>
      <c r="AP913" s="11"/>
      <c r="AQ913" s="12"/>
      <c r="AR913" s="12"/>
    </row>
    <row r="914" spans="6:44" ht="15.75" customHeight="1">
      <c r="F914" s="44"/>
      <c r="G914" s="15"/>
      <c r="H914" s="15"/>
      <c r="AP914" s="11"/>
      <c r="AQ914" s="12"/>
      <c r="AR914" s="12"/>
    </row>
    <row r="915" spans="6:44" ht="15.75" customHeight="1">
      <c r="F915" s="44"/>
      <c r="G915" s="15"/>
      <c r="H915" s="15"/>
      <c r="AP915" s="11"/>
      <c r="AQ915" s="12"/>
      <c r="AR915" s="12"/>
    </row>
    <row r="916" spans="6:44" ht="15.75" customHeight="1">
      <c r="F916" s="44"/>
      <c r="G916" s="15"/>
      <c r="H916" s="15"/>
      <c r="AP916" s="11"/>
      <c r="AQ916" s="12"/>
      <c r="AR916" s="12"/>
    </row>
    <row r="917" spans="6:44" ht="15.75" customHeight="1">
      <c r="F917" s="44"/>
      <c r="G917" s="15"/>
      <c r="H917" s="15"/>
      <c r="AP917" s="11"/>
      <c r="AQ917" s="12"/>
      <c r="AR917" s="12"/>
    </row>
    <row r="918" spans="6:44" ht="15.75" customHeight="1">
      <c r="F918" s="44"/>
      <c r="G918" s="15"/>
      <c r="H918" s="15"/>
      <c r="AP918" s="11"/>
      <c r="AQ918" s="12"/>
      <c r="AR918" s="12"/>
    </row>
    <row r="919" spans="6:44" ht="15.75" customHeight="1">
      <c r="F919" s="44"/>
      <c r="G919" s="15"/>
      <c r="H919" s="15"/>
      <c r="AP919" s="11"/>
      <c r="AQ919" s="12"/>
      <c r="AR919" s="12"/>
    </row>
    <row r="920" spans="6:44" ht="15.75" customHeight="1">
      <c r="F920" s="44"/>
      <c r="G920" s="15"/>
      <c r="H920" s="15"/>
      <c r="AP920" s="11"/>
      <c r="AQ920" s="12"/>
      <c r="AR920" s="12"/>
    </row>
    <row r="921" spans="6:44" ht="15.75" customHeight="1">
      <c r="F921" s="44"/>
      <c r="G921" s="15"/>
      <c r="H921" s="15"/>
      <c r="AP921" s="11"/>
      <c r="AQ921" s="12"/>
      <c r="AR921" s="12"/>
    </row>
    <row r="922" spans="6:44" ht="15.75" customHeight="1">
      <c r="F922" s="44"/>
      <c r="G922" s="15"/>
      <c r="H922" s="15"/>
      <c r="AP922" s="11"/>
      <c r="AQ922" s="12"/>
      <c r="AR922" s="12"/>
    </row>
    <row r="923" spans="6:44" ht="15.75" customHeight="1">
      <c r="F923" s="44"/>
      <c r="G923" s="15"/>
      <c r="H923" s="15"/>
      <c r="AP923" s="11"/>
      <c r="AQ923" s="12"/>
      <c r="AR923" s="12"/>
    </row>
    <row r="924" spans="6:44" ht="15.75" customHeight="1">
      <c r="F924" s="44"/>
      <c r="G924" s="15"/>
      <c r="H924" s="15"/>
      <c r="AP924" s="11"/>
      <c r="AQ924" s="12"/>
      <c r="AR924" s="12"/>
    </row>
    <row r="925" spans="6:44" ht="15.75" customHeight="1">
      <c r="F925" s="44"/>
      <c r="G925" s="15"/>
      <c r="H925" s="15"/>
      <c r="AP925" s="11"/>
      <c r="AQ925" s="12"/>
      <c r="AR925" s="12"/>
    </row>
    <row r="926" spans="6:44" ht="15.75" customHeight="1">
      <c r="F926" s="44"/>
      <c r="G926" s="15"/>
      <c r="H926" s="15"/>
      <c r="AP926" s="11"/>
      <c r="AQ926" s="12"/>
      <c r="AR926" s="12"/>
    </row>
    <row r="927" spans="6:44" ht="15.75" customHeight="1">
      <c r="F927" s="44"/>
      <c r="G927" s="15"/>
      <c r="H927" s="15"/>
      <c r="AP927" s="11"/>
      <c r="AQ927" s="12"/>
      <c r="AR927" s="12"/>
    </row>
    <row r="928" spans="6:44" ht="15.75" customHeight="1">
      <c r="F928" s="44"/>
      <c r="G928" s="15"/>
      <c r="H928" s="15"/>
      <c r="AP928" s="11"/>
      <c r="AQ928" s="12"/>
      <c r="AR928" s="12"/>
    </row>
    <row r="929" spans="6:44" ht="15.75" customHeight="1">
      <c r="F929" s="44"/>
      <c r="G929" s="15"/>
      <c r="H929" s="15"/>
      <c r="AP929" s="11"/>
      <c r="AQ929" s="12"/>
      <c r="AR929" s="12"/>
    </row>
    <row r="930" spans="6:44" ht="15.75" customHeight="1">
      <c r="F930" s="44"/>
      <c r="G930" s="15"/>
      <c r="H930" s="15"/>
      <c r="AP930" s="11"/>
      <c r="AQ930" s="12"/>
      <c r="AR930" s="12"/>
    </row>
    <row r="931" spans="6:44" ht="15.75" customHeight="1">
      <c r="F931" s="44"/>
      <c r="G931" s="15"/>
      <c r="H931" s="15"/>
      <c r="AP931" s="11"/>
      <c r="AQ931" s="12"/>
      <c r="AR931" s="12"/>
    </row>
    <row r="932" spans="6:44" ht="15.75" customHeight="1">
      <c r="F932" s="44"/>
      <c r="G932" s="15"/>
      <c r="H932" s="15"/>
      <c r="AP932" s="11"/>
      <c r="AQ932" s="12"/>
      <c r="AR932" s="12"/>
    </row>
    <row r="933" spans="6:44" ht="15.75" customHeight="1">
      <c r="F933" s="44"/>
      <c r="G933" s="15"/>
      <c r="H933" s="15"/>
      <c r="AP933" s="11"/>
      <c r="AQ933" s="12"/>
      <c r="AR933" s="12"/>
    </row>
    <row r="934" spans="6:44" ht="15.75" customHeight="1">
      <c r="F934" s="44"/>
      <c r="G934" s="15"/>
      <c r="H934" s="15"/>
      <c r="AP934" s="11"/>
      <c r="AQ934" s="12"/>
      <c r="AR934" s="12"/>
    </row>
    <row r="935" spans="6:44" ht="15.75" customHeight="1">
      <c r="F935" s="44"/>
      <c r="G935" s="15"/>
      <c r="H935" s="15"/>
      <c r="AP935" s="11"/>
      <c r="AQ935" s="12"/>
      <c r="AR935" s="12"/>
    </row>
    <row r="936" spans="6:44" ht="15.75" customHeight="1">
      <c r="F936" s="44"/>
      <c r="G936" s="15"/>
      <c r="H936" s="15"/>
      <c r="AP936" s="11"/>
      <c r="AQ936" s="12"/>
      <c r="AR936" s="12"/>
    </row>
    <row r="937" spans="6:44" ht="15.75" customHeight="1">
      <c r="F937" s="44"/>
      <c r="G937" s="15"/>
      <c r="H937" s="15"/>
      <c r="AP937" s="11"/>
      <c r="AQ937" s="12"/>
      <c r="AR937" s="12"/>
    </row>
    <row r="938" spans="6:44" ht="15.75" customHeight="1">
      <c r="F938" s="44"/>
      <c r="G938" s="15"/>
      <c r="H938" s="15"/>
      <c r="AP938" s="11"/>
      <c r="AQ938" s="12"/>
      <c r="AR938" s="12"/>
    </row>
    <row r="939" spans="6:44" ht="15.75" customHeight="1">
      <c r="F939" s="44"/>
      <c r="G939" s="15"/>
      <c r="H939" s="15"/>
      <c r="AP939" s="11"/>
      <c r="AQ939" s="12"/>
      <c r="AR939" s="12"/>
    </row>
    <row r="940" spans="6:44" ht="15.75" customHeight="1">
      <c r="F940" s="44"/>
      <c r="G940" s="15"/>
      <c r="H940" s="15"/>
      <c r="AP940" s="11"/>
      <c r="AQ940" s="12"/>
      <c r="AR940" s="12"/>
    </row>
    <row r="941" spans="6:44" ht="15.75" customHeight="1">
      <c r="F941" s="44"/>
      <c r="G941" s="15"/>
      <c r="H941" s="15"/>
      <c r="AP941" s="11"/>
      <c r="AQ941" s="12"/>
      <c r="AR941" s="12"/>
    </row>
    <row r="942" spans="6:44" ht="15.75" customHeight="1">
      <c r="F942" s="44"/>
      <c r="G942" s="15"/>
      <c r="H942" s="15"/>
      <c r="AP942" s="11"/>
      <c r="AQ942" s="12"/>
      <c r="AR942" s="12"/>
    </row>
    <row r="943" spans="6:44" ht="15.75" customHeight="1">
      <c r="F943" s="44"/>
      <c r="G943" s="15"/>
      <c r="H943" s="15"/>
      <c r="AP943" s="11"/>
      <c r="AQ943" s="12"/>
      <c r="AR943" s="12"/>
    </row>
    <row r="944" spans="6:44" ht="15.75" customHeight="1">
      <c r="F944" s="44"/>
      <c r="G944" s="15"/>
      <c r="H944" s="15"/>
      <c r="AP944" s="11"/>
      <c r="AQ944" s="12"/>
      <c r="AR944" s="12"/>
    </row>
    <row r="945" spans="6:44" ht="15.75" customHeight="1">
      <c r="F945" s="44"/>
      <c r="G945" s="15"/>
      <c r="H945" s="15"/>
      <c r="AP945" s="11"/>
      <c r="AQ945" s="12"/>
      <c r="AR945" s="12"/>
    </row>
    <row r="946" spans="6:44" ht="15.75" customHeight="1">
      <c r="F946" s="44"/>
      <c r="G946" s="15"/>
      <c r="H946" s="15"/>
      <c r="AP946" s="11"/>
      <c r="AQ946" s="12"/>
      <c r="AR946" s="12"/>
    </row>
    <row r="947" spans="6:44" ht="15.75" customHeight="1">
      <c r="F947" s="44"/>
      <c r="G947" s="15"/>
      <c r="H947" s="15"/>
      <c r="AP947" s="11"/>
      <c r="AQ947" s="12"/>
      <c r="AR947" s="12"/>
    </row>
    <row r="948" spans="6:44" ht="15.75" customHeight="1">
      <c r="F948" s="44"/>
      <c r="G948" s="15"/>
      <c r="H948" s="15"/>
      <c r="AP948" s="11"/>
      <c r="AQ948" s="12"/>
      <c r="AR948" s="12"/>
    </row>
    <row r="949" spans="6:44" ht="15.75" customHeight="1">
      <c r="F949" s="44"/>
      <c r="G949" s="15"/>
      <c r="H949" s="15"/>
      <c r="AP949" s="11"/>
      <c r="AQ949" s="12"/>
      <c r="AR949" s="12"/>
    </row>
    <row r="950" spans="6:44" ht="15.75" customHeight="1">
      <c r="F950" s="44"/>
      <c r="G950" s="15"/>
      <c r="H950" s="15"/>
      <c r="AP950" s="11"/>
      <c r="AQ950" s="12"/>
      <c r="AR950" s="12"/>
    </row>
    <row r="951" spans="6:44" ht="15.75" customHeight="1">
      <c r="F951" s="44"/>
      <c r="G951" s="15"/>
      <c r="H951" s="15"/>
      <c r="AP951" s="11"/>
      <c r="AQ951" s="12"/>
      <c r="AR951" s="12"/>
    </row>
    <row r="952" spans="6:44" ht="15.75" customHeight="1">
      <c r="F952" s="44"/>
      <c r="G952" s="15"/>
      <c r="H952" s="15"/>
      <c r="AP952" s="11"/>
      <c r="AQ952" s="12"/>
      <c r="AR952" s="12"/>
    </row>
    <row r="953" spans="6:44" ht="15.75" customHeight="1">
      <c r="F953" s="44"/>
      <c r="G953" s="15"/>
      <c r="H953" s="15"/>
      <c r="AP953" s="11"/>
      <c r="AQ953" s="12"/>
      <c r="AR953" s="12"/>
    </row>
    <row r="954" spans="6:44" ht="15.75" customHeight="1">
      <c r="F954" s="44"/>
      <c r="G954" s="15"/>
      <c r="H954" s="15"/>
      <c r="AP954" s="11"/>
      <c r="AQ954" s="12"/>
      <c r="AR954" s="12"/>
    </row>
    <row r="955" spans="6:44" ht="15.75" customHeight="1">
      <c r="F955" s="44"/>
      <c r="G955" s="15"/>
      <c r="H955" s="15"/>
      <c r="AP955" s="11"/>
      <c r="AQ955" s="12"/>
      <c r="AR955" s="12"/>
    </row>
    <row r="956" spans="6:44" ht="15.75" customHeight="1">
      <c r="F956" s="44"/>
      <c r="G956" s="15"/>
      <c r="H956" s="15"/>
      <c r="AP956" s="11"/>
      <c r="AQ956" s="12"/>
      <c r="AR956" s="12"/>
    </row>
    <row r="957" spans="6:44" ht="15.75" customHeight="1">
      <c r="F957" s="44"/>
      <c r="G957" s="15"/>
      <c r="H957" s="15"/>
      <c r="AP957" s="11"/>
      <c r="AQ957" s="12"/>
      <c r="AR957" s="12"/>
    </row>
    <row r="958" spans="6:44" ht="15.75" customHeight="1">
      <c r="F958" s="44"/>
      <c r="G958" s="15"/>
      <c r="H958" s="15"/>
      <c r="AP958" s="11"/>
      <c r="AQ958" s="12"/>
      <c r="AR958" s="12"/>
    </row>
    <row r="959" spans="6:44" ht="15.75" customHeight="1">
      <c r="F959" s="44"/>
      <c r="G959" s="15"/>
      <c r="H959" s="15"/>
      <c r="AP959" s="11"/>
      <c r="AQ959" s="12"/>
      <c r="AR959" s="12"/>
    </row>
    <row r="960" spans="6:44" ht="15.75" customHeight="1">
      <c r="F960" s="44"/>
      <c r="G960" s="15"/>
      <c r="H960" s="15"/>
      <c r="AP960" s="11"/>
      <c r="AQ960" s="12"/>
      <c r="AR960" s="12"/>
    </row>
    <row r="961" spans="6:44" ht="15.75" customHeight="1">
      <c r="F961" s="44"/>
      <c r="G961" s="15"/>
      <c r="H961" s="15"/>
      <c r="AP961" s="11"/>
      <c r="AQ961" s="12"/>
      <c r="AR961" s="12"/>
    </row>
    <row r="962" spans="6:44" ht="15.75" customHeight="1">
      <c r="F962" s="44"/>
      <c r="G962" s="15"/>
      <c r="H962" s="15"/>
      <c r="AP962" s="11"/>
      <c r="AQ962" s="12"/>
      <c r="AR962" s="12"/>
    </row>
    <row r="963" spans="6:44" ht="15.75" customHeight="1">
      <c r="F963" s="44"/>
      <c r="G963" s="15"/>
      <c r="H963" s="15"/>
      <c r="AP963" s="11"/>
      <c r="AQ963" s="12"/>
      <c r="AR963" s="12"/>
    </row>
    <row r="964" spans="6:44" ht="15.75" customHeight="1">
      <c r="F964" s="44"/>
      <c r="G964" s="15"/>
      <c r="H964" s="15"/>
      <c r="AP964" s="11"/>
      <c r="AQ964" s="12"/>
      <c r="AR964" s="12"/>
    </row>
    <row r="965" spans="6:44" ht="15.75" customHeight="1">
      <c r="F965" s="44"/>
      <c r="G965" s="15"/>
      <c r="H965" s="15"/>
      <c r="AP965" s="11"/>
      <c r="AQ965" s="12"/>
      <c r="AR965" s="12"/>
    </row>
    <row r="966" spans="6:44" ht="15.75" customHeight="1">
      <c r="F966" s="44"/>
      <c r="G966" s="15"/>
      <c r="H966" s="15"/>
      <c r="AP966" s="11"/>
      <c r="AQ966" s="12"/>
      <c r="AR966" s="12"/>
    </row>
    <row r="967" spans="6:44" ht="15.75" customHeight="1">
      <c r="F967" s="44"/>
      <c r="G967" s="15"/>
      <c r="H967" s="15"/>
      <c r="AP967" s="11"/>
      <c r="AQ967" s="12"/>
      <c r="AR967" s="12"/>
    </row>
    <row r="968" spans="6:44" ht="15.75" customHeight="1">
      <c r="F968" s="44"/>
      <c r="G968" s="15"/>
      <c r="H968" s="15"/>
      <c r="AP968" s="11"/>
      <c r="AQ968" s="12"/>
      <c r="AR968" s="12"/>
    </row>
    <row r="969" spans="6:44" ht="15.75" customHeight="1">
      <c r="F969" s="44"/>
      <c r="G969" s="15"/>
      <c r="H969" s="15"/>
      <c r="AP969" s="11"/>
      <c r="AQ969" s="12"/>
      <c r="AR969" s="12"/>
    </row>
    <row r="970" spans="6:44" ht="15.75" customHeight="1">
      <c r="F970" s="44"/>
      <c r="G970" s="15"/>
      <c r="H970" s="15"/>
      <c r="AP970" s="11"/>
      <c r="AQ970" s="12"/>
      <c r="AR970" s="12"/>
    </row>
    <row r="971" spans="6:44" ht="15.75" customHeight="1">
      <c r="F971" s="44"/>
      <c r="G971" s="15"/>
      <c r="H971" s="15"/>
      <c r="AP971" s="11"/>
      <c r="AQ971" s="12"/>
      <c r="AR971" s="12"/>
    </row>
    <row r="972" spans="6:44" ht="15.75" customHeight="1">
      <c r="F972" s="44"/>
      <c r="G972" s="15"/>
      <c r="H972" s="15"/>
      <c r="AP972" s="11"/>
      <c r="AQ972" s="12"/>
      <c r="AR972" s="12"/>
    </row>
    <row r="973" spans="6:44" ht="15.75" customHeight="1">
      <c r="F973" s="44"/>
      <c r="G973" s="15"/>
      <c r="H973" s="15"/>
      <c r="AP973" s="11"/>
      <c r="AQ973" s="12"/>
      <c r="AR973" s="12"/>
    </row>
    <row r="974" spans="6:44" ht="15.75" customHeight="1">
      <c r="F974" s="44"/>
      <c r="G974" s="15"/>
      <c r="H974" s="15"/>
      <c r="AP974" s="11"/>
      <c r="AQ974" s="12"/>
      <c r="AR974" s="12"/>
    </row>
    <row r="975" spans="6:44" ht="15.75" customHeight="1">
      <c r="F975" s="44"/>
      <c r="G975" s="15"/>
      <c r="H975" s="15"/>
      <c r="AP975" s="11"/>
      <c r="AQ975" s="12"/>
      <c r="AR975" s="12"/>
    </row>
    <row r="976" spans="6:44" ht="15.75" customHeight="1">
      <c r="F976" s="44"/>
      <c r="G976" s="15"/>
      <c r="H976" s="15"/>
      <c r="AP976" s="11"/>
      <c r="AQ976" s="12"/>
      <c r="AR976" s="12"/>
    </row>
    <row r="977" spans="6:44" ht="15.75" customHeight="1">
      <c r="F977" s="44"/>
      <c r="G977" s="15"/>
      <c r="H977" s="15"/>
      <c r="AP977" s="11"/>
      <c r="AQ977" s="12"/>
      <c r="AR977" s="12"/>
    </row>
    <row r="978" spans="6:44" ht="15.75" customHeight="1">
      <c r="F978" s="44"/>
      <c r="G978" s="15"/>
      <c r="H978" s="15"/>
      <c r="AP978" s="11"/>
      <c r="AQ978" s="12"/>
      <c r="AR978" s="12"/>
    </row>
    <row r="979" spans="6:44" ht="15.75" customHeight="1">
      <c r="F979" s="44"/>
      <c r="G979" s="15"/>
      <c r="H979" s="15"/>
      <c r="AP979" s="11"/>
      <c r="AQ979" s="12"/>
      <c r="AR979" s="12"/>
    </row>
    <row r="980" spans="6:44" ht="15.75" customHeight="1">
      <c r="F980" s="44"/>
      <c r="G980" s="15"/>
      <c r="H980" s="15"/>
      <c r="AP980" s="11"/>
      <c r="AQ980" s="12"/>
      <c r="AR980" s="12"/>
    </row>
    <row r="981" spans="6:44" ht="15.75" customHeight="1">
      <c r="F981" s="44"/>
      <c r="G981" s="15"/>
      <c r="H981" s="15"/>
      <c r="AP981" s="11"/>
      <c r="AQ981" s="12"/>
      <c r="AR981" s="12"/>
    </row>
    <row r="982" spans="6:44" ht="15.75" customHeight="1">
      <c r="F982" s="44"/>
      <c r="G982" s="15"/>
      <c r="H982" s="15"/>
      <c r="AP982" s="11"/>
      <c r="AQ982" s="12"/>
      <c r="AR982" s="12"/>
    </row>
    <row r="983" spans="6:44" ht="15.75" customHeight="1">
      <c r="F983" s="44"/>
      <c r="G983" s="15"/>
      <c r="H983" s="15"/>
      <c r="AP983" s="11"/>
      <c r="AQ983" s="12"/>
      <c r="AR983" s="12"/>
    </row>
    <row r="984" spans="6:44" ht="15.75" customHeight="1">
      <c r="F984" s="44"/>
      <c r="G984" s="15"/>
      <c r="H984" s="15"/>
      <c r="AP984" s="11"/>
      <c r="AQ984" s="12"/>
      <c r="AR984" s="12"/>
    </row>
    <row r="985" spans="6:44" ht="15.75" customHeight="1">
      <c r="F985" s="44"/>
      <c r="G985" s="15"/>
      <c r="H985" s="15"/>
      <c r="AP985" s="11"/>
      <c r="AQ985" s="12"/>
      <c r="AR985" s="12"/>
    </row>
    <row r="986" spans="6:44" ht="15.75" customHeight="1">
      <c r="F986" s="44"/>
      <c r="G986" s="15"/>
      <c r="H986" s="15"/>
      <c r="AP986" s="11"/>
      <c r="AQ986" s="12"/>
      <c r="AR986" s="12"/>
    </row>
    <row r="987" spans="6:44" ht="15.75" customHeight="1">
      <c r="F987" s="44"/>
      <c r="G987" s="15"/>
      <c r="H987" s="15"/>
      <c r="AP987" s="11"/>
      <c r="AQ987" s="12"/>
      <c r="AR987" s="12"/>
    </row>
    <row r="988" spans="6:44" ht="15.75" customHeight="1">
      <c r="F988" s="44"/>
      <c r="G988" s="15"/>
      <c r="H988" s="15"/>
      <c r="AP988" s="11"/>
      <c r="AQ988" s="12"/>
      <c r="AR988" s="12"/>
    </row>
    <row r="989" spans="6:44" ht="15.75" customHeight="1">
      <c r="F989" s="44"/>
      <c r="G989" s="15"/>
      <c r="H989" s="15"/>
      <c r="AP989" s="11"/>
      <c r="AQ989" s="12"/>
      <c r="AR989" s="12"/>
    </row>
    <row r="990" spans="6:44" ht="15.75" customHeight="1">
      <c r="F990" s="44"/>
      <c r="G990" s="15"/>
      <c r="H990" s="15"/>
      <c r="AP990" s="11"/>
      <c r="AQ990" s="12"/>
      <c r="AR990" s="12"/>
    </row>
    <row r="991" spans="6:44" ht="15.75" customHeight="1">
      <c r="F991" s="44"/>
      <c r="G991" s="15"/>
      <c r="H991" s="15"/>
      <c r="AP991" s="11"/>
      <c r="AQ991" s="12"/>
      <c r="AR991" s="12"/>
    </row>
    <row r="992" spans="6:44" ht="15.75" customHeight="1">
      <c r="F992" s="44"/>
      <c r="G992" s="15"/>
      <c r="H992" s="15"/>
      <c r="AP992" s="11"/>
      <c r="AQ992" s="12"/>
      <c r="AR992" s="12"/>
    </row>
    <row r="993" spans="6:44" ht="15.75" customHeight="1">
      <c r="F993" s="44"/>
      <c r="G993" s="15"/>
      <c r="H993" s="15"/>
      <c r="AP993" s="11"/>
      <c r="AQ993" s="12"/>
      <c r="AR993" s="12"/>
    </row>
    <row r="994" spans="6:44" ht="15.75" customHeight="1">
      <c r="F994" s="44"/>
      <c r="G994" s="15"/>
      <c r="H994" s="15"/>
      <c r="AP994" s="11"/>
      <c r="AQ994" s="12"/>
      <c r="AR994" s="12"/>
    </row>
    <row r="995" spans="6:44" ht="15.75" customHeight="1">
      <c r="F995" s="44"/>
      <c r="G995" s="15"/>
      <c r="H995" s="15"/>
      <c r="AP995" s="11"/>
      <c r="AQ995" s="12"/>
      <c r="AR995" s="12"/>
    </row>
    <row r="996" spans="6:44" ht="15.75" customHeight="1">
      <c r="F996" s="44"/>
      <c r="G996" s="15"/>
      <c r="H996" s="15"/>
      <c r="AP996" s="11"/>
      <c r="AQ996" s="12"/>
      <c r="AR996" s="12"/>
    </row>
    <row r="997" spans="6:44" ht="15.75" customHeight="1">
      <c r="F997" s="44"/>
      <c r="G997" s="15"/>
      <c r="H997" s="15"/>
      <c r="AP997" s="11"/>
      <c r="AQ997" s="12"/>
      <c r="AR997" s="12"/>
    </row>
    <row r="998" spans="6:44" ht="15.75" customHeight="1">
      <c r="F998" s="44"/>
      <c r="G998" s="15"/>
      <c r="H998" s="15"/>
      <c r="AP998" s="11"/>
      <c r="AQ998" s="12"/>
      <c r="AR998" s="12"/>
    </row>
    <row r="999" spans="6:44" ht="15.75" customHeight="1">
      <c r="F999" s="44"/>
      <c r="G999" s="15"/>
      <c r="H999" s="15"/>
      <c r="AP999" s="11"/>
      <c r="AQ999" s="12"/>
      <c r="AR999" s="12"/>
    </row>
    <row r="1000" spans="6:44" ht="15.75" customHeight="1">
      <c r="F1000" s="44"/>
      <c r="G1000" s="15"/>
      <c r="H1000" s="15"/>
      <c r="AP1000" s="11"/>
      <c r="AQ1000" s="12"/>
      <c r="AR1000" s="12"/>
    </row>
    <row r="1001" spans="6:44" ht="15.75" customHeight="1">
      <c r="F1001" s="44"/>
      <c r="G1001" s="15"/>
      <c r="H1001" s="15"/>
      <c r="AP1001" s="11"/>
      <c r="AQ1001" s="12"/>
      <c r="AR1001" s="12"/>
    </row>
    <row r="1002" spans="6:44" ht="15.75" customHeight="1">
      <c r="F1002" s="44"/>
      <c r="G1002" s="15"/>
      <c r="H1002" s="15"/>
      <c r="AP1002" s="11"/>
      <c r="AQ1002" s="12"/>
      <c r="AR1002" s="12"/>
    </row>
  </sheetData>
  <conditionalFormatting sqref="F4:H36 N4:N36">
    <cfRule type="expression" dxfId="149" priority="1">
      <formula>F4=F$39</formula>
    </cfRule>
    <cfRule type="expression" dxfId="148" priority="2">
      <formula>F4=F$38</formula>
    </cfRule>
  </conditionalFormatting>
  <conditionalFormatting sqref="K4:K36">
    <cfRule type="expression" dxfId="147" priority="3">
      <formula>K4=K$39</formula>
    </cfRule>
    <cfRule type="expression" dxfId="146" priority="4">
      <formula>K4=K$38</formula>
    </cfRule>
  </conditionalFormatting>
  <conditionalFormatting sqref="Q4:Q36">
    <cfRule type="expression" dxfId="145" priority="5">
      <formula>Q4=Q$39</formula>
    </cfRule>
    <cfRule type="expression" dxfId="144" priority="6">
      <formula>Q4=Q$38</formula>
    </cfRule>
  </conditionalFormatting>
  <conditionalFormatting sqref="T4:T36">
    <cfRule type="expression" dxfId="143" priority="7">
      <formula>T4=T$39</formula>
    </cfRule>
    <cfRule type="expression" dxfId="142" priority="8">
      <formula>T4=T$38</formula>
    </cfRule>
  </conditionalFormatting>
  <conditionalFormatting sqref="W4:W36">
    <cfRule type="expression" dxfId="141" priority="9">
      <formula>W4=W$39</formula>
    </cfRule>
    <cfRule type="expression" dxfId="140" priority="10">
      <formula>W4=W$38</formula>
    </cfRule>
  </conditionalFormatting>
  <conditionalFormatting sqref="Z4:Z36">
    <cfRule type="expression" dxfId="139" priority="11">
      <formula>Z4=Z$39</formula>
    </cfRule>
    <cfRule type="expression" dxfId="138" priority="12">
      <formula>Z4=Z$38</formula>
    </cfRule>
  </conditionalFormatting>
  <conditionalFormatting sqref="AC4:AC36">
    <cfRule type="expression" dxfId="137" priority="13">
      <formula>AC4=#REF!</formula>
    </cfRule>
    <cfRule type="expression" dxfId="136" priority="14">
      <formula>AC4=#REF!</formula>
    </cfRule>
  </conditionalFormatting>
  <conditionalFormatting sqref="AF4:AF36">
    <cfRule type="expression" dxfId="135" priority="15">
      <formula>AF4=AF$39</formula>
    </cfRule>
    <cfRule type="expression" dxfId="134" priority="16">
      <formula>AF4=AF$38</formula>
    </cfRule>
  </conditionalFormatting>
  <conditionalFormatting sqref="AI4:AI36">
    <cfRule type="expression" dxfId="133" priority="17">
      <formula>AI4=AI$39</formula>
    </cfRule>
    <cfRule type="expression" dxfId="132" priority="18">
      <formula>AI4=AI$38</formula>
    </cfRule>
  </conditionalFormatting>
  <conditionalFormatting sqref="AJ4:AJ36">
    <cfRule type="expression" dxfId="131" priority="19">
      <formula>AJ4=AJ$39</formula>
    </cfRule>
    <cfRule type="expression" dxfId="130" priority="20">
      <formula>AJ4=AJ$38</formula>
    </cfRule>
  </conditionalFormatting>
  <conditionalFormatting sqref="AM4:AM36">
    <cfRule type="expression" dxfId="129" priority="21">
      <formula>AM4=AM$39</formula>
    </cfRule>
    <cfRule type="expression" dxfId="128" priority="22">
      <formula>AM4=AM$38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2"/>
  <sheetViews>
    <sheetView workbookViewId="0">
      <pane xSplit="2" ySplit="3" topLeftCell="AG4" activePane="bottomRight" state="frozen"/>
      <selection pane="topRight" activeCell="C1" sqref="C1"/>
      <selection pane="bottomLeft" activeCell="A2" sqref="A2"/>
      <selection pane="bottomRight" activeCell="AT3" sqref="AT3"/>
    </sheetView>
  </sheetViews>
  <sheetFormatPr baseColWidth="10" defaultColWidth="12.625" defaultRowHeight="15" customHeight="1"/>
  <cols>
    <col min="1" max="1" width="7.75" customWidth="1"/>
    <col min="2" max="2" width="29.75" customWidth="1"/>
    <col min="3" max="3" width="8.5" customWidth="1"/>
    <col min="4" max="4" width="9" customWidth="1"/>
    <col min="5" max="5" width="8.5" customWidth="1"/>
    <col min="6" max="6" width="9.375" customWidth="1"/>
    <col min="7" max="7" width="9" customWidth="1"/>
    <col min="8" max="10" width="11" customWidth="1"/>
    <col min="11" max="11" width="13.875" customWidth="1"/>
    <col min="12" max="12" width="17.5" customWidth="1"/>
    <col min="13" max="14" width="15.25" customWidth="1"/>
    <col min="15" max="15" width="17.5" customWidth="1"/>
    <col min="16" max="16" width="12.125" customWidth="1"/>
    <col min="17" max="17" width="15.25" customWidth="1"/>
    <col min="18" max="18" width="17.5" customWidth="1"/>
    <col min="19" max="19" width="18.75" customWidth="1"/>
    <col min="20" max="20" width="15.25" customWidth="1"/>
    <col min="21" max="21" width="17.5" customWidth="1"/>
    <col min="22" max="22" width="11.75" customWidth="1"/>
    <col min="23" max="23" width="15.25" customWidth="1"/>
    <col min="24" max="24" width="17.5" customWidth="1"/>
    <col min="25" max="25" width="16.75" customWidth="1"/>
    <col min="26" max="26" width="15.25" customWidth="1"/>
    <col min="27" max="27" width="17.5" customWidth="1"/>
    <col min="28" max="28" width="12.75" customWidth="1"/>
    <col min="29" max="29" width="15.25" customWidth="1"/>
    <col min="30" max="30" width="17.5" customWidth="1"/>
    <col min="31" max="31" width="13.75" customWidth="1"/>
    <col min="32" max="32" width="15.25" customWidth="1"/>
    <col min="33" max="33" width="17.5" customWidth="1"/>
    <col min="34" max="34" width="12.625" customWidth="1"/>
    <col min="35" max="35" width="11" customWidth="1"/>
    <col min="36" max="36" width="17.5" customWidth="1"/>
    <col min="37" max="37" width="13.375" customWidth="1"/>
    <col min="38" max="38" width="11.125" customWidth="1"/>
    <col min="39" max="39" width="17.5" customWidth="1"/>
    <col min="40" max="40" width="12.25" customWidth="1"/>
    <col min="41" max="41" width="13.875" customWidth="1"/>
    <col min="42" max="42" width="17.5" customWidth="1"/>
    <col min="43" max="43" width="13.75" customWidth="1"/>
    <col min="44" max="44" width="11" customWidth="1"/>
    <col min="45" max="45" width="17.5" customWidth="1"/>
    <col min="46" max="46" width="11.75" customWidth="1"/>
    <col min="47" max="47" width="14.5" customWidth="1"/>
    <col min="48" max="48" width="17.5" customWidth="1"/>
    <col min="49" max="49" width="9.375" customWidth="1"/>
    <col min="50" max="50" width="14.125" customWidth="1"/>
    <col min="51" max="51" width="14.5" customWidth="1"/>
    <col min="52" max="52" width="17.5" customWidth="1"/>
    <col min="53" max="53" width="17.625" customWidth="1"/>
    <col min="54" max="54" width="16.375" customWidth="1"/>
    <col min="55" max="56" width="9.375" customWidth="1"/>
  </cols>
  <sheetData>
    <row r="1" spans="1:56" ht="22.5">
      <c r="A1" s="118" t="s">
        <v>469</v>
      </c>
    </row>
    <row r="2" spans="1:56" ht="18" thickBot="1">
      <c r="A2" s="119" t="s">
        <v>476</v>
      </c>
    </row>
    <row r="3" spans="1:56" ht="120.75" thickTop="1">
      <c r="A3" s="1" t="s">
        <v>0</v>
      </c>
      <c r="B3" s="1" t="s">
        <v>1</v>
      </c>
      <c r="C3" s="62" t="s">
        <v>219</v>
      </c>
      <c r="D3" s="62" t="s">
        <v>220</v>
      </c>
      <c r="E3" s="62" t="s">
        <v>180</v>
      </c>
      <c r="F3" s="1" t="s">
        <v>135</v>
      </c>
      <c r="G3" s="19" t="s">
        <v>2</v>
      </c>
      <c r="H3" s="2" t="s">
        <v>3</v>
      </c>
      <c r="I3" s="63" t="s">
        <v>181</v>
      </c>
      <c r="J3" s="64" t="s">
        <v>221</v>
      </c>
      <c r="K3" s="65" t="s">
        <v>222</v>
      </c>
      <c r="L3" s="20" t="s">
        <v>223</v>
      </c>
      <c r="M3" s="64" t="s">
        <v>224</v>
      </c>
      <c r="N3" s="66" t="s">
        <v>225</v>
      </c>
      <c r="O3" s="20" t="s">
        <v>226</v>
      </c>
      <c r="P3" s="64" t="s">
        <v>227</v>
      </c>
      <c r="Q3" s="66" t="s">
        <v>228</v>
      </c>
      <c r="R3" s="20" t="s">
        <v>229</v>
      </c>
      <c r="S3" s="64" t="s">
        <v>230</v>
      </c>
      <c r="T3" s="66" t="s">
        <v>231</v>
      </c>
      <c r="U3" s="20" t="s">
        <v>232</v>
      </c>
      <c r="V3" s="64" t="s">
        <v>233</v>
      </c>
      <c r="W3" s="66" t="s">
        <v>234</v>
      </c>
      <c r="X3" s="20" t="s">
        <v>235</v>
      </c>
      <c r="Y3" s="64" t="s">
        <v>236</v>
      </c>
      <c r="Z3" s="66" t="s">
        <v>237</v>
      </c>
      <c r="AA3" s="20" t="s">
        <v>238</v>
      </c>
      <c r="AB3" s="64" t="s">
        <v>239</v>
      </c>
      <c r="AC3" s="66" t="s">
        <v>240</v>
      </c>
      <c r="AD3" s="20" t="s">
        <v>241</v>
      </c>
      <c r="AE3" s="64" t="s">
        <v>242</v>
      </c>
      <c r="AF3" s="66" t="s">
        <v>243</v>
      </c>
      <c r="AG3" s="20" t="s">
        <v>244</v>
      </c>
      <c r="AH3" s="67" t="s">
        <v>245</v>
      </c>
      <c r="AI3" s="68" t="s">
        <v>246</v>
      </c>
      <c r="AJ3" s="20" t="s">
        <v>247</v>
      </c>
      <c r="AK3" s="67" t="s">
        <v>248</v>
      </c>
      <c r="AL3" s="69" t="s">
        <v>249</v>
      </c>
      <c r="AM3" s="20" t="s">
        <v>250</v>
      </c>
      <c r="AN3" s="64" t="s">
        <v>251</v>
      </c>
      <c r="AO3" s="70" t="s">
        <v>252</v>
      </c>
      <c r="AP3" s="20" t="s">
        <v>253</v>
      </c>
      <c r="AQ3" s="71" t="s">
        <v>254</v>
      </c>
      <c r="AR3" s="72" t="s">
        <v>255</v>
      </c>
      <c r="AS3" s="58" t="s">
        <v>256</v>
      </c>
      <c r="AT3" s="73" t="s">
        <v>257</v>
      </c>
      <c r="AU3" s="24" t="s">
        <v>258</v>
      </c>
      <c r="AV3" s="20" t="s">
        <v>259</v>
      </c>
      <c r="AW3" s="74" t="s">
        <v>260</v>
      </c>
      <c r="AX3" s="75" t="s">
        <v>261</v>
      </c>
      <c r="AY3" s="24" t="s">
        <v>262</v>
      </c>
      <c r="AZ3" s="20" t="s">
        <v>263</v>
      </c>
      <c r="BA3" s="76" t="s">
        <v>264</v>
      </c>
      <c r="BB3" s="77" t="s">
        <v>265</v>
      </c>
      <c r="BC3" s="78" t="s">
        <v>264</v>
      </c>
      <c r="BD3" s="79" t="s">
        <v>265</v>
      </c>
    </row>
    <row r="4" spans="1:56">
      <c r="A4" s="3">
        <v>1</v>
      </c>
      <c r="B4" s="3" t="s">
        <v>13</v>
      </c>
      <c r="C4" s="3">
        <v>18703</v>
      </c>
      <c r="D4" s="3">
        <v>18235</v>
      </c>
      <c r="E4" s="3">
        <v>17863</v>
      </c>
      <c r="F4" s="3">
        <v>17744</v>
      </c>
      <c r="G4" s="3">
        <v>17623</v>
      </c>
      <c r="H4" s="4">
        <v>17704</v>
      </c>
      <c r="I4" s="4">
        <v>17825</v>
      </c>
      <c r="J4" s="16">
        <v>70291.290000000008</v>
      </c>
      <c r="K4" s="80">
        <f>J4*100/J$38</f>
        <v>36.258290469227532</v>
      </c>
      <c r="L4" s="26">
        <f>(K4-K$40)/K$41</f>
        <v>-1.854104142490191E-2</v>
      </c>
      <c r="M4" s="16">
        <v>3.7582895792118918</v>
      </c>
      <c r="N4" s="25">
        <f>M4*100/M$38</f>
        <v>26.864259472010986</v>
      </c>
      <c r="O4" s="26">
        <f>(N4-N$40)/N$41</f>
        <v>-0.32063066703550158</v>
      </c>
      <c r="P4" s="16">
        <v>503.30100000000004</v>
      </c>
      <c r="Q4" s="25">
        <f>P4*100/P$38</f>
        <v>13.035856693405707</v>
      </c>
      <c r="R4" s="26">
        <f t="shared" ref="R4:R36" si="0">(Q4-Q$40)/Q$41</f>
        <v>-0.89318656075860658</v>
      </c>
      <c r="S4" s="16">
        <v>2.6910174838261245</v>
      </c>
      <c r="T4" s="25">
        <f t="shared" ref="T4:T36" si="1">S4*100/S$38</f>
        <v>13.83865634930897</v>
      </c>
      <c r="U4" s="26">
        <f t="shared" ref="U4:U36" si="2">(T4-T$40)/T$41</f>
        <v>-1.0947085357921367</v>
      </c>
      <c r="V4" s="16">
        <v>18115.010999999999</v>
      </c>
      <c r="W4" s="25">
        <f t="shared" ref="W4:W36" si="3">V4*100/V$38</f>
        <v>7.3487092848842863</v>
      </c>
      <c r="X4" s="26">
        <f t="shared" ref="X4:X36" si="4">(W4-W$40)/W$41</f>
        <v>-0.72632039661425907</v>
      </c>
      <c r="Y4" s="16">
        <v>0.96856178153237438</v>
      </c>
      <c r="Z4" s="25">
        <f>Y4*100/Y$38</f>
        <v>8.3416081975134162</v>
      </c>
      <c r="AA4" s="26">
        <f>(Z4-Z$40)/Z$41</f>
        <v>-0.93478466784771019</v>
      </c>
      <c r="AB4" s="16">
        <v>1729.66</v>
      </c>
      <c r="AC4" s="25">
        <f t="shared" ref="AC4:AC36" si="5">AB4*100/AB$38</f>
        <v>2.599793057879463</v>
      </c>
      <c r="AD4" s="26">
        <f t="shared" ref="AD4:AD36" si="6">(AC4-AC$40)/AC$41</f>
        <v>-0.65450370653946865</v>
      </c>
      <c r="AE4" s="16">
        <v>9.2480350745869639</v>
      </c>
      <c r="AF4" s="25">
        <f t="shared" ref="AF4:AF36" si="7">AE4*100/AE$38</f>
        <v>2.996495130911085</v>
      </c>
      <c r="AG4" s="26">
        <f t="shared" ref="AG4:AG36" si="8">(AF4-AF$40)/AF$41</f>
        <v>-0.7398434122340436</v>
      </c>
      <c r="AH4" s="16">
        <v>57874.7</v>
      </c>
      <c r="AI4" s="81">
        <f t="shared" ref="AI4:AI36" si="9">AH4*100/AH$38</f>
        <v>28.428806972238505</v>
      </c>
      <c r="AJ4" s="26">
        <f>(AI4-AI$40)/AI$41</f>
        <v>-0.35743566232174095</v>
      </c>
      <c r="AK4" s="16">
        <f>AH4/I4</f>
        <v>3.2468274894810656</v>
      </c>
      <c r="AL4" s="81">
        <f>AK4*100/AK$38</f>
        <v>18.981254180106692</v>
      </c>
      <c r="AM4" s="26">
        <f>(AL4-AL$40)/AL$41</f>
        <v>-0.56401782428782887</v>
      </c>
      <c r="AN4" s="16">
        <v>102526.3849</v>
      </c>
      <c r="AO4" s="82">
        <f t="shared" ref="AO4:AO36" si="10">AN4*100/AN$38</f>
        <v>52.446708653641089</v>
      </c>
      <c r="AP4" s="26">
        <f t="shared" ref="AP4:AP36" si="11">(AO4-AO$40)/AO$41</f>
        <v>1.625907698404468</v>
      </c>
      <c r="AQ4" s="21">
        <f t="shared" ref="AQ4:AQ36" si="12">AN4/I4</f>
        <v>5.751830849929874</v>
      </c>
      <c r="AR4" s="83">
        <f t="shared" ref="AR4:AR36" si="13">AQ4*100/AQ$38</f>
        <v>31.48075038540351</v>
      </c>
      <c r="AS4" s="53">
        <f t="shared" ref="AS4:AS36" si="14">(AR4-AR$40)/AR$41</f>
        <v>0.51073818114015679</v>
      </c>
      <c r="AT4" s="4">
        <v>19</v>
      </c>
      <c r="AU4" s="30">
        <f>AT$39*100/AT4</f>
        <v>10.526315789473685</v>
      </c>
      <c r="AV4" s="26">
        <f>(AU4-AU$40)/AU$41</f>
        <v>-0.33450458135901906</v>
      </c>
      <c r="AW4" s="3">
        <v>20</v>
      </c>
      <c r="AX4" s="16">
        <v>95</v>
      </c>
      <c r="AY4" s="30">
        <f>AX$39*100/AX4</f>
        <v>23.391812865497077</v>
      </c>
      <c r="AZ4" s="26">
        <f t="shared" ref="AZ4:AZ36" si="15">(AY4-AY$40)/AY$41</f>
        <v>-0.287918614937205</v>
      </c>
      <c r="BA4" s="7">
        <f>(L4+O4+R4+U4+X4+AA4+AD4+AG4+AJ4+AM4+AP4+AS4+AV4+(2*AZ4))/15</f>
        <v>-0.33851122710300013</v>
      </c>
      <c r="BB4" s="56">
        <f>(BA4-BA$40)/BA$41</f>
        <v>-0.70949575463289494</v>
      </c>
      <c r="BC4" s="84">
        <f>(L4+O4+R4+U4+X4+AA4+AD4+AG4+AJ4+AM4+AP4+AS4+AV4+(2*AZ4))/15</f>
        <v>-0.33851122710300013</v>
      </c>
      <c r="BD4" s="85">
        <f t="shared" ref="BD4:BD36" si="16">(BC4-BC$40)/BC$41</f>
        <v>-0.70949575463289494</v>
      </c>
    </row>
    <row r="5" spans="1:56">
      <c r="A5" s="3">
        <v>2</v>
      </c>
      <c r="B5" s="3" t="s">
        <v>14</v>
      </c>
      <c r="C5" s="3">
        <v>14916</v>
      </c>
      <c r="D5" s="3">
        <v>14139</v>
      </c>
      <c r="E5" s="3">
        <v>13539</v>
      </c>
      <c r="F5" s="3">
        <v>13480</v>
      </c>
      <c r="G5" s="3">
        <v>13474</v>
      </c>
      <c r="H5" s="4">
        <v>13462</v>
      </c>
      <c r="I5" s="4">
        <v>13434</v>
      </c>
      <c r="J5" s="16">
        <v>41740.69000000001</v>
      </c>
      <c r="K5" s="80">
        <f t="shared" ref="K5:K36" si="17">J5*100/J$38</f>
        <v>21.531061137247317</v>
      </c>
      <c r="L5" s="26">
        <f t="shared" ref="L5:L36" si="18">(K5-K$40)/K$41</f>
        <v>-0.68827722678508163</v>
      </c>
      <c r="M5" s="16">
        <v>2.7983836149101644</v>
      </c>
      <c r="N5" s="25">
        <f t="shared" ref="N5:N36" si="19">M5*100/M$38</f>
        <v>20.002850219150794</v>
      </c>
      <c r="O5" s="26">
        <f t="shared" ref="O5:O36" si="20">(N5-N$40)/N$41</f>
        <v>-0.58920865876883566</v>
      </c>
      <c r="P5" s="16">
        <v>269.92500000000001</v>
      </c>
      <c r="Q5" s="25">
        <f t="shared" ref="Q5:Q36" si="21">P5*100/P$38</f>
        <v>6.9912509968538412</v>
      </c>
      <c r="R5" s="26">
        <f t="shared" si="0"/>
        <v>-1.1542934588034583</v>
      </c>
      <c r="S5" s="16">
        <v>1.8096339501206757</v>
      </c>
      <c r="T5" s="25">
        <f t="shared" si="1"/>
        <v>9.3061091220248127</v>
      </c>
      <c r="U5" s="26">
        <f t="shared" si="2"/>
        <v>-1.290215939481717</v>
      </c>
      <c r="V5" s="16">
        <v>12466.978999999998</v>
      </c>
      <c r="W5" s="25">
        <f t="shared" si="3"/>
        <v>5.057474396883193</v>
      </c>
      <c r="X5" s="26">
        <f t="shared" si="4"/>
        <v>-0.82192702091574155</v>
      </c>
      <c r="Y5" s="16">
        <v>0.83581248323947421</v>
      </c>
      <c r="Z5" s="25">
        <f t="shared" ref="Z5:Z36" si="22">Y5*100/Y$38</f>
        <v>7.1983227035284392</v>
      </c>
      <c r="AA5" s="26">
        <f t="shared" ref="AA5:AA36" si="23">(Z5-Z$40)/Z$41</f>
        <v>-0.98202610267683677</v>
      </c>
      <c r="AB5" s="16">
        <v>1331.06</v>
      </c>
      <c r="AC5" s="25">
        <f t="shared" si="5"/>
        <v>2.000670968641836</v>
      </c>
      <c r="AD5" s="26">
        <f t="shared" si="6"/>
        <v>-0.67886782431435067</v>
      </c>
      <c r="AE5" s="16">
        <v>8.9237060874229019</v>
      </c>
      <c r="AF5" s="25">
        <f t="shared" si="7"/>
        <v>2.8914079180045271</v>
      </c>
      <c r="AG5" s="26">
        <f t="shared" si="8"/>
        <v>-0.7449227484102906</v>
      </c>
      <c r="AH5" s="16">
        <v>35444.54</v>
      </c>
      <c r="AI5" s="81">
        <f t="shared" si="9"/>
        <v>17.410820028091489</v>
      </c>
      <c r="AJ5" s="26">
        <f t="shared" ref="AJ5:AJ36" si="24">(AI5-AI$40)/AI$41</f>
        <v>-0.85051849844212646</v>
      </c>
      <c r="AK5" s="16">
        <f t="shared" ref="AK5:AK36" si="25">AH5/I5</f>
        <v>2.6384204257853208</v>
      </c>
      <c r="AL5" s="81">
        <f t="shared" ref="AL5:AL36" si="26">AK5*100/AK$38</f>
        <v>15.424450143429324</v>
      </c>
      <c r="AM5" s="26">
        <f t="shared" ref="AM5:AM36" si="27">(AL5-AL$40)/AL$41</f>
        <v>-0.69592860427708059</v>
      </c>
      <c r="AN5" s="16">
        <v>195486.7856</v>
      </c>
      <c r="AO5" s="82">
        <f t="shared" si="10"/>
        <v>99.999999999999986</v>
      </c>
      <c r="AP5" s="26">
        <f t="shared" si="11"/>
        <v>3.9379667993106131</v>
      </c>
      <c r="AQ5" s="21">
        <f t="shared" si="12"/>
        <v>14.551644007741551</v>
      </c>
      <c r="AR5" s="83">
        <f t="shared" si="13"/>
        <v>79.643627334859758</v>
      </c>
      <c r="AS5" s="53">
        <f t="shared" si="14"/>
        <v>2.4170075038715804</v>
      </c>
      <c r="AT5" s="4">
        <v>8</v>
      </c>
      <c r="AU5" s="30">
        <f t="shared" ref="AU5:AU36" si="28">AT$39*100/AT5</f>
        <v>25</v>
      </c>
      <c r="AV5" s="26">
        <f t="shared" ref="AV5:AV36" si="29">(AU5-AU$40)/AU$41</f>
        <v>0.51060714004071028</v>
      </c>
      <c r="AW5" s="3">
        <v>8</v>
      </c>
      <c r="AX5" s="16">
        <v>100</v>
      </c>
      <c r="AY5" s="30">
        <f t="shared" ref="AY5:AY36" si="30">AX$39*100/AX5</f>
        <v>22.222222222222221</v>
      </c>
      <c r="AZ5" s="26">
        <f t="shared" si="15"/>
        <v>-0.36666872941705875</v>
      </c>
      <c r="BA5" s="7">
        <f t="shared" ref="BA5:BA36" si="31">(L5+O5+R5+U5+X5+AA5+AD5+AG5+AJ5+AM5+AP5+AS5+AV5+(2*AZ5))/15</f>
        <v>-0.15759613989911553</v>
      </c>
      <c r="BB5" s="56">
        <f t="shared" ref="BB5:BB36" si="32">(BA5-BA$40)/BA$41</f>
        <v>-0.33031043951441036</v>
      </c>
      <c r="BC5" s="84">
        <f t="shared" ref="BC5:BC36" si="33">(L5+O5+R5+U5+X5+AA5+AD5+AG5+AJ5+AM5+AP5+AS5+AV5+(2*AZ5))/15</f>
        <v>-0.15759613989911553</v>
      </c>
      <c r="BD5" s="85">
        <f t="shared" si="16"/>
        <v>-0.33031043951441036</v>
      </c>
    </row>
    <row r="6" spans="1:56">
      <c r="A6" s="3">
        <v>3</v>
      </c>
      <c r="B6" s="3" t="s">
        <v>15</v>
      </c>
      <c r="C6" s="3">
        <v>7764</v>
      </c>
      <c r="D6" s="3">
        <v>7633</v>
      </c>
      <c r="E6" s="3">
        <v>7411</v>
      </c>
      <c r="F6" s="3">
        <v>7317</v>
      </c>
      <c r="G6" s="3">
        <v>7382</v>
      </c>
      <c r="H6" s="4">
        <v>7441</v>
      </c>
      <c r="I6" s="4">
        <v>7490</v>
      </c>
      <c r="J6" s="16">
        <v>72504.539999999994</v>
      </c>
      <c r="K6" s="80">
        <f t="shared" si="17"/>
        <v>37.399949149570674</v>
      </c>
      <c r="L6" s="26">
        <f t="shared" si="18"/>
        <v>3.337708331672886E-2</v>
      </c>
      <c r="M6" s="16">
        <v>9.3385548686244189</v>
      </c>
      <c r="N6" s="25">
        <f t="shared" si="19"/>
        <v>66.752004015865566</v>
      </c>
      <c r="O6" s="26">
        <f t="shared" si="20"/>
        <v>1.2407060685476432</v>
      </c>
      <c r="P6" s="16">
        <v>615.08800000000008</v>
      </c>
      <c r="Q6" s="25">
        <f t="shared" si="21"/>
        <v>15.931220128379499</v>
      </c>
      <c r="R6" s="26">
        <f t="shared" si="0"/>
        <v>-0.76811647295292007</v>
      </c>
      <c r="S6" s="16">
        <v>7.9223080886141179</v>
      </c>
      <c r="T6" s="25">
        <f t="shared" si="1"/>
        <v>40.74076061958629</v>
      </c>
      <c r="U6" s="26">
        <f t="shared" si="2"/>
        <v>6.5689866238360359E-2</v>
      </c>
      <c r="V6" s="16">
        <v>38375.164000000004</v>
      </c>
      <c r="W6" s="25">
        <f t="shared" si="3"/>
        <v>15.567637469044721</v>
      </c>
      <c r="X6" s="26">
        <f t="shared" si="4"/>
        <v>-0.38336822563478279</v>
      </c>
      <c r="Y6" s="16">
        <v>4.9427053065430195</v>
      </c>
      <c r="Z6" s="25">
        <f t="shared" si="22"/>
        <v>42.568385299822189</v>
      </c>
      <c r="AA6" s="26">
        <f t="shared" si="23"/>
        <v>0.47949205340578988</v>
      </c>
      <c r="AB6" s="16">
        <v>1979.0600000000002</v>
      </c>
      <c r="AC6" s="25">
        <f t="shared" si="5"/>
        <v>2.9746577067903117</v>
      </c>
      <c r="AD6" s="26">
        <f t="shared" si="6"/>
        <v>-0.63925932376712646</v>
      </c>
      <c r="AE6" s="16">
        <v>25.490211231324064</v>
      </c>
      <c r="AF6" s="25">
        <f t="shared" si="7"/>
        <v>8.2591916255214848</v>
      </c>
      <c r="AG6" s="26">
        <f t="shared" si="8"/>
        <v>-0.4854736944506679</v>
      </c>
      <c r="AH6" s="16">
        <v>56957.21</v>
      </c>
      <c r="AI6" s="81">
        <f t="shared" si="9"/>
        <v>27.978123925778497</v>
      </c>
      <c r="AJ6" s="26">
        <f t="shared" si="24"/>
        <v>-0.37760487071401677</v>
      </c>
      <c r="AK6" s="16">
        <f t="shared" si="25"/>
        <v>7.6044339118825102</v>
      </c>
      <c r="AL6" s="81">
        <f t="shared" si="26"/>
        <v>44.456224867165588</v>
      </c>
      <c r="AM6" s="26">
        <f t="shared" si="27"/>
        <v>0.38076946758458036</v>
      </c>
      <c r="AN6" s="16">
        <v>101847.9648</v>
      </c>
      <c r="AO6" s="82">
        <f t="shared" si="10"/>
        <v>52.099667242162688</v>
      </c>
      <c r="AP6" s="26">
        <f t="shared" si="11"/>
        <v>1.6090344130632759</v>
      </c>
      <c r="AQ6" s="21">
        <f t="shared" si="12"/>
        <v>13.597859118825101</v>
      </c>
      <c r="AR6" s="83">
        <f t="shared" si="13"/>
        <v>74.42340010760833</v>
      </c>
      <c r="AS6" s="53">
        <f t="shared" si="14"/>
        <v>2.2103927903975533</v>
      </c>
      <c r="AT6" s="4">
        <v>19</v>
      </c>
      <c r="AU6" s="30">
        <f t="shared" si="28"/>
        <v>10.526315789473685</v>
      </c>
      <c r="AV6" s="26">
        <f t="shared" si="29"/>
        <v>-0.33450458135901906</v>
      </c>
      <c r="AW6" s="3">
        <v>19</v>
      </c>
      <c r="AX6" s="16">
        <v>100</v>
      </c>
      <c r="AY6" s="30">
        <f t="shared" si="30"/>
        <v>22.222222222222221</v>
      </c>
      <c r="AZ6" s="26">
        <f t="shared" si="15"/>
        <v>-0.36666872941705875</v>
      </c>
      <c r="BA6" s="7">
        <f t="shared" si="31"/>
        <v>0.15318647432275209</v>
      </c>
      <c r="BB6" s="56">
        <f t="shared" si="32"/>
        <v>0.32106809020577409</v>
      </c>
      <c r="BC6" s="84">
        <f t="shared" si="33"/>
        <v>0.15318647432275209</v>
      </c>
      <c r="BD6" s="85">
        <f t="shared" si="16"/>
        <v>0.32106809020577409</v>
      </c>
    </row>
    <row r="7" spans="1:56">
      <c r="A7" s="3">
        <v>4</v>
      </c>
      <c r="B7" s="3" t="s">
        <v>16</v>
      </c>
      <c r="C7" s="3">
        <v>13332</v>
      </c>
      <c r="D7" s="3">
        <v>12624</v>
      </c>
      <c r="E7" s="3">
        <v>12115</v>
      </c>
      <c r="F7" s="3">
        <v>12067</v>
      </c>
      <c r="G7" s="3">
        <v>11991</v>
      </c>
      <c r="H7" s="4">
        <v>12015</v>
      </c>
      <c r="I7" s="4">
        <v>12171</v>
      </c>
      <c r="J7" s="16">
        <v>83829.310000000027</v>
      </c>
      <c r="K7" s="80">
        <f t="shared" si="17"/>
        <v>43.241594681430954</v>
      </c>
      <c r="L7" s="26">
        <f t="shared" si="18"/>
        <v>0.29903203487226276</v>
      </c>
      <c r="M7" s="16">
        <v>6.2878270327032721</v>
      </c>
      <c r="N7" s="25">
        <f t="shared" si="19"/>
        <v>44.945396931624273</v>
      </c>
      <c r="O7" s="26">
        <f t="shared" si="20"/>
        <v>0.38712416993665244</v>
      </c>
      <c r="P7" s="16">
        <v>1232.3440000000003</v>
      </c>
      <c r="Q7" s="25">
        <f t="shared" si="21"/>
        <v>31.918593010898771</v>
      </c>
      <c r="R7" s="26">
        <f t="shared" si="0"/>
        <v>-7.7515042387767755E-2</v>
      </c>
      <c r="S7" s="16">
        <v>9.243504350435046</v>
      </c>
      <c r="T7" s="25">
        <f t="shared" si="1"/>
        <v>47.535060971487248</v>
      </c>
      <c r="U7" s="26">
        <f t="shared" si="2"/>
        <v>0.3587559844888879</v>
      </c>
      <c r="V7" s="16">
        <v>94214.41399999999</v>
      </c>
      <c r="W7" s="25">
        <f t="shared" si="3"/>
        <v>38.219923737928291</v>
      </c>
      <c r="X7" s="26">
        <f t="shared" si="4"/>
        <v>0.56184635459892573</v>
      </c>
      <c r="Y7" s="16">
        <v>7.0667877287728764</v>
      </c>
      <c r="Z7" s="25">
        <f t="shared" si="22"/>
        <v>60.861759747691096</v>
      </c>
      <c r="AA7" s="26">
        <f t="shared" si="23"/>
        <v>1.2353883376939592</v>
      </c>
      <c r="AB7" s="16">
        <v>3615.9500000000003</v>
      </c>
      <c r="AC7" s="25">
        <f t="shared" si="5"/>
        <v>5.4350113361234254</v>
      </c>
      <c r="AD7" s="26">
        <f t="shared" si="6"/>
        <v>-0.53920568416721038</v>
      </c>
      <c r="AE7" s="16">
        <v>27.122337233723371</v>
      </c>
      <c r="AF7" s="25">
        <f t="shared" si="7"/>
        <v>8.7880237049609455</v>
      </c>
      <c r="AG7" s="26">
        <f t="shared" si="8"/>
        <v>-0.45991286894238065</v>
      </c>
      <c r="AH7" s="16">
        <v>92249.65</v>
      </c>
      <c r="AI7" s="81">
        <f t="shared" si="9"/>
        <v>45.314230451415938</v>
      </c>
      <c r="AJ7" s="26">
        <f t="shared" si="24"/>
        <v>0.39822982724661032</v>
      </c>
      <c r="AK7" s="16">
        <f t="shared" si="25"/>
        <v>7.5794634787609887</v>
      </c>
      <c r="AL7" s="81">
        <f t="shared" si="26"/>
        <v>44.310245402718373</v>
      </c>
      <c r="AM7" s="26">
        <f t="shared" si="27"/>
        <v>0.37535554406810967</v>
      </c>
      <c r="AN7" s="16">
        <v>51329.190820000003</v>
      </c>
      <c r="AO7" s="82">
        <f t="shared" si="10"/>
        <v>26.257115365858265</v>
      </c>
      <c r="AP7" s="26">
        <f t="shared" si="11"/>
        <v>0.35255971773550948</v>
      </c>
      <c r="AQ7" s="21">
        <f t="shared" si="12"/>
        <v>4.217335536932052</v>
      </c>
      <c r="AR7" s="83">
        <f t="shared" si="13"/>
        <v>23.082196050891913</v>
      </c>
      <c r="AS7" s="53">
        <f t="shared" si="14"/>
        <v>0.17832642550575345</v>
      </c>
      <c r="AT7" s="4">
        <v>34</v>
      </c>
      <c r="AU7" s="30">
        <f t="shared" si="28"/>
        <v>5.882352941176471</v>
      </c>
      <c r="AV7" s="26">
        <f t="shared" si="29"/>
        <v>-0.60566342244984128</v>
      </c>
      <c r="AW7" s="3">
        <v>34</v>
      </c>
      <c r="AX7" s="16">
        <v>100</v>
      </c>
      <c r="AY7" s="30">
        <f t="shared" si="30"/>
        <v>22.222222222222221</v>
      </c>
      <c r="AZ7" s="26">
        <f t="shared" si="15"/>
        <v>-0.36666872941705875</v>
      </c>
      <c r="BA7" s="7">
        <f t="shared" si="31"/>
        <v>0.11539892795769022</v>
      </c>
      <c r="BB7" s="56">
        <f t="shared" si="32"/>
        <v>0.24186804726052952</v>
      </c>
      <c r="BC7" s="84">
        <f t="shared" si="33"/>
        <v>0.11539892795769022</v>
      </c>
      <c r="BD7" s="85">
        <f t="shared" si="16"/>
        <v>0.24186804726052952</v>
      </c>
    </row>
    <row r="8" spans="1:56">
      <c r="A8" s="3">
        <v>5</v>
      </c>
      <c r="B8" s="3" t="s">
        <v>17</v>
      </c>
      <c r="C8" s="3">
        <v>33580</v>
      </c>
      <c r="D8" s="3">
        <v>31442</v>
      </c>
      <c r="E8" s="3">
        <v>30681</v>
      </c>
      <c r="F8" s="3">
        <v>30557</v>
      </c>
      <c r="G8" s="3">
        <v>30470</v>
      </c>
      <c r="H8" s="4">
        <v>30622</v>
      </c>
      <c r="I8" s="4">
        <v>30664</v>
      </c>
      <c r="J8" s="16">
        <v>162632.83999999997</v>
      </c>
      <c r="K8" s="80">
        <f t="shared" si="17"/>
        <v>83.89074595949802</v>
      </c>
      <c r="L8" s="26">
        <f t="shared" si="18"/>
        <v>2.1475947822441719</v>
      </c>
      <c r="M8" s="16">
        <v>4.8431459201905884</v>
      </c>
      <c r="N8" s="25">
        <f t="shared" si="19"/>
        <v>34.618814202202792</v>
      </c>
      <c r="O8" s="26">
        <f t="shared" si="20"/>
        <v>-1.7092041154387911E-2</v>
      </c>
      <c r="P8" s="16">
        <v>2736.7329999999997</v>
      </c>
      <c r="Q8" s="25">
        <f t="shared" si="21"/>
        <v>70.883346538382156</v>
      </c>
      <c r="R8" s="26">
        <f t="shared" si="0"/>
        <v>1.6056329473061017</v>
      </c>
      <c r="S8" s="16">
        <v>8.14988981536629</v>
      </c>
      <c r="T8" s="25">
        <f t="shared" si="1"/>
        <v>41.91110801674543</v>
      </c>
      <c r="U8" s="26">
        <f t="shared" si="2"/>
        <v>0.11617176296435273</v>
      </c>
      <c r="V8" s="16">
        <v>207144.815</v>
      </c>
      <c r="W8" s="25">
        <f t="shared" si="3"/>
        <v>84.032354454884839</v>
      </c>
      <c r="X8" s="26">
        <f t="shared" si="4"/>
        <v>2.4734669722977558</v>
      </c>
      <c r="Y8" s="16">
        <v>6.1686960988683737</v>
      </c>
      <c r="Z8" s="25">
        <f t="shared" si="22"/>
        <v>53.127066261977525</v>
      </c>
      <c r="AA8" s="26">
        <f t="shared" si="23"/>
        <v>0.91578486143975157</v>
      </c>
      <c r="AB8" s="16">
        <v>66530.679999999993</v>
      </c>
      <c r="AC8" s="25">
        <f t="shared" si="5"/>
        <v>100</v>
      </c>
      <c r="AD8" s="26">
        <f t="shared" si="6"/>
        <v>3.3064086948967666</v>
      </c>
      <c r="AE8" s="16">
        <v>198.12590827873731</v>
      </c>
      <c r="AF8" s="25">
        <f t="shared" si="7"/>
        <v>64.195617196130456</v>
      </c>
      <c r="AG8" s="26">
        <f t="shared" si="8"/>
        <v>2.2181845538975393</v>
      </c>
      <c r="AH8" s="16">
        <v>165669.18</v>
      </c>
      <c r="AI8" s="81">
        <f t="shared" si="9"/>
        <v>81.378860529195592</v>
      </c>
      <c r="AJ8" s="26">
        <f t="shared" si="24"/>
        <v>2.0122134135886482</v>
      </c>
      <c r="AK8" s="16">
        <f t="shared" si="25"/>
        <v>5.4027256717975476</v>
      </c>
      <c r="AL8" s="81">
        <f t="shared" si="26"/>
        <v>31.584834603629464</v>
      </c>
      <c r="AM8" s="26">
        <f t="shared" si="27"/>
        <v>-9.6590294634763582E-2</v>
      </c>
      <c r="AN8" s="16">
        <v>63671.346700000002</v>
      </c>
      <c r="AO8" s="82">
        <f t="shared" si="10"/>
        <v>32.570665328899857</v>
      </c>
      <c r="AP8" s="26">
        <f t="shared" si="11"/>
        <v>0.65952691680392195</v>
      </c>
      <c r="AQ8" s="21">
        <f t="shared" si="12"/>
        <v>2.0764201245760501</v>
      </c>
      <c r="AR8" s="83">
        <f t="shared" si="13"/>
        <v>11.364601175259534</v>
      </c>
      <c r="AS8" s="53">
        <f t="shared" si="14"/>
        <v>-0.28545175932016603</v>
      </c>
      <c r="AT8" s="4">
        <v>28</v>
      </c>
      <c r="AU8" s="30">
        <f t="shared" si="28"/>
        <v>7.1428571428571432</v>
      </c>
      <c r="AV8" s="26">
        <f t="shared" si="29"/>
        <v>-0.53206316558233246</v>
      </c>
      <c r="AW8" s="3">
        <v>31</v>
      </c>
      <c r="AX8" s="16">
        <v>90.322580645161281</v>
      </c>
      <c r="AY8" s="30">
        <f t="shared" si="30"/>
        <v>24.603174603174605</v>
      </c>
      <c r="AZ8" s="26">
        <f t="shared" si="15"/>
        <v>-0.20635599636878507</v>
      </c>
      <c r="BA8" s="7">
        <f t="shared" si="31"/>
        <v>0.94073837680065275</v>
      </c>
      <c r="BB8" s="56">
        <f t="shared" si="32"/>
        <v>1.9717215593479138</v>
      </c>
      <c r="BC8" s="84">
        <f t="shared" si="33"/>
        <v>0.94073837680065275</v>
      </c>
      <c r="BD8" s="85">
        <f t="shared" si="16"/>
        <v>1.9717215593479138</v>
      </c>
    </row>
    <row r="9" spans="1:56">
      <c r="A9" s="3">
        <v>6</v>
      </c>
      <c r="B9" s="3" t="s">
        <v>18</v>
      </c>
      <c r="C9" s="3">
        <v>67992</v>
      </c>
      <c r="D9" s="3">
        <v>68286</v>
      </c>
      <c r="E9" s="3">
        <v>67697</v>
      </c>
      <c r="F9" s="3">
        <v>67393</v>
      </c>
      <c r="G9" s="3">
        <v>67446</v>
      </c>
      <c r="H9" s="4">
        <v>68076</v>
      </c>
      <c r="I9" s="4">
        <v>68840</v>
      </c>
      <c r="J9" s="16">
        <v>141534.92000000004</v>
      </c>
      <c r="K9" s="80">
        <f t="shared" si="17"/>
        <v>73.007825591177536</v>
      </c>
      <c r="L9" s="26">
        <f t="shared" si="18"/>
        <v>1.6526825751510044</v>
      </c>
      <c r="M9" s="16">
        <v>2.0816407812683853</v>
      </c>
      <c r="N9" s="25">
        <f t="shared" si="19"/>
        <v>14.879571383969909</v>
      </c>
      <c r="O9" s="26">
        <f t="shared" si="20"/>
        <v>-0.78975054308643244</v>
      </c>
      <c r="P9" s="16">
        <v>1891.7629999999995</v>
      </c>
      <c r="Q9" s="25">
        <f t="shared" si="21"/>
        <v>48.998017818139147</v>
      </c>
      <c r="R9" s="26">
        <f t="shared" si="0"/>
        <v>0.66025940572102626</v>
      </c>
      <c r="S9" s="16">
        <v>2.7823317449111653</v>
      </c>
      <c r="T9" s="25">
        <f t="shared" si="1"/>
        <v>14.308243294225528</v>
      </c>
      <c r="U9" s="26">
        <f t="shared" si="2"/>
        <v>-1.0744533195078998</v>
      </c>
      <c r="V9" s="16">
        <v>154244.59399999992</v>
      </c>
      <c r="W9" s="25">
        <f t="shared" si="3"/>
        <v>62.572342907824165</v>
      </c>
      <c r="X9" s="26">
        <f t="shared" si="4"/>
        <v>1.5780025778657842</v>
      </c>
      <c r="Y9" s="16">
        <v>2.268569743499234</v>
      </c>
      <c r="Z9" s="25">
        <f t="shared" si="22"/>
        <v>19.537752087497161</v>
      </c>
      <c r="AA9" s="26">
        <f t="shared" si="23"/>
        <v>-0.4721514019671052</v>
      </c>
      <c r="AB9" s="16">
        <v>24780.979999999996</v>
      </c>
      <c r="AC9" s="25">
        <f t="shared" si="5"/>
        <v>37.247447343090435</v>
      </c>
      <c r="AD9" s="26">
        <f t="shared" si="6"/>
        <v>0.75449046141460252</v>
      </c>
      <c r="AE9" s="16">
        <v>36.446905518296262</v>
      </c>
      <c r="AF9" s="25">
        <f t="shared" si="7"/>
        <v>11.80931668635878</v>
      </c>
      <c r="AG9" s="26">
        <f t="shared" si="8"/>
        <v>-0.31388023266815918</v>
      </c>
      <c r="AH9" s="16">
        <v>136848.57</v>
      </c>
      <c r="AI9" s="81">
        <f t="shared" si="9"/>
        <v>67.221801252652185</v>
      </c>
      <c r="AJ9" s="26">
        <f t="shared" si="24"/>
        <v>1.3786491359589059</v>
      </c>
      <c r="AK9" s="16">
        <f t="shared" si="25"/>
        <v>1.9879222835560721</v>
      </c>
      <c r="AL9" s="81">
        <f t="shared" si="26"/>
        <v>11.621577763747089</v>
      </c>
      <c r="AM9" s="26">
        <f t="shared" si="27"/>
        <v>-0.83696529244730622</v>
      </c>
      <c r="AN9" s="16">
        <v>40026.457300000002</v>
      </c>
      <c r="AO9" s="82">
        <f t="shared" si="10"/>
        <v>20.475275184022465</v>
      </c>
      <c r="AP9" s="26">
        <f t="shared" si="11"/>
        <v>7.1444450339368026E-2</v>
      </c>
      <c r="AQ9" s="21">
        <f t="shared" si="12"/>
        <v>0.58144185502614765</v>
      </c>
      <c r="AR9" s="83">
        <f t="shared" si="13"/>
        <v>3.1823303534608103</v>
      </c>
      <c r="AS9" s="53">
        <f t="shared" si="14"/>
        <v>-0.60930309142069661</v>
      </c>
      <c r="AT9" s="4">
        <v>38</v>
      </c>
      <c r="AU9" s="30">
        <f t="shared" si="28"/>
        <v>5.2631578947368425</v>
      </c>
      <c r="AV9" s="26">
        <f t="shared" si="29"/>
        <v>-0.64181793459528425</v>
      </c>
      <c r="AW9" s="3">
        <v>40</v>
      </c>
      <c r="AX9" s="16">
        <v>95</v>
      </c>
      <c r="AY9" s="30">
        <f t="shared" si="30"/>
        <v>23.391812865497077</v>
      </c>
      <c r="AZ9" s="26">
        <f t="shared" si="15"/>
        <v>-0.287918614937205</v>
      </c>
      <c r="BA9" s="7">
        <f t="shared" si="31"/>
        <v>5.2091304058893187E-2</v>
      </c>
      <c r="BB9" s="56">
        <f t="shared" si="32"/>
        <v>0.10917971436093693</v>
      </c>
      <c r="BC9" s="84">
        <f t="shared" si="33"/>
        <v>5.2091304058893187E-2</v>
      </c>
      <c r="BD9" s="85">
        <f t="shared" si="16"/>
        <v>0.10917971436093693</v>
      </c>
    </row>
    <row r="10" spans="1:56">
      <c r="A10" s="3">
        <v>7</v>
      </c>
      <c r="B10" s="3" t="s">
        <v>19</v>
      </c>
      <c r="C10" s="3">
        <v>24381</v>
      </c>
      <c r="D10" s="3">
        <v>24086</v>
      </c>
      <c r="E10" s="3">
        <v>23735</v>
      </c>
      <c r="F10" s="3">
        <v>23652</v>
      </c>
      <c r="G10" s="3">
        <v>23591</v>
      </c>
      <c r="H10" s="4">
        <v>23648</v>
      </c>
      <c r="I10" s="4">
        <v>23782</v>
      </c>
      <c r="J10" s="16">
        <v>65368.749999999993</v>
      </c>
      <c r="K10" s="80">
        <f t="shared" si="17"/>
        <v>33.719101258638396</v>
      </c>
      <c r="L10" s="26">
        <f t="shared" si="18"/>
        <v>-0.13401333139018853</v>
      </c>
      <c r="M10" s="16">
        <v>2.6811349001271481</v>
      </c>
      <c r="N10" s="25">
        <f t="shared" si="19"/>
        <v>19.164756232430573</v>
      </c>
      <c r="O10" s="26">
        <f t="shared" si="20"/>
        <v>-0.62201439758164145</v>
      </c>
      <c r="P10" s="16">
        <v>1563.0710000000004</v>
      </c>
      <c r="Q10" s="25">
        <f t="shared" si="21"/>
        <v>40.484659393918058</v>
      </c>
      <c r="R10" s="26">
        <f t="shared" si="0"/>
        <v>0.29251058608165376</v>
      </c>
      <c r="S10" s="16">
        <v>6.4110208769123513</v>
      </c>
      <c r="T10" s="25">
        <f t="shared" si="1"/>
        <v>32.968910568983858</v>
      </c>
      <c r="U10" s="26">
        <f t="shared" si="2"/>
        <v>-0.26954199105184007</v>
      </c>
      <c r="V10" s="16">
        <v>72555.859000000011</v>
      </c>
      <c r="W10" s="25">
        <f t="shared" si="3"/>
        <v>29.433706372359104</v>
      </c>
      <c r="X10" s="26">
        <f t="shared" si="4"/>
        <v>0.19522284205544294</v>
      </c>
      <c r="Y10" s="16">
        <v>2.975918091956852</v>
      </c>
      <c r="Z10" s="25">
        <f t="shared" si="22"/>
        <v>25.629694691980795</v>
      </c>
      <c r="AA10" s="26">
        <f t="shared" si="23"/>
        <v>-0.22042765400859674</v>
      </c>
      <c r="AB10" s="16">
        <v>16862.410000000003</v>
      </c>
      <c r="AC10" s="25">
        <f t="shared" si="5"/>
        <v>25.345314372256539</v>
      </c>
      <c r="AD10" s="26">
        <f t="shared" si="6"/>
        <v>0.27047397348523183</v>
      </c>
      <c r="AE10" s="16">
        <v>69.162093433411286</v>
      </c>
      <c r="AF10" s="25">
        <f t="shared" si="7"/>
        <v>22.409503699475358</v>
      </c>
      <c r="AG10" s="26">
        <f t="shared" si="8"/>
        <v>0.19847433342525977</v>
      </c>
      <c r="AH10" s="16">
        <v>58899.09</v>
      </c>
      <c r="AI10" s="81">
        <f t="shared" si="9"/>
        <v>28.932000692020921</v>
      </c>
      <c r="AJ10" s="26">
        <f t="shared" si="24"/>
        <v>-0.33491646823247179</v>
      </c>
      <c r="AK10" s="16">
        <f t="shared" si="25"/>
        <v>2.4766247582205025</v>
      </c>
      <c r="AL10" s="81">
        <f t="shared" si="26"/>
        <v>14.478577687551262</v>
      </c>
      <c r="AM10" s="26">
        <f t="shared" si="27"/>
        <v>-0.73100806666483154</v>
      </c>
      <c r="AN10" s="16">
        <v>23299.55</v>
      </c>
      <c r="AO10" s="82">
        <f t="shared" si="10"/>
        <v>11.918734009814319</v>
      </c>
      <c r="AP10" s="26">
        <f t="shared" si="11"/>
        <v>-0.34457783400711545</v>
      </c>
      <c r="AQ10" s="21">
        <f t="shared" si="12"/>
        <v>0.97971364897821878</v>
      </c>
      <c r="AR10" s="83">
        <f t="shared" si="13"/>
        <v>5.3621397494733634</v>
      </c>
      <c r="AS10" s="53">
        <f t="shared" si="14"/>
        <v>-0.52302702063320683</v>
      </c>
      <c r="AT10" s="4">
        <v>26</v>
      </c>
      <c r="AU10" s="30">
        <f t="shared" si="28"/>
        <v>7.6923076923076925</v>
      </c>
      <c r="AV10" s="26">
        <f t="shared" si="29"/>
        <v>-0.49998100233239262</v>
      </c>
      <c r="AW10" s="3">
        <v>29</v>
      </c>
      <c r="AX10" s="16">
        <v>89.65517241379311</v>
      </c>
      <c r="AY10" s="30">
        <f t="shared" si="30"/>
        <v>24.786324786324784</v>
      </c>
      <c r="AZ10" s="26">
        <f t="shared" si="15"/>
        <v>-0.1940242476727643</v>
      </c>
      <c r="BA10" s="7">
        <f t="shared" si="31"/>
        <v>-0.20739163508001501</v>
      </c>
      <c r="BB10" s="56">
        <f t="shared" si="32"/>
        <v>-0.43467829972703792</v>
      </c>
      <c r="BC10" s="84">
        <f t="shared" si="33"/>
        <v>-0.20739163508001501</v>
      </c>
      <c r="BD10" s="85">
        <f t="shared" si="16"/>
        <v>-0.43467829972703792</v>
      </c>
    </row>
    <row r="11" spans="1:56">
      <c r="A11" s="3">
        <v>8</v>
      </c>
      <c r="B11" s="3" t="s">
        <v>20</v>
      </c>
      <c r="C11" s="3">
        <v>24007</v>
      </c>
      <c r="D11" s="3">
        <v>24019</v>
      </c>
      <c r="E11" s="3">
        <v>23934</v>
      </c>
      <c r="F11" s="3">
        <v>23760</v>
      </c>
      <c r="G11" s="3">
        <v>23656</v>
      </c>
      <c r="H11" s="4">
        <v>23829</v>
      </c>
      <c r="I11" s="4">
        <v>24108</v>
      </c>
      <c r="J11" s="16">
        <v>44951.77</v>
      </c>
      <c r="K11" s="80">
        <f t="shared" si="17"/>
        <v>23.187429534525652</v>
      </c>
      <c r="L11" s="26">
        <f t="shared" si="18"/>
        <v>-0.61295213834258455</v>
      </c>
      <c r="M11" s="16">
        <v>1.8724442870829341</v>
      </c>
      <c r="N11" s="25">
        <f t="shared" si="19"/>
        <v>13.384234534058656</v>
      </c>
      <c r="O11" s="26">
        <f t="shared" si="20"/>
        <v>-0.84828291643912246</v>
      </c>
      <c r="P11" s="16">
        <v>1281.48</v>
      </c>
      <c r="Q11" s="25">
        <f t="shared" si="21"/>
        <v>33.191250634243808</v>
      </c>
      <c r="R11" s="26">
        <f t="shared" si="0"/>
        <v>-2.2540458273155338E-2</v>
      </c>
      <c r="S11" s="16">
        <v>5.3379430999291877</v>
      </c>
      <c r="T11" s="25">
        <f t="shared" si="1"/>
        <v>27.450568647757635</v>
      </c>
      <c r="U11" s="26">
        <f t="shared" si="2"/>
        <v>-0.50757077433641262</v>
      </c>
      <c r="V11" s="16">
        <v>98532.656000000003</v>
      </c>
      <c r="W11" s="25">
        <f t="shared" si="3"/>
        <v>39.971703247185964</v>
      </c>
      <c r="X11" s="26">
        <f t="shared" si="4"/>
        <v>0.63494306165314984</v>
      </c>
      <c r="Y11" s="16">
        <v>4.1043302370142047</v>
      </c>
      <c r="Z11" s="25">
        <f t="shared" si="22"/>
        <v>35.347992666212285</v>
      </c>
      <c r="AA11" s="26">
        <f t="shared" si="23"/>
        <v>0.18113988342201676</v>
      </c>
      <c r="AB11" s="16">
        <v>29360.07</v>
      </c>
      <c r="AC11" s="25">
        <f t="shared" si="5"/>
        <v>44.130121622084737</v>
      </c>
      <c r="AD11" s="26">
        <f t="shared" si="6"/>
        <v>1.0343838082831036</v>
      </c>
      <c r="AE11" s="16">
        <v>122.29795476319407</v>
      </c>
      <c r="AF11" s="25">
        <f t="shared" si="7"/>
        <v>39.626279854335678</v>
      </c>
      <c r="AG11" s="26">
        <f t="shared" si="8"/>
        <v>1.0306383193470021</v>
      </c>
      <c r="AH11" s="16">
        <v>39097.42</v>
      </c>
      <c r="AI11" s="81">
        <f t="shared" si="9"/>
        <v>19.205162295312757</v>
      </c>
      <c r="AJ11" s="26">
        <f t="shared" si="24"/>
        <v>-0.77021713499186861</v>
      </c>
      <c r="AK11" s="16">
        <f t="shared" si="25"/>
        <v>1.6217612410817985</v>
      </c>
      <c r="AL11" s="81">
        <f t="shared" si="26"/>
        <v>9.4809664006321768</v>
      </c>
      <c r="AM11" s="26">
        <f t="shared" si="27"/>
        <v>-0.91635389852472249</v>
      </c>
      <c r="AN11" s="16">
        <v>1956.67</v>
      </c>
      <c r="AO11" s="82">
        <f t="shared" si="10"/>
        <v>1.000921875099879</v>
      </c>
      <c r="AP11" s="26">
        <f t="shared" si="11"/>
        <v>-0.87540601000429297</v>
      </c>
      <c r="AQ11" s="21">
        <f t="shared" si="12"/>
        <v>8.1162684586029543E-2</v>
      </c>
      <c r="AR11" s="83">
        <f t="shared" si="13"/>
        <v>0.44421720330895759</v>
      </c>
      <c r="AS11" s="53">
        <f t="shared" si="14"/>
        <v>-0.71767662371154328</v>
      </c>
      <c r="AT11" s="4">
        <v>2</v>
      </c>
      <c r="AU11" s="30">
        <f t="shared" si="28"/>
        <v>100</v>
      </c>
      <c r="AV11" s="26">
        <f t="shared" si="29"/>
        <v>4.8898224236574901</v>
      </c>
      <c r="AW11" s="3">
        <v>9</v>
      </c>
      <c r="AX11" s="16">
        <v>22.222222222222221</v>
      </c>
      <c r="AY11" s="30">
        <f t="shared" si="30"/>
        <v>100</v>
      </c>
      <c r="AZ11" s="26">
        <f t="shared" si="15"/>
        <v>4.8702138834932098</v>
      </c>
      <c r="BA11" s="7">
        <f t="shared" si="31"/>
        <v>0.81602368724836538</v>
      </c>
      <c r="BB11" s="56">
        <f t="shared" si="32"/>
        <v>1.7103283301337353</v>
      </c>
      <c r="BC11" s="84">
        <f t="shared" si="33"/>
        <v>0.81602368724836538</v>
      </c>
      <c r="BD11" s="85">
        <f t="shared" si="16"/>
        <v>1.7103283301337353</v>
      </c>
    </row>
    <row r="12" spans="1:56">
      <c r="A12" s="3">
        <v>9</v>
      </c>
      <c r="B12" s="3" t="s">
        <v>21</v>
      </c>
      <c r="C12" s="3">
        <v>19291</v>
      </c>
      <c r="D12" s="3">
        <v>18696</v>
      </c>
      <c r="E12" s="3">
        <v>18368</v>
      </c>
      <c r="F12" s="3">
        <v>18209</v>
      </c>
      <c r="G12" s="3">
        <v>18216</v>
      </c>
      <c r="H12" s="4">
        <v>18293</v>
      </c>
      <c r="I12" s="4">
        <v>18535</v>
      </c>
      <c r="J12" s="16">
        <v>46822.130000000005</v>
      </c>
      <c r="K12" s="80">
        <f t="shared" si="17"/>
        <v>24.152215586425175</v>
      </c>
      <c r="L12" s="26">
        <f t="shared" si="18"/>
        <v>-0.56907748171014017</v>
      </c>
      <c r="M12" s="16">
        <v>2.4271489295526414</v>
      </c>
      <c r="N12" s="25">
        <f t="shared" si="19"/>
        <v>17.349264139031291</v>
      </c>
      <c r="O12" s="26">
        <f t="shared" si="20"/>
        <v>-0.69307869392129906</v>
      </c>
      <c r="P12" s="16">
        <v>1687.2110000000002</v>
      </c>
      <c r="Q12" s="25">
        <f t="shared" si="21"/>
        <v>43.699974384191044</v>
      </c>
      <c r="R12" s="26">
        <f t="shared" si="0"/>
        <v>0.43140151883946903</v>
      </c>
      <c r="S12" s="16">
        <v>8.7461044010160194</v>
      </c>
      <c r="T12" s="25">
        <f t="shared" si="1"/>
        <v>44.977163444048394</v>
      </c>
      <c r="U12" s="26">
        <f t="shared" si="2"/>
        <v>0.24842334383084141</v>
      </c>
      <c r="V12" s="16">
        <v>150920.27100000004</v>
      </c>
      <c r="W12" s="25">
        <f t="shared" si="3"/>
        <v>61.223766122745005</v>
      </c>
      <c r="X12" s="26">
        <f t="shared" si="4"/>
        <v>1.521730357715869</v>
      </c>
      <c r="Y12" s="16">
        <v>7.8233513555544052</v>
      </c>
      <c r="Z12" s="25">
        <f t="shared" si="22"/>
        <v>67.377562323667846</v>
      </c>
      <c r="AA12" s="26">
        <f t="shared" si="23"/>
        <v>1.504626305263681</v>
      </c>
      <c r="AB12" s="16">
        <v>24202.059999999998</v>
      </c>
      <c r="AC12" s="25">
        <f t="shared" si="5"/>
        <v>36.377292401039647</v>
      </c>
      <c r="AD12" s="26">
        <f t="shared" si="6"/>
        <v>0.71910442262324625</v>
      </c>
      <c r="AE12" s="16">
        <v>125.45777823855684</v>
      </c>
      <c r="AF12" s="25">
        <f t="shared" si="7"/>
        <v>40.650107681771331</v>
      </c>
      <c r="AG12" s="26">
        <f t="shared" si="8"/>
        <v>1.0801245087539506</v>
      </c>
      <c r="AH12" s="16">
        <v>43827.3</v>
      </c>
      <c r="AI12" s="81">
        <f t="shared" si="9"/>
        <v>21.528541000029179</v>
      </c>
      <c r="AJ12" s="26">
        <f t="shared" si="24"/>
        <v>-0.66624005034739486</v>
      </c>
      <c r="AK12" s="16">
        <f t="shared" si="25"/>
        <v>2.3645697329376856</v>
      </c>
      <c r="AL12" s="81">
        <f t="shared" si="26"/>
        <v>13.823493632749393</v>
      </c>
      <c r="AM12" s="26">
        <f t="shared" si="27"/>
        <v>-0.75530309324947287</v>
      </c>
      <c r="AN12" s="16">
        <v>2614.2800000000002</v>
      </c>
      <c r="AO12" s="82">
        <f t="shared" si="10"/>
        <v>1.3373180146044614</v>
      </c>
      <c r="AP12" s="26">
        <f t="shared" si="11"/>
        <v>-0.85905030183287923</v>
      </c>
      <c r="AQ12" s="21">
        <f t="shared" si="12"/>
        <v>0.1410455894254114</v>
      </c>
      <c r="AR12" s="83">
        <f t="shared" si="13"/>
        <v>0.77196654587254065</v>
      </c>
      <c r="AS12" s="53">
        <f t="shared" si="14"/>
        <v>-0.70470442277906964</v>
      </c>
      <c r="AT12" s="4">
        <v>8</v>
      </c>
      <c r="AU12" s="30">
        <f t="shared" si="28"/>
        <v>25</v>
      </c>
      <c r="AV12" s="26">
        <f t="shared" si="29"/>
        <v>0.51060714004071028</v>
      </c>
      <c r="AW12" s="3">
        <v>14</v>
      </c>
      <c r="AX12" s="16">
        <v>57.142857142857139</v>
      </c>
      <c r="AY12" s="30">
        <f t="shared" si="30"/>
        <v>38.888888888888893</v>
      </c>
      <c r="AZ12" s="26">
        <f t="shared" si="15"/>
        <v>0.75552040192085634</v>
      </c>
      <c r="BA12" s="7">
        <f t="shared" si="31"/>
        <v>0.21864029047128167</v>
      </c>
      <c r="BB12" s="56">
        <f t="shared" si="32"/>
        <v>0.45825469131006624</v>
      </c>
      <c r="BC12" s="84">
        <f t="shared" si="33"/>
        <v>0.21864029047128167</v>
      </c>
      <c r="BD12" s="85">
        <f t="shared" si="16"/>
        <v>0.45825469131006624</v>
      </c>
    </row>
    <row r="13" spans="1:56">
      <c r="A13" s="3">
        <v>10</v>
      </c>
      <c r="B13" s="3" t="s">
        <v>22</v>
      </c>
      <c r="C13" s="3">
        <v>21230</v>
      </c>
      <c r="D13" s="3">
        <v>19826</v>
      </c>
      <c r="E13" s="3">
        <v>19171</v>
      </c>
      <c r="F13" s="3">
        <v>18794</v>
      </c>
      <c r="G13" s="3">
        <v>18615</v>
      </c>
      <c r="H13" s="4">
        <v>18447</v>
      </c>
      <c r="I13" s="4">
        <v>18405</v>
      </c>
      <c r="J13" s="16">
        <v>193862.66999999998</v>
      </c>
      <c r="K13" s="80">
        <f t="shared" si="17"/>
        <v>100.00000000000001</v>
      </c>
      <c r="L13" s="26">
        <f t="shared" si="18"/>
        <v>2.8801799893377855</v>
      </c>
      <c r="M13" s="16">
        <v>9.1315435704192165</v>
      </c>
      <c r="N13" s="25">
        <f t="shared" si="19"/>
        <v>65.272286950053783</v>
      </c>
      <c r="O13" s="26">
        <f t="shared" si="20"/>
        <v>1.1827851046139433</v>
      </c>
      <c r="P13" s="16">
        <v>2523.5720000000001</v>
      </c>
      <c r="Q13" s="25">
        <f t="shared" si="21"/>
        <v>65.36232383303674</v>
      </c>
      <c r="R13" s="26">
        <f t="shared" si="0"/>
        <v>1.3671430961897117</v>
      </c>
      <c r="S13" s="16">
        <v>11.886820536975979</v>
      </c>
      <c r="T13" s="25">
        <f t="shared" si="1"/>
        <v>61.128411645707324</v>
      </c>
      <c r="U13" s="26">
        <f t="shared" si="2"/>
        <v>0.94509310675008829</v>
      </c>
      <c r="V13" s="16">
        <v>246506.02300000004</v>
      </c>
      <c r="W13" s="25">
        <f t="shared" si="3"/>
        <v>100</v>
      </c>
      <c r="X13" s="26">
        <f t="shared" si="4"/>
        <v>3.1397507726212157</v>
      </c>
      <c r="Y13" s="16">
        <v>11.611211634479512</v>
      </c>
      <c r="Z13" s="25">
        <f t="shared" si="22"/>
        <v>100</v>
      </c>
      <c r="AA13" s="26">
        <f t="shared" si="23"/>
        <v>2.8526104890584065</v>
      </c>
      <c r="AB13" s="16">
        <v>65521.81</v>
      </c>
      <c r="AC13" s="25">
        <f t="shared" si="5"/>
        <v>98.483601851055795</v>
      </c>
      <c r="AD13" s="26">
        <f t="shared" si="6"/>
        <v>3.2447422937438688</v>
      </c>
      <c r="AE13" s="16">
        <v>308.62840320301461</v>
      </c>
      <c r="AF13" s="25">
        <f t="shared" si="7"/>
        <v>100</v>
      </c>
      <c r="AG13" s="26">
        <f t="shared" si="8"/>
        <v>3.9487709098759649</v>
      </c>
      <c r="AH13" s="16">
        <v>203577.66</v>
      </c>
      <c r="AI13" s="81">
        <f t="shared" si="9"/>
        <v>100</v>
      </c>
      <c r="AJ13" s="26">
        <f t="shared" si="24"/>
        <v>2.845556592211222</v>
      </c>
      <c r="AK13" s="16">
        <f t="shared" si="25"/>
        <v>11.060997555012225</v>
      </c>
      <c r="AL13" s="81">
        <f t="shared" si="26"/>
        <v>64.663616024386272</v>
      </c>
      <c r="AM13" s="26">
        <f t="shared" si="27"/>
        <v>1.1301986465918574</v>
      </c>
      <c r="AN13" s="16">
        <v>46284.895299999996</v>
      </c>
      <c r="AO13" s="82">
        <f t="shared" si="10"/>
        <v>23.676738638849454</v>
      </c>
      <c r="AP13" s="26">
        <f t="shared" si="11"/>
        <v>0.22710082043241162</v>
      </c>
      <c r="AQ13" s="21">
        <f t="shared" si="12"/>
        <v>2.5148000706329801</v>
      </c>
      <c r="AR13" s="83">
        <f t="shared" si="13"/>
        <v>13.763929322392569</v>
      </c>
      <c r="AS13" s="53">
        <f t="shared" si="14"/>
        <v>-0.19048721542787328</v>
      </c>
      <c r="AT13" s="4">
        <v>18</v>
      </c>
      <c r="AU13" s="30">
        <f t="shared" si="28"/>
        <v>11.111111111111111</v>
      </c>
      <c r="AV13" s="26">
        <f t="shared" si="29"/>
        <v>-0.30035865322165634</v>
      </c>
      <c r="AW13" s="3">
        <v>31</v>
      </c>
      <c r="AX13" s="16">
        <v>58.064516129032263</v>
      </c>
      <c r="AY13" s="30">
        <f t="shared" si="30"/>
        <v>38.271604938271601</v>
      </c>
      <c r="AZ13" s="26">
        <f t="shared" si="15"/>
        <v>0.713957841500933</v>
      </c>
      <c r="BA13" s="7">
        <f t="shared" si="31"/>
        <v>1.6467334423852542</v>
      </c>
      <c r="BB13" s="56">
        <f t="shared" si="32"/>
        <v>3.4514376269973797</v>
      </c>
      <c r="BC13" s="84">
        <f t="shared" si="33"/>
        <v>1.6467334423852542</v>
      </c>
      <c r="BD13" s="85">
        <f t="shared" si="16"/>
        <v>3.4514376269973797</v>
      </c>
    </row>
    <row r="14" spans="1:56">
      <c r="A14" s="3">
        <v>11</v>
      </c>
      <c r="B14" s="3" t="s">
        <v>23</v>
      </c>
      <c r="C14" s="3">
        <v>24663</v>
      </c>
      <c r="D14" s="3">
        <v>24817</v>
      </c>
      <c r="E14" s="3">
        <v>24457</v>
      </c>
      <c r="F14" s="3">
        <v>24470</v>
      </c>
      <c r="G14" s="3">
        <v>24425</v>
      </c>
      <c r="H14" s="4">
        <v>24589</v>
      </c>
      <c r="I14" s="4">
        <v>25069</v>
      </c>
      <c r="J14" s="16">
        <v>75016.480000000025</v>
      </c>
      <c r="K14" s="80">
        <f t="shared" si="17"/>
        <v>38.695680813639903</v>
      </c>
      <c r="L14" s="26">
        <f t="shared" si="18"/>
        <v>9.2301838434088068E-2</v>
      </c>
      <c r="M14" s="16">
        <v>3.0416607874143464</v>
      </c>
      <c r="N14" s="25">
        <f t="shared" si="19"/>
        <v>21.741795808101394</v>
      </c>
      <c r="O14" s="26">
        <f t="shared" si="20"/>
        <v>-0.52114064288431394</v>
      </c>
      <c r="P14" s="16">
        <v>3860.8969999999995</v>
      </c>
      <c r="Q14" s="25">
        <f t="shared" si="21"/>
        <v>100</v>
      </c>
      <c r="R14" s="26">
        <f t="shared" si="0"/>
        <v>2.8633757097739325</v>
      </c>
      <c r="S14" s="16">
        <v>15.654612172079631</v>
      </c>
      <c r="T14" s="25">
        <f t="shared" si="1"/>
        <v>80.504418656953249</v>
      </c>
      <c r="U14" s="26">
        <f t="shared" si="2"/>
        <v>1.7808599801400895</v>
      </c>
      <c r="V14" s="16">
        <v>151381.614</v>
      </c>
      <c r="W14" s="25">
        <f t="shared" si="3"/>
        <v>61.410918953489414</v>
      </c>
      <c r="X14" s="26">
        <f t="shared" si="4"/>
        <v>1.5295397056223814</v>
      </c>
      <c r="Y14" s="16">
        <v>6.1380048655881279</v>
      </c>
      <c r="Z14" s="25">
        <f t="shared" si="22"/>
        <v>52.862742139341535</v>
      </c>
      <c r="AA14" s="26">
        <f t="shared" si="23"/>
        <v>0.90486278565118372</v>
      </c>
      <c r="AB14" s="16">
        <v>25757.19000000001</v>
      </c>
      <c r="AC14" s="25">
        <f t="shared" si="5"/>
        <v>38.714755357979222</v>
      </c>
      <c r="AD14" s="26">
        <f t="shared" si="6"/>
        <v>0.81416054524053771</v>
      </c>
      <c r="AE14" s="16">
        <v>104.4365648947817</v>
      </c>
      <c r="AF14" s="25">
        <f t="shared" si="7"/>
        <v>33.838935046455759</v>
      </c>
      <c r="AG14" s="26">
        <f t="shared" si="8"/>
        <v>0.75090999623296295</v>
      </c>
      <c r="AH14" s="16">
        <v>77657.13</v>
      </c>
      <c r="AI14" s="81">
        <f t="shared" si="9"/>
        <v>38.146194430174702</v>
      </c>
      <c r="AJ14" s="26">
        <f t="shared" si="24"/>
        <v>7.7442050978253185E-2</v>
      </c>
      <c r="AK14" s="16">
        <f t="shared" si="25"/>
        <v>3.0977354501575651</v>
      </c>
      <c r="AL14" s="81">
        <f t="shared" si="26"/>
        <v>18.109648311363067</v>
      </c>
      <c r="AM14" s="26">
        <f t="shared" si="27"/>
        <v>-0.59634297034692574</v>
      </c>
      <c r="AN14" s="16">
        <v>44577.340600000003</v>
      </c>
      <c r="AO14" s="82">
        <f t="shared" si="10"/>
        <v>22.803250083211765</v>
      </c>
      <c r="AP14" s="26">
        <f t="shared" si="11"/>
        <v>0.1846314748325488</v>
      </c>
      <c r="AQ14" s="21">
        <f t="shared" si="12"/>
        <v>1.7781858311061471</v>
      </c>
      <c r="AR14" s="83">
        <f t="shared" si="13"/>
        <v>9.7323140663283567</v>
      </c>
      <c r="AS14" s="53">
        <f t="shared" si="14"/>
        <v>-0.35005709518726685</v>
      </c>
      <c r="AT14" s="4">
        <v>6</v>
      </c>
      <c r="AU14" s="30">
        <f t="shared" si="28"/>
        <v>33.333333333333336</v>
      </c>
      <c r="AV14" s="26">
        <f t="shared" si="29"/>
        <v>0.9971866159981303</v>
      </c>
      <c r="AW14" s="3">
        <v>11</v>
      </c>
      <c r="AX14" s="16">
        <v>54.54545454545454</v>
      </c>
      <c r="AY14" s="30">
        <f t="shared" si="30"/>
        <v>40.740740740740748</v>
      </c>
      <c r="AZ14" s="26">
        <f t="shared" si="15"/>
        <v>0.88020808318062482</v>
      </c>
      <c r="BA14" s="7">
        <f t="shared" si="31"/>
        <v>0.68587641072312344</v>
      </c>
      <c r="BB14" s="56">
        <f t="shared" si="32"/>
        <v>1.4375487802147124</v>
      </c>
      <c r="BC14" s="84">
        <f t="shared" si="33"/>
        <v>0.68587641072312344</v>
      </c>
      <c r="BD14" s="85">
        <f t="shared" si="16"/>
        <v>1.4375487802147124</v>
      </c>
    </row>
    <row r="15" spans="1:56">
      <c r="A15" s="3">
        <v>12</v>
      </c>
      <c r="B15" s="3" t="s">
        <v>24</v>
      </c>
      <c r="C15" s="3">
        <v>14825</v>
      </c>
      <c r="D15" s="3">
        <v>14405</v>
      </c>
      <c r="E15" s="3">
        <v>14106</v>
      </c>
      <c r="F15" s="3">
        <v>13842</v>
      </c>
      <c r="G15" s="3">
        <v>13796</v>
      </c>
      <c r="H15" s="4">
        <v>13792</v>
      </c>
      <c r="I15" s="4">
        <v>13811</v>
      </c>
      <c r="J15" s="16">
        <v>15802.390000000001</v>
      </c>
      <c r="K15" s="80">
        <f t="shared" si="17"/>
        <v>8.1513320744009174</v>
      </c>
      <c r="L15" s="26">
        <f t="shared" si="18"/>
        <v>-1.2967344254683999</v>
      </c>
      <c r="M15" s="16">
        <v>1.0659284991568299</v>
      </c>
      <c r="N15" s="25">
        <f t="shared" si="19"/>
        <v>7.6192584888483035</v>
      </c>
      <c r="O15" s="26">
        <f t="shared" si="20"/>
        <v>-1.0739429276048964</v>
      </c>
      <c r="P15" s="16">
        <v>509.05700000000002</v>
      </c>
      <c r="Q15" s="25">
        <f t="shared" si="21"/>
        <v>13.184941219618139</v>
      </c>
      <c r="R15" s="26">
        <f t="shared" si="0"/>
        <v>-0.88674660418575346</v>
      </c>
      <c r="S15" s="16">
        <v>3.4337740303541318</v>
      </c>
      <c r="T15" s="25">
        <f t="shared" si="1"/>
        <v>17.658309198232917</v>
      </c>
      <c r="U15" s="26">
        <f t="shared" si="2"/>
        <v>-0.92995119868302378</v>
      </c>
      <c r="V15" s="16">
        <v>14208.646000000001</v>
      </c>
      <c r="W15" s="25">
        <f t="shared" si="3"/>
        <v>5.7640157538868726</v>
      </c>
      <c r="X15" s="26">
        <f t="shared" si="4"/>
        <v>-0.79244508764636734</v>
      </c>
      <c r="Y15" s="16">
        <v>0.95842468802698144</v>
      </c>
      <c r="Z15" s="25">
        <f t="shared" si="22"/>
        <v>8.2543038418224839</v>
      </c>
      <c r="AA15" s="26">
        <f t="shared" si="23"/>
        <v>-0.93839215088792294</v>
      </c>
      <c r="AB15" s="16">
        <v>4287.1100000000006</v>
      </c>
      <c r="AC15" s="25">
        <f t="shared" si="5"/>
        <v>6.4438090817649858</v>
      </c>
      <c r="AD15" s="26">
        <f t="shared" si="6"/>
        <v>-0.49818154647079838</v>
      </c>
      <c r="AE15" s="16">
        <v>28.918111298482298</v>
      </c>
      <c r="AF15" s="25">
        <f t="shared" si="7"/>
        <v>9.3698800882756323</v>
      </c>
      <c r="AG15" s="26">
        <f t="shared" si="8"/>
        <v>-0.43178914108427824</v>
      </c>
      <c r="AH15" s="16">
        <v>22016.47</v>
      </c>
      <c r="AI15" s="81">
        <f t="shared" si="9"/>
        <v>10.81477702415874</v>
      </c>
      <c r="AJ15" s="26">
        <f t="shared" si="24"/>
        <v>-1.1457081377145644</v>
      </c>
      <c r="AK15" s="16">
        <f t="shared" si="25"/>
        <v>1.5941256969082616</v>
      </c>
      <c r="AL15" s="81">
        <f t="shared" si="26"/>
        <v>9.3194064501688683</v>
      </c>
      <c r="AM15" s="26">
        <f t="shared" si="27"/>
        <v>-0.9223456537243</v>
      </c>
      <c r="AN15" s="16">
        <v>21584.67</v>
      </c>
      <c r="AO15" s="82">
        <f t="shared" si="10"/>
        <v>11.041498244370334</v>
      </c>
      <c r="AP15" s="26">
        <f t="shared" si="11"/>
        <v>-0.38722937037212524</v>
      </c>
      <c r="AQ15" s="21">
        <f t="shared" si="12"/>
        <v>1.5628607631597999</v>
      </c>
      <c r="AR15" s="83">
        <f t="shared" si="13"/>
        <v>8.5538032768774368</v>
      </c>
      <c r="AS15" s="53">
        <f t="shared" si="14"/>
        <v>-0.39670212776694214</v>
      </c>
      <c r="AT15" s="4">
        <v>16</v>
      </c>
      <c r="AU15" s="30">
        <f t="shared" si="28"/>
        <v>12.5</v>
      </c>
      <c r="AV15" s="26">
        <f t="shared" si="29"/>
        <v>-0.21926207389541966</v>
      </c>
      <c r="AW15" s="3">
        <v>16</v>
      </c>
      <c r="AX15" s="16">
        <v>100</v>
      </c>
      <c r="AY15" s="30">
        <f t="shared" si="30"/>
        <v>22.222222222222221</v>
      </c>
      <c r="AZ15" s="26">
        <f t="shared" si="15"/>
        <v>-0.36666872941705875</v>
      </c>
      <c r="BA15" s="7">
        <f t="shared" si="31"/>
        <v>-0.71018452695592726</v>
      </c>
      <c r="BB15" s="56">
        <f t="shared" si="32"/>
        <v>-1.4884968844117112</v>
      </c>
      <c r="BC15" s="84">
        <f t="shared" si="33"/>
        <v>-0.71018452695592726</v>
      </c>
      <c r="BD15" s="85">
        <f t="shared" si="16"/>
        <v>-1.4884968844117112</v>
      </c>
    </row>
    <row r="16" spans="1:56">
      <c r="A16" s="3">
        <v>13</v>
      </c>
      <c r="B16" s="3" t="s">
        <v>25</v>
      </c>
      <c r="C16" s="3">
        <v>15621</v>
      </c>
      <c r="D16" s="3">
        <v>14600</v>
      </c>
      <c r="E16" s="3">
        <v>14112</v>
      </c>
      <c r="F16" s="3">
        <v>13965</v>
      </c>
      <c r="G16" s="3">
        <v>13824</v>
      </c>
      <c r="H16" s="4">
        <v>13776</v>
      </c>
      <c r="I16" s="4">
        <v>13704</v>
      </c>
      <c r="J16" s="16">
        <v>42502.579999999994</v>
      </c>
      <c r="K16" s="80">
        <f t="shared" si="17"/>
        <v>21.924066144348469</v>
      </c>
      <c r="L16" s="26">
        <f t="shared" si="18"/>
        <v>-0.67040491228857169</v>
      </c>
      <c r="M16" s="16">
        <v>2.7208616605851095</v>
      </c>
      <c r="N16" s="25">
        <f t="shared" si="19"/>
        <v>19.448723174953638</v>
      </c>
      <c r="O16" s="26">
        <f t="shared" si="20"/>
        <v>-0.61089900301314115</v>
      </c>
      <c r="P16" s="16">
        <v>1333.1679999999999</v>
      </c>
      <c r="Q16" s="25">
        <f t="shared" si="21"/>
        <v>34.53000688700061</v>
      </c>
      <c r="R16" s="26">
        <f t="shared" si="0"/>
        <v>3.5289367185084762E-2</v>
      </c>
      <c r="S16" s="16">
        <v>8.5344600217655717</v>
      </c>
      <c r="T16" s="25">
        <f t="shared" si="1"/>
        <v>43.888774442374036</v>
      </c>
      <c r="U16" s="26">
        <f t="shared" si="2"/>
        <v>0.2014766497863211</v>
      </c>
      <c r="V16" s="16">
        <v>41709.963999999993</v>
      </c>
      <c r="W16" s="25">
        <f t="shared" si="3"/>
        <v>16.920464454533828</v>
      </c>
      <c r="X16" s="26">
        <f t="shared" si="4"/>
        <v>-0.32691865687869526</v>
      </c>
      <c r="Y16" s="16">
        <v>2.6701212470392415</v>
      </c>
      <c r="Z16" s="25">
        <f t="shared" si="22"/>
        <v>22.996060455140722</v>
      </c>
      <c r="AA16" s="26">
        <f t="shared" si="23"/>
        <v>-0.32925144370768278</v>
      </c>
      <c r="AB16" s="16">
        <v>11079.679999999998</v>
      </c>
      <c r="AC16" s="25">
        <f t="shared" si="5"/>
        <v>16.65348978847052</v>
      </c>
      <c r="AD16" s="26">
        <f t="shared" si="6"/>
        <v>-8.2990940665153362E-2</v>
      </c>
      <c r="AE16" s="16">
        <v>70.928109596056572</v>
      </c>
      <c r="AF16" s="25">
        <f t="shared" si="7"/>
        <v>22.98171809851225</v>
      </c>
      <c r="AG16" s="26">
        <f t="shared" si="8"/>
        <v>0.22613202095173254</v>
      </c>
      <c r="AH16" s="16">
        <v>42875.49</v>
      </c>
      <c r="AI16" s="81">
        <f t="shared" si="9"/>
        <v>21.060999522246203</v>
      </c>
      <c r="AJ16" s="26">
        <f t="shared" si="24"/>
        <v>-0.68716371626184869</v>
      </c>
      <c r="AK16" s="16">
        <f t="shared" si="25"/>
        <v>3.1286843257443082</v>
      </c>
      <c r="AL16" s="81">
        <f t="shared" si="26"/>
        <v>18.29057830410326</v>
      </c>
      <c r="AM16" s="26">
        <f t="shared" si="27"/>
        <v>-0.58963284062943255</v>
      </c>
      <c r="AN16" s="16">
        <v>12577.31</v>
      </c>
      <c r="AO16" s="82">
        <f t="shared" si="10"/>
        <v>6.4338415312303336</v>
      </c>
      <c r="AP16" s="26">
        <f t="shared" si="11"/>
        <v>-0.6112553911973343</v>
      </c>
      <c r="AQ16" s="21">
        <f t="shared" si="12"/>
        <v>0.91778385872737878</v>
      </c>
      <c r="AR16" s="83">
        <f t="shared" si="13"/>
        <v>5.0231874542522927</v>
      </c>
      <c r="AS16" s="53">
        <f t="shared" si="14"/>
        <v>-0.53644263039687212</v>
      </c>
      <c r="AT16" s="4">
        <v>16</v>
      </c>
      <c r="AU16" s="30">
        <f t="shared" si="28"/>
        <v>12.5</v>
      </c>
      <c r="AV16" s="26">
        <f t="shared" si="29"/>
        <v>-0.21926207389541966</v>
      </c>
      <c r="AW16" s="3">
        <v>18</v>
      </c>
      <c r="AX16" s="16">
        <v>88.888888888888886</v>
      </c>
      <c r="AY16" s="30">
        <f t="shared" si="30"/>
        <v>25</v>
      </c>
      <c r="AZ16" s="26">
        <f t="shared" si="15"/>
        <v>-0.17963720752740625</v>
      </c>
      <c r="BA16" s="7">
        <f t="shared" si="31"/>
        <v>-0.30403986573772179</v>
      </c>
      <c r="BB16" s="56">
        <f t="shared" si="32"/>
        <v>-0.63724620251496877</v>
      </c>
      <c r="BC16" s="84">
        <f t="shared" si="33"/>
        <v>-0.30403986573772179</v>
      </c>
      <c r="BD16" s="85">
        <f t="shared" si="16"/>
        <v>-0.63724620251496877</v>
      </c>
    </row>
    <row r="17" spans="1:56">
      <c r="A17" s="3">
        <v>14</v>
      </c>
      <c r="B17" s="3" t="s">
        <v>26</v>
      </c>
      <c r="C17" s="3">
        <v>7696</v>
      </c>
      <c r="D17" s="3">
        <v>7168</v>
      </c>
      <c r="E17" s="3">
        <v>6975</v>
      </c>
      <c r="F17" s="3">
        <v>6828</v>
      </c>
      <c r="G17" s="3">
        <v>6669</v>
      </c>
      <c r="H17" s="4">
        <v>6544</v>
      </c>
      <c r="I17" s="4">
        <v>6341</v>
      </c>
      <c r="J17" s="16">
        <v>25423.590000000004</v>
      </c>
      <c r="K17" s="80">
        <f t="shared" si="17"/>
        <v>13.114226684281201</v>
      </c>
      <c r="L17" s="26">
        <f t="shared" si="18"/>
        <v>-1.0710415928628731</v>
      </c>
      <c r="M17" s="16">
        <v>3.3034810291060297</v>
      </c>
      <c r="N17" s="25">
        <f t="shared" si="19"/>
        <v>23.613287283035834</v>
      </c>
      <c r="O17" s="26">
        <f t="shared" si="20"/>
        <v>-0.44788434765976942</v>
      </c>
      <c r="P17" s="16">
        <v>353.71800000000002</v>
      </c>
      <c r="Q17" s="25">
        <f t="shared" si="21"/>
        <v>9.1615497642128254</v>
      </c>
      <c r="R17" s="26">
        <f t="shared" si="0"/>
        <v>-1.0605437574293999</v>
      </c>
      <c r="S17" s="16">
        <v>4.5961278586278587</v>
      </c>
      <c r="T17" s="25">
        <f t="shared" si="1"/>
        <v>23.635756495570185</v>
      </c>
      <c r="U17" s="26">
        <f t="shared" si="2"/>
        <v>-0.67211931228612465</v>
      </c>
      <c r="V17" s="16">
        <v>5770.6779999999999</v>
      </c>
      <c r="W17" s="25">
        <f t="shared" si="3"/>
        <v>2.3409886418880723</v>
      </c>
      <c r="X17" s="26">
        <f t="shared" si="4"/>
        <v>-0.9352781375377156</v>
      </c>
      <c r="Y17" s="16">
        <v>0.74982822245322245</v>
      </c>
      <c r="Z17" s="25">
        <f t="shared" si="22"/>
        <v>6.4577948112374965</v>
      </c>
      <c r="AA17" s="26">
        <f t="shared" si="23"/>
        <v>-1.012625284024687</v>
      </c>
      <c r="AB17" s="16">
        <v>696.85</v>
      </c>
      <c r="AC17" s="25">
        <f t="shared" si="5"/>
        <v>1.0474115099980943</v>
      </c>
      <c r="AD17" s="26">
        <f t="shared" si="6"/>
        <v>-0.71763342174036138</v>
      </c>
      <c r="AE17" s="16">
        <v>9.054703742203742</v>
      </c>
      <c r="AF17" s="25">
        <f t="shared" si="7"/>
        <v>2.9338530246186032</v>
      </c>
      <c r="AG17" s="26">
        <f t="shared" si="8"/>
        <v>-0.74287118609774516</v>
      </c>
      <c r="AH17" s="16">
        <v>22603.02</v>
      </c>
      <c r="AI17" s="81">
        <f t="shared" si="9"/>
        <v>11.102898029184537</v>
      </c>
      <c r="AJ17" s="26">
        <f t="shared" si="24"/>
        <v>-1.1328139926203513</v>
      </c>
      <c r="AK17" s="16">
        <f t="shared" si="25"/>
        <v>3.5645828733638227</v>
      </c>
      <c r="AL17" s="81">
        <f t="shared" si="26"/>
        <v>20.838881580427852</v>
      </c>
      <c r="AM17" s="26">
        <f t="shared" si="27"/>
        <v>-0.49512421171346893</v>
      </c>
      <c r="AN17" s="16">
        <v>28389.874800000001</v>
      </c>
      <c r="AO17" s="82">
        <f t="shared" si="10"/>
        <v>14.522656717109578</v>
      </c>
      <c r="AP17" s="26">
        <f t="shared" si="11"/>
        <v>-0.21797412219234644</v>
      </c>
      <c r="AQ17" s="21">
        <f t="shared" si="12"/>
        <v>4.4771920517268571</v>
      </c>
      <c r="AR17" s="83">
        <f t="shared" si="13"/>
        <v>24.504435037348877</v>
      </c>
      <c r="AS17" s="53">
        <f t="shared" si="14"/>
        <v>0.23461813233881365</v>
      </c>
      <c r="AT17" s="4">
        <v>13</v>
      </c>
      <c r="AU17" s="30">
        <f t="shared" si="28"/>
        <v>15.384615384615385</v>
      </c>
      <c r="AV17" s="26">
        <f t="shared" si="29"/>
        <v>-5.0830716833235812E-2</v>
      </c>
      <c r="AW17" s="3">
        <v>13</v>
      </c>
      <c r="AX17" s="16">
        <v>100</v>
      </c>
      <c r="AY17" s="30">
        <f t="shared" si="30"/>
        <v>22.222222222222221</v>
      </c>
      <c r="AZ17" s="26">
        <f t="shared" si="15"/>
        <v>-0.36666872941705875</v>
      </c>
      <c r="BA17" s="7">
        <f t="shared" si="31"/>
        <v>-0.60369729396622562</v>
      </c>
      <c r="BB17" s="56">
        <f t="shared" si="32"/>
        <v>-1.2653071238375113</v>
      </c>
      <c r="BC17" s="84">
        <f t="shared" si="33"/>
        <v>-0.60369729396622562</v>
      </c>
      <c r="BD17" s="85">
        <f t="shared" si="16"/>
        <v>-1.2653071238375113</v>
      </c>
    </row>
    <row r="18" spans="1:56">
      <c r="A18" s="3">
        <v>15</v>
      </c>
      <c r="B18" s="3" t="s">
        <v>27</v>
      </c>
      <c r="C18" s="3">
        <v>27810</v>
      </c>
      <c r="D18" s="3">
        <v>27379</v>
      </c>
      <c r="E18" s="3">
        <v>26922</v>
      </c>
      <c r="F18" s="3">
        <v>27016</v>
      </c>
      <c r="G18" s="3">
        <v>27076</v>
      </c>
      <c r="H18" s="4">
        <v>27233</v>
      </c>
      <c r="I18" s="4">
        <v>27310</v>
      </c>
      <c r="J18" s="16">
        <v>27867.320000000003</v>
      </c>
      <c r="K18" s="80">
        <f t="shared" si="17"/>
        <v>14.374773647757976</v>
      </c>
      <c r="L18" s="26">
        <f t="shared" si="18"/>
        <v>-1.0137168988721956</v>
      </c>
      <c r="M18" s="16">
        <v>1.0020611290902555</v>
      </c>
      <c r="N18" s="25">
        <f t="shared" si="19"/>
        <v>7.1627344331305975</v>
      </c>
      <c r="O18" s="26">
        <f t="shared" si="20"/>
        <v>-1.0918127717643169</v>
      </c>
      <c r="P18" s="16">
        <v>729.3130000000001</v>
      </c>
      <c r="Q18" s="25">
        <f t="shared" si="21"/>
        <v>18.889729511043683</v>
      </c>
      <c r="R18" s="26">
        <f t="shared" si="0"/>
        <v>-0.64031868985108797</v>
      </c>
      <c r="S18" s="16">
        <v>2.6224847177274366</v>
      </c>
      <c r="T18" s="25">
        <f t="shared" si="1"/>
        <v>13.486224079950812</v>
      </c>
      <c r="U18" s="26">
        <f t="shared" si="2"/>
        <v>-1.1099103890776072</v>
      </c>
      <c r="V18" s="16">
        <v>24808.79</v>
      </c>
      <c r="W18" s="25">
        <f t="shared" si="3"/>
        <v>10.064171941145631</v>
      </c>
      <c r="X18" s="26">
        <f t="shared" si="4"/>
        <v>-0.61301197095198356</v>
      </c>
      <c r="Y18" s="16">
        <v>0.89208162531463508</v>
      </c>
      <c r="Z18" s="25">
        <f t="shared" si="22"/>
        <v>7.6829331287494353</v>
      </c>
      <c r="AA18" s="26">
        <f t="shared" si="23"/>
        <v>-0.96200162765197139</v>
      </c>
      <c r="AB18" s="16">
        <v>14174.84</v>
      </c>
      <c r="AC18" s="25">
        <f t="shared" si="5"/>
        <v>21.30571940644527</v>
      </c>
      <c r="AD18" s="26">
        <f t="shared" si="6"/>
        <v>0.10619832870791197</v>
      </c>
      <c r="AE18" s="16">
        <v>50.970298453793596</v>
      </c>
      <c r="AF18" s="25">
        <f t="shared" si="7"/>
        <v>16.51510292792641</v>
      </c>
      <c r="AG18" s="26">
        <f t="shared" si="8"/>
        <v>-8.6428484416607082E-2</v>
      </c>
      <c r="AH18" s="16">
        <v>25755.75</v>
      </c>
      <c r="AI18" s="81">
        <f t="shared" si="9"/>
        <v>12.651560097507751</v>
      </c>
      <c r="AJ18" s="26">
        <f t="shared" si="24"/>
        <v>-1.0635074406420408</v>
      </c>
      <c r="AK18" s="16">
        <f t="shared" si="25"/>
        <v>0.94308861222995244</v>
      </c>
      <c r="AL18" s="81">
        <f t="shared" si="26"/>
        <v>5.5133833630199698</v>
      </c>
      <c r="AM18" s="26">
        <f t="shared" si="27"/>
        <v>-1.063499191817985</v>
      </c>
      <c r="AN18" s="16">
        <v>2073.7199999999998</v>
      </c>
      <c r="AO18" s="82">
        <f t="shared" si="10"/>
        <v>1.0607980450623358</v>
      </c>
      <c r="AP18" s="26">
        <f t="shared" si="11"/>
        <v>-0.87249480786098033</v>
      </c>
      <c r="AQ18" s="21">
        <f t="shared" si="12"/>
        <v>7.5932625411937016E-2</v>
      </c>
      <c r="AR18" s="83">
        <f t="shared" si="13"/>
        <v>0.41559219821818655</v>
      </c>
      <c r="AS18" s="53">
        <f t="shared" si="14"/>
        <v>-0.71880959110310583</v>
      </c>
      <c r="AT18" s="4">
        <v>7</v>
      </c>
      <c r="AU18" s="30">
        <f t="shared" si="28"/>
        <v>28.571428571428573</v>
      </c>
      <c r="AV18" s="26">
        <f t="shared" si="29"/>
        <v>0.71914120116531888</v>
      </c>
      <c r="AW18" s="3">
        <v>17</v>
      </c>
      <c r="AX18" s="16">
        <v>41.17647058823529</v>
      </c>
      <c r="AY18" s="30">
        <f t="shared" si="30"/>
        <v>53.968253968253975</v>
      </c>
      <c r="AZ18" s="26">
        <f t="shared" si="15"/>
        <v>1.7708343778932556</v>
      </c>
      <c r="BA18" s="7">
        <f t="shared" si="31"/>
        <v>-0.32456690522334258</v>
      </c>
      <c r="BB18" s="56">
        <f t="shared" si="32"/>
        <v>-0.68026943543657092</v>
      </c>
      <c r="BC18" s="84">
        <f t="shared" si="33"/>
        <v>-0.32456690522334258</v>
      </c>
      <c r="BD18" s="85">
        <f t="shared" si="16"/>
        <v>-0.68026943543657092</v>
      </c>
    </row>
    <row r="19" spans="1:56">
      <c r="A19" s="3">
        <v>16</v>
      </c>
      <c r="B19" s="3" t="s">
        <v>28</v>
      </c>
      <c r="C19" s="3">
        <v>30380</v>
      </c>
      <c r="D19" s="3">
        <v>29179</v>
      </c>
      <c r="E19" s="3">
        <v>28489</v>
      </c>
      <c r="F19" s="3">
        <v>28340</v>
      </c>
      <c r="G19" s="3">
        <v>28639</v>
      </c>
      <c r="H19" s="4">
        <v>29095</v>
      </c>
      <c r="I19" s="4">
        <v>29350</v>
      </c>
      <c r="J19" s="16">
        <v>58390.36</v>
      </c>
      <c r="K19" s="80">
        <f t="shared" si="17"/>
        <v>30.119444862695847</v>
      </c>
      <c r="L19" s="26">
        <f t="shared" si="18"/>
        <v>-0.29771147778835955</v>
      </c>
      <c r="M19" s="16">
        <v>1.9219999999999999</v>
      </c>
      <c r="N19" s="25">
        <f t="shared" si="19"/>
        <v>13.738458843299805</v>
      </c>
      <c r="O19" s="26">
        <f t="shared" si="20"/>
        <v>-0.83441741882877996</v>
      </c>
      <c r="P19" s="16">
        <v>2625.5789999999993</v>
      </c>
      <c r="Q19" s="25">
        <f t="shared" si="21"/>
        <v>68.004378257177009</v>
      </c>
      <c r="R19" s="26">
        <f t="shared" si="0"/>
        <v>1.4812710757114316</v>
      </c>
      <c r="S19" s="16">
        <v>8.6424588545095435</v>
      </c>
      <c r="T19" s="25">
        <f t="shared" si="1"/>
        <v>44.444162410476473</v>
      </c>
      <c r="U19" s="26">
        <f t="shared" si="2"/>
        <v>0.22543281708900581</v>
      </c>
      <c r="V19" s="16">
        <v>48322.055</v>
      </c>
      <c r="W19" s="25">
        <f t="shared" si="3"/>
        <v>19.602788772426866</v>
      </c>
      <c r="X19" s="26">
        <f t="shared" si="4"/>
        <v>-0.21499299851057449</v>
      </c>
      <c r="Y19" s="16">
        <v>1.5905877221856484</v>
      </c>
      <c r="Z19" s="25">
        <f t="shared" si="22"/>
        <v>13.698723029579407</v>
      </c>
      <c r="AA19" s="26">
        <f t="shared" si="23"/>
        <v>-0.71342456790532593</v>
      </c>
      <c r="AB19" s="16">
        <v>13793.919999999996</v>
      </c>
      <c r="AC19" s="25">
        <f t="shared" si="5"/>
        <v>20.733171523273167</v>
      </c>
      <c r="AD19" s="26">
        <f t="shared" si="6"/>
        <v>8.2914887305984772E-2</v>
      </c>
      <c r="AE19" s="16">
        <v>45.40460829493086</v>
      </c>
      <c r="AF19" s="25">
        <f t="shared" si="7"/>
        <v>14.711740016055449</v>
      </c>
      <c r="AG19" s="26">
        <f t="shared" si="8"/>
        <v>-0.17359309963304706</v>
      </c>
      <c r="AH19" s="16">
        <v>65237.83</v>
      </c>
      <c r="AI19" s="81">
        <f t="shared" si="9"/>
        <v>32.045672398435073</v>
      </c>
      <c r="AJ19" s="26">
        <f t="shared" si="24"/>
        <v>-0.19557176910282967</v>
      </c>
      <c r="AK19" s="16">
        <f t="shared" si="25"/>
        <v>2.2227540034071551</v>
      </c>
      <c r="AL19" s="81">
        <f t="shared" si="26"/>
        <v>12.994425744887421</v>
      </c>
      <c r="AM19" s="26">
        <f t="shared" si="27"/>
        <v>-0.78605063813082565</v>
      </c>
      <c r="AN19" s="16">
        <v>18291.57</v>
      </c>
      <c r="AO19" s="82">
        <f t="shared" si="10"/>
        <v>9.3569342520305891</v>
      </c>
      <c r="AP19" s="26">
        <f t="shared" si="11"/>
        <v>-0.46913351200513376</v>
      </c>
      <c r="AQ19" s="21">
        <f t="shared" si="12"/>
        <v>0.62322214650766605</v>
      </c>
      <c r="AR19" s="83">
        <f t="shared" si="13"/>
        <v>3.4110010083315316</v>
      </c>
      <c r="AS19" s="53">
        <f t="shared" si="14"/>
        <v>-0.60025238926172009</v>
      </c>
      <c r="AT19" s="4">
        <v>17</v>
      </c>
      <c r="AU19" s="30">
        <f t="shared" si="28"/>
        <v>11.764705882352942</v>
      </c>
      <c r="AV19" s="26">
        <f t="shared" si="29"/>
        <v>-0.26219555706813313</v>
      </c>
      <c r="AW19" s="3">
        <v>17</v>
      </c>
      <c r="AX19" s="16">
        <v>100</v>
      </c>
      <c r="AY19" s="30">
        <f t="shared" si="30"/>
        <v>22.222222222222221</v>
      </c>
      <c r="AZ19" s="26">
        <f t="shared" si="15"/>
        <v>-0.36666872941705875</v>
      </c>
      <c r="BA19" s="7">
        <f t="shared" si="31"/>
        <v>-0.23273747379749496</v>
      </c>
      <c r="BB19" s="56">
        <f t="shared" si="32"/>
        <v>-0.48780139736122774</v>
      </c>
      <c r="BC19" s="84">
        <f t="shared" si="33"/>
        <v>-0.23273747379749496</v>
      </c>
      <c r="BD19" s="85">
        <f t="shared" si="16"/>
        <v>-0.48780139736122774</v>
      </c>
    </row>
    <row r="20" spans="1:56">
      <c r="A20" s="3">
        <v>17</v>
      </c>
      <c r="B20" s="3" t="s">
        <v>29</v>
      </c>
      <c r="C20" s="3">
        <v>743280</v>
      </c>
      <c r="D20" s="3">
        <v>743147</v>
      </c>
      <c r="E20" s="3">
        <v>739788</v>
      </c>
      <c r="F20" s="3">
        <v>744579</v>
      </c>
      <c r="G20" s="3">
        <v>747082</v>
      </c>
      <c r="H20" s="4">
        <v>756291</v>
      </c>
      <c r="I20" s="4">
        <v>764071</v>
      </c>
      <c r="J20" s="16">
        <v>107808.70000000001</v>
      </c>
      <c r="K20" s="80">
        <f t="shared" si="17"/>
        <v>55.610861028582775</v>
      </c>
      <c r="L20" s="26">
        <f t="shared" si="18"/>
        <v>0.86153738277612568</v>
      </c>
      <c r="M20" s="16">
        <v>0.14504453234312778</v>
      </c>
      <c r="N20" s="25">
        <f t="shared" si="19"/>
        <v>1.0367785317594842</v>
      </c>
      <c r="O20" s="26">
        <f t="shared" si="20"/>
        <v>-1.3316027147343235</v>
      </c>
      <c r="P20" s="16">
        <v>2403.6790000000001</v>
      </c>
      <c r="Q20" s="25">
        <f t="shared" si="21"/>
        <v>62.257009187243291</v>
      </c>
      <c r="R20" s="26">
        <f t="shared" si="0"/>
        <v>1.2330038131130825</v>
      </c>
      <c r="S20" s="16">
        <v>0.32338809062533636</v>
      </c>
      <c r="T20" s="25">
        <f t="shared" si="1"/>
        <v>1.6630351458215855</v>
      </c>
      <c r="U20" s="26">
        <f t="shared" si="2"/>
        <v>-1.6198931550438465</v>
      </c>
      <c r="V20" s="16">
        <v>50811.62000000001</v>
      </c>
      <c r="W20" s="25">
        <f t="shared" si="3"/>
        <v>20.612729612695915</v>
      </c>
      <c r="X20" s="26">
        <f t="shared" si="4"/>
        <v>-0.17285107976274838</v>
      </c>
      <c r="Y20" s="16">
        <v>6.8361344311699504E-2</v>
      </c>
      <c r="Z20" s="25">
        <f t="shared" si="22"/>
        <v>0.58875289215037974</v>
      </c>
      <c r="AA20" s="26">
        <f t="shared" si="23"/>
        <v>-1.2551386044408817</v>
      </c>
      <c r="AB20" s="16">
        <v>27984.06</v>
      </c>
      <c r="AC20" s="25">
        <f t="shared" si="5"/>
        <v>42.061887838813618</v>
      </c>
      <c r="AD20" s="26">
        <f t="shared" si="6"/>
        <v>0.95027625760719936</v>
      </c>
      <c r="AE20" s="16">
        <v>3.7649418792379721</v>
      </c>
      <c r="AF20" s="25">
        <f t="shared" si="7"/>
        <v>1.2198948120667323</v>
      </c>
      <c r="AG20" s="26">
        <f t="shared" si="8"/>
        <v>-0.82571447133484932</v>
      </c>
      <c r="AH20" s="16">
        <v>111450.77</v>
      </c>
      <c r="AI20" s="81">
        <f t="shared" si="9"/>
        <v>54.746070860623902</v>
      </c>
      <c r="AJ20" s="26">
        <f t="shared" si="24"/>
        <v>0.82032858651929741</v>
      </c>
      <c r="AK20" s="16">
        <f t="shared" si="25"/>
        <v>0.14586441574146905</v>
      </c>
      <c r="AL20" s="81">
        <f t="shared" si="26"/>
        <v>0.85273688238487044</v>
      </c>
      <c r="AM20" s="26">
        <f t="shared" si="27"/>
        <v>-1.2363480488747967</v>
      </c>
      <c r="AN20" s="16">
        <v>15191.09</v>
      </c>
      <c r="AO20" s="82">
        <f t="shared" si="10"/>
        <v>7.7709037740707521</v>
      </c>
      <c r="AP20" s="26">
        <f t="shared" si="11"/>
        <v>-0.54624691671507586</v>
      </c>
      <c r="AQ20" s="21">
        <f t="shared" si="12"/>
        <v>1.9881778002306068E-2</v>
      </c>
      <c r="AR20" s="83">
        <f t="shared" si="13"/>
        <v>0.10881635897137597</v>
      </c>
      <c r="AS20" s="53">
        <f t="shared" si="14"/>
        <v>-0.73095166832837388</v>
      </c>
      <c r="AT20" s="4">
        <v>15</v>
      </c>
      <c r="AU20" s="30">
        <f t="shared" si="28"/>
        <v>13.333333333333334</v>
      </c>
      <c r="AV20" s="26">
        <f t="shared" si="29"/>
        <v>-0.17060412629967764</v>
      </c>
      <c r="AW20" s="3">
        <v>21</v>
      </c>
      <c r="AX20" s="16">
        <v>71.428571428571431</v>
      </c>
      <c r="AY20" s="30">
        <f t="shared" si="30"/>
        <v>31.111111111111111</v>
      </c>
      <c r="AZ20" s="26">
        <f t="shared" si="15"/>
        <v>0.23183214062982913</v>
      </c>
      <c r="BA20" s="7">
        <f t="shared" si="31"/>
        <v>-0.23736936428394731</v>
      </c>
      <c r="BB20" s="56">
        <f t="shared" si="32"/>
        <v>-0.49750951447210423</v>
      </c>
      <c r="BC20" s="84">
        <f t="shared" si="33"/>
        <v>-0.23736936428394731</v>
      </c>
      <c r="BD20" s="85">
        <f t="shared" si="16"/>
        <v>-0.49750951447210423</v>
      </c>
    </row>
    <row r="21" spans="1:56">
      <c r="A21" s="3">
        <v>18</v>
      </c>
      <c r="B21" s="3" t="s">
        <v>30</v>
      </c>
      <c r="C21" s="3">
        <v>9333</v>
      </c>
      <c r="D21" s="3">
        <v>9102</v>
      </c>
      <c r="E21" s="3">
        <v>8760</v>
      </c>
      <c r="F21" s="3">
        <v>8634</v>
      </c>
      <c r="G21" s="3">
        <v>8464</v>
      </c>
      <c r="H21" s="4">
        <v>8450</v>
      </c>
      <c r="I21" s="4">
        <v>8446</v>
      </c>
      <c r="J21" s="16">
        <v>56095.000000000007</v>
      </c>
      <c r="K21" s="80">
        <f t="shared" si="17"/>
        <v>28.935431457742748</v>
      </c>
      <c r="L21" s="26">
        <f t="shared" si="18"/>
        <v>-0.35155572801176416</v>
      </c>
      <c r="M21" s="16">
        <v>6.0103932283295842</v>
      </c>
      <c r="N21" s="25">
        <f t="shared" si="19"/>
        <v>42.962299687541019</v>
      </c>
      <c r="O21" s="26">
        <f t="shared" si="20"/>
        <v>0.30949926000932704</v>
      </c>
      <c r="P21" s="16">
        <v>692.19700000000012</v>
      </c>
      <c r="Q21" s="25">
        <f t="shared" si="21"/>
        <v>17.928398504285408</v>
      </c>
      <c r="R21" s="26">
        <f t="shared" si="0"/>
        <v>-0.68184499773121587</v>
      </c>
      <c r="S21" s="16">
        <v>7.4166613093324774</v>
      </c>
      <c r="T21" s="25">
        <f t="shared" si="1"/>
        <v>38.140453466373593</v>
      </c>
      <c r="U21" s="26">
        <f t="shared" si="2"/>
        <v>-4.6472076004582967E-2</v>
      </c>
      <c r="V21" s="16">
        <v>41028.057999999997</v>
      </c>
      <c r="W21" s="25">
        <f t="shared" si="3"/>
        <v>16.643835919579129</v>
      </c>
      <c r="X21" s="26">
        <f t="shared" si="4"/>
        <v>-0.33846156788750797</v>
      </c>
      <c r="Y21" s="16">
        <v>4.396020357869924</v>
      </c>
      <c r="Z21" s="25">
        <f t="shared" si="22"/>
        <v>37.860134637594015</v>
      </c>
      <c r="AA21" s="26">
        <f t="shared" si="23"/>
        <v>0.28494351938777057</v>
      </c>
      <c r="AB21" s="16">
        <v>11617.04</v>
      </c>
      <c r="AC21" s="25">
        <f t="shared" si="5"/>
        <v>17.461177309475872</v>
      </c>
      <c r="AD21" s="26">
        <f t="shared" si="6"/>
        <v>-5.0145224840992104E-2</v>
      </c>
      <c r="AE21" s="16">
        <v>124.47273116897033</v>
      </c>
      <c r="AF21" s="25">
        <f t="shared" si="7"/>
        <v>40.330938396195712</v>
      </c>
      <c r="AG21" s="26">
        <f t="shared" si="8"/>
        <v>1.0646976261320595</v>
      </c>
      <c r="AH21" s="16">
        <v>70034.17</v>
      </c>
      <c r="AI21" s="81">
        <f t="shared" si="9"/>
        <v>34.401697121383556</v>
      </c>
      <c r="AJ21" s="26">
        <f t="shared" si="24"/>
        <v>-9.0133692415117581E-2</v>
      </c>
      <c r="AK21" s="16">
        <f t="shared" si="25"/>
        <v>8.291992659246981</v>
      </c>
      <c r="AL21" s="81">
        <f t="shared" si="26"/>
        <v>48.47575697651294</v>
      </c>
      <c r="AM21" s="26">
        <f t="shared" si="27"/>
        <v>0.52984139009374476</v>
      </c>
      <c r="AN21" s="16">
        <v>6108.26</v>
      </c>
      <c r="AO21" s="82">
        <f t="shared" si="10"/>
        <v>3.1246408708661071</v>
      </c>
      <c r="AP21" s="26">
        <f t="shared" si="11"/>
        <v>-0.77214998517596045</v>
      </c>
      <c r="AQ21" s="21">
        <f t="shared" si="12"/>
        <v>0.72321335543452525</v>
      </c>
      <c r="AR21" s="83">
        <f t="shared" si="13"/>
        <v>3.9582699338423644</v>
      </c>
      <c r="AS21" s="53">
        <f t="shared" si="14"/>
        <v>-0.57859168230103952</v>
      </c>
      <c r="AT21" s="4">
        <v>10</v>
      </c>
      <c r="AU21" s="30">
        <f t="shared" si="28"/>
        <v>20</v>
      </c>
      <c r="AV21" s="26">
        <f t="shared" si="29"/>
        <v>0.21865945446625829</v>
      </c>
      <c r="AW21" s="3">
        <v>10</v>
      </c>
      <c r="AX21" s="16">
        <v>100</v>
      </c>
      <c r="AY21" s="30">
        <f t="shared" si="30"/>
        <v>22.222222222222221</v>
      </c>
      <c r="AZ21" s="26">
        <f t="shared" si="15"/>
        <v>-0.36666872941705875</v>
      </c>
      <c r="BA21" s="7">
        <f t="shared" si="31"/>
        <v>-8.2336744207542528E-2</v>
      </c>
      <c r="BB21" s="56">
        <f t="shared" si="32"/>
        <v>-0.17257203244184044</v>
      </c>
      <c r="BC21" s="84">
        <f t="shared" si="33"/>
        <v>-8.2336744207542528E-2</v>
      </c>
      <c r="BD21" s="85">
        <f t="shared" si="16"/>
        <v>-0.17257203244184044</v>
      </c>
    </row>
    <row r="22" spans="1:56">
      <c r="A22" s="3">
        <v>19</v>
      </c>
      <c r="B22" s="3" t="s">
        <v>31</v>
      </c>
      <c r="C22" s="3">
        <v>14775</v>
      </c>
      <c r="D22" s="3">
        <v>14994</v>
      </c>
      <c r="E22" s="3">
        <v>14521</v>
      </c>
      <c r="F22" s="3">
        <v>14459</v>
      </c>
      <c r="G22" s="3">
        <v>14508</v>
      </c>
      <c r="H22" s="4">
        <v>14721</v>
      </c>
      <c r="I22" s="4">
        <v>14998</v>
      </c>
      <c r="J22" s="16">
        <v>44264.03</v>
      </c>
      <c r="K22" s="80">
        <f t="shared" si="17"/>
        <v>22.832673252669018</v>
      </c>
      <c r="L22" s="26">
        <f t="shared" si="18"/>
        <v>-0.6290850519808131</v>
      </c>
      <c r="M22" s="16">
        <v>2.995873434856176</v>
      </c>
      <c r="N22" s="25">
        <f t="shared" si="19"/>
        <v>21.414507744280332</v>
      </c>
      <c r="O22" s="26">
        <f t="shared" si="20"/>
        <v>-0.53395176778007925</v>
      </c>
      <c r="P22" s="16">
        <v>2127.5659999999998</v>
      </c>
      <c r="Q22" s="25">
        <f t="shared" si="21"/>
        <v>55.105484554496016</v>
      </c>
      <c r="R22" s="26">
        <f t="shared" si="0"/>
        <v>0.9240816919872672</v>
      </c>
      <c r="S22" s="16">
        <v>14.399769881556683</v>
      </c>
      <c r="T22" s="25">
        <f t="shared" si="1"/>
        <v>74.051346042041615</v>
      </c>
      <c r="U22" s="26">
        <f t="shared" si="2"/>
        <v>1.5025124176111815</v>
      </c>
      <c r="V22" s="16">
        <v>73044.56700000001</v>
      </c>
      <c r="W22" s="25">
        <f t="shared" si="3"/>
        <v>29.631960351735501</v>
      </c>
      <c r="X22" s="26">
        <f t="shared" si="4"/>
        <v>0.20349540888033493</v>
      </c>
      <c r="Y22" s="16">
        <v>4.9437947208121837</v>
      </c>
      <c r="Z22" s="25">
        <f t="shared" si="22"/>
        <v>42.577767733830441</v>
      </c>
      <c r="AA22" s="26">
        <f t="shared" si="23"/>
        <v>0.47987974278615142</v>
      </c>
      <c r="AB22" s="16">
        <v>10487.64</v>
      </c>
      <c r="AC22" s="25">
        <f t="shared" si="5"/>
        <v>15.76361462110413</v>
      </c>
      <c r="AD22" s="26">
        <f t="shared" si="6"/>
        <v>-0.11917892934413243</v>
      </c>
      <c r="AE22" s="16">
        <v>70.982335025380706</v>
      </c>
      <c r="AF22" s="25">
        <f t="shared" si="7"/>
        <v>22.999287910221533</v>
      </c>
      <c r="AG22" s="26">
        <f t="shared" si="8"/>
        <v>0.22698124872889475</v>
      </c>
      <c r="AH22" s="16">
        <v>48873.3</v>
      </c>
      <c r="AI22" s="81">
        <f t="shared" si="9"/>
        <v>24.007201969017622</v>
      </c>
      <c r="AJ22" s="26">
        <f t="shared" si="24"/>
        <v>-0.5553136908803441</v>
      </c>
      <c r="AK22" s="16">
        <f t="shared" si="25"/>
        <v>3.2586544872649688</v>
      </c>
      <c r="AL22" s="81">
        <f t="shared" si="26"/>
        <v>19.050395904405601</v>
      </c>
      <c r="AM22" s="26">
        <f t="shared" si="27"/>
        <v>-0.56145357315450217</v>
      </c>
      <c r="AN22" s="16">
        <v>26045.67</v>
      </c>
      <c r="AO22" s="82">
        <f t="shared" si="10"/>
        <v>13.323493923161628</v>
      </c>
      <c r="AP22" s="26">
        <f t="shared" si="11"/>
        <v>-0.27627787305201618</v>
      </c>
      <c r="AQ22" s="21">
        <f t="shared" si="12"/>
        <v>1.7366095479397252</v>
      </c>
      <c r="AR22" s="83">
        <f t="shared" si="13"/>
        <v>9.5047599837303007</v>
      </c>
      <c r="AS22" s="53">
        <f t="shared" si="14"/>
        <v>-0.35906360381784946</v>
      </c>
      <c r="AT22" s="4">
        <v>6</v>
      </c>
      <c r="AU22" s="30">
        <f t="shared" si="28"/>
        <v>33.333333333333336</v>
      </c>
      <c r="AV22" s="26">
        <f t="shared" si="29"/>
        <v>0.9971866159981303</v>
      </c>
      <c r="AW22" s="3">
        <v>6</v>
      </c>
      <c r="AX22" s="16">
        <v>100</v>
      </c>
      <c r="AY22" s="30">
        <f t="shared" si="30"/>
        <v>22.222222222222221</v>
      </c>
      <c r="AZ22" s="26">
        <f t="shared" si="15"/>
        <v>-0.36666872941705875</v>
      </c>
      <c r="BA22" s="7">
        <f t="shared" si="31"/>
        <v>3.7765011809873704E-2</v>
      </c>
      <c r="BB22" s="56">
        <f t="shared" si="32"/>
        <v>7.9152812100419911E-2</v>
      </c>
      <c r="BC22" s="84">
        <f t="shared" si="33"/>
        <v>3.7765011809873704E-2</v>
      </c>
      <c r="BD22" s="85">
        <f t="shared" si="16"/>
        <v>7.9152812100419911E-2</v>
      </c>
    </row>
    <row r="23" spans="1:56" ht="15.75" customHeight="1">
      <c r="A23" s="3">
        <v>20</v>
      </c>
      <c r="B23" s="3" t="s">
        <v>32</v>
      </c>
      <c r="C23" s="3">
        <v>42319</v>
      </c>
      <c r="D23" s="3">
        <v>39587</v>
      </c>
      <c r="E23" s="3">
        <v>38228</v>
      </c>
      <c r="F23" s="3">
        <v>37700</v>
      </c>
      <c r="G23" s="3">
        <v>37230</v>
      </c>
      <c r="H23" s="4">
        <v>37036</v>
      </c>
      <c r="I23" s="4">
        <v>36822</v>
      </c>
      <c r="J23" s="16">
        <v>106127.28999999998</v>
      </c>
      <c r="K23" s="80">
        <f>J23*100/J$38</f>
        <v>54.743540878705524</v>
      </c>
      <c r="L23" s="26">
        <f t="shared" si="18"/>
        <v>0.82209509016488502</v>
      </c>
      <c r="M23" s="16">
        <v>2.507792953519695</v>
      </c>
      <c r="N23" s="25">
        <f t="shared" si="19"/>
        <v>17.925707741648072</v>
      </c>
      <c r="O23" s="26">
        <f t="shared" si="20"/>
        <v>-0.67051480661581497</v>
      </c>
      <c r="P23" s="16">
        <v>2416.7839999999992</v>
      </c>
      <c r="Q23" s="25">
        <f t="shared" si="21"/>
        <v>62.596438081616768</v>
      </c>
      <c r="R23" s="26">
        <f t="shared" si="0"/>
        <v>1.2476660144485989</v>
      </c>
      <c r="S23" s="16">
        <v>5.7108721850705333</v>
      </c>
      <c r="T23" s="25">
        <f t="shared" si="1"/>
        <v>29.36837017931644</v>
      </c>
      <c r="U23" s="26">
        <f t="shared" si="2"/>
        <v>-0.42484810661219236</v>
      </c>
      <c r="V23" s="16">
        <v>26498.617000000006</v>
      </c>
      <c r="W23" s="25">
        <f t="shared" si="3"/>
        <v>10.749683386032316</v>
      </c>
      <c r="X23" s="26">
        <f t="shared" si="4"/>
        <v>-0.58440755526816635</v>
      </c>
      <c r="Y23" s="16">
        <v>0.6261635908220895</v>
      </c>
      <c r="Z23" s="25">
        <f t="shared" si="22"/>
        <v>5.3927497881676336</v>
      </c>
      <c r="AA23" s="26">
        <f t="shared" si="23"/>
        <v>-1.056633762494984</v>
      </c>
      <c r="AB23" s="16">
        <v>9546.52</v>
      </c>
      <c r="AC23" s="25">
        <f t="shared" si="5"/>
        <v>14.349049190538862</v>
      </c>
      <c r="AD23" s="26">
        <f t="shared" si="6"/>
        <v>-0.17670416396605154</v>
      </c>
      <c r="AE23" s="16">
        <v>22.558472553699286</v>
      </c>
      <c r="AF23" s="25">
        <f t="shared" si="7"/>
        <v>7.3092665223234183</v>
      </c>
      <c r="AG23" s="26">
        <f t="shared" si="8"/>
        <v>-0.53138783383972343</v>
      </c>
      <c r="AH23" s="16">
        <v>103272.07</v>
      </c>
      <c r="AI23" s="81">
        <f t="shared" si="9"/>
        <v>50.728586820380976</v>
      </c>
      <c r="AJ23" s="26">
        <f t="shared" si="24"/>
        <v>0.64053599512548653</v>
      </c>
      <c r="AK23" s="16">
        <f t="shared" si="25"/>
        <v>2.8046295692792356</v>
      </c>
      <c r="AL23" s="81">
        <f t="shared" si="26"/>
        <v>16.396124188304452</v>
      </c>
      <c r="AM23" s="26">
        <f t="shared" si="27"/>
        <v>-0.65989224134196522</v>
      </c>
      <c r="AN23" s="16">
        <v>53016.87</v>
      </c>
      <c r="AO23" s="82">
        <f t="shared" si="10"/>
        <v>27.120436727872619</v>
      </c>
      <c r="AP23" s="26">
        <f t="shared" si="11"/>
        <v>0.39453473051671856</v>
      </c>
      <c r="AQ23" s="21">
        <f t="shared" si="12"/>
        <v>1.4398150562163925</v>
      </c>
      <c r="AR23" s="83">
        <f t="shared" si="13"/>
        <v>7.8803531551082715</v>
      </c>
      <c r="AS23" s="53">
        <f t="shared" si="14"/>
        <v>-0.42335704102857191</v>
      </c>
      <c r="AT23" s="4">
        <v>67</v>
      </c>
      <c r="AU23" s="30">
        <f t="shared" si="28"/>
        <v>2.9850746268656718</v>
      </c>
      <c r="AV23" s="26">
        <f t="shared" si="29"/>
        <v>-0.77483416211545886</v>
      </c>
      <c r="AW23" s="3">
        <v>67</v>
      </c>
      <c r="AX23" s="16">
        <v>100</v>
      </c>
      <c r="AY23" s="30">
        <f t="shared" si="30"/>
        <v>22.222222222222221</v>
      </c>
      <c r="AZ23" s="26">
        <f t="shared" si="15"/>
        <v>-0.36666872941705875</v>
      </c>
      <c r="BA23" s="7">
        <f t="shared" si="31"/>
        <v>-0.19540568679075715</v>
      </c>
      <c r="BB23" s="56">
        <f t="shared" si="32"/>
        <v>-0.40955659401802663</v>
      </c>
      <c r="BC23" s="84">
        <f t="shared" si="33"/>
        <v>-0.19540568679075715</v>
      </c>
      <c r="BD23" s="85">
        <f t="shared" si="16"/>
        <v>-0.40955659401802663</v>
      </c>
    </row>
    <row r="24" spans="1:56" ht="15.75" customHeight="1">
      <c r="A24" s="3">
        <v>21</v>
      </c>
      <c r="B24" s="3" t="s">
        <v>33</v>
      </c>
      <c r="C24" s="3">
        <v>11214</v>
      </c>
      <c r="D24" s="3">
        <v>10663</v>
      </c>
      <c r="E24" s="3">
        <v>10164</v>
      </c>
      <c r="F24" s="3">
        <v>10062</v>
      </c>
      <c r="G24" s="3">
        <v>9853</v>
      </c>
      <c r="H24" s="4">
        <v>9940</v>
      </c>
      <c r="I24" s="4">
        <v>10023</v>
      </c>
      <c r="J24" s="16">
        <v>45374.459999999985</v>
      </c>
      <c r="K24" s="80">
        <f t="shared" si="17"/>
        <v>23.405465322436747</v>
      </c>
      <c r="L24" s="26">
        <f t="shared" si="18"/>
        <v>-0.60303673242502465</v>
      </c>
      <c r="M24" s="16">
        <v>4.0462332798287841</v>
      </c>
      <c r="N24" s="25">
        <f t="shared" si="19"/>
        <v>28.922481469988419</v>
      </c>
      <c r="O24" s="26">
        <f t="shared" si="20"/>
        <v>-0.24006512861819809</v>
      </c>
      <c r="P24" s="16">
        <v>1551.0829999999999</v>
      </c>
      <c r="Q24" s="25">
        <f t="shared" si="21"/>
        <v>40.174161600270615</v>
      </c>
      <c r="R24" s="26">
        <f t="shared" si="0"/>
        <v>0.27909811224646175</v>
      </c>
      <c r="S24" s="16">
        <v>13.8316657749242</v>
      </c>
      <c r="T24" s="25">
        <f t="shared" si="1"/>
        <v>71.129849786602904</v>
      </c>
      <c r="U24" s="26">
        <f t="shared" si="2"/>
        <v>1.3764962683802568</v>
      </c>
      <c r="V24" s="16">
        <v>20520.551999999996</v>
      </c>
      <c r="W24" s="25">
        <f t="shared" si="3"/>
        <v>8.3245641425970316</v>
      </c>
      <c r="X24" s="26">
        <f t="shared" si="4"/>
        <v>-0.68560078761969023</v>
      </c>
      <c r="Y24" s="16">
        <v>1.8299047619047615</v>
      </c>
      <c r="Z24" s="25">
        <f t="shared" si="22"/>
        <v>15.759808877058587</v>
      </c>
      <c r="AA24" s="26">
        <f t="shared" si="23"/>
        <v>-0.62825891745913709</v>
      </c>
      <c r="AB24" s="16">
        <v>7859.3999999999987</v>
      </c>
      <c r="AC24" s="25">
        <f t="shared" si="5"/>
        <v>11.813196558339701</v>
      </c>
      <c r="AD24" s="26">
        <f t="shared" si="6"/>
        <v>-0.27982807360067002</v>
      </c>
      <c r="AE24" s="16">
        <v>70.085607276618504</v>
      </c>
      <c r="AF24" s="25">
        <f t="shared" si="7"/>
        <v>22.70873534297375</v>
      </c>
      <c r="AG24" s="26">
        <f t="shared" si="8"/>
        <v>0.21293754041173379</v>
      </c>
      <c r="AH24" s="16">
        <v>49354.04</v>
      </c>
      <c r="AI24" s="81">
        <f t="shared" si="9"/>
        <v>24.243347722927947</v>
      </c>
      <c r="AJ24" s="26">
        <f t="shared" si="24"/>
        <v>-0.54474556998256563</v>
      </c>
      <c r="AK24" s="16">
        <f t="shared" si="25"/>
        <v>4.9240786191758952</v>
      </c>
      <c r="AL24" s="81">
        <f t="shared" si="26"/>
        <v>28.78661960828255</v>
      </c>
      <c r="AM24" s="26">
        <f t="shared" si="27"/>
        <v>-0.20036737057360135</v>
      </c>
      <c r="AN24" s="16">
        <v>13546.39</v>
      </c>
      <c r="AO24" s="82">
        <f t="shared" si="10"/>
        <v>6.9295681334278383</v>
      </c>
      <c r="AP24" s="26">
        <f t="shared" si="11"/>
        <v>-0.58715297536613698</v>
      </c>
      <c r="AQ24" s="21">
        <f t="shared" si="12"/>
        <v>1.3515304798962386</v>
      </c>
      <c r="AR24" s="83">
        <f t="shared" si="13"/>
        <v>7.3971566247287743</v>
      </c>
      <c r="AS24" s="53">
        <f t="shared" si="14"/>
        <v>-0.44248178566704799</v>
      </c>
      <c r="AT24" s="4">
        <v>14</v>
      </c>
      <c r="AU24" s="30">
        <f t="shared" si="28"/>
        <v>14.285714285714286</v>
      </c>
      <c r="AV24" s="26">
        <f t="shared" si="29"/>
        <v>-0.11499504333311535</v>
      </c>
      <c r="AW24" s="3">
        <v>14</v>
      </c>
      <c r="AX24" s="16">
        <v>100</v>
      </c>
      <c r="AY24" s="30">
        <f t="shared" si="30"/>
        <v>22.222222222222221</v>
      </c>
      <c r="AZ24" s="26">
        <f t="shared" si="15"/>
        <v>-0.36666872941705875</v>
      </c>
      <c r="BA24" s="7">
        <f t="shared" si="31"/>
        <v>-0.2127558614960568</v>
      </c>
      <c r="BB24" s="56">
        <f t="shared" si="32"/>
        <v>-0.4459213415063088</v>
      </c>
      <c r="BC24" s="84">
        <f t="shared" si="33"/>
        <v>-0.2127558614960568</v>
      </c>
      <c r="BD24" s="85">
        <f t="shared" si="16"/>
        <v>-0.4459213415063088</v>
      </c>
    </row>
    <row r="25" spans="1:56" ht="15.75" customHeight="1">
      <c r="A25" s="3">
        <v>22</v>
      </c>
      <c r="B25" s="3" t="s">
        <v>34</v>
      </c>
      <c r="C25" s="3">
        <v>5288</v>
      </c>
      <c r="D25" s="3">
        <v>4967</v>
      </c>
      <c r="E25" s="3">
        <v>4775</v>
      </c>
      <c r="F25" s="3">
        <v>4660</v>
      </c>
      <c r="G25" s="3">
        <v>4569</v>
      </c>
      <c r="H25" s="4">
        <v>4595</v>
      </c>
      <c r="I25" s="4">
        <v>4544</v>
      </c>
      <c r="J25" s="16">
        <v>73978.719999999987</v>
      </c>
      <c r="K25" s="80">
        <f t="shared" si="17"/>
        <v>38.160374042098972</v>
      </c>
      <c r="L25" s="26">
        <f t="shared" si="18"/>
        <v>6.7958202093015979E-2</v>
      </c>
      <c r="M25" s="16">
        <v>13.989924357034793</v>
      </c>
      <c r="N25" s="25">
        <f t="shared" si="19"/>
        <v>100</v>
      </c>
      <c r="O25" s="26">
        <f t="shared" si="20"/>
        <v>2.5421413366530148</v>
      </c>
      <c r="P25" s="16">
        <v>741.3950000000001</v>
      </c>
      <c r="Q25" s="25">
        <f t="shared" si="21"/>
        <v>19.202661972075408</v>
      </c>
      <c r="R25" s="26">
        <f t="shared" si="0"/>
        <v>-0.62680104646797274</v>
      </c>
      <c r="S25" s="16">
        <v>14.020329046898642</v>
      </c>
      <c r="T25" s="25">
        <f t="shared" si="1"/>
        <v>72.100057599180317</v>
      </c>
      <c r="U25" s="26">
        <f t="shared" si="2"/>
        <v>1.4183453216751771</v>
      </c>
      <c r="V25" s="16">
        <v>39192.404999999999</v>
      </c>
      <c r="W25" s="25">
        <f t="shared" si="3"/>
        <v>15.899167299453772</v>
      </c>
      <c r="X25" s="26">
        <f t="shared" si="4"/>
        <v>-0.36953444189369072</v>
      </c>
      <c r="Y25" s="16">
        <v>7.4115743192133126</v>
      </c>
      <c r="Z25" s="25">
        <f t="shared" si="22"/>
        <v>63.831187928782825</v>
      </c>
      <c r="AA25" s="26">
        <f t="shared" si="23"/>
        <v>1.358087391110498</v>
      </c>
      <c r="AB25" s="16">
        <v>4509.92</v>
      </c>
      <c r="AC25" s="25">
        <f t="shared" si="5"/>
        <v>6.7787072069607595</v>
      </c>
      <c r="AD25" s="26">
        <f t="shared" si="6"/>
        <v>-0.48456245695393568</v>
      </c>
      <c r="AE25" s="16">
        <v>85.285930408472012</v>
      </c>
      <c r="AF25" s="25">
        <f t="shared" si="7"/>
        <v>27.633856613116468</v>
      </c>
      <c r="AG25" s="26">
        <f t="shared" si="8"/>
        <v>0.45099073402039347</v>
      </c>
      <c r="AH25" s="16">
        <v>77727.13</v>
      </c>
      <c r="AI25" s="81">
        <f t="shared" si="9"/>
        <v>38.180579342546721</v>
      </c>
      <c r="AJ25" s="26">
        <f t="shared" si="24"/>
        <v>7.8980862940737195E-2</v>
      </c>
      <c r="AK25" s="16">
        <f t="shared" si="25"/>
        <v>17.105442341549296</v>
      </c>
      <c r="AL25" s="81">
        <f t="shared" si="26"/>
        <v>100</v>
      </c>
      <c r="AM25" s="26">
        <f t="shared" si="27"/>
        <v>2.4407150326948339</v>
      </c>
      <c r="AN25" s="16">
        <v>11922.64</v>
      </c>
      <c r="AO25" s="82">
        <f t="shared" si="10"/>
        <v>6.0989493296983239</v>
      </c>
      <c r="AP25" s="26">
        <f t="shared" si="11"/>
        <v>-0.62753797733285455</v>
      </c>
      <c r="AQ25" s="21">
        <f t="shared" si="12"/>
        <v>2.6238204225352111</v>
      </c>
      <c r="AR25" s="83">
        <f t="shared" si="13"/>
        <v>14.360616286023431</v>
      </c>
      <c r="AS25" s="53">
        <f t="shared" si="14"/>
        <v>-0.1668705603174041</v>
      </c>
      <c r="AT25" s="4">
        <v>15</v>
      </c>
      <c r="AU25" s="30">
        <f t="shared" si="28"/>
        <v>13.333333333333334</v>
      </c>
      <c r="AV25" s="26">
        <f t="shared" si="29"/>
        <v>-0.17060412629967764</v>
      </c>
      <c r="AW25" s="3">
        <v>15</v>
      </c>
      <c r="AX25" s="16">
        <v>100</v>
      </c>
      <c r="AY25" s="30">
        <f t="shared" si="30"/>
        <v>22.222222222222221</v>
      </c>
      <c r="AZ25" s="26">
        <f t="shared" si="15"/>
        <v>-0.36666872941705875</v>
      </c>
      <c r="BA25" s="7">
        <f t="shared" si="31"/>
        <v>0.3451980542058678</v>
      </c>
      <c r="BB25" s="56">
        <f t="shared" si="32"/>
        <v>0.72351087455092622</v>
      </c>
      <c r="BC25" s="84">
        <f t="shared" si="33"/>
        <v>0.3451980542058678</v>
      </c>
      <c r="BD25" s="85">
        <f t="shared" si="16"/>
        <v>0.72351087455092622</v>
      </c>
    </row>
    <row r="26" spans="1:56" ht="15.75" customHeight="1">
      <c r="A26" s="3">
        <v>23</v>
      </c>
      <c r="B26" s="3" t="s">
        <v>35</v>
      </c>
      <c r="C26" s="3">
        <v>7225</v>
      </c>
      <c r="D26" s="3">
        <v>6689</v>
      </c>
      <c r="E26" s="3">
        <v>6524</v>
      </c>
      <c r="F26" s="3">
        <v>6447</v>
      </c>
      <c r="G26" s="3">
        <v>6383</v>
      </c>
      <c r="H26" s="4">
        <v>6307</v>
      </c>
      <c r="I26" s="4">
        <v>6270</v>
      </c>
      <c r="J26" s="16">
        <v>55322.45</v>
      </c>
      <c r="K26" s="80">
        <f t="shared" si="17"/>
        <v>28.536927712797933</v>
      </c>
      <c r="L26" s="26">
        <f t="shared" si="18"/>
        <v>-0.36967810337340318</v>
      </c>
      <c r="M26" s="16">
        <v>7.6570865051903114</v>
      </c>
      <c r="N26" s="25">
        <f t="shared" si="19"/>
        <v>54.732865666567868</v>
      </c>
      <c r="O26" s="26">
        <f t="shared" si="20"/>
        <v>0.77023769663500063</v>
      </c>
      <c r="P26" s="16">
        <v>574.71600000000012</v>
      </c>
      <c r="Q26" s="25">
        <f t="shared" si="21"/>
        <v>14.885556387544144</v>
      </c>
      <c r="R26" s="26">
        <f t="shared" si="0"/>
        <v>-0.8132856749611248</v>
      </c>
      <c r="S26" s="16">
        <v>7.9545467128027703</v>
      </c>
      <c r="T26" s="25">
        <f t="shared" si="1"/>
        <v>40.906548929771091</v>
      </c>
      <c r="U26" s="26">
        <f t="shared" si="2"/>
        <v>7.2840997922372558E-2</v>
      </c>
      <c r="V26" s="16">
        <v>25242.217000000001</v>
      </c>
      <c r="W26" s="25">
        <f t="shared" si="3"/>
        <v>10.240000099307917</v>
      </c>
      <c r="X26" s="26">
        <f t="shared" si="4"/>
        <v>-0.60567516897368057</v>
      </c>
      <c r="Y26" s="16">
        <v>3.4937324567474048</v>
      </c>
      <c r="Z26" s="25">
        <f t="shared" si="22"/>
        <v>30.089301329869492</v>
      </c>
      <c r="AA26" s="26">
        <f t="shared" si="23"/>
        <v>-3.61532820728259E-2</v>
      </c>
      <c r="AB26" s="16">
        <v>3968.31</v>
      </c>
      <c r="AC26" s="25">
        <f t="shared" si="5"/>
        <v>5.964631655651198</v>
      </c>
      <c r="AD26" s="26">
        <f t="shared" si="6"/>
        <v>-0.51766795075236482</v>
      </c>
      <c r="AE26" s="16">
        <v>54.924705882352939</v>
      </c>
      <c r="AF26" s="25">
        <f t="shared" si="7"/>
        <v>17.796387277493597</v>
      </c>
      <c r="AG26" s="26">
        <f t="shared" si="8"/>
        <v>-2.4498266944738698E-2</v>
      </c>
      <c r="AH26" s="16">
        <v>58519.56</v>
      </c>
      <c r="AI26" s="81">
        <f t="shared" si="9"/>
        <v>28.745570609270192</v>
      </c>
      <c r="AJ26" s="26">
        <f t="shared" si="24"/>
        <v>-0.34325968686277886</v>
      </c>
      <c r="AK26" s="16">
        <f t="shared" si="25"/>
        <v>9.333263157894736</v>
      </c>
      <c r="AL26" s="81">
        <f t="shared" si="26"/>
        <v>54.563120739790186</v>
      </c>
      <c r="AM26" s="26">
        <f t="shared" si="27"/>
        <v>0.75560274602223443</v>
      </c>
      <c r="AN26" s="16">
        <v>7784.4501</v>
      </c>
      <c r="AO26" s="82">
        <f t="shared" si="10"/>
        <v>3.9820850683628</v>
      </c>
      <c r="AP26" s="26">
        <f t="shared" si="11"/>
        <v>-0.73046072236758941</v>
      </c>
      <c r="AQ26" s="21">
        <f t="shared" si="12"/>
        <v>1.2415390909090909</v>
      </c>
      <c r="AR26" s="83">
        <f t="shared" si="13"/>
        <v>6.7951550096620803</v>
      </c>
      <c r="AS26" s="53">
        <f t="shared" si="14"/>
        <v>-0.46630879276715781</v>
      </c>
      <c r="AT26" s="4">
        <v>9</v>
      </c>
      <c r="AU26" s="30">
        <f t="shared" si="28"/>
        <v>22.222222222222221</v>
      </c>
      <c r="AV26" s="26">
        <f t="shared" si="29"/>
        <v>0.34841398138823687</v>
      </c>
      <c r="AW26" s="3">
        <v>9</v>
      </c>
      <c r="AX26" s="16">
        <v>100</v>
      </c>
      <c r="AY26" s="30">
        <f t="shared" si="30"/>
        <v>22.222222222222221</v>
      </c>
      <c r="AZ26" s="26">
        <f t="shared" si="15"/>
        <v>-0.36666872941705875</v>
      </c>
      <c r="BA26" s="7">
        <f t="shared" si="31"/>
        <v>-0.17954864572946247</v>
      </c>
      <c r="BB26" s="56">
        <f t="shared" si="32"/>
        <v>-0.3763213497683438</v>
      </c>
      <c r="BC26" s="84">
        <f t="shared" si="33"/>
        <v>-0.17954864572946247</v>
      </c>
      <c r="BD26" s="85">
        <f t="shared" si="16"/>
        <v>-0.3763213497683438</v>
      </c>
    </row>
    <row r="27" spans="1:56" ht="15.75" customHeight="1">
      <c r="A27" s="3">
        <v>24</v>
      </c>
      <c r="B27" s="3" t="s">
        <v>36</v>
      </c>
      <c r="C27" s="3">
        <v>6322</v>
      </c>
      <c r="D27" s="3">
        <v>6026</v>
      </c>
      <c r="E27" s="3">
        <v>5775</v>
      </c>
      <c r="F27" s="3">
        <v>5660</v>
      </c>
      <c r="G27" s="3">
        <v>5557</v>
      </c>
      <c r="H27" s="4">
        <v>5555</v>
      </c>
      <c r="I27" s="4">
        <v>5472</v>
      </c>
      <c r="J27" s="16">
        <v>61870.939999999988</v>
      </c>
      <c r="K27" s="80">
        <f t="shared" si="17"/>
        <v>31.914829193263454</v>
      </c>
      <c r="L27" s="26">
        <f t="shared" si="18"/>
        <v>-0.21606449411582984</v>
      </c>
      <c r="M27" s="16">
        <v>9.7866086681429909</v>
      </c>
      <c r="N27" s="25">
        <f t="shared" si="19"/>
        <v>69.954693237650162</v>
      </c>
      <c r="O27" s="26">
        <f t="shared" si="20"/>
        <v>1.3660697959735122</v>
      </c>
      <c r="P27" s="16">
        <v>710.7919999999998</v>
      </c>
      <c r="Q27" s="25">
        <f t="shared" si="21"/>
        <v>18.410022334188142</v>
      </c>
      <c r="R27" s="26">
        <f t="shared" si="0"/>
        <v>-0.66104044726696953</v>
      </c>
      <c r="S27" s="16">
        <v>11.243150901613411</v>
      </c>
      <c r="T27" s="25">
        <f t="shared" si="1"/>
        <v>57.818316880509904</v>
      </c>
      <c r="U27" s="26">
        <f t="shared" si="2"/>
        <v>0.80231510553817775</v>
      </c>
      <c r="V27" s="16">
        <v>31434.211999999996</v>
      </c>
      <c r="W27" s="25">
        <f t="shared" si="3"/>
        <v>12.751904240489893</v>
      </c>
      <c r="X27" s="26">
        <f t="shared" si="4"/>
        <v>-0.50086065311370365</v>
      </c>
      <c r="Y27" s="16">
        <v>4.972194242328376</v>
      </c>
      <c r="Z27" s="25">
        <f t="shared" si="22"/>
        <v>42.822354796836507</v>
      </c>
      <c r="AA27" s="26">
        <f t="shared" si="23"/>
        <v>0.48998626810973817</v>
      </c>
      <c r="AB27" s="16">
        <v>2013.37</v>
      </c>
      <c r="AC27" s="25">
        <f t="shared" si="5"/>
        <v>3.0262278996697467</v>
      </c>
      <c r="AD27" s="26">
        <f t="shared" si="6"/>
        <v>-0.63716215146191779</v>
      </c>
      <c r="AE27" s="16">
        <v>31.847042075292627</v>
      </c>
      <c r="AF27" s="25">
        <f t="shared" si="7"/>
        <v>10.31889539160262</v>
      </c>
      <c r="AG27" s="26">
        <f t="shared" si="8"/>
        <v>-0.38591897640223499</v>
      </c>
      <c r="AH27" s="16">
        <v>64396.959999999999</v>
      </c>
      <c r="AI27" s="81">
        <f t="shared" si="9"/>
        <v>31.632626094631405</v>
      </c>
      <c r="AJ27" s="26">
        <f t="shared" si="24"/>
        <v>-0.21405663788702683</v>
      </c>
      <c r="AK27" s="16">
        <f t="shared" si="25"/>
        <v>11.768450292397661</v>
      </c>
      <c r="AL27" s="81">
        <f t="shared" si="26"/>
        <v>68.799450241704506</v>
      </c>
      <c r="AM27" s="26">
        <f t="shared" si="27"/>
        <v>1.2835838519298293</v>
      </c>
      <c r="AN27" s="16">
        <v>24015.74</v>
      </c>
      <c r="AO27" s="82">
        <f t="shared" si="10"/>
        <v>12.285096369194175</v>
      </c>
      <c r="AP27" s="26">
        <f t="shared" si="11"/>
        <v>-0.32676515683480228</v>
      </c>
      <c r="AQ27" s="21">
        <f t="shared" si="12"/>
        <v>4.3888413742690062</v>
      </c>
      <c r="AR27" s="83">
        <f t="shared" si="13"/>
        <v>24.020876724178766</v>
      </c>
      <c r="AS27" s="53">
        <f t="shared" si="14"/>
        <v>0.21547906846778916</v>
      </c>
      <c r="AT27" s="4">
        <v>35</v>
      </c>
      <c r="AU27" s="30">
        <f t="shared" si="28"/>
        <v>5.7142857142857144</v>
      </c>
      <c r="AV27" s="26">
        <f t="shared" si="29"/>
        <v>-0.61547679003217581</v>
      </c>
      <c r="AW27" s="3">
        <v>35</v>
      </c>
      <c r="AX27" s="16">
        <v>100</v>
      </c>
      <c r="AY27" s="30">
        <f t="shared" si="30"/>
        <v>22.222222222222221</v>
      </c>
      <c r="AZ27" s="26">
        <f t="shared" si="15"/>
        <v>-0.36666872941705875</v>
      </c>
      <c r="BA27" s="7">
        <f t="shared" si="31"/>
        <v>-8.8832450619821188E-3</v>
      </c>
      <c r="BB27" s="56">
        <f t="shared" si="32"/>
        <v>-1.8618657681691554E-2</v>
      </c>
      <c r="BC27" s="84">
        <f t="shared" si="33"/>
        <v>-8.8832450619821188E-3</v>
      </c>
      <c r="BD27" s="85">
        <f t="shared" si="16"/>
        <v>-1.8618657681691554E-2</v>
      </c>
    </row>
    <row r="28" spans="1:56" ht="15.75" customHeight="1">
      <c r="A28" s="3">
        <v>25</v>
      </c>
      <c r="B28" s="3" t="s">
        <v>37</v>
      </c>
      <c r="C28" s="3">
        <v>14442</v>
      </c>
      <c r="D28" s="3">
        <v>13205</v>
      </c>
      <c r="E28" s="3">
        <v>12705</v>
      </c>
      <c r="F28" s="3">
        <v>12490</v>
      </c>
      <c r="G28" s="3">
        <v>12267</v>
      </c>
      <c r="H28" s="4">
        <v>12153</v>
      </c>
      <c r="I28" s="4">
        <v>12183</v>
      </c>
      <c r="J28" s="16">
        <v>114433.87000000002</v>
      </c>
      <c r="K28" s="80">
        <f t="shared" si="17"/>
        <v>59.028316281829831</v>
      </c>
      <c r="L28" s="26">
        <f t="shared" si="18"/>
        <v>1.0169497412961814</v>
      </c>
      <c r="M28" s="16">
        <v>7.9236857775931329</v>
      </c>
      <c r="N28" s="25">
        <f t="shared" si="19"/>
        <v>56.63851766009536</v>
      </c>
      <c r="O28" s="26">
        <f t="shared" si="20"/>
        <v>0.84483114624608258</v>
      </c>
      <c r="P28" s="16">
        <v>1185.452</v>
      </c>
      <c r="Q28" s="25">
        <f t="shared" si="21"/>
        <v>30.704056596174414</v>
      </c>
      <c r="R28" s="26">
        <f t="shared" si="0"/>
        <v>-0.12997898325194937</v>
      </c>
      <c r="S28" s="16">
        <v>8.2083644924525689</v>
      </c>
      <c r="T28" s="25">
        <f t="shared" si="1"/>
        <v>42.21181619355864</v>
      </c>
      <c r="U28" s="26">
        <f t="shared" si="2"/>
        <v>0.12914254340389922</v>
      </c>
      <c r="V28" s="16">
        <v>60026.162000000004</v>
      </c>
      <c r="W28" s="25">
        <f t="shared" si="3"/>
        <v>24.350789189438991</v>
      </c>
      <c r="X28" s="26">
        <f t="shared" si="4"/>
        <v>-1.6872633623592287E-2</v>
      </c>
      <c r="Y28" s="16">
        <v>4.1563607533582605</v>
      </c>
      <c r="Z28" s="25">
        <f t="shared" si="22"/>
        <v>35.796098496869533</v>
      </c>
      <c r="AA28" s="26">
        <f t="shared" si="23"/>
        <v>0.19965596055841062</v>
      </c>
      <c r="AB28" s="16">
        <v>6612.4899999999989</v>
      </c>
      <c r="AC28" s="25">
        <f t="shared" si="5"/>
        <v>9.939008589721313</v>
      </c>
      <c r="AD28" s="26">
        <f t="shared" si="6"/>
        <v>-0.35604448628174906</v>
      </c>
      <c r="AE28" s="16">
        <v>45.786525411992791</v>
      </c>
      <c r="AF28" s="25">
        <f t="shared" si="7"/>
        <v>14.835486603569207</v>
      </c>
      <c r="AG28" s="26">
        <f t="shared" si="8"/>
        <v>-0.16761187221954019</v>
      </c>
      <c r="AH28" s="16">
        <v>126658.72</v>
      </c>
      <c r="AI28" s="81">
        <f t="shared" si="9"/>
        <v>62.216414119309555</v>
      </c>
      <c r="AJ28" s="26">
        <f t="shared" si="24"/>
        <v>1.154645377731532</v>
      </c>
      <c r="AK28" s="16">
        <f t="shared" si="25"/>
        <v>10.396349010916852</v>
      </c>
      <c r="AL28" s="81">
        <f t="shared" si="26"/>
        <v>60.778019084978659</v>
      </c>
      <c r="AM28" s="26">
        <f t="shared" si="27"/>
        <v>0.98609396224160173</v>
      </c>
      <c r="AN28" s="16">
        <v>25713.37</v>
      </c>
      <c r="AO28" s="82">
        <f t="shared" si="10"/>
        <v>13.153508008778676</v>
      </c>
      <c r="AP28" s="26">
        <f t="shared" si="11"/>
        <v>-0.28454265282324959</v>
      </c>
      <c r="AQ28" s="21">
        <f t="shared" si="12"/>
        <v>2.1105942707050809</v>
      </c>
      <c r="AR28" s="83">
        <f t="shared" si="13"/>
        <v>11.551642100486923</v>
      </c>
      <c r="AS28" s="53">
        <f t="shared" si="14"/>
        <v>-0.27804874686660247</v>
      </c>
      <c r="AT28" s="4">
        <v>40</v>
      </c>
      <c r="AU28" s="30">
        <f t="shared" si="28"/>
        <v>5</v>
      </c>
      <c r="AV28" s="26">
        <f t="shared" si="29"/>
        <v>-0.6571836022570976</v>
      </c>
      <c r="AW28" s="3">
        <v>40</v>
      </c>
      <c r="AX28" s="16">
        <v>100</v>
      </c>
      <c r="AY28" s="30">
        <f t="shared" si="30"/>
        <v>22.222222222222221</v>
      </c>
      <c r="AZ28" s="26">
        <f t="shared" si="15"/>
        <v>-0.36666872941705875</v>
      </c>
      <c r="BA28" s="7">
        <f t="shared" si="31"/>
        <v>0.11384655302132064</v>
      </c>
      <c r="BB28" s="56">
        <f t="shared" si="32"/>
        <v>0.23861437843430297</v>
      </c>
      <c r="BC28" s="84">
        <f t="shared" si="33"/>
        <v>0.11384655302132064</v>
      </c>
      <c r="BD28" s="85">
        <f t="shared" si="16"/>
        <v>0.23861437843430297</v>
      </c>
    </row>
    <row r="29" spans="1:56" ht="15.75" customHeight="1">
      <c r="A29" s="3">
        <v>26</v>
      </c>
      <c r="B29" s="3" t="s">
        <v>38</v>
      </c>
      <c r="C29" s="3">
        <v>9269</v>
      </c>
      <c r="D29" s="3">
        <v>8701</v>
      </c>
      <c r="E29" s="3">
        <v>8400</v>
      </c>
      <c r="F29" s="3">
        <v>8230</v>
      </c>
      <c r="G29" s="3">
        <v>8067</v>
      </c>
      <c r="H29" s="4">
        <v>7960</v>
      </c>
      <c r="I29" s="4">
        <v>7891</v>
      </c>
      <c r="J29" s="16">
        <v>62909.14</v>
      </c>
      <c r="K29" s="80">
        <f t="shared" si="17"/>
        <v>32.45036292959341</v>
      </c>
      <c r="L29" s="26">
        <f t="shared" si="18"/>
        <v>-0.19171053631315854</v>
      </c>
      <c r="M29" s="16">
        <v>6.787047146401985</v>
      </c>
      <c r="N29" s="25">
        <f t="shared" si="19"/>
        <v>48.513823042861112</v>
      </c>
      <c r="O29" s="26">
        <f t="shared" si="20"/>
        <v>0.52680403500304096</v>
      </c>
      <c r="P29" s="16">
        <v>412.02000000000004</v>
      </c>
      <c r="Q29" s="25">
        <f t="shared" si="21"/>
        <v>10.671613358242919</v>
      </c>
      <c r="R29" s="26">
        <f t="shared" si="0"/>
        <v>-0.99531402356725918</v>
      </c>
      <c r="S29" s="16">
        <v>4.4451397130219021</v>
      </c>
      <c r="T29" s="25">
        <f t="shared" si="1"/>
        <v>22.859294405517385</v>
      </c>
      <c r="U29" s="26">
        <f t="shared" si="2"/>
        <v>-0.70561131571761826</v>
      </c>
      <c r="V29" s="16">
        <v>15601.067000000001</v>
      </c>
      <c r="W29" s="25">
        <f t="shared" si="3"/>
        <v>6.3288786254119227</v>
      </c>
      <c r="X29" s="26">
        <f t="shared" si="4"/>
        <v>-0.76887498899669693</v>
      </c>
      <c r="Y29" s="16">
        <v>1.683144567914554</v>
      </c>
      <c r="Z29" s="25">
        <f t="shared" si="22"/>
        <v>14.495856426528766</v>
      </c>
      <c r="AA29" s="26">
        <f t="shared" si="23"/>
        <v>-0.6804864036233268</v>
      </c>
      <c r="AB29" s="16">
        <v>1054.2</v>
      </c>
      <c r="AC29" s="25">
        <f t="shared" si="5"/>
        <v>1.5845321286359919</v>
      </c>
      <c r="AD29" s="26">
        <f t="shared" si="6"/>
        <v>-0.69579067842161058</v>
      </c>
      <c r="AE29" s="16">
        <v>11.373395188261949</v>
      </c>
      <c r="AF29" s="25">
        <f t="shared" si="7"/>
        <v>3.6851420900430121</v>
      </c>
      <c r="AG29" s="26">
        <f t="shared" si="8"/>
        <v>-0.70655801703290233</v>
      </c>
      <c r="AH29" s="16">
        <v>64408.71</v>
      </c>
      <c r="AI29" s="81">
        <f t="shared" si="9"/>
        <v>31.638397847779565</v>
      </c>
      <c r="AJ29" s="26">
        <f t="shared" si="24"/>
        <v>-0.21379833730760989</v>
      </c>
      <c r="AK29" s="16">
        <f t="shared" si="25"/>
        <v>8.1623000887086548</v>
      </c>
      <c r="AL29" s="81">
        <f t="shared" si="26"/>
        <v>47.717562198799996</v>
      </c>
      <c r="AM29" s="26">
        <f t="shared" si="27"/>
        <v>0.50172230805251949</v>
      </c>
      <c r="AN29" s="16">
        <v>16537.0615</v>
      </c>
      <c r="AO29" s="82">
        <f t="shared" si="10"/>
        <v>8.4594267838838508</v>
      </c>
      <c r="AP29" s="26">
        <f t="shared" si="11"/>
        <v>-0.51277066626109857</v>
      </c>
      <c r="AQ29" s="21">
        <f t="shared" si="12"/>
        <v>2.0956864149030543</v>
      </c>
      <c r="AR29" s="83">
        <f t="shared" si="13"/>
        <v>11.470048865301484</v>
      </c>
      <c r="AS29" s="53">
        <f t="shared" si="14"/>
        <v>-0.28127817772762931</v>
      </c>
      <c r="AT29" s="4">
        <v>30</v>
      </c>
      <c r="AU29" s="30">
        <f t="shared" si="28"/>
        <v>6.666666666666667</v>
      </c>
      <c r="AV29" s="26">
        <f t="shared" si="29"/>
        <v>-0.55986770706561351</v>
      </c>
      <c r="AW29" s="3">
        <v>30</v>
      </c>
      <c r="AX29" s="16">
        <v>100</v>
      </c>
      <c r="AY29" s="30">
        <f t="shared" si="30"/>
        <v>22.222222222222221</v>
      </c>
      <c r="AZ29" s="26">
        <f t="shared" si="15"/>
        <v>-0.36666872941705875</v>
      </c>
      <c r="BA29" s="7">
        <f t="shared" si="31"/>
        <v>-0.40112479785420541</v>
      </c>
      <c r="BB29" s="56">
        <f t="shared" si="32"/>
        <v>-0.84072940088613846</v>
      </c>
      <c r="BC29" s="84">
        <f t="shared" si="33"/>
        <v>-0.40112479785420541</v>
      </c>
      <c r="BD29" s="85">
        <f t="shared" si="16"/>
        <v>-0.84072940088613846</v>
      </c>
    </row>
    <row r="30" spans="1:56" ht="15.75" customHeight="1">
      <c r="A30" s="3">
        <v>27</v>
      </c>
      <c r="B30" s="3" t="s">
        <v>39</v>
      </c>
      <c r="C30" s="3">
        <v>11601</v>
      </c>
      <c r="D30" s="3">
        <v>10906</v>
      </c>
      <c r="E30" s="3">
        <v>10458</v>
      </c>
      <c r="F30" s="3">
        <v>10339</v>
      </c>
      <c r="G30" s="3">
        <v>10098</v>
      </c>
      <c r="H30" s="4">
        <v>9890</v>
      </c>
      <c r="I30" s="4">
        <v>9777</v>
      </c>
      <c r="J30" s="16">
        <v>24490.549999999996</v>
      </c>
      <c r="K30" s="80">
        <f t="shared" si="17"/>
        <v>12.632937532532694</v>
      </c>
      <c r="L30" s="26">
        <f t="shared" si="18"/>
        <v>-1.0929287213431313</v>
      </c>
      <c r="M30" s="16">
        <v>2.1110723213516072</v>
      </c>
      <c r="N30" s="25">
        <f t="shared" si="19"/>
        <v>15.089948076024161</v>
      </c>
      <c r="O30" s="26">
        <f t="shared" si="20"/>
        <v>-0.78151571152673793</v>
      </c>
      <c r="P30" s="16">
        <v>408.48400000000009</v>
      </c>
      <c r="Q30" s="25">
        <f t="shared" si="21"/>
        <v>10.580028423446679</v>
      </c>
      <c r="R30" s="26">
        <f t="shared" si="0"/>
        <v>-0.99927018868915096</v>
      </c>
      <c r="S30" s="16">
        <v>3.5211102491164561</v>
      </c>
      <c r="T30" s="25">
        <f t="shared" si="1"/>
        <v>18.107438914247041</v>
      </c>
      <c r="U30" s="26">
        <f t="shared" si="2"/>
        <v>-0.91057838681926884</v>
      </c>
      <c r="V30" s="16">
        <v>9602.6720000000023</v>
      </c>
      <c r="W30" s="25">
        <f t="shared" si="3"/>
        <v>3.8955121189878592</v>
      </c>
      <c r="X30" s="26">
        <f t="shared" si="4"/>
        <v>-0.87041235584888388</v>
      </c>
      <c r="Y30" s="16">
        <v>0.82774519437979499</v>
      </c>
      <c r="Z30" s="25">
        <f t="shared" si="22"/>
        <v>7.1288442622284505</v>
      </c>
      <c r="AA30" s="26">
        <f t="shared" si="23"/>
        <v>-0.98489700524139412</v>
      </c>
      <c r="AB30" s="16">
        <v>571.65</v>
      </c>
      <c r="AC30" s="25">
        <f t="shared" si="5"/>
        <v>0.85922765256570366</v>
      </c>
      <c r="AD30" s="26">
        <f t="shared" si="6"/>
        <v>-0.72528617524115235</v>
      </c>
      <c r="AE30" s="16">
        <v>4.9275924489268164</v>
      </c>
      <c r="AF30" s="25">
        <f t="shared" si="7"/>
        <v>1.5966101621844133</v>
      </c>
      <c r="AG30" s="26">
        <f t="shared" si="8"/>
        <v>-0.80750612939602862</v>
      </c>
      <c r="AH30" s="16">
        <v>23156.17</v>
      </c>
      <c r="AI30" s="81">
        <f t="shared" si="9"/>
        <v>11.374612518878545</v>
      </c>
      <c r="AJ30" s="26">
        <f t="shared" si="24"/>
        <v>-1.1206540806625236</v>
      </c>
      <c r="AK30" s="16">
        <f t="shared" si="25"/>
        <v>2.3684330571750025</v>
      </c>
      <c r="AL30" s="81">
        <f t="shared" si="26"/>
        <v>13.846078984008816</v>
      </c>
      <c r="AM30" s="26">
        <f t="shared" si="27"/>
        <v>-0.75446547293914934</v>
      </c>
      <c r="AN30" s="16">
        <v>8432.8924999999999</v>
      </c>
      <c r="AO30" s="82">
        <f t="shared" si="10"/>
        <v>4.3137915814193022</v>
      </c>
      <c r="AP30" s="26">
        <f t="shared" si="11"/>
        <v>-0.71433302561667145</v>
      </c>
      <c r="AQ30" s="21">
        <f t="shared" si="12"/>
        <v>0.86252352459854764</v>
      </c>
      <c r="AR30" s="83">
        <f t="shared" si="13"/>
        <v>4.720738228899128</v>
      </c>
      <c r="AS30" s="53">
        <f t="shared" si="14"/>
        <v>-0.54841346180255557</v>
      </c>
      <c r="AT30" s="4">
        <v>9</v>
      </c>
      <c r="AU30" s="30">
        <f t="shared" si="28"/>
        <v>22.222222222222221</v>
      </c>
      <c r="AV30" s="26">
        <f t="shared" si="29"/>
        <v>0.34841398138823687</v>
      </c>
      <c r="AW30" s="3">
        <v>9</v>
      </c>
      <c r="AX30" s="16">
        <v>100</v>
      </c>
      <c r="AY30" s="30">
        <f t="shared" si="30"/>
        <v>22.222222222222221</v>
      </c>
      <c r="AZ30" s="26">
        <f t="shared" si="15"/>
        <v>-0.36666872941705875</v>
      </c>
      <c r="BA30" s="7">
        <f t="shared" si="31"/>
        <v>-0.71301227950483514</v>
      </c>
      <c r="BB30" s="56">
        <f t="shared" si="32"/>
        <v>-1.4944236551299894</v>
      </c>
      <c r="BC30" s="84">
        <f t="shared" si="33"/>
        <v>-0.71301227950483514</v>
      </c>
      <c r="BD30" s="85">
        <f t="shared" si="16"/>
        <v>-1.4944236551299894</v>
      </c>
    </row>
    <row r="31" spans="1:56" ht="15.75" customHeight="1">
      <c r="A31" s="3">
        <v>28</v>
      </c>
      <c r="B31" s="3" t="s">
        <v>40</v>
      </c>
      <c r="C31" s="3">
        <v>30370</v>
      </c>
      <c r="D31" s="3">
        <v>29640</v>
      </c>
      <c r="E31" s="3">
        <v>29042</v>
      </c>
      <c r="F31" s="3">
        <v>28708</v>
      </c>
      <c r="G31" s="3">
        <v>28587</v>
      </c>
      <c r="H31" s="4">
        <v>28563</v>
      </c>
      <c r="I31" s="4">
        <v>28695</v>
      </c>
      <c r="J31" s="16">
        <v>66939.14</v>
      </c>
      <c r="K31" s="80">
        <f t="shared" si="17"/>
        <v>34.529154065607372</v>
      </c>
      <c r="L31" s="26">
        <f t="shared" si="18"/>
        <v>-9.7175331203580406E-2</v>
      </c>
      <c r="M31" s="16">
        <v>2.2041205136648006</v>
      </c>
      <c r="N31" s="25">
        <f t="shared" si="19"/>
        <v>15.755056692329182</v>
      </c>
      <c r="O31" s="26">
        <f t="shared" si="20"/>
        <v>-0.75548118569266443</v>
      </c>
      <c r="P31" s="16">
        <v>1754.9969999999994</v>
      </c>
      <c r="Q31" s="25">
        <f t="shared" si="21"/>
        <v>45.455680376865786</v>
      </c>
      <c r="R31" s="26">
        <f t="shared" si="0"/>
        <v>0.50724218879211258</v>
      </c>
      <c r="S31" s="16">
        <v>5.7787191307211048</v>
      </c>
      <c r="T31" s="25">
        <f t="shared" si="1"/>
        <v>29.717275591805084</v>
      </c>
      <c r="U31" s="26">
        <f t="shared" si="2"/>
        <v>-0.40979838116900713</v>
      </c>
      <c r="V31" s="16">
        <v>69577.986999999994</v>
      </c>
      <c r="W31" s="25">
        <f t="shared" si="3"/>
        <v>28.225674226223664</v>
      </c>
      <c r="X31" s="26">
        <f t="shared" si="4"/>
        <v>0.14481514437917156</v>
      </c>
      <c r="Y31" s="16">
        <v>2.2910104379321696</v>
      </c>
      <c r="Z31" s="25">
        <f t="shared" si="22"/>
        <v>19.731019552938047</v>
      </c>
      <c r="AA31" s="26">
        <f t="shared" si="23"/>
        <v>-0.46416544183619141</v>
      </c>
      <c r="AB31" s="16">
        <v>7168.74</v>
      </c>
      <c r="AC31" s="25">
        <f t="shared" si="5"/>
        <v>10.775089026596453</v>
      </c>
      <c r="AD31" s="26">
        <f t="shared" si="6"/>
        <v>-0.32204413376725299</v>
      </c>
      <c r="AE31" s="16">
        <v>23.604675666776423</v>
      </c>
      <c r="AF31" s="25">
        <f t="shared" si="7"/>
        <v>7.648251237346213</v>
      </c>
      <c r="AG31" s="26">
        <f t="shared" si="8"/>
        <v>-0.51500318266678724</v>
      </c>
      <c r="AH31" s="16">
        <v>77036.960000000006</v>
      </c>
      <c r="AI31" s="81">
        <f t="shared" si="9"/>
        <v>37.841558842949667</v>
      </c>
      <c r="AJ31" s="26">
        <f t="shared" si="24"/>
        <v>6.3808836481487524E-2</v>
      </c>
      <c r="AK31" s="16">
        <f t="shared" si="25"/>
        <v>2.6846823488412617</v>
      </c>
      <c r="AL31" s="81">
        <f t="shared" si="26"/>
        <v>15.694901629758737</v>
      </c>
      <c r="AM31" s="26">
        <f t="shared" si="27"/>
        <v>-0.68589840127936585</v>
      </c>
      <c r="AN31" s="16">
        <v>13663.933999999999</v>
      </c>
      <c r="AO31" s="82">
        <f t="shared" si="10"/>
        <v>6.9896970058931691</v>
      </c>
      <c r="AP31" s="26">
        <f t="shared" si="11"/>
        <v>-0.58422948673107866</v>
      </c>
      <c r="AQ31" s="21">
        <f t="shared" si="12"/>
        <v>0.47617821920195152</v>
      </c>
      <c r="AR31" s="83">
        <f t="shared" si="13"/>
        <v>2.6062045370901954</v>
      </c>
      <c r="AS31" s="53">
        <f t="shared" si="14"/>
        <v>-0.6321059437281582</v>
      </c>
      <c r="AT31" s="4">
        <v>20</v>
      </c>
      <c r="AU31" s="30">
        <f t="shared" si="28"/>
        <v>10</v>
      </c>
      <c r="AV31" s="26">
        <f t="shared" si="29"/>
        <v>-0.36523591668264566</v>
      </c>
      <c r="AW31" s="3">
        <v>20</v>
      </c>
      <c r="AX31" s="16">
        <v>100</v>
      </c>
      <c r="AY31" s="30">
        <f t="shared" si="30"/>
        <v>22.222222222222221</v>
      </c>
      <c r="AZ31" s="26">
        <f t="shared" si="15"/>
        <v>-0.36666872941705875</v>
      </c>
      <c r="BA31" s="7">
        <f t="shared" si="31"/>
        <v>-0.32324057959587182</v>
      </c>
      <c r="BB31" s="56">
        <f t="shared" si="32"/>
        <v>-0.67748955008386147</v>
      </c>
      <c r="BC31" s="84">
        <f t="shared" si="33"/>
        <v>-0.32324057959587182</v>
      </c>
      <c r="BD31" s="85">
        <f t="shared" si="16"/>
        <v>-0.67748955008386147</v>
      </c>
    </row>
    <row r="32" spans="1:56" ht="15.75" customHeight="1">
      <c r="A32" s="3">
        <v>29</v>
      </c>
      <c r="B32" s="3" t="s">
        <v>41</v>
      </c>
      <c r="C32" s="3">
        <v>47361</v>
      </c>
      <c r="D32" s="3">
        <v>46724</v>
      </c>
      <c r="E32" s="3">
        <v>46144</v>
      </c>
      <c r="F32" s="3">
        <v>45937</v>
      </c>
      <c r="G32" s="3">
        <v>45962</v>
      </c>
      <c r="H32" s="4">
        <v>46151</v>
      </c>
      <c r="I32" s="4">
        <v>46387</v>
      </c>
      <c r="J32" s="16">
        <v>157715.47</v>
      </c>
      <c r="K32" s="80">
        <f t="shared" si="17"/>
        <v>81.354223585180179</v>
      </c>
      <c r="L32" s="26">
        <f t="shared" si="18"/>
        <v>2.0322437694526871</v>
      </c>
      <c r="M32" s="16">
        <v>3.3300705221595828</v>
      </c>
      <c r="N32" s="25">
        <f t="shared" si="19"/>
        <v>23.803349018717647</v>
      </c>
      <c r="O32" s="26">
        <f t="shared" si="20"/>
        <v>-0.44044470991283075</v>
      </c>
      <c r="P32" s="16">
        <v>1254.9889999999996</v>
      </c>
      <c r="Q32" s="25">
        <f t="shared" si="21"/>
        <v>32.505114744060769</v>
      </c>
      <c r="R32" s="26">
        <f t="shared" si="0"/>
        <v>-5.2179250762983881E-2</v>
      </c>
      <c r="S32" s="16">
        <v>2.6498363632524642</v>
      </c>
      <c r="T32" s="25">
        <f t="shared" si="1"/>
        <v>13.62688092268184</v>
      </c>
      <c r="U32" s="26">
        <f t="shared" si="2"/>
        <v>-1.1038432809473309</v>
      </c>
      <c r="V32" s="16">
        <v>51086.624000000003</v>
      </c>
      <c r="W32" s="25">
        <f t="shared" si="3"/>
        <v>20.724290375655443</v>
      </c>
      <c r="X32" s="26">
        <f t="shared" si="4"/>
        <v>-0.16819597084881097</v>
      </c>
      <c r="Y32" s="16">
        <v>1.0786643863094107</v>
      </c>
      <c r="Z32" s="25">
        <f t="shared" si="22"/>
        <v>9.2898520866359462</v>
      </c>
      <c r="AA32" s="26">
        <f t="shared" si="23"/>
        <v>-0.89560250195320601</v>
      </c>
      <c r="AB32" s="16">
        <v>8102.4199999999992</v>
      </c>
      <c r="AC32" s="25">
        <f t="shared" si="5"/>
        <v>12.178471646464457</v>
      </c>
      <c r="AD32" s="26">
        <f t="shared" si="6"/>
        <v>-0.26497366341087625</v>
      </c>
      <c r="AE32" s="16">
        <v>17.107789109182658</v>
      </c>
      <c r="AF32" s="25">
        <f t="shared" si="7"/>
        <v>5.5431674245254801</v>
      </c>
      <c r="AG32" s="26">
        <f t="shared" si="8"/>
        <v>-0.61675132184333747</v>
      </c>
      <c r="AH32" s="16">
        <v>183264.57</v>
      </c>
      <c r="AI32" s="81">
        <f t="shared" si="9"/>
        <v>90.021945433501884</v>
      </c>
      <c r="AJ32" s="26">
        <f t="shared" si="24"/>
        <v>2.3990133652539178</v>
      </c>
      <c r="AK32" s="16">
        <f t="shared" si="25"/>
        <v>3.9507743548839116</v>
      </c>
      <c r="AL32" s="81">
        <f t="shared" si="26"/>
        <v>23.096592745148953</v>
      </c>
      <c r="AM32" s="26">
        <f t="shared" si="27"/>
        <v>-0.41139273883564026</v>
      </c>
      <c r="AN32" s="16">
        <v>52681.995499999997</v>
      </c>
      <c r="AO32" s="82">
        <f t="shared" si="10"/>
        <v>26.949133844676609</v>
      </c>
      <c r="AP32" s="26">
        <f t="shared" si="11"/>
        <v>0.38620591922119674</v>
      </c>
      <c r="AQ32" s="21">
        <f t="shared" si="12"/>
        <v>1.1357060275508224</v>
      </c>
      <c r="AR32" s="83">
        <f t="shared" si="13"/>
        <v>6.2159126193638912</v>
      </c>
      <c r="AS32" s="53">
        <f t="shared" si="14"/>
        <v>-0.48923499794816966</v>
      </c>
      <c r="AT32" s="4">
        <v>46</v>
      </c>
      <c r="AU32" s="30">
        <f t="shared" si="28"/>
        <v>4.3478260869565215</v>
      </c>
      <c r="AV32" s="26">
        <f t="shared" si="29"/>
        <v>-0.69526373515811302</v>
      </c>
      <c r="AW32" s="3">
        <v>46</v>
      </c>
      <c r="AX32" s="16">
        <v>100</v>
      </c>
      <c r="AY32" s="30">
        <f t="shared" si="30"/>
        <v>22.222222222222221</v>
      </c>
      <c r="AZ32" s="26">
        <f t="shared" si="15"/>
        <v>-0.36666872941705875</v>
      </c>
      <c r="BA32" s="7">
        <f t="shared" si="31"/>
        <v>-7.0250438435174339E-2</v>
      </c>
      <c r="BB32" s="56">
        <f t="shared" si="32"/>
        <v>-0.14723998449744222</v>
      </c>
      <c r="BC32" s="84">
        <f t="shared" si="33"/>
        <v>-7.0250438435174339E-2</v>
      </c>
      <c r="BD32" s="85">
        <f t="shared" si="16"/>
        <v>-0.14723998449744222</v>
      </c>
    </row>
    <row r="33" spans="1:56" ht="15.75" customHeight="1">
      <c r="A33" s="3">
        <v>30</v>
      </c>
      <c r="B33" s="3" t="s">
        <v>42</v>
      </c>
      <c r="C33" s="3">
        <v>3780</v>
      </c>
      <c r="D33" s="3">
        <v>3402</v>
      </c>
      <c r="E33" s="3">
        <v>3262</v>
      </c>
      <c r="F33" s="3">
        <v>3209</v>
      </c>
      <c r="G33" s="3">
        <v>3196</v>
      </c>
      <c r="H33" s="4">
        <v>3177</v>
      </c>
      <c r="I33" s="4">
        <v>3158</v>
      </c>
      <c r="J33" s="16">
        <v>51067.310000000005</v>
      </c>
      <c r="K33" s="80">
        <f t="shared" si="17"/>
        <v>26.342002820862838</v>
      </c>
      <c r="L33" s="26">
        <f t="shared" si="18"/>
        <v>-0.46949461272079018</v>
      </c>
      <c r="M33" s="16">
        <v>13.509870370370372</v>
      </c>
      <c r="N33" s="25">
        <f t="shared" si="19"/>
        <v>96.568573393157578</v>
      </c>
      <c r="O33" s="26">
        <f t="shared" si="20"/>
        <v>2.4078240801124737</v>
      </c>
      <c r="P33" s="16">
        <v>474.21400000000011</v>
      </c>
      <c r="Q33" s="25">
        <f t="shared" si="21"/>
        <v>12.282482542269326</v>
      </c>
      <c r="R33" s="26">
        <f t="shared" si="0"/>
        <v>-0.92572982289109051</v>
      </c>
      <c r="S33" s="16">
        <v>12.545343915343917</v>
      </c>
      <c r="T33" s="25">
        <f t="shared" si="1"/>
        <v>64.514892330426903</v>
      </c>
      <c r="U33" s="26">
        <f t="shared" si="2"/>
        <v>1.0911659468363346</v>
      </c>
      <c r="V33" s="16">
        <v>29753.374999999996</v>
      </c>
      <c r="W33" s="25">
        <f t="shared" si="3"/>
        <v>12.0700397653164</v>
      </c>
      <c r="X33" s="26">
        <f t="shared" si="4"/>
        <v>-0.52931289126869829</v>
      </c>
      <c r="Y33" s="16">
        <v>7.8712632275132268</v>
      </c>
      <c r="Z33" s="25">
        <f t="shared" si="22"/>
        <v>67.790196882980737</v>
      </c>
      <c r="AA33" s="26">
        <f t="shared" si="23"/>
        <v>1.5216766822207786</v>
      </c>
      <c r="AB33" s="16">
        <v>1013.61</v>
      </c>
      <c r="AC33" s="25">
        <f t="shared" si="5"/>
        <v>1.5235226815658582</v>
      </c>
      <c r="AD33" s="26">
        <f t="shared" si="6"/>
        <v>-0.69827171088644369</v>
      </c>
      <c r="AE33" s="16">
        <v>26.815079365079367</v>
      </c>
      <c r="AF33" s="25">
        <f t="shared" si="7"/>
        <v>8.6884677776855526</v>
      </c>
      <c r="AG33" s="26">
        <f t="shared" si="8"/>
        <v>-0.4647248532836093</v>
      </c>
      <c r="AH33" s="16">
        <v>52751.7</v>
      </c>
      <c r="AI33" s="81">
        <f t="shared" si="9"/>
        <v>25.912322599640845</v>
      </c>
      <c r="AJ33" s="26">
        <f t="shared" si="24"/>
        <v>-0.47005471494752399</v>
      </c>
      <c r="AK33" s="16">
        <f t="shared" si="25"/>
        <v>16.704148195060164</v>
      </c>
      <c r="AL33" s="81">
        <f t="shared" si="26"/>
        <v>97.653997257268315</v>
      </c>
      <c r="AM33" s="26">
        <f t="shared" si="27"/>
        <v>2.3537091002736181</v>
      </c>
      <c r="AN33" s="16">
        <v>21421.374800000001</v>
      </c>
      <c r="AO33" s="82">
        <f t="shared" si="10"/>
        <v>10.957965641642838</v>
      </c>
      <c r="AP33" s="26">
        <f t="shared" si="11"/>
        <v>-0.39129075726860291</v>
      </c>
      <c r="AQ33" s="21">
        <f t="shared" si="12"/>
        <v>6.7832092463584548</v>
      </c>
      <c r="AR33" s="83">
        <f t="shared" si="13"/>
        <v>37.125660101630949</v>
      </c>
      <c r="AS33" s="53">
        <f t="shared" si="14"/>
        <v>0.73416167456903925</v>
      </c>
      <c r="AT33" s="4">
        <v>15</v>
      </c>
      <c r="AU33" s="30">
        <f t="shared" si="28"/>
        <v>13.333333333333334</v>
      </c>
      <c r="AV33" s="26">
        <f t="shared" si="29"/>
        <v>-0.17060412629967764</v>
      </c>
      <c r="AW33" s="3">
        <v>15</v>
      </c>
      <c r="AX33" s="16">
        <v>100</v>
      </c>
      <c r="AY33" s="30">
        <f t="shared" si="30"/>
        <v>22.222222222222221</v>
      </c>
      <c r="AZ33" s="26">
        <f t="shared" si="15"/>
        <v>-0.36666872941705875</v>
      </c>
      <c r="BA33" s="7">
        <f t="shared" si="31"/>
        <v>0.21704776904077933</v>
      </c>
      <c r="BB33" s="56">
        <f t="shared" si="32"/>
        <v>0.45491687825206822</v>
      </c>
      <c r="BC33" s="84">
        <f t="shared" si="33"/>
        <v>0.21704776904077933</v>
      </c>
      <c r="BD33" s="85">
        <f t="shared" si="16"/>
        <v>0.45491687825206822</v>
      </c>
    </row>
    <row r="34" spans="1:56" ht="15.75" customHeight="1">
      <c r="A34" s="3">
        <v>31</v>
      </c>
      <c r="B34" s="3" t="s">
        <v>43</v>
      </c>
      <c r="C34" s="3">
        <v>4968</v>
      </c>
      <c r="D34" s="3">
        <v>4690</v>
      </c>
      <c r="E34" s="3">
        <v>4560</v>
      </c>
      <c r="F34" s="3">
        <v>4483</v>
      </c>
      <c r="G34" s="3">
        <v>4423</v>
      </c>
      <c r="H34" s="4">
        <v>4377</v>
      </c>
      <c r="I34" s="4">
        <v>4305</v>
      </c>
      <c r="J34" s="16">
        <v>42162.86</v>
      </c>
      <c r="K34" s="80">
        <f t="shared" si="17"/>
        <v>21.748828694044089</v>
      </c>
      <c r="L34" s="26">
        <f t="shared" si="18"/>
        <v>-0.67837401895850358</v>
      </c>
      <c r="M34" s="16">
        <v>8.4868880837359093</v>
      </c>
      <c r="N34" s="25">
        <f t="shared" si="19"/>
        <v>60.664288577574062</v>
      </c>
      <c r="O34" s="26">
        <f t="shared" si="20"/>
        <v>1.0024129823308749</v>
      </c>
      <c r="P34" s="16">
        <v>310.48799999999994</v>
      </c>
      <c r="Q34" s="25">
        <f t="shared" si="21"/>
        <v>8.0418617746083356</v>
      </c>
      <c r="R34" s="26">
        <f t="shared" si="0"/>
        <v>-1.108910561224473</v>
      </c>
      <c r="S34" s="16">
        <v>6.2497584541062796</v>
      </c>
      <c r="T34" s="25">
        <f t="shared" si="1"/>
        <v>32.139612630682393</v>
      </c>
      <c r="U34" s="26">
        <f t="shared" si="2"/>
        <v>-0.30531302192526572</v>
      </c>
      <c r="V34" s="16">
        <v>11393.520999999999</v>
      </c>
      <c r="W34" s="25">
        <f t="shared" si="3"/>
        <v>4.6220051183090147</v>
      </c>
      <c r="X34" s="26">
        <f t="shared" si="4"/>
        <v>-0.84009789808311963</v>
      </c>
      <c r="Y34" s="16">
        <v>2.2933818438003217</v>
      </c>
      <c r="Z34" s="25">
        <f t="shared" si="22"/>
        <v>19.751442967330995</v>
      </c>
      <c r="AA34" s="26">
        <f t="shared" si="23"/>
        <v>-0.46332153066517695</v>
      </c>
      <c r="AB34" s="16">
        <v>555.69999999999993</v>
      </c>
      <c r="AC34" s="25">
        <f t="shared" si="5"/>
        <v>0.8352537506004748</v>
      </c>
      <c r="AD34" s="26">
        <f t="shared" si="6"/>
        <v>-0.72626110669752297</v>
      </c>
      <c r="AE34" s="16">
        <v>11.185587761674716</v>
      </c>
      <c r="AF34" s="25">
        <f t="shared" si="7"/>
        <v>3.6242898079334842</v>
      </c>
      <c r="AG34" s="26">
        <f t="shared" si="8"/>
        <v>-0.70949928066885914</v>
      </c>
      <c r="AH34" s="16">
        <v>56042.96</v>
      </c>
      <c r="AI34" s="81">
        <f t="shared" si="9"/>
        <v>27.529032409548279</v>
      </c>
      <c r="AJ34" s="26">
        <f t="shared" si="24"/>
        <v>-0.3977028540954578</v>
      </c>
      <c r="AK34" s="16">
        <f t="shared" si="25"/>
        <v>13.018109175377468</v>
      </c>
      <c r="AL34" s="81">
        <f t="shared" si="26"/>
        <v>76.105071797859011</v>
      </c>
      <c r="AM34" s="26">
        <f t="shared" si="27"/>
        <v>1.5545265937399388</v>
      </c>
      <c r="AN34" s="16">
        <v>78656.421799999996</v>
      </c>
      <c r="AO34" s="82">
        <f t="shared" si="10"/>
        <v>40.236183514186337</v>
      </c>
      <c r="AP34" s="26">
        <f t="shared" si="11"/>
        <v>1.0322273247392015</v>
      </c>
      <c r="AQ34" s="21">
        <f t="shared" si="12"/>
        <v>18.270945830429731</v>
      </c>
      <c r="AR34" s="83">
        <f t="shared" si="13"/>
        <v>100</v>
      </c>
      <c r="AS34" s="53">
        <f t="shared" si="14"/>
        <v>3.2227054021588515</v>
      </c>
      <c r="AT34" s="4">
        <v>25</v>
      </c>
      <c r="AU34" s="30">
        <f t="shared" si="28"/>
        <v>8</v>
      </c>
      <c r="AV34" s="26">
        <f t="shared" si="29"/>
        <v>-0.48201499091242639</v>
      </c>
      <c r="AW34" s="3">
        <v>25</v>
      </c>
      <c r="AX34" s="16">
        <v>100</v>
      </c>
      <c r="AY34" s="30">
        <f t="shared" si="30"/>
        <v>22.222222222222221</v>
      </c>
      <c r="AZ34" s="26">
        <f t="shared" si="15"/>
        <v>-0.36666872941705875</v>
      </c>
      <c r="BA34" s="7">
        <f t="shared" si="31"/>
        <v>2.4469305393596277E-2</v>
      </c>
      <c r="BB34" s="56">
        <f t="shared" si="32"/>
        <v>5.1285945355926753E-2</v>
      </c>
      <c r="BC34" s="84">
        <f t="shared" si="33"/>
        <v>2.4469305393596277E-2</v>
      </c>
      <c r="BD34" s="85">
        <f t="shared" si="16"/>
        <v>5.1285945355926753E-2</v>
      </c>
    </row>
    <row r="35" spans="1:56" ht="15.75" customHeight="1">
      <c r="A35" s="3">
        <v>32</v>
      </c>
      <c r="B35" s="3" t="s">
        <v>44</v>
      </c>
      <c r="C35" s="3">
        <v>8792</v>
      </c>
      <c r="D35" s="3">
        <v>7917</v>
      </c>
      <c r="E35" s="3">
        <v>7605</v>
      </c>
      <c r="F35" s="3">
        <v>7460</v>
      </c>
      <c r="G35" s="3">
        <v>7367</v>
      </c>
      <c r="H35" s="4">
        <v>7363</v>
      </c>
      <c r="I35" s="4">
        <v>7359</v>
      </c>
      <c r="J35" s="16">
        <v>79461.48</v>
      </c>
      <c r="K35" s="80">
        <f t="shared" si="17"/>
        <v>40.988541012047349</v>
      </c>
      <c r="L35" s="26">
        <f t="shared" si="18"/>
        <v>0.19657205846189763</v>
      </c>
      <c r="M35" s="16">
        <v>9.0379299363057317</v>
      </c>
      <c r="N35" s="25">
        <f t="shared" si="19"/>
        <v>64.603136554923793</v>
      </c>
      <c r="O35" s="26">
        <f t="shared" si="20"/>
        <v>1.1565923703419474</v>
      </c>
      <c r="P35" s="16">
        <v>479.57499999999999</v>
      </c>
      <c r="Q35" s="25">
        <f t="shared" si="21"/>
        <v>12.421336285324371</v>
      </c>
      <c r="R35" s="26">
        <f t="shared" si="0"/>
        <v>-0.91973180218451223</v>
      </c>
      <c r="S35" s="16">
        <v>5.4546747042766155</v>
      </c>
      <c r="T35" s="25">
        <f t="shared" si="1"/>
        <v>28.050865214902469</v>
      </c>
      <c r="U35" s="26">
        <f t="shared" si="2"/>
        <v>-0.48167751445380647</v>
      </c>
      <c r="V35" s="16">
        <v>15233.062000000004</v>
      </c>
      <c r="W35" s="25">
        <f t="shared" si="3"/>
        <v>6.1795901838877185</v>
      </c>
      <c r="X35" s="26">
        <f t="shared" si="4"/>
        <v>-0.77510436513622083</v>
      </c>
      <c r="Y35" s="16">
        <v>1.7326048680618749</v>
      </c>
      <c r="Z35" s="25">
        <f t="shared" si="22"/>
        <v>14.92182661555235</v>
      </c>
      <c r="AA35" s="26">
        <f t="shared" si="23"/>
        <v>-0.66288498820278574</v>
      </c>
      <c r="AB35" s="16">
        <v>850.4899999999999</v>
      </c>
      <c r="AC35" s="25">
        <f t="shared" si="5"/>
        <v>1.2783425631603345</v>
      </c>
      <c r="AD35" s="26">
        <f t="shared" si="6"/>
        <v>-0.70824229515999804</v>
      </c>
      <c r="AE35" s="16">
        <v>9.6734531392174681</v>
      </c>
      <c r="AF35" s="25">
        <f t="shared" si="7"/>
        <v>3.1343366452420471</v>
      </c>
      <c r="AG35" s="26">
        <f t="shared" si="8"/>
        <v>-0.7331809138104487</v>
      </c>
      <c r="AH35" s="16">
        <v>93577.63</v>
      </c>
      <c r="AI35" s="81">
        <f t="shared" si="9"/>
        <v>45.966551536155784</v>
      </c>
      <c r="AJ35" s="26">
        <f t="shared" si="24"/>
        <v>0.42742284881717185</v>
      </c>
      <c r="AK35" s="16">
        <f t="shared" si="25"/>
        <v>12.716079630384563</v>
      </c>
      <c r="AL35" s="81">
        <f t="shared" si="26"/>
        <v>74.339379107999306</v>
      </c>
      <c r="AM35" s="26">
        <f t="shared" si="27"/>
        <v>1.4890425531408698</v>
      </c>
      <c r="AN35" s="16">
        <v>89911.247000000003</v>
      </c>
      <c r="AO35" s="82">
        <f t="shared" si="10"/>
        <v>45.993516504984676</v>
      </c>
      <c r="AP35" s="26">
        <f t="shared" si="11"/>
        <v>1.3121510431915884</v>
      </c>
      <c r="AQ35" s="21">
        <f t="shared" si="12"/>
        <v>12.217862073651311</v>
      </c>
      <c r="AR35" s="83">
        <f t="shared" si="13"/>
        <v>66.870441120255606</v>
      </c>
      <c r="AS35" s="53">
        <f t="shared" si="14"/>
        <v>1.9114493940437847</v>
      </c>
      <c r="AT35" s="4">
        <v>24</v>
      </c>
      <c r="AU35" s="30">
        <f t="shared" si="28"/>
        <v>8.3333333333333339</v>
      </c>
      <c r="AV35" s="26">
        <f t="shared" si="29"/>
        <v>-0.46255181187412958</v>
      </c>
      <c r="AW35" s="3">
        <v>24</v>
      </c>
      <c r="AX35" s="16">
        <v>100</v>
      </c>
      <c r="AY35" s="30">
        <f t="shared" si="30"/>
        <v>22.222222222222221</v>
      </c>
      <c r="AZ35" s="26">
        <f t="shared" si="15"/>
        <v>-0.36666872941705875</v>
      </c>
      <c r="BA35" s="7">
        <f t="shared" si="31"/>
        <v>6.7767941222749373E-2</v>
      </c>
      <c r="BB35" s="56">
        <f t="shared" si="32"/>
        <v>0.14203684471334305</v>
      </c>
      <c r="BC35" s="84">
        <f t="shared" si="33"/>
        <v>6.7767941222749373E-2</v>
      </c>
      <c r="BD35" s="85">
        <f t="shared" si="16"/>
        <v>0.14203684471334305</v>
      </c>
    </row>
    <row r="36" spans="1:56" ht="15.75" customHeight="1">
      <c r="A36" s="3">
        <v>33</v>
      </c>
      <c r="B36" s="3" t="s">
        <v>45</v>
      </c>
      <c r="C36" s="3">
        <v>8277</v>
      </c>
      <c r="D36" s="10">
        <v>8491</v>
      </c>
      <c r="E36" s="3">
        <v>8491</v>
      </c>
      <c r="F36" s="3">
        <v>8943</v>
      </c>
      <c r="G36" s="3">
        <v>8222</v>
      </c>
      <c r="H36" s="4">
        <v>8196</v>
      </c>
      <c r="I36" s="4">
        <v>8151</v>
      </c>
      <c r="J36" s="16">
        <v>27132.650000000005</v>
      </c>
      <c r="K36" s="80">
        <f t="shared" si="17"/>
        <v>13.995809507833565</v>
      </c>
      <c r="L36" s="26">
        <f t="shared" si="18"/>
        <v>-1.0309506902215391</v>
      </c>
      <c r="M36" s="16">
        <v>3.033953930448396</v>
      </c>
      <c r="N36" s="25">
        <f t="shared" si="19"/>
        <v>21.686707183107682</v>
      </c>
      <c r="O36" s="26">
        <f t="shared" si="20"/>
        <v>-0.52329699178042355</v>
      </c>
      <c r="P36" s="16">
        <v>1739.0250000000001</v>
      </c>
      <c r="Q36" s="25">
        <f t="shared" si="21"/>
        <v>45.041994127271465</v>
      </c>
      <c r="R36" s="26">
        <f t="shared" si="0"/>
        <v>0.48937231624492572</v>
      </c>
      <c r="S36" s="16">
        <v>19.445655820194567</v>
      </c>
      <c r="T36" s="25">
        <f t="shared" si="1"/>
        <v>100</v>
      </c>
      <c r="U36" s="26">
        <f t="shared" si="2"/>
        <v>2.6217845862543241</v>
      </c>
      <c r="V36" s="16">
        <v>64432.284000000007</v>
      </c>
      <c r="W36" s="25">
        <f t="shared" si="3"/>
        <v>26.138218943234499</v>
      </c>
      <c r="X36" s="26">
        <f t="shared" si="4"/>
        <v>5.7711655325283405E-2</v>
      </c>
      <c r="Y36" s="16">
        <v>7.2047728950016783</v>
      </c>
      <c r="Z36" s="25">
        <f t="shared" si="22"/>
        <v>62.050138450728888</v>
      </c>
      <c r="AA36" s="26">
        <f t="shared" si="23"/>
        <v>1.2844930585596115</v>
      </c>
      <c r="AB36" s="16">
        <v>816.03999999999985</v>
      </c>
      <c r="AC36" s="25">
        <f t="shared" si="5"/>
        <v>1.2265619410473483</v>
      </c>
      <c r="AD36" s="26">
        <f t="shared" si="6"/>
        <v>-0.71034802485730031</v>
      </c>
      <c r="AE36" s="16">
        <v>9.1249021581124889</v>
      </c>
      <c r="AF36" s="25">
        <f t="shared" si="7"/>
        <v>2.9565983115656929</v>
      </c>
      <c r="AG36" s="26">
        <f t="shared" si="8"/>
        <v>-0.74177180439721224</v>
      </c>
      <c r="AH36" s="16">
        <v>39316.1</v>
      </c>
      <c r="AI36" s="81">
        <f t="shared" si="9"/>
        <v>19.312580761562934</v>
      </c>
      <c r="AJ36" s="26">
        <f t="shared" si="24"/>
        <v>-0.765409886421069</v>
      </c>
      <c r="AK36" s="16">
        <f t="shared" si="25"/>
        <v>4.8234695129431966</v>
      </c>
      <c r="AL36" s="81">
        <f t="shared" si="26"/>
        <v>28.198449456211602</v>
      </c>
      <c r="AM36" s="26">
        <f t="shared" si="27"/>
        <v>-0.22218076898577629</v>
      </c>
      <c r="AN36" s="16">
        <v>4891.5320000000002</v>
      </c>
      <c r="AO36" s="82">
        <f t="shared" si="10"/>
        <v>2.5022315370251809</v>
      </c>
      <c r="AP36" s="26">
        <f t="shared" si="11"/>
        <v>-0.80241176357347266</v>
      </c>
      <c r="AQ36" s="21">
        <f t="shared" si="12"/>
        <v>0.60011434179855239</v>
      </c>
      <c r="AR36" s="83">
        <f t="shared" si="13"/>
        <v>3.284528055461033</v>
      </c>
      <c r="AS36" s="53">
        <f t="shared" si="14"/>
        <v>-0.60525814318429616</v>
      </c>
      <c r="AT36" s="4">
        <v>18</v>
      </c>
      <c r="AU36" s="30">
        <f t="shared" si="28"/>
        <v>11.111111111111111</v>
      </c>
      <c r="AV36" s="26">
        <f t="shared" si="29"/>
        <v>-0.30035865322165634</v>
      </c>
      <c r="AW36" s="3">
        <v>18</v>
      </c>
      <c r="AX36" s="16">
        <v>100</v>
      </c>
      <c r="AY36" s="30">
        <f t="shared" si="30"/>
        <v>22.222222222222221</v>
      </c>
      <c r="AZ36" s="26">
        <f t="shared" si="15"/>
        <v>-0.36666872941705875</v>
      </c>
      <c r="BA36" s="7">
        <f t="shared" si="31"/>
        <v>-0.13213083793951458</v>
      </c>
      <c r="BB36" s="56">
        <f t="shared" si="32"/>
        <v>-0.2769369553159553</v>
      </c>
      <c r="BC36" s="84">
        <f t="shared" si="33"/>
        <v>-0.13213083793951458</v>
      </c>
      <c r="BD36" s="85">
        <f t="shared" si="16"/>
        <v>-0.2769369553159553</v>
      </c>
    </row>
    <row r="37" spans="1:56" ht="15.75" customHeight="1">
      <c r="H37" s="11"/>
      <c r="I37" s="44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2"/>
      <c r="AJ37" s="11"/>
      <c r="AK37" s="11"/>
      <c r="AL37" s="12"/>
      <c r="AM37" s="11"/>
      <c r="AN37" s="11"/>
      <c r="AO37" s="11"/>
      <c r="AP37" s="11"/>
      <c r="AU37" s="11"/>
      <c r="AV37" s="11"/>
      <c r="AX37" s="11"/>
      <c r="AY37" s="11"/>
      <c r="AZ37" s="11"/>
      <c r="BA37" s="12"/>
      <c r="BB37" s="11"/>
    </row>
    <row r="38" spans="1:56" ht="15.75" customHeight="1">
      <c r="B38" s="45" t="s">
        <v>46</v>
      </c>
      <c r="H38" s="18"/>
      <c r="I38" s="15"/>
      <c r="J38" s="18">
        <f>MAX(J4:J36)</f>
        <v>193862.66999999998</v>
      </c>
      <c r="K38" s="11"/>
      <c r="L38" s="11"/>
      <c r="M38" s="18">
        <f>MAX(M4:M36)</f>
        <v>13.989924357034793</v>
      </c>
      <c r="N38" s="11"/>
      <c r="O38" s="11"/>
      <c r="P38" s="18">
        <f>MAX(P4:P36)</f>
        <v>3860.8969999999995</v>
      </c>
      <c r="Q38" s="11"/>
      <c r="R38" s="11"/>
      <c r="S38" s="18">
        <f>MAX(S4:S36)</f>
        <v>19.445655820194567</v>
      </c>
      <c r="T38" s="11"/>
      <c r="U38" s="11"/>
      <c r="V38" s="18">
        <f>MAX(V4:V36)</f>
        <v>246506.02300000004</v>
      </c>
      <c r="W38" s="11"/>
      <c r="X38" s="11"/>
      <c r="Y38" s="18">
        <f>MAX(Y4:Y36)</f>
        <v>11.611211634479512</v>
      </c>
      <c r="Z38" s="11"/>
      <c r="AA38" s="11"/>
      <c r="AB38" s="18">
        <f>MAX(AB4:AB36)</f>
        <v>66530.679999999993</v>
      </c>
      <c r="AC38" s="11"/>
      <c r="AD38" s="11"/>
      <c r="AE38" s="18">
        <f>MAX(AE4:AE36)</f>
        <v>308.62840320301461</v>
      </c>
      <c r="AF38" s="11"/>
      <c r="AG38" s="11"/>
      <c r="AH38" s="18">
        <f>MAX(AH4:AH36)</f>
        <v>203577.66</v>
      </c>
      <c r="AI38" s="12"/>
      <c r="AJ38" s="11"/>
      <c r="AK38" s="18">
        <f>MAX(AK4:AK36)</f>
        <v>17.105442341549296</v>
      </c>
      <c r="AL38" s="12"/>
      <c r="AM38" s="11"/>
      <c r="AN38" s="18">
        <f>MAX(AN4:AN36)</f>
        <v>195486.7856</v>
      </c>
      <c r="AO38" s="11"/>
      <c r="AP38" s="11"/>
      <c r="AQ38" s="46">
        <f>MAX(AQ4:AQ36)</f>
        <v>18.270945830429731</v>
      </c>
      <c r="AT38" s="46">
        <f>MAX(AT4:AT36)</f>
        <v>67</v>
      </c>
      <c r="AU38" s="11"/>
      <c r="AV38" s="11"/>
      <c r="AX38" s="18">
        <f>MAX(AX4:AX36)</f>
        <v>100</v>
      </c>
      <c r="AY38" s="11"/>
      <c r="AZ38" s="11"/>
      <c r="BA38" s="12"/>
      <c r="BB38" s="11"/>
    </row>
    <row r="39" spans="1:56" ht="15.75" customHeight="1">
      <c r="B39" s="47" t="s">
        <v>47</v>
      </c>
      <c r="H39" s="18"/>
      <c r="I39" s="15"/>
      <c r="J39" s="18">
        <f>MIN(J4:J36)</f>
        <v>15802.390000000001</v>
      </c>
      <c r="K39" s="11"/>
      <c r="L39" s="11"/>
      <c r="M39" s="18">
        <f>MIN(M4:M36)</f>
        <v>0.14504453234312778</v>
      </c>
      <c r="N39" s="11"/>
      <c r="O39" s="11"/>
      <c r="P39" s="18">
        <f>MIN(P4:P36)</f>
        <v>269.92500000000001</v>
      </c>
      <c r="Q39" s="11"/>
      <c r="R39" s="11"/>
      <c r="S39" s="18">
        <f>MIN(S4:S36)</f>
        <v>0.32338809062533636</v>
      </c>
      <c r="T39" s="11"/>
      <c r="U39" s="11"/>
      <c r="V39" s="18">
        <f>MIN(V4:V36)</f>
        <v>5770.6779999999999</v>
      </c>
      <c r="W39" s="11"/>
      <c r="X39" s="11"/>
      <c r="Y39" s="18">
        <f>MIN(Y4:Y36)</f>
        <v>6.8361344311699504E-2</v>
      </c>
      <c r="Z39" s="11"/>
      <c r="AA39" s="11"/>
      <c r="AB39" s="18">
        <f>MIN(AB4:AB36)</f>
        <v>555.69999999999993</v>
      </c>
      <c r="AC39" s="11"/>
      <c r="AD39" s="11"/>
      <c r="AE39" s="18">
        <f>MIN(AE4:AE36)</f>
        <v>3.7649418792379721</v>
      </c>
      <c r="AF39" s="11"/>
      <c r="AG39" s="11"/>
      <c r="AH39" s="18">
        <f>MIN(AH4:AH36)</f>
        <v>22016.47</v>
      </c>
      <c r="AI39" s="12"/>
      <c r="AJ39" s="11"/>
      <c r="AK39" s="18">
        <f>MIN(AK4:AK36)</f>
        <v>0.14586441574146905</v>
      </c>
      <c r="AL39" s="12"/>
      <c r="AM39" s="11"/>
      <c r="AN39" s="18">
        <f>MIN(AN4:AN36)</f>
        <v>1956.67</v>
      </c>
      <c r="AO39" s="11"/>
      <c r="AP39" s="11"/>
      <c r="AQ39" s="46">
        <f>MIN(AQ4:AQ36)</f>
        <v>1.9881778002306068E-2</v>
      </c>
      <c r="AT39" s="46">
        <f>MIN(AT4:AT36)</f>
        <v>2</v>
      </c>
      <c r="AU39" s="11"/>
      <c r="AV39" s="11"/>
      <c r="AX39" s="18">
        <f>MIN(AX4:AX36)</f>
        <v>22.222222222222221</v>
      </c>
      <c r="AY39" s="11"/>
      <c r="AZ39" s="11"/>
      <c r="BA39" s="12"/>
      <c r="BB39" s="11"/>
    </row>
    <row r="40" spans="1:56" ht="15.75" customHeight="1">
      <c r="B40" s="48" t="s">
        <v>79</v>
      </c>
      <c r="H40" s="11"/>
      <c r="I40" s="44"/>
      <c r="J40" s="11"/>
      <c r="K40" s="18">
        <f t="shared" ref="K40:L40" si="34">AVERAGE(K4:K36)</f>
        <v>36.666000512505882</v>
      </c>
      <c r="L40" s="18">
        <f t="shared" si="34"/>
        <v>0</v>
      </c>
      <c r="M40" s="11"/>
      <c r="N40" s="18">
        <f t="shared" ref="N40:O40" si="35">AVERAGE(N4:N36)</f>
        <v>35.055467587575578</v>
      </c>
      <c r="O40" s="18">
        <f t="shared" si="35"/>
        <v>5.3828995133340925E-17</v>
      </c>
      <c r="P40" s="11"/>
      <c r="Q40" s="18">
        <f t="shared" ref="Q40:R40" si="36">AVERAGE(Q4:Q36)</f>
        <v>33.713060603651051</v>
      </c>
      <c r="R40" s="18">
        <f t="shared" si="36"/>
        <v>2.9605947323337506E-16</v>
      </c>
      <c r="S40" s="11"/>
      <c r="T40" s="18">
        <f t="shared" ref="T40:U40" si="37">AVERAGE(T4:T36)</f>
        <v>39.217839157480988</v>
      </c>
      <c r="U40" s="18">
        <f t="shared" si="37"/>
        <v>-2.9605947323337506E-16</v>
      </c>
      <c r="V40" s="11"/>
      <c r="W40" s="18">
        <f t="shared" ref="W40:X40" si="38">AVERAGE(W4:W36)</f>
        <v>24.755145760892958</v>
      </c>
      <c r="X40" s="18">
        <f t="shared" si="38"/>
        <v>-4.2159037204042403E-16</v>
      </c>
      <c r="Y40" s="11"/>
      <c r="Z40" s="18">
        <f t="shared" ref="Z40:AA40" si="39">AVERAGE(Z4:Z36)</f>
        <v>30.964243488237742</v>
      </c>
      <c r="AA40" s="18">
        <f t="shared" si="39"/>
        <v>-6.0557619525008534E-17</v>
      </c>
      <c r="AB40" s="11"/>
      <c r="AC40" s="18">
        <f>AVERAGE(AC4:AC36)</f>
        <v>18.694265745084998</v>
      </c>
      <c r="AD40" s="11"/>
      <c r="AE40" s="11"/>
      <c r="AF40" s="18">
        <f>AVERAGE(AF4:AF36)</f>
        <v>18.303235909860685</v>
      </c>
      <c r="AG40" s="11"/>
      <c r="AH40" s="11"/>
      <c r="AI40" s="13">
        <f t="shared" ref="AI40:AJ40" si="40">AVERAGE(AI4:AI36)</f>
        <v>36.415743795713681</v>
      </c>
      <c r="AJ40" s="13">
        <f t="shared" si="40"/>
        <v>-3.7007434154171883E-17</v>
      </c>
      <c r="AK40" s="11"/>
      <c r="AL40" s="13">
        <f t="shared" ref="AL40:AM40" si="41">AVERAGE(AL4:AL36)</f>
        <v>34.189267311015293</v>
      </c>
      <c r="AM40" s="18">
        <f t="shared" si="41"/>
        <v>-8.3266726846886741E-17</v>
      </c>
      <c r="AN40" s="11"/>
      <c r="AO40" s="18">
        <f>AVERAGE(AO4:AO36)</f>
        <v>19.005840963791279</v>
      </c>
      <c r="AP40" s="11"/>
      <c r="AR40" s="49">
        <f>AVERAGE(AR4:AR36)</f>
        <v>18.576686999230983</v>
      </c>
      <c r="AU40" s="18">
        <f t="shared" ref="AU40:AV40" si="42">AVERAGE(AU4:AU36)</f>
        <v>16.255160337441755</v>
      </c>
      <c r="AV40" s="18">
        <f t="shared" si="42"/>
        <v>9.5882897581263521E-17</v>
      </c>
      <c r="AX40" s="11"/>
      <c r="AY40" s="18">
        <f t="shared" ref="AY40:BD40" si="43">AVERAGE(AY4:AY36)</f>
        <v>27.667957989595394</v>
      </c>
      <c r="AZ40" s="18">
        <f t="shared" si="43"/>
        <v>1.4130111222501992E-15</v>
      </c>
      <c r="BA40" s="13">
        <f t="shared" si="43"/>
        <v>2.4054832200211723E-16</v>
      </c>
      <c r="BB40" s="13">
        <f t="shared" si="43"/>
        <v>0</v>
      </c>
      <c r="BC40" s="49">
        <f t="shared" si="43"/>
        <v>2.4054832200211723E-16</v>
      </c>
      <c r="BD40" s="49">
        <f t="shared" si="43"/>
        <v>0</v>
      </c>
    </row>
    <row r="41" spans="1:56" ht="15.75" customHeight="1">
      <c r="B41" s="48" t="s">
        <v>80</v>
      </c>
      <c r="H41" s="11"/>
      <c r="I41" s="44"/>
      <c r="J41" s="11"/>
      <c r="K41" s="11">
        <f t="shared" ref="K41:L41" si="44">STDEVA(K4:K36)</f>
        <v>21.989597775816769</v>
      </c>
      <c r="L41" s="11">
        <f t="shared" si="44"/>
        <v>0.99999999999999989</v>
      </c>
      <c r="M41" s="11"/>
      <c r="N41" s="11">
        <f t="shared" ref="N41:O41" si="45">STDEVA(N4:N36)</f>
        <v>25.54717610545228</v>
      </c>
      <c r="O41" s="11">
        <f t="shared" si="45"/>
        <v>1</v>
      </c>
      <c r="P41" s="11"/>
      <c r="Q41" s="11">
        <f t="shared" ref="Q41:R41" si="46">STDEVA(Q4:Q36)</f>
        <v>23.149927258963299</v>
      </c>
      <c r="R41" s="11">
        <f t="shared" si="46"/>
        <v>0.99999999999999933</v>
      </c>
      <c r="S41" s="11"/>
      <c r="T41" s="11">
        <f t="shared" ref="T41:U41" si="47">STDEVA(T4:T36)</f>
        <v>23.183506822487242</v>
      </c>
      <c r="U41" s="11">
        <f t="shared" si="47"/>
        <v>1</v>
      </c>
      <c r="V41" s="11"/>
      <c r="W41" s="11">
        <f t="shared" ref="W41:X41" si="48">STDEVA(W4:W36)</f>
        <v>23.965231538517624</v>
      </c>
      <c r="X41" s="11">
        <f t="shared" si="48"/>
        <v>1.0000000000000002</v>
      </c>
      <c r="Y41" s="11"/>
      <c r="Z41" s="11">
        <f t="shared" ref="Z41:AA41" si="49">STDEVA(Z4:Z36)</f>
        <v>24.200905373011398</v>
      </c>
      <c r="AA41" s="11">
        <f t="shared" si="49"/>
        <v>1.0000000000000004</v>
      </c>
      <c r="AB41" s="11"/>
      <c r="AC41" s="11">
        <f>STDEVA(AC4:AC36)</f>
        <v>24.590346130048978</v>
      </c>
      <c r="AD41" s="11"/>
      <c r="AE41" s="11"/>
      <c r="AF41" s="11">
        <f>STDEVA(AF4:AF36)</f>
        <v>20.689162768550048</v>
      </c>
      <c r="AG41" s="11"/>
      <c r="AH41" s="11"/>
      <c r="AI41" s="12">
        <f t="shared" ref="AI41:AJ41" si="50">STDEVA(AI4:AI36)</f>
        <v>22.34510337215832</v>
      </c>
      <c r="AJ41" s="12">
        <f t="shared" si="50"/>
        <v>1.0000000000000004</v>
      </c>
      <c r="AK41" s="11"/>
      <c r="AL41" s="12">
        <f t="shared" ref="AL41:AM41" si="51">STDEVA(AL4:AL36)</f>
        <v>26.963710145351126</v>
      </c>
      <c r="AM41" s="11">
        <f t="shared" si="51"/>
        <v>1.0000000000000004</v>
      </c>
      <c r="AN41" s="11"/>
      <c r="AO41" s="11">
        <f>STDEVA(AO4:AO36)</f>
        <v>20.567506828749213</v>
      </c>
      <c r="AP41" s="11"/>
      <c r="AR41" s="50">
        <f>STDEVA(AR4:AR36)</f>
        <v>25.265515410196823</v>
      </c>
      <c r="AU41" s="11">
        <f t="shared" ref="AU41:AV41" si="52">STDEVA(AU4:AU36)</f>
        <v>17.126356011905802</v>
      </c>
      <c r="AV41" s="11">
        <f t="shared" si="52"/>
        <v>0.99999999999999989</v>
      </c>
      <c r="AX41" s="11"/>
      <c r="AY41" s="11">
        <f t="shared" ref="AY41:BD41" si="53">STDEVA(AY4:AY36)</f>
        <v>14.851923086080918</v>
      </c>
      <c r="AZ41" s="11">
        <f t="shared" si="53"/>
        <v>0.99999999999999711</v>
      </c>
      <c r="BA41" s="12">
        <f t="shared" si="53"/>
        <v>0.47711522569737119</v>
      </c>
      <c r="BB41" s="12">
        <f t="shared" si="53"/>
        <v>1</v>
      </c>
      <c r="BC41" s="50">
        <f t="shared" si="53"/>
        <v>0.47711522569737119</v>
      </c>
      <c r="BD41" s="50">
        <f t="shared" si="53"/>
        <v>1</v>
      </c>
    </row>
    <row r="42" spans="1:56" ht="15.75" customHeight="1">
      <c r="H42" s="11"/>
      <c r="I42" s="44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2"/>
      <c r="AJ42" s="11"/>
      <c r="AK42" s="11"/>
      <c r="AL42" s="12"/>
      <c r="AM42" s="11"/>
      <c r="AN42" s="11"/>
      <c r="AO42" s="11"/>
      <c r="AP42" s="11"/>
      <c r="AU42" s="11"/>
      <c r="AV42" s="11"/>
      <c r="AX42" s="11"/>
      <c r="AY42" s="11"/>
      <c r="AZ42" s="11"/>
      <c r="BA42" s="12"/>
      <c r="BB42" s="11"/>
    </row>
    <row r="43" spans="1:56" ht="15.75" customHeight="1">
      <c r="H43" s="11"/>
      <c r="I43" s="44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2"/>
      <c r="AJ43" s="11"/>
      <c r="AK43" s="11"/>
      <c r="AL43" s="12"/>
      <c r="AM43" s="11"/>
      <c r="AN43" s="11"/>
      <c r="AO43" s="11"/>
      <c r="AP43" s="11"/>
      <c r="AU43" s="11"/>
      <c r="AV43" s="11"/>
      <c r="AX43" s="11"/>
      <c r="AY43" s="11"/>
      <c r="AZ43" s="11"/>
      <c r="BA43" s="12"/>
      <c r="BB43" s="11"/>
    </row>
    <row r="44" spans="1:56" ht="15.75" customHeight="1">
      <c r="H44" s="11"/>
      <c r="I44" s="44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2"/>
      <c r="AJ44" s="11"/>
      <c r="AK44" s="11"/>
      <c r="AL44" s="12"/>
      <c r="AM44" s="11"/>
      <c r="AN44" s="11"/>
      <c r="AO44" s="11"/>
      <c r="AP44" s="11"/>
      <c r="AU44" s="11"/>
      <c r="AV44" s="11"/>
      <c r="AX44" s="11"/>
      <c r="AY44" s="11"/>
      <c r="AZ44" s="11"/>
      <c r="BA44" s="12"/>
      <c r="BB44" s="11"/>
    </row>
    <row r="45" spans="1:56" ht="15.75" customHeight="1">
      <c r="H45" s="11"/>
      <c r="I45" s="44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2"/>
      <c r="AJ45" s="11"/>
      <c r="AK45" s="11"/>
      <c r="AL45" s="12"/>
      <c r="AM45" s="11"/>
      <c r="AN45" s="11"/>
      <c r="AO45" s="11"/>
      <c r="AP45" s="11"/>
      <c r="AU45" s="11"/>
      <c r="AV45" s="11"/>
      <c r="AX45" s="11"/>
      <c r="AY45" s="11"/>
      <c r="AZ45" s="11"/>
      <c r="BA45" s="12"/>
      <c r="BB45" s="11"/>
    </row>
    <row r="46" spans="1:56" ht="15.75" customHeight="1">
      <c r="H46" s="11"/>
      <c r="I46" s="44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2"/>
      <c r="AJ46" s="11"/>
      <c r="AK46" s="11"/>
      <c r="AL46" s="12"/>
      <c r="AM46" s="11"/>
      <c r="AN46" s="11"/>
      <c r="AO46" s="11"/>
      <c r="AP46" s="11"/>
      <c r="AU46" s="11"/>
      <c r="AV46" s="11"/>
      <c r="AX46" s="11"/>
      <c r="AY46" s="11"/>
      <c r="AZ46" s="11"/>
      <c r="BA46" s="12"/>
      <c r="BB46" s="11"/>
    </row>
    <row r="47" spans="1:56" ht="15.75" customHeight="1">
      <c r="H47" s="11"/>
      <c r="I47" s="44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2"/>
      <c r="AJ47" s="11"/>
      <c r="AK47" s="11"/>
      <c r="AL47" s="12"/>
      <c r="AM47" s="11"/>
      <c r="AN47" s="11"/>
      <c r="AO47" s="11"/>
      <c r="AP47" s="11"/>
      <c r="AU47" s="11"/>
      <c r="AV47" s="11"/>
      <c r="AX47" s="11"/>
      <c r="AY47" s="11"/>
      <c r="AZ47" s="11"/>
      <c r="BA47" s="12"/>
      <c r="BB47" s="11"/>
    </row>
    <row r="48" spans="1:56" ht="15.75" customHeight="1">
      <c r="H48" s="11"/>
      <c r="I48" s="44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2"/>
      <c r="AJ48" s="11"/>
      <c r="AK48" s="11"/>
      <c r="AL48" s="12"/>
      <c r="AM48" s="11"/>
      <c r="AN48" s="11"/>
      <c r="AO48" s="11"/>
      <c r="AP48" s="11"/>
      <c r="AU48" s="11"/>
      <c r="AV48" s="11"/>
      <c r="AX48" s="11"/>
      <c r="AY48" s="11"/>
      <c r="AZ48" s="11"/>
      <c r="BA48" s="12"/>
      <c r="BB48" s="11"/>
    </row>
    <row r="49" spans="8:54" ht="15.75" customHeight="1">
      <c r="H49" s="11"/>
      <c r="I49" s="44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2"/>
      <c r="AJ49" s="11"/>
      <c r="AK49" s="11"/>
      <c r="AL49" s="12"/>
      <c r="AM49" s="11"/>
      <c r="AN49" s="11"/>
      <c r="AO49" s="11"/>
      <c r="AP49" s="11"/>
      <c r="AU49" s="11"/>
      <c r="AV49" s="11"/>
      <c r="AX49" s="11"/>
      <c r="AY49" s="11"/>
      <c r="AZ49" s="11"/>
      <c r="BA49" s="12"/>
      <c r="BB49" s="11"/>
    </row>
    <row r="50" spans="8:54" ht="15.75" customHeight="1">
      <c r="H50" s="11"/>
      <c r="I50" s="44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2"/>
      <c r="AJ50" s="11"/>
      <c r="AK50" s="11"/>
      <c r="AL50" s="12"/>
      <c r="AM50" s="11"/>
      <c r="AN50" s="11"/>
      <c r="AO50" s="11"/>
      <c r="AP50" s="11"/>
      <c r="AU50" s="11"/>
      <c r="AV50" s="11"/>
      <c r="AX50" s="11"/>
      <c r="AY50" s="11"/>
      <c r="AZ50" s="11"/>
      <c r="BA50" s="12"/>
      <c r="BB50" s="11"/>
    </row>
    <row r="51" spans="8:54" ht="15.75" customHeight="1">
      <c r="H51" s="11"/>
      <c r="I51" s="44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2"/>
      <c r="AJ51" s="11"/>
      <c r="AK51" s="11"/>
      <c r="AL51" s="12"/>
      <c r="AM51" s="11"/>
      <c r="AN51" s="11"/>
      <c r="AO51" s="11"/>
      <c r="AP51" s="11"/>
      <c r="AU51" s="11"/>
      <c r="AV51" s="11"/>
      <c r="AX51" s="11"/>
      <c r="AY51" s="11"/>
      <c r="AZ51" s="11"/>
      <c r="BA51" s="12"/>
      <c r="BB51" s="11"/>
    </row>
    <row r="52" spans="8:54" ht="15.75" customHeight="1">
      <c r="H52" s="11"/>
      <c r="I52" s="44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2"/>
      <c r="AJ52" s="11"/>
      <c r="AK52" s="11"/>
      <c r="AL52" s="12"/>
      <c r="AM52" s="11"/>
      <c r="AN52" s="11"/>
      <c r="AO52" s="11"/>
      <c r="AP52" s="11"/>
      <c r="AU52" s="11"/>
      <c r="AV52" s="11"/>
      <c r="AX52" s="11"/>
      <c r="AY52" s="11"/>
      <c r="AZ52" s="11"/>
      <c r="BA52" s="12"/>
      <c r="BB52" s="11"/>
    </row>
    <row r="53" spans="8:54" ht="15.75" customHeight="1">
      <c r="H53" s="11"/>
      <c r="I53" s="44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2"/>
      <c r="AJ53" s="11"/>
      <c r="AK53" s="11"/>
      <c r="AL53" s="12"/>
      <c r="AM53" s="11"/>
      <c r="AN53" s="11"/>
      <c r="AO53" s="11"/>
      <c r="AP53" s="11"/>
      <c r="AU53" s="11"/>
      <c r="AV53" s="11"/>
      <c r="AX53" s="11"/>
      <c r="AY53" s="11"/>
      <c r="AZ53" s="11"/>
      <c r="BA53" s="12"/>
      <c r="BB53" s="11"/>
    </row>
    <row r="54" spans="8:54" ht="15.75" customHeight="1">
      <c r="H54" s="11"/>
      <c r="I54" s="44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2"/>
      <c r="AJ54" s="11"/>
      <c r="AK54" s="11"/>
      <c r="AL54" s="12"/>
      <c r="AM54" s="11"/>
      <c r="AN54" s="11"/>
      <c r="AO54" s="11"/>
      <c r="AP54" s="11"/>
      <c r="AU54" s="11"/>
      <c r="AV54" s="11"/>
      <c r="AX54" s="11"/>
      <c r="AY54" s="11"/>
      <c r="AZ54" s="11"/>
      <c r="BA54" s="12"/>
      <c r="BB54" s="11"/>
    </row>
    <row r="55" spans="8:54" ht="15.75" customHeight="1">
      <c r="H55" s="11"/>
      <c r="I55" s="44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2"/>
      <c r="AJ55" s="11"/>
      <c r="AK55" s="11"/>
      <c r="AL55" s="12"/>
      <c r="AM55" s="11"/>
      <c r="AN55" s="11"/>
      <c r="AO55" s="11"/>
      <c r="AP55" s="11"/>
      <c r="AU55" s="11"/>
      <c r="AV55" s="11"/>
      <c r="AX55" s="11"/>
      <c r="AY55" s="11"/>
      <c r="AZ55" s="11"/>
      <c r="BA55" s="12"/>
      <c r="BB55" s="11"/>
    </row>
    <row r="56" spans="8:54" ht="15.75" customHeight="1">
      <c r="H56" s="11"/>
      <c r="I56" s="44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2"/>
      <c r="AJ56" s="11"/>
      <c r="AK56" s="11"/>
      <c r="AL56" s="12"/>
      <c r="AM56" s="11"/>
      <c r="AN56" s="11"/>
      <c r="AO56" s="11"/>
      <c r="AP56" s="11"/>
      <c r="AU56" s="11"/>
      <c r="AV56" s="11"/>
      <c r="AX56" s="11"/>
      <c r="AY56" s="11"/>
      <c r="AZ56" s="11"/>
      <c r="BA56" s="12"/>
      <c r="BB56" s="11"/>
    </row>
    <row r="57" spans="8:54" ht="15.75" customHeight="1">
      <c r="H57" s="11"/>
      <c r="I57" s="44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2"/>
      <c r="AJ57" s="11"/>
      <c r="AK57" s="11"/>
      <c r="AL57" s="12"/>
      <c r="AM57" s="11"/>
      <c r="AN57" s="11"/>
      <c r="AO57" s="11"/>
      <c r="AP57" s="11"/>
      <c r="AU57" s="11"/>
      <c r="AV57" s="11"/>
      <c r="AX57" s="11"/>
      <c r="AY57" s="11"/>
      <c r="AZ57" s="11"/>
      <c r="BA57" s="12"/>
      <c r="BB57" s="11"/>
    </row>
    <row r="58" spans="8:54" ht="15.75" customHeight="1">
      <c r="H58" s="11"/>
      <c r="I58" s="44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"/>
      <c r="AJ58" s="11"/>
      <c r="AK58" s="11"/>
      <c r="AL58" s="12"/>
      <c r="AM58" s="11"/>
      <c r="AN58" s="11"/>
      <c r="AO58" s="11"/>
      <c r="AP58" s="11"/>
      <c r="AU58" s="11"/>
      <c r="AV58" s="11"/>
      <c r="AX58" s="11"/>
      <c r="AY58" s="11"/>
      <c r="AZ58" s="11"/>
      <c r="BA58" s="12"/>
      <c r="BB58" s="11"/>
    </row>
    <row r="59" spans="8:54" ht="15.75" customHeight="1">
      <c r="H59" s="11"/>
      <c r="I59" s="44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2"/>
      <c r="AJ59" s="11"/>
      <c r="AK59" s="11"/>
      <c r="AL59" s="12"/>
      <c r="AM59" s="11"/>
      <c r="AN59" s="11"/>
      <c r="AO59" s="11"/>
      <c r="AP59" s="11"/>
      <c r="AU59" s="11"/>
      <c r="AV59" s="11"/>
      <c r="AX59" s="11"/>
      <c r="AY59" s="11"/>
      <c r="AZ59" s="11"/>
      <c r="BA59" s="12"/>
      <c r="BB59" s="11"/>
    </row>
    <row r="60" spans="8:54" ht="15.75" customHeight="1">
      <c r="H60" s="11"/>
      <c r="I60" s="44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2"/>
      <c r="AJ60" s="11"/>
      <c r="AK60" s="11"/>
      <c r="AL60" s="12"/>
      <c r="AM60" s="11"/>
      <c r="AN60" s="11"/>
      <c r="AO60" s="11"/>
      <c r="AP60" s="11"/>
      <c r="AU60" s="11"/>
      <c r="AV60" s="11"/>
      <c r="AX60" s="11"/>
      <c r="AY60" s="11"/>
      <c r="AZ60" s="11"/>
      <c r="BA60" s="12"/>
      <c r="BB60" s="11"/>
    </row>
    <row r="61" spans="8:54" ht="15.75" customHeight="1">
      <c r="H61" s="11"/>
      <c r="I61" s="44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2"/>
      <c r="AJ61" s="11"/>
      <c r="AK61" s="11"/>
      <c r="AL61" s="12"/>
      <c r="AM61" s="11"/>
      <c r="AN61" s="11"/>
      <c r="AO61" s="11"/>
      <c r="AP61" s="11"/>
      <c r="AU61" s="11"/>
      <c r="AV61" s="11"/>
      <c r="AX61" s="11"/>
      <c r="AY61" s="11"/>
      <c r="AZ61" s="11"/>
      <c r="BA61" s="12"/>
      <c r="BB61" s="11"/>
    </row>
    <row r="62" spans="8:54" ht="15.75" customHeight="1">
      <c r="H62" s="11"/>
      <c r="I62" s="44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2"/>
      <c r="AJ62" s="11"/>
      <c r="AK62" s="11"/>
      <c r="AL62" s="12"/>
      <c r="AM62" s="11"/>
      <c r="AN62" s="11"/>
      <c r="AO62" s="11"/>
      <c r="AP62" s="11"/>
      <c r="AU62" s="11"/>
      <c r="AV62" s="11"/>
      <c r="AX62" s="11"/>
      <c r="AY62" s="11"/>
      <c r="AZ62" s="11"/>
      <c r="BA62" s="12"/>
      <c r="BB62" s="11"/>
    </row>
    <row r="63" spans="8:54" ht="15.75" customHeight="1">
      <c r="H63" s="11"/>
      <c r="I63" s="44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2"/>
      <c r="AJ63" s="11"/>
      <c r="AK63" s="11"/>
      <c r="AL63" s="12"/>
      <c r="AM63" s="11"/>
      <c r="AN63" s="11"/>
      <c r="AO63" s="11"/>
      <c r="AP63" s="11"/>
      <c r="AU63" s="11"/>
      <c r="AV63" s="11"/>
      <c r="AX63" s="11"/>
      <c r="AY63" s="11"/>
      <c r="AZ63" s="11"/>
      <c r="BA63" s="12"/>
      <c r="BB63" s="11"/>
    </row>
    <row r="64" spans="8:54" ht="15.75" customHeight="1">
      <c r="H64" s="11"/>
      <c r="I64" s="44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2"/>
      <c r="AJ64" s="11"/>
      <c r="AK64" s="11"/>
      <c r="AL64" s="12"/>
      <c r="AM64" s="11"/>
      <c r="AN64" s="11"/>
      <c r="AO64" s="11"/>
      <c r="AP64" s="11"/>
      <c r="AU64" s="11"/>
      <c r="AV64" s="11"/>
      <c r="AX64" s="11"/>
      <c r="AY64" s="11"/>
      <c r="AZ64" s="11"/>
      <c r="BA64" s="12"/>
      <c r="BB64" s="11"/>
    </row>
    <row r="65" spans="8:54" ht="15.75" customHeight="1">
      <c r="H65" s="11"/>
      <c r="I65" s="44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"/>
      <c r="AJ65" s="11"/>
      <c r="AK65" s="11"/>
      <c r="AL65" s="12"/>
      <c r="AM65" s="11"/>
      <c r="AN65" s="11"/>
      <c r="AO65" s="11"/>
      <c r="AP65" s="11"/>
      <c r="AU65" s="11"/>
      <c r="AV65" s="11"/>
      <c r="AX65" s="11"/>
      <c r="AY65" s="11"/>
      <c r="AZ65" s="11"/>
      <c r="BA65" s="12"/>
      <c r="BB65" s="11"/>
    </row>
    <row r="66" spans="8:54" ht="15.75" customHeight="1">
      <c r="H66" s="11"/>
      <c r="I66" s="44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2"/>
      <c r="AJ66" s="11"/>
      <c r="AK66" s="11"/>
      <c r="AL66" s="12"/>
      <c r="AM66" s="11"/>
      <c r="AN66" s="11"/>
      <c r="AO66" s="11"/>
      <c r="AP66" s="11"/>
      <c r="AU66" s="11"/>
      <c r="AV66" s="11"/>
      <c r="AX66" s="11"/>
      <c r="AY66" s="11"/>
      <c r="AZ66" s="11"/>
      <c r="BA66" s="12"/>
      <c r="BB66" s="11"/>
    </row>
    <row r="67" spans="8:54" ht="15.75" customHeight="1">
      <c r="H67" s="11"/>
      <c r="I67" s="44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2"/>
      <c r="AJ67" s="11"/>
      <c r="AK67" s="11"/>
      <c r="AL67" s="12"/>
      <c r="AM67" s="11"/>
      <c r="AN67" s="11"/>
      <c r="AO67" s="11"/>
      <c r="AP67" s="11"/>
      <c r="AU67" s="11"/>
      <c r="AV67" s="11"/>
      <c r="AX67" s="11"/>
      <c r="AY67" s="11"/>
      <c r="AZ67" s="11"/>
      <c r="BA67" s="12"/>
      <c r="BB67" s="11"/>
    </row>
    <row r="68" spans="8:54" ht="15.75" customHeight="1">
      <c r="H68" s="11"/>
      <c r="I68" s="44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2"/>
      <c r="AJ68" s="11"/>
      <c r="AK68" s="11"/>
      <c r="AL68" s="12"/>
      <c r="AM68" s="11"/>
      <c r="AN68" s="11"/>
      <c r="AO68" s="11"/>
      <c r="AP68" s="11"/>
      <c r="AU68" s="11"/>
      <c r="AV68" s="11"/>
      <c r="AX68" s="11"/>
      <c r="AY68" s="11"/>
      <c r="AZ68" s="11"/>
      <c r="BA68" s="12"/>
      <c r="BB68" s="11"/>
    </row>
    <row r="69" spans="8:54" ht="15.75" customHeight="1">
      <c r="H69" s="11"/>
      <c r="I69" s="44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2"/>
      <c r="AJ69" s="11"/>
      <c r="AK69" s="11"/>
      <c r="AL69" s="12"/>
      <c r="AM69" s="11"/>
      <c r="AN69" s="11"/>
      <c r="AO69" s="11"/>
      <c r="AP69" s="11"/>
      <c r="AU69" s="11"/>
      <c r="AV69" s="11"/>
      <c r="AX69" s="11"/>
      <c r="AY69" s="11"/>
      <c r="AZ69" s="11"/>
      <c r="BA69" s="12"/>
      <c r="BB69" s="11"/>
    </row>
    <row r="70" spans="8:54" ht="15.75" customHeight="1">
      <c r="H70" s="11"/>
      <c r="I70" s="44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2"/>
      <c r="AJ70" s="11"/>
      <c r="AK70" s="11"/>
      <c r="AL70" s="12"/>
      <c r="AM70" s="11"/>
      <c r="AN70" s="11"/>
      <c r="AO70" s="11"/>
      <c r="AP70" s="11"/>
      <c r="AU70" s="11"/>
      <c r="AV70" s="11"/>
      <c r="AX70" s="11"/>
      <c r="AY70" s="11"/>
      <c r="AZ70" s="11"/>
      <c r="BA70" s="12"/>
      <c r="BB70" s="11"/>
    </row>
    <row r="71" spans="8:54" ht="15.75" customHeight="1">
      <c r="H71" s="11"/>
      <c r="I71" s="44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2"/>
      <c r="AJ71" s="11"/>
      <c r="AK71" s="11"/>
      <c r="AL71" s="12"/>
      <c r="AM71" s="11"/>
      <c r="AN71" s="11"/>
      <c r="AO71" s="11"/>
      <c r="AP71" s="11"/>
      <c r="AU71" s="11"/>
      <c r="AV71" s="11"/>
      <c r="AX71" s="11"/>
      <c r="AY71" s="11"/>
      <c r="AZ71" s="11"/>
      <c r="BA71" s="12"/>
      <c r="BB71" s="11"/>
    </row>
    <row r="72" spans="8:54" ht="15.75" customHeight="1">
      <c r="H72" s="11"/>
      <c r="I72" s="44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"/>
      <c r="AJ72" s="11"/>
      <c r="AK72" s="11"/>
      <c r="AL72" s="12"/>
      <c r="AM72" s="11"/>
      <c r="AN72" s="11"/>
      <c r="AO72" s="11"/>
      <c r="AP72" s="11"/>
      <c r="AU72" s="11"/>
      <c r="AV72" s="11"/>
      <c r="AX72" s="11"/>
      <c r="AY72" s="11"/>
      <c r="AZ72" s="11"/>
      <c r="BA72" s="12"/>
      <c r="BB72" s="11"/>
    </row>
    <row r="73" spans="8:54" ht="15.75" customHeight="1">
      <c r="H73" s="11"/>
      <c r="I73" s="44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2"/>
      <c r="AJ73" s="11"/>
      <c r="AK73" s="11"/>
      <c r="AL73" s="12"/>
      <c r="AM73" s="11"/>
      <c r="AN73" s="11"/>
      <c r="AO73" s="11"/>
      <c r="AP73" s="11"/>
      <c r="AU73" s="11"/>
      <c r="AV73" s="11"/>
      <c r="AX73" s="11"/>
      <c r="AY73" s="11"/>
      <c r="AZ73" s="11"/>
      <c r="BA73" s="12"/>
      <c r="BB73" s="11"/>
    </row>
    <row r="74" spans="8:54" ht="15.75" customHeight="1">
      <c r="H74" s="11"/>
      <c r="I74" s="44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2"/>
      <c r="AJ74" s="11"/>
      <c r="AK74" s="11"/>
      <c r="AL74" s="12"/>
      <c r="AM74" s="11"/>
      <c r="AN74" s="11"/>
      <c r="AO74" s="11"/>
      <c r="AP74" s="11"/>
      <c r="AU74" s="11"/>
      <c r="AV74" s="11"/>
      <c r="AX74" s="11"/>
      <c r="AY74" s="11"/>
      <c r="AZ74" s="11"/>
      <c r="BA74" s="12"/>
      <c r="BB74" s="11"/>
    </row>
    <row r="75" spans="8:54" ht="15.75" customHeight="1">
      <c r="H75" s="11"/>
      <c r="I75" s="44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2"/>
      <c r="AJ75" s="11"/>
      <c r="AK75" s="11"/>
      <c r="AL75" s="12"/>
      <c r="AM75" s="11"/>
      <c r="AN75" s="11"/>
      <c r="AO75" s="11"/>
      <c r="AP75" s="11"/>
      <c r="AU75" s="11"/>
      <c r="AV75" s="11"/>
      <c r="AX75" s="11"/>
      <c r="AY75" s="11"/>
      <c r="AZ75" s="11"/>
      <c r="BA75" s="12"/>
      <c r="BB75" s="11"/>
    </row>
    <row r="76" spans="8:54" ht="15.75" customHeight="1">
      <c r="H76" s="11"/>
      <c r="I76" s="44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2"/>
      <c r="AJ76" s="11"/>
      <c r="AK76" s="11"/>
      <c r="AL76" s="12"/>
      <c r="AM76" s="11"/>
      <c r="AN76" s="11"/>
      <c r="AO76" s="11"/>
      <c r="AP76" s="11"/>
      <c r="AU76" s="11"/>
      <c r="AV76" s="11"/>
      <c r="AX76" s="11"/>
      <c r="AY76" s="11"/>
      <c r="AZ76" s="11"/>
      <c r="BA76" s="12"/>
      <c r="BB76" s="11"/>
    </row>
    <row r="77" spans="8:54" ht="15.75" customHeight="1">
      <c r="H77" s="11"/>
      <c r="I77" s="44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2"/>
      <c r="AJ77" s="11"/>
      <c r="AK77" s="11"/>
      <c r="AL77" s="12"/>
      <c r="AM77" s="11"/>
      <c r="AN77" s="11"/>
      <c r="AO77" s="11"/>
      <c r="AP77" s="11"/>
      <c r="AU77" s="11"/>
      <c r="AV77" s="11"/>
      <c r="AX77" s="11"/>
      <c r="AY77" s="11"/>
      <c r="AZ77" s="11"/>
      <c r="BA77" s="12"/>
      <c r="BB77" s="11"/>
    </row>
    <row r="78" spans="8:54" ht="15.75" customHeight="1">
      <c r="H78" s="11"/>
      <c r="I78" s="44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2"/>
      <c r="AJ78" s="11"/>
      <c r="AK78" s="11"/>
      <c r="AL78" s="12"/>
      <c r="AM78" s="11"/>
      <c r="AN78" s="11"/>
      <c r="AO78" s="11"/>
      <c r="AP78" s="11"/>
      <c r="AU78" s="11"/>
      <c r="AV78" s="11"/>
      <c r="AX78" s="11"/>
      <c r="AY78" s="11"/>
      <c r="AZ78" s="11"/>
      <c r="BA78" s="12"/>
      <c r="BB78" s="11"/>
    </row>
    <row r="79" spans="8:54" ht="15.75" customHeight="1">
      <c r="H79" s="11"/>
      <c r="I79" s="44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2"/>
      <c r="AJ79" s="11"/>
      <c r="AK79" s="11"/>
      <c r="AL79" s="12"/>
      <c r="AM79" s="11"/>
      <c r="AN79" s="11"/>
      <c r="AO79" s="11"/>
      <c r="AP79" s="11"/>
      <c r="AU79" s="11"/>
      <c r="AV79" s="11"/>
      <c r="AX79" s="11"/>
      <c r="AY79" s="11"/>
      <c r="AZ79" s="11"/>
      <c r="BA79" s="12"/>
      <c r="BB79" s="11"/>
    </row>
    <row r="80" spans="8:54" ht="15.75" customHeight="1">
      <c r="H80" s="11"/>
      <c r="I80" s="44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2"/>
      <c r="AJ80" s="11"/>
      <c r="AK80" s="11"/>
      <c r="AL80" s="12"/>
      <c r="AM80" s="11"/>
      <c r="AN80" s="11"/>
      <c r="AO80" s="11"/>
      <c r="AP80" s="11"/>
      <c r="AU80" s="11"/>
      <c r="AV80" s="11"/>
      <c r="AX80" s="11"/>
      <c r="AY80" s="11"/>
      <c r="AZ80" s="11"/>
      <c r="BA80" s="12"/>
      <c r="BB80" s="11"/>
    </row>
    <row r="81" spans="8:54" ht="15.75" customHeight="1">
      <c r="H81" s="11"/>
      <c r="I81" s="44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2"/>
      <c r="AJ81" s="11"/>
      <c r="AK81" s="11"/>
      <c r="AL81" s="12"/>
      <c r="AM81" s="11"/>
      <c r="AN81" s="11"/>
      <c r="AO81" s="11"/>
      <c r="AP81" s="11"/>
      <c r="AU81" s="11"/>
      <c r="AV81" s="11"/>
      <c r="AX81" s="11"/>
      <c r="AY81" s="11"/>
      <c r="AZ81" s="11"/>
      <c r="BA81" s="12"/>
      <c r="BB81" s="11"/>
    </row>
    <row r="82" spans="8:54" ht="15.75" customHeight="1">
      <c r="H82" s="11"/>
      <c r="I82" s="44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2"/>
      <c r="AJ82" s="11"/>
      <c r="AK82" s="11"/>
      <c r="AL82" s="12"/>
      <c r="AM82" s="11"/>
      <c r="AN82" s="11"/>
      <c r="AO82" s="11"/>
      <c r="AP82" s="11"/>
      <c r="AU82" s="11"/>
      <c r="AV82" s="11"/>
      <c r="AX82" s="11"/>
      <c r="AY82" s="11"/>
      <c r="AZ82" s="11"/>
      <c r="BA82" s="12"/>
      <c r="BB82" s="11"/>
    </row>
    <row r="83" spans="8:54" ht="15.75" customHeight="1">
      <c r="H83" s="11"/>
      <c r="I83" s="44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2"/>
      <c r="AJ83" s="11"/>
      <c r="AK83" s="11"/>
      <c r="AL83" s="12"/>
      <c r="AM83" s="11"/>
      <c r="AN83" s="11"/>
      <c r="AO83" s="11"/>
      <c r="AP83" s="11"/>
      <c r="AU83" s="11"/>
      <c r="AV83" s="11"/>
      <c r="AX83" s="11"/>
      <c r="AY83" s="11"/>
      <c r="AZ83" s="11"/>
      <c r="BA83" s="12"/>
      <c r="BB83" s="11"/>
    </row>
    <row r="84" spans="8:54" ht="15.75" customHeight="1">
      <c r="H84" s="11"/>
      <c r="I84" s="44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2"/>
      <c r="AJ84" s="11"/>
      <c r="AK84" s="11"/>
      <c r="AL84" s="12"/>
      <c r="AM84" s="11"/>
      <c r="AN84" s="11"/>
      <c r="AO84" s="11"/>
      <c r="AP84" s="11"/>
      <c r="AU84" s="11"/>
      <c r="AV84" s="11"/>
      <c r="AX84" s="11"/>
      <c r="AY84" s="11"/>
      <c r="AZ84" s="11"/>
      <c r="BA84" s="12"/>
      <c r="BB84" s="11"/>
    </row>
    <row r="85" spans="8:54" ht="15.75" customHeight="1">
      <c r="H85" s="11"/>
      <c r="I85" s="44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"/>
      <c r="AJ85" s="11"/>
      <c r="AK85" s="11"/>
      <c r="AL85" s="12"/>
      <c r="AM85" s="11"/>
      <c r="AN85" s="11"/>
      <c r="AO85" s="11"/>
      <c r="AP85" s="11"/>
      <c r="AU85" s="11"/>
      <c r="AV85" s="11"/>
      <c r="AX85" s="11"/>
      <c r="AY85" s="11"/>
      <c r="AZ85" s="11"/>
      <c r="BA85" s="12"/>
      <c r="BB85" s="11"/>
    </row>
    <row r="86" spans="8:54" ht="15.75" customHeight="1">
      <c r="H86" s="11"/>
      <c r="I86" s="44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2"/>
      <c r="AJ86" s="11"/>
      <c r="AK86" s="11"/>
      <c r="AL86" s="12"/>
      <c r="AM86" s="11"/>
      <c r="AN86" s="11"/>
      <c r="AO86" s="11"/>
      <c r="AP86" s="11"/>
      <c r="AU86" s="11"/>
      <c r="AV86" s="11"/>
      <c r="AX86" s="11"/>
      <c r="AY86" s="11"/>
      <c r="AZ86" s="11"/>
      <c r="BA86" s="12"/>
      <c r="BB86" s="11"/>
    </row>
    <row r="87" spans="8:54" ht="15.75" customHeight="1">
      <c r="H87" s="11"/>
      <c r="I87" s="44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2"/>
      <c r="AJ87" s="11"/>
      <c r="AK87" s="11"/>
      <c r="AL87" s="12"/>
      <c r="AM87" s="11"/>
      <c r="AN87" s="11"/>
      <c r="AO87" s="11"/>
      <c r="AP87" s="11"/>
      <c r="AU87" s="11"/>
      <c r="AV87" s="11"/>
      <c r="AX87" s="11"/>
      <c r="AY87" s="11"/>
      <c r="AZ87" s="11"/>
      <c r="BA87" s="12"/>
      <c r="BB87" s="11"/>
    </row>
    <row r="88" spans="8:54" ht="15.75" customHeight="1">
      <c r="H88" s="11"/>
      <c r="I88" s="44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2"/>
      <c r="AJ88" s="11"/>
      <c r="AK88" s="11"/>
      <c r="AL88" s="12"/>
      <c r="AM88" s="11"/>
      <c r="AN88" s="11"/>
      <c r="AO88" s="11"/>
      <c r="AP88" s="11"/>
      <c r="AU88" s="11"/>
      <c r="AV88" s="11"/>
      <c r="AX88" s="11"/>
      <c r="AY88" s="11"/>
      <c r="AZ88" s="11"/>
      <c r="BA88" s="12"/>
      <c r="BB88" s="11"/>
    </row>
    <row r="89" spans="8:54" ht="15.75" customHeight="1">
      <c r="H89" s="11"/>
      <c r="I89" s="44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2"/>
      <c r="AJ89" s="11"/>
      <c r="AK89" s="11"/>
      <c r="AL89" s="12"/>
      <c r="AM89" s="11"/>
      <c r="AN89" s="11"/>
      <c r="AO89" s="11"/>
      <c r="AP89" s="11"/>
      <c r="AU89" s="11"/>
      <c r="AV89" s="11"/>
      <c r="AX89" s="11"/>
      <c r="AY89" s="11"/>
      <c r="AZ89" s="11"/>
      <c r="BA89" s="12"/>
      <c r="BB89" s="11"/>
    </row>
    <row r="90" spans="8:54" ht="15.75" customHeight="1">
      <c r="H90" s="11"/>
      <c r="I90" s="44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2"/>
      <c r="AJ90" s="11"/>
      <c r="AK90" s="11"/>
      <c r="AL90" s="12"/>
      <c r="AM90" s="11"/>
      <c r="AN90" s="11"/>
      <c r="AO90" s="11"/>
      <c r="AP90" s="11"/>
      <c r="AU90" s="11"/>
      <c r="AV90" s="11"/>
      <c r="AX90" s="11"/>
      <c r="AY90" s="11"/>
      <c r="AZ90" s="11"/>
      <c r="BA90" s="12"/>
      <c r="BB90" s="11"/>
    </row>
    <row r="91" spans="8:54" ht="15.75" customHeight="1">
      <c r="H91" s="11"/>
      <c r="I91" s="44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2"/>
      <c r="AJ91" s="11"/>
      <c r="AK91" s="11"/>
      <c r="AL91" s="12"/>
      <c r="AM91" s="11"/>
      <c r="AN91" s="11"/>
      <c r="AO91" s="11"/>
      <c r="AP91" s="11"/>
      <c r="AU91" s="11"/>
      <c r="AV91" s="11"/>
      <c r="AX91" s="11"/>
      <c r="AY91" s="11"/>
      <c r="AZ91" s="11"/>
      <c r="BA91" s="12"/>
      <c r="BB91" s="11"/>
    </row>
    <row r="92" spans="8:54" ht="15.75" customHeight="1">
      <c r="H92" s="11"/>
      <c r="I92" s="44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2"/>
      <c r="AJ92" s="11"/>
      <c r="AK92" s="11"/>
      <c r="AL92" s="12"/>
      <c r="AM92" s="11"/>
      <c r="AN92" s="11"/>
      <c r="AO92" s="11"/>
      <c r="AP92" s="11"/>
      <c r="AU92" s="11"/>
      <c r="AV92" s="11"/>
      <c r="AX92" s="11"/>
      <c r="AY92" s="11"/>
      <c r="AZ92" s="11"/>
      <c r="BA92" s="12"/>
      <c r="BB92" s="11"/>
    </row>
    <row r="93" spans="8:54" ht="15.75" customHeight="1">
      <c r="H93" s="11"/>
      <c r="I93" s="44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2"/>
      <c r="AJ93" s="11"/>
      <c r="AK93" s="11"/>
      <c r="AL93" s="12"/>
      <c r="AM93" s="11"/>
      <c r="AN93" s="11"/>
      <c r="AO93" s="11"/>
      <c r="AP93" s="11"/>
      <c r="AU93" s="11"/>
      <c r="AV93" s="11"/>
      <c r="AX93" s="11"/>
      <c r="AY93" s="11"/>
      <c r="AZ93" s="11"/>
      <c r="BA93" s="12"/>
      <c r="BB93" s="11"/>
    </row>
    <row r="94" spans="8:54" ht="15.75" customHeight="1">
      <c r="H94" s="11"/>
      <c r="I94" s="44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2"/>
      <c r="AJ94" s="11"/>
      <c r="AK94" s="11"/>
      <c r="AL94" s="12"/>
      <c r="AM94" s="11"/>
      <c r="AN94" s="11"/>
      <c r="AO94" s="11"/>
      <c r="AP94" s="11"/>
      <c r="AU94" s="11"/>
      <c r="AV94" s="11"/>
      <c r="AX94" s="11"/>
      <c r="AY94" s="11"/>
      <c r="AZ94" s="11"/>
      <c r="BA94" s="12"/>
      <c r="BB94" s="11"/>
    </row>
    <row r="95" spans="8:54" ht="15.75" customHeight="1">
      <c r="H95" s="11"/>
      <c r="I95" s="44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2"/>
      <c r="AJ95" s="11"/>
      <c r="AK95" s="11"/>
      <c r="AL95" s="12"/>
      <c r="AM95" s="11"/>
      <c r="AN95" s="11"/>
      <c r="AO95" s="11"/>
      <c r="AP95" s="11"/>
      <c r="AU95" s="11"/>
      <c r="AV95" s="11"/>
      <c r="AX95" s="11"/>
      <c r="AY95" s="11"/>
      <c r="AZ95" s="11"/>
      <c r="BA95" s="12"/>
      <c r="BB95" s="11"/>
    </row>
    <row r="96" spans="8:54" ht="15.75" customHeight="1">
      <c r="H96" s="11"/>
      <c r="I96" s="44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2"/>
      <c r="AJ96" s="11"/>
      <c r="AK96" s="11"/>
      <c r="AL96" s="12"/>
      <c r="AM96" s="11"/>
      <c r="AN96" s="11"/>
      <c r="AO96" s="11"/>
      <c r="AP96" s="11"/>
      <c r="AU96" s="11"/>
      <c r="AV96" s="11"/>
      <c r="AX96" s="11"/>
      <c r="AY96" s="11"/>
      <c r="AZ96" s="11"/>
      <c r="BA96" s="12"/>
      <c r="BB96" s="11"/>
    </row>
    <row r="97" spans="8:54" ht="15.75" customHeight="1">
      <c r="H97" s="11"/>
      <c r="I97" s="44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2"/>
      <c r="AJ97" s="11"/>
      <c r="AK97" s="11"/>
      <c r="AL97" s="12"/>
      <c r="AM97" s="11"/>
      <c r="AN97" s="11"/>
      <c r="AO97" s="11"/>
      <c r="AP97" s="11"/>
      <c r="AU97" s="11"/>
      <c r="AV97" s="11"/>
      <c r="AX97" s="11"/>
      <c r="AY97" s="11"/>
      <c r="AZ97" s="11"/>
      <c r="BA97" s="12"/>
      <c r="BB97" s="11"/>
    </row>
    <row r="98" spans="8:54" ht="15.75" customHeight="1">
      <c r="H98" s="11"/>
      <c r="I98" s="44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"/>
      <c r="AJ98" s="11"/>
      <c r="AK98" s="11"/>
      <c r="AL98" s="12"/>
      <c r="AM98" s="11"/>
      <c r="AN98" s="11"/>
      <c r="AO98" s="11"/>
      <c r="AP98" s="11"/>
      <c r="AU98" s="11"/>
      <c r="AV98" s="11"/>
      <c r="AX98" s="11"/>
      <c r="AY98" s="11"/>
      <c r="AZ98" s="11"/>
      <c r="BA98" s="12"/>
      <c r="BB98" s="11"/>
    </row>
    <row r="99" spans="8:54" ht="15.75" customHeight="1">
      <c r="H99" s="11"/>
      <c r="I99" s="44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2"/>
      <c r="AJ99" s="11"/>
      <c r="AK99" s="11"/>
      <c r="AL99" s="12"/>
      <c r="AM99" s="11"/>
      <c r="AN99" s="11"/>
      <c r="AO99" s="11"/>
      <c r="AP99" s="11"/>
      <c r="AU99" s="11"/>
      <c r="AV99" s="11"/>
      <c r="AX99" s="11"/>
      <c r="AY99" s="11"/>
      <c r="AZ99" s="11"/>
      <c r="BA99" s="12"/>
      <c r="BB99" s="11"/>
    </row>
    <row r="100" spans="8:54" ht="15.75" customHeight="1">
      <c r="H100" s="11"/>
      <c r="I100" s="44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2"/>
      <c r="AJ100" s="11"/>
      <c r="AK100" s="11"/>
      <c r="AL100" s="12"/>
      <c r="AM100" s="11"/>
      <c r="AN100" s="11"/>
      <c r="AO100" s="11"/>
      <c r="AP100" s="11"/>
      <c r="AU100" s="11"/>
      <c r="AV100" s="11"/>
      <c r="AX100" s="11"/>
      <c r="AY100" s="11"/>
      <c r="AZ100" s="11"/>
      <c r="BA100" s="12"/>
      <c r="BB100" s="11"/>
    </row>
    <row r="101" spans="8:54" ht="15.75" customHeight="1">
      <c r="H101" s="11"/>
      <c r="I101" s="44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2"/>
      <c r="AJ101" s="11"/>
      <c r="AK101" s="11"/>
      <c r="AL101" s="12"/>
      <c r="AM101" s="11"/>
      <c r="AN101" s="11"/>
      <c r="AO101" s="11"/>
      <c r="AP101" s="11"/>
      <c r="AU101" s="11"/>
      <c r="AV101" s="11"/>
      <c r="AX101" s="11"/>
      <c r="AY101" s="11"/>
      <c r="AZ101" s="11"/>
      <c r="BA101" s="12"/>
      <c r="BB101" s="11"/>
    </row>
    <row r="102" spans="8:54" ht="15.75" customHeight="1">
      <c r="H102" s="11"/>
      <c r="I102" s="44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2"/>
      <c r="AJ102" s="11"/>
      <c r="AK102" s="11"/>
      <c r="AL102" s="12"/>
      <c r="AM102" s="11"/>
      <c r="AN102" s="11"/>
      <c r="AO102" s="11"/>
      <c r="AP102" s="11"/>
      <c r="AU102" s="11"/>
      <c r="AV102" s="11"/>
      <c r="AX102" s="11"/>
      <c r="AY102" s="11"/>
      <c r="AZ102" s="11"/>
      <c r="BA102" s="12"/>
      <c r="BB102" s="11"/>
    </row>
    <row r="103" spans="8:54" ht="15.75" customHeight="1">
      <c r="H103" s="11"/>
      <c r="I103" s="44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2"/>
      <c r="AJ103" s="11"/>
      <c r="AK103" s="11"/>
      <c r="AL103" s="12"/>
      <c r="AM103" s="11"/>
      <c r="AN103" s="11"/>
      <c r="AO103" s="11"/>
      <c r="AP103" s="11"/>
      <c r="AU103" s="11"/>
      <c r="AV103" s="11"/>
      <c r="AX103" s="11"/>
      <c r="AY103" s="11"/>
      <c r="AZ103" s="11"/>
      <c r="BA103" s="12"/>
      <c r="BB103" s="11"/>
    </row>
    <row r="104" spans="8:54" ht="15.75" customHeight="1">
      <c r="H104" s="11"/>
      <c r="I104" s="44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2"/>
      <c r="AJ104" s="11"/>
      <c r="AK104" s="11"/>
      <c r="AL104" s="12"/>
      <c r="AM104" s="11"/>
      <c r="AN104" s="11"/>
      <c r="AO104" s="11"/>
      <c r="AP104" s="11"/>
      <c r="AU104" s="11"/>
      <c r="AV104" s="11"/>
      <c r="AX104" s="11"/>
      <c r="AY104" s="11"/>
      <c r="AZ104" s="11"/>
      <c r="BA104" s="12"/>
      <c r="BB104" s="11"/>
    </row>
    <row r="105" spans="8:54" ht="15.75" customHeight="1">
      <c r="H105" s="11"/>
      <c r="I105" s="44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"/>
      <c r="AJ105" s="11"/>
      <c r="AK105" s="11"/>
      <c r="AL105" s="12"/>
      <c r="AM105" s="11"/>
      <c r="AN105" s="11"/>
      <c r="AO105" s="11"/>
      <c r="AP105" s="11"/>
      <c r="AU105" s="11"/>
      <c r="AV105" s="11"/>
      <c r="AX105" s="11"/>
      <c r="AY105" s="11"/>
      <c r="AZ105" s="11"/>
      <c r="BA105" s="12"/>
      <c r="BB105" s="11"/>
    </row>
    <row r="106" spans="8:54" ht="15.75" customHeight="1">
      <c r="H106" s="11"/>
      <c r="I106" s="44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2"/>
      <c r="AJ106" s="11"/>
      <c r="AK106" s="11"/>
      <c r="AL106" s="12"/>
      <c r="AM106" s="11"/>
      <c r="AN106" s="11"/>
      <c r="AO106" s="11"/>
      <c r="AP106" s="11"/>
      <c r="AU106" s="11"/>
      <c r="AV106" s="11"/>
      <c r="AX106" s="11"/>
      <c r="AY106" s="11"/>
      <c r="AZ106" s="11"/>
      <c r="BA106" s="12"/>
      <c r="BB106" s="11"/>
    </row>
    <row r="107" spans="8:54" ht="15.75" customHeight="1">
      <c r="H107" s="11"/>
      <c r="I107" s="44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2"/>
      <c r="AJ107" s="11"/>
      <c r="AK107" s="11"/>
      <c r="AL107" s="12"/>
      <c r="AM107" s="11"/>
      <c r="AN107" s="11"/>
      <c r="AO107" s="11"/>
      <c r="AP107" s="11"/>
      <c r="AU107" s="11"/>
      <c r="AV107" s="11"/>
      <c r="AX107" s="11"/>
      <c r="AY107" s="11"/>
      <c r="AZ107" s="11"/>
      <c r="BA107" s="12"/>
      <c r="BB107" s="11"/>
    </row>
    <row r="108" spans="8:54" ht="15.75" customHeight="1">
      <c r="H108" s="11"/>
      <c r="I108" s="44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2"/>
      <c r="AJ108" s="11"/>
      <c r="AK108" s="11"/>
      <c r="AL108" s="12"/>
      <c r="AM108" s="11"/>
      <c r="AN108" s="11"/>
      <c r="AO108" s="11"/>
      <c r="AP108" s="11"/>
      <c r="AU108" s="11"/>
      <c r="AV108" s="11"/>
      <c r="AX108" s="11"/>
      <c r="AY108" s="11"/>
      <c r="AZ108" s="11"/>
      <c r="BA108" s="12"/>
      <c r="BB108" s="11"/>
    </row>
    <row r="109" spans="8:54" ht="15.75" customHeight="1">
      <c r="H109" s="11"/>
      <c r="I109" s="44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2"/>
      <c r="AJ109" s="11"/>
      <c r="AK109" s="11"/>
      <c r="AL109" s="12"/>
      <c r="AM109" s="11"/>
      <c r="AN109" s="11"/>
      <c r="AO109" s="11"/>
      <c r="AP109" s="11"/>
      <c r="AU109" s="11"/>
      <c r="AV109" s="11"/>
      <c r="AX109" s="11"/>
      <c r="AY109" s="11"/>
      <c r="AZ109" s="11"/>
      <c r="BA109" s="12"/>
      <c r="BB109" s="11"/>
    </row>
    <row r="110" spans="8:54" ht="15.75" customHeight="1">
      <c r="H110" s="11"/>
      <c r="I110" s="44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2"/>
      <c r="AJ110" s="11"/>
      <c r="AK110" s="11"/>
      <c r="AL110" s="12"/>
      <c r="AM110" s="11"/>
      <c r="AN110" s="11"/>
      <c r="AO110" s="11"/>
      <c r="AP110" s="11"/>
      <c r="AU110" s="11"/>
      <c r="AV110" s="11"/>
      <c r="AX110" s="11"/>
      <c r="AY110" s="11"/>
      <c r="AZ110" s="11"/>
      <c r="BA110" s="12"/>
      <c r="BB110" s="11"/>
    </row>
    <row r="111" spans="8:54" ht="15.75" customHeight="1">
      <c r="H111" s="11"/>
      <c r="I111" s="44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2"/>
      <c r="AJ111" s="11"/>
      <c r="AK111" s="11"/>
      <c r="AL111" s="12"/>
      <c r="AM111" s="11"/>
      <c r="AN111" s="11"/>
      <c r="AO111" s="11"/>
      <c r="AP111" s="11"/>
      <c r="AU111" s="11"/>
      <c r="AV111" s="11"/>
      <c r="AX111" s="11"/>
      <c r="AY111" s="11"/>
      <c r="AZ111" s="11"/>
      <c r="BA111" s="12"/>
      <c r="BB111" s="11"/>
    </row>
    <row r="112" spans="8:54" ht="15.75" customHeight="1">
      <c r="H112" s="11"/>
      <c r="I112" s="44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2"/>
      <c r="AJ112" s="11"/>
      <c r="AK112" s="11"/>
      <c r="AL112" s="12"/>
      <c r="AM112" s="11"/>
      <c r="AN112" s="11"/>
      <c r="AO112" s="11"/>
      <c r="AP112" s="11"/>
      <c r="AU112" s="11"/>
      <c r="AV112" s="11"/>
      <c r="AX112" s="11"/>
      <c r="AY112" s="11"/>
      <c r="AZ112" s="11"/>
      <c r="BA112" s="12"/>
      <c r="BB112" s="11"/>
    </row>
    <row r="113" spans="8:54" ht="15.75" customHeight="1">
      <c r="H113" s="11"/>
      <c r="I113" s="44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2"/>
      <c r="AJ113" s="11"/>
      <c r="AK113" s="11"/>
      <c r="AL113" s="12"/>
      <c r="AM113" s="11"/>
      <c r="AN113" s="11"/>
      <c r="AO113" s="11"/>
      <c r="AP113" s="11"/>
      <c r="AU113" s="11"/>
      <c r="AV113" s="11"/>
      <c r="AX113" s="11"/>
      <c r="AY113" s="11"/>
      <c r="AZ113" s="11"/>
      <c r="BA113" s="12"/>
      <c r="BB113" s="11"/>
    </row>
    <row r="114" spans="8:54" ht="15.75" customHeight="1">
      <c r="H114" s="11"/>
      <c r="I114" s="44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2"/>
      <c r="AJ114" s="11"/>
      <c r="AK114" s="11"/>
      <c r="AL114" s="12"/>
      <c r="AM114" s="11"/>
      <c r="AN114" s="11"/>
      <c r="AO114" s="11"/>
      <c r="AP114" s="11"/>
      <c r="AU114" s="11"/>
      <c r="AV114" s="11"/>
      <c r="AX114" s="11"/>
      <c r="AY114" s="11"/>
      <c r="AZ114" s="11"/>
      <c r="BA114" s="12"/>
      <c r="BB114" s="11"/>
    </row>
    <row r="115" spans="8:54" ht="15.75" customHeight="1">
      <c r="H115" s="11"/>
      <c r="I115" s="44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2"/>
      <c r="AJ115" s="11"/>
      <c r="AK115" s="11"/>
      <c r="AL115" s="12"/>
      <c r="AM115" s="11"/>
      <c r="AN115" s="11"/>
      <c r="AO115" s="11"/>
      <c r="AP115" s="11"/>
      <c r="AU115" s="11"/>
      <c r="AV115" s="11"/>
      <c r="AX115" s="11"/>
      <c r="AY115" s="11"/>
      <c r="AZ115" s="11"/>
      <c r="BA115" s="12"/>
      <c r="BB115" s="11"/>
    </row>
    <row r="116" spans="8:54" ht="15.75" customHeight="1">
      <c r="H116" s="11"/>
      <c r="I116" s="44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2"/>
      <c r="AJ116" s="11"/>
      <c r="AK116" s="11"/>
      <c r="AL116" s="12"/>
      <c r="AM116" s="11"/>
      <c r="AN116" s="11"/>
      <c r="AO116" s="11"/>
      <c r="AP116" s="11"/>
      <c r="AU116" s="11"/>
      <c r="AV116" s="11"/>
      <c r="AX116" s="11"/>
      <c r="AY116" s="11"/>
      <c r="AZ116" s="11"/>
      <c r="BA116" s="12"/>
      <c r="BB116" s="11"/>
    </row>
    <row r="117" spans="8:54" ht="15.75" customHeight="1">
      <c r="H117" s="11"/>
      <c r="I117" s="44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2"/>
      <c r="AJ117" s="11"/>
      <c r="AK117" s="11"/>
      <c r="AL117" s="12"/>
      <c r="AM117" s="11"/>
      <c r="AN117" s="11"/>
      <c r="AO117" s="11"/>
      <c r="AP117" s="11"/>
      <c r="AU117" s="11"/>
      <c r="AV117" s="11"/>
      <c r="AX117" s="11"/>
      <c r="AY117" s="11"/>
      <c r="AZ117" s="11"/>
      <c r="BA117" s="12"/>
      <c r="BB117" s="11"/>
    </row>
    <row r="118" spans="8:54" ht="15.75" customHeight="1">
      <c r="H118" s="11"/>
      <c r="I118" s="44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2"/>
      <c r="AJ118" s="11"/>
      <c r="AK118" s="11"/>
      <c r="AL118" s="12"/>
      <c r="AM118" s="11"/>
      <c r="AN118" s="11"/>
      <c r="AO118" s="11"/>
      <c r="AP118" s="11"/>
      <c r="AU118" s="11"/>
      <c r="AV118" s="11"/>
      <c r="AX118" s="11"/>
      <c r="AY118" s="11"/>
      <c r="AZ118" s="11"/>
      <c r="BA118" s="12"/>
      <c r="BB118" s="11"/>
    </row>
    <row r="119" spans="8:54" ht="15.75" customHeight="1">
      <c r="H119" s="11"/>
      <c r="I119" s="44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2"/>
      <c r="AJ119" s="11"/>
      <c r="AK119" s="11"/>
      <c r="AL119" s="12"/>
      <c r="AM119" s="11"/>
      <c r="AN119" s="11"/>
      <c r="AO119" s="11"/>
      <c r="AP119" s="11"/>
      <c r="AU119" s="11"/>
      <c r="AV119" s="11"/>
      <c r="AX119" s="11"/>
      <c r="AY119" s="11"/>
      <c r="AZ119" s="11"/>
      <c r="BA119" s="12"/>
      <c r="BB119" s="11"/>
    </row>
    <row r="120" spans="8:54" ht="15.75" customHeight="1">
      <c r="H120" s="11"/>
      <c r="I120" s="44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2"/>
      <c r="AJ120" s="11"/>
      <c r="AK120" s="11"/>
      <c r="AL120" s="12"/>
      <c r="AM120" s="11"/>
      <c r="AN120" s="11"/>
      <c r="AO120" s="11"/>
      <c r="AP120" s="11"/>
      <c r="AU120" s="11"/>
      <c r="AV120" s="11"/>
      <c r="AX120" s="11"/>
      <c r="AY120" s="11"/>
      <c r="AZ120" s="11"/>
      <c r="BA120" s="12"/>
      <c r="BB120" s="11"/>
    </row>
    <row r="121" spans="8:54" ht="15.75" customHeight="1">
      <c r="H121" s="11"/>
      <c r="I121" s="44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2"/>
      <c r="AJ121" s="11"/>
      <c r="AK121" s="11"/>
      <c r="AL121" s="12"/>
      <c r="AM121" s="11"/>
      <c r="AN121" s="11"/>
      <c r="AO121" s="11"/>
      <c r="AP121" s="11"/>
      <c r="AU121" s="11"/>
      <c r="AV121" s="11"/>
      <c r="AX121" s="11"/>
      <c r="AY121" s="11"/>
      <c r="AZ121" s="11"/>
      <c r="BA121" s="12"/>
      <c r="BB121" s="11"/>
    </row>
    <row r="122" spans="8:54" ht="15.75" customHeight="1">
      <c r="H122" s="11"/>
      <c r="I122" s="44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2"/>
      <c r="AJ122" s="11"/>
      <c r="AK122" s="11"/>
      <c r="AL122" s="12"/>
      <c r="AM122" s="11"/>
      <c r="AN122" s="11"/>
      <c r="AO122" s="11"/>
      <c r="AP122" s="11"/>
      <c r="AU122" s="11"/>
      <c r="AV122" s="11"/>
      <c r="AX122" s="11"/>
      <c r="AY122" s="11"/>
      <c r="AZ122" s="11"/>
      <c r="BA122" s="12"/>
      <c r="BB122" s="11"/>
    </row>
    <row r="123" spans="8:54" ht="15.75" customHeight="1">
      <c r="H123" s="11"/>
      <c r="I123" s="44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2"/>
      <c r="AJ123" s="11"/>
      <c r="AK123" s="11"/>
      <c r="AL123" s="12"/>
      <c r="AM123" s="11"/>
      <c r="AN123" s="11"/>
      <c r="AO123" s="11"/>
      <c r="AP123" s="11"/>
      <c r="AU123" s="11"/>
      <c r="AV123" s="11"/>
      <c r="AX123" s="11"/>
      <c r="AY123" s="11"/>
      <c r="AZ123" s="11"/>
      <c r="BA123" s="12"/>
      <c r="BB123" s="11"/>
    </row>
    <row r="124" spans="8:54" ht="15.75" customHeight="1">
      <c r="H124" s="11"/>
      <c r="I124" s="44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2"/>
      <c r="AJ124" s="11"/>
      <c r="AK124" s="11"/>
      <c r="AL124" s="12"/>
      <c r="AM124" s="11"/>
      <c r="AN124" s="11"/>
      <c r="AO124" s="11"/>
      <c r="AP124" s="11"/>
      <c r="AU124" s="11"/>
      <c r="AV124" s="11"/>
      <c r="AX124" s="11"/>
      <c r="AY124" s="11"/>
      <c r="AZ124" s="11"/>
      <c r="BA124" s="12"/>
      <c r="BB124" s="11"/>
    </row>
    <row r="125" spans="8:54" ht="15.75" customHeight="1">
      <c r="H125" s="11"/>
      <c r="I125" s="44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2"/>
      <c r="AJ125" s="11"/>
      <c r="AK125" s="11"/>
      <c r="AL125" s="12"/>
      <c r="AM125" s="11"/>
      <c r="AN125" s="11"/>
      <c r="AO125" s="11"/>
      <c r="AP125" s="11"/>
      <c r="AU125" s="11"/>
      <c r="AV125" s="11"/>
      <c r="AX125" s="11"/>
      <c r="AY125" s="11"/>
      <c r="AZ125" s="11"/>
      <c r="BA125" s="12"/>
      <c r="BB125" s="11"/>
    </row>
    <row r="126" spans="8:54" ht="15.75" customHeight="1">
      <c r="H126" s="11"/>
      <c r="I126" s="44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2"/>
      <c r="AJ126" s="11"/>
      <c r="AK126" s="11"/>
      <c r="AL126" s="12"/>
      <c r="AM126" s="11"/>
      <c r="AN126" s="11"/>
      <c r="AO126" s="11"/>
      <c r="AP126" s="11"/>
      <c r="AU126" s="11"/>
      <c r="AV126" s="11"/>
      <c r="AX126" s="11"/>
      <c r="AY126" s="11"/>
      <c r="AZ126" s="11"/>
      <c r="BA126" s="12"/>
      <c r="BB126" s="11"/>
    </row>
    <row r="127" spans="8:54" ht="15.75" customHeight="1">
      <c r="H127" s="11"/>
      <c r="I127" s="44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2"/>
      <c r="AJ127" s="11"/>
      <c r="AK127" s="11"/>
      <c r="AL127" s="12"/>
      <c r="AM127" s="11"/>
      <c r="AN127" s="11"/>
      <c r="AO127" s="11"/>
      <c r="AP127" s="11"/>
      <c r="AU127" s="11"/>
      <c r="AV127" s="11"/>
      <c r="AX127" s="11"/>
      <c r="AY127" s="11"/>
      <c r="AZ127" s="11"/>
      <c r="BA127" s="12"/>
      <c r="BB127" s="11"/>
    </row>
    <row r="128" spans="8:54" ht="15.75" customHeight="1">
      <c r="H128" s="11"/>
      <c r="I128" s="44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2"/>
      <c r="AJ128" s="11"/>
      <c r="AK128" s="11"/>
      <c r="AL128" s="12"/>
      <c r="AM128" s="11"/>
      <c r="AN128" s="11"/>
      <c r="AO128" s="11"/>
      <c r="AP128" s="11"/>
      <c r="AU128" s="11"/>
      <c r="AV128" s="11"/>
      <c r="AX128" s="11"/>
      <c r="AY128" s="11"/>
      <c r="AZ128" s="11"/>
      <c r="BA128" s="12"/>
      <c r="BB128" s="11"/>
    </row>
    <row r="129" spans="8:54" ht="15.75" customHeight="1">
      <c r="H129" s="11"/>
      <c r="I129" s="44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2"/>
      <c r="AJ129" s="11"/>
      <c r="AK129" s="11"/>
      <c r="AL129" s="12"/>
      <c r="AM129" s="11"/>
      <c r="AN129" s="11"/>
      <c r="AO129" s="11"/>
      <c r="AP129" s="11"/>
      <c r="AU129" s="11"/>
      <c r="AV129" s="11"/>
      <c r="AX129" s="11"/>
      <c r="AY129" s="11"/>
      <c r="AZ129" s="11"/>
      <c r="BA129" s="12"/>
      <c r="BB129" s="11"/>
    </row>
    <row r="130" spans="8:54" ht="15.75" customHeight="1">
      <c r="H130" s="11"/>
      <c r="I130" s="44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2"/>
      <c r="AJ130" s="11"/>
      <c r="AK130" s="11"/>
      <c r="AL130" s="12"/>
      <c r="AM130" s="11"/>
      <c r="AN130" s="11"/>
      <c r="AO130" s="11"/>
      <c r="AP130" s="11"/>
      <c r="AU130" s="11"/>
      <c r="AV130" s="11"/>
      <c r="AX130" s="11"/>
      <c r="AY130" s="11"/>
      <c r="AZ130" s="11"/>
      <c r="BA130" s="12"/>
      <c r="BB130" s="11"/>
    </row>
    <row r="131" spans="8:54" ht="15.75" customHeight="1">
      <c r="H131" s="11"/>
      <c r="I131" s="44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2"/>
      <c r="AJ131" s="11"/>
      <c r="AK131" s="11"/>
      <c r="AL131" s="12"/>
      <c r="AM131" s="11"/>
      <c r="AN131" s="11"/>
      <c r="AO131" s="11"/>
      <c r="AP131" s="11"/>
      <c r="AU131" s="11"/>
      <c r="AV131" s="11"/>
      <c r="AX131" s="11"/>
      <c r="AY131" s="11"/>
      <c r="AZ131" s="11"/>
      <c r="BA131" s="12"/>
      <c r="BB131" s="11"/>
    </row>
    <row r="132" spans="8:54" ht="15.75" customHeight="1">
      <c r="H132" s="11"/>
      <c r="I132" s="44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2"/>
      <c r="AJ132" s="11"/>
      <c r="AK132" s="11"/>
      <c r="AL132" s="12"/>
      <c r="AM132" s="11"/>
      <c r="AN132" s="11"/>
      <c r="AO132" s="11"/>
      <c r="AP132" s="11"/>
      <c r="AU132" s="11"/>
      <c r="AV132" s="11"/>
      <c r="AX132" s="11"/>
      <c r="AY132" s="11"/>
      <c r="AZ132" s="11"/>
      <c r="BA132" s="12"/>
      <c r="BB132" s="11"/>
    </row>
    <row r="133" spans="8:54" ht="15.75" customHeight="1">
      <c r="H133" s="11"/>
      <c r="I133" s="44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2"/>
      <c r="AJ133" s="11"/>
      <c r="AK133" s="11"/>
      <c r="AL133" s="12"/>
      <c r="AM133" s="11"/>
      <c r="AN133" s="11"/>
      <c r="AO133" s="11"/>
      <c r="AP133" s="11"/>
      <c r="AU133" s="11"/>
      <c r="AV133" s="11"/>
      <c r="AX133" s="11"/>
      <c r="AY133" s="11"/>
      <c r="AZ133" s="11"/>
      <c r="BA133" s="12"/>
      <c r="BB133" s="11"/>
    </row>
    <row r="134" spans="8:54" ht="15.75" customHeight="1">
      <c r="H134" s="11"/>
      <c r="I134" s="44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2"/>
      <c r="AJ134" s="11"/>
      <c r="AK134" s="11"/>
      <c r="AL134" s="12"/>
      <c r="AM134" s="11"/>
      <c r="AN134" s="11"/>
      <c r="AO134" s="11"/>
      <c r="AP134" s="11"/>
      <c r="AU134" s="11"/>
      <c r="AV134" s="11"/>
      <c r="AX134" s="11"/>
      <c r="AY134" s="11"/>
      <c r="AZ134" s="11"/>
      <c r="BA134" s="12"/>
      <c r="BB134" s="11"/>
    </row>
    <row r="135" spans="8:54" ht="15.75" customHeight="1">
      <c r="H135" s="11"/>
      <c r="I135" s="44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2"/>
      <c r="AJ135" s="11"/>
      <c r="AK135" s="11"/>
      <c r="AL135" s="12"/>
      <c r="AM135" s="11"/>
      <c r="AN135" s="11"/>
      <c r="AO135" s="11"/>
      <c r="AP135" s="11"/>
      <c r="AU135" s="11"/>
      <c r="AV135" s="11"/>
      <c r="AX135" s="11"/>
      <c r="AY135" s="11"/>
      <c r="AZ135" s="11"/>
      <c r="BA135" s="12"/>
      <c r="BB135" s="11"/>
    </row>
    <row r="136" spans="8:54" ht="15.75" customHeight="1">
      <c r="H136" s="11"/>
      <c r="I136" s="44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2"/>
      <c r="AJ136" s="11"/>
      <c r="AK136" s="11"/>
      <c r="AL136" s="12"/>
      <c r="AM136" s="11"/>
      <c r="AN136" s="11"/>
      <c r="AO136" s="11"/>
      <c r="AP136" s="11"/>
      <c r="AU136" s="11"/>
      <c r="AV136" s="11"/>
      <c r="AX136" s="11"/>
      <c r="AY136" s="11"/>
      <c r="AZ136" s="11"/>
      <c r="BA136" s="12"/>
      <c r="BB136" s="11"/>
    </row>
    <row r="137" spans="8:54" ht="15.75" customHeight="1">
      <c r="H137" s="11"/>
      <c r="I137" s="44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2"/>
      <c r="AJ137" s="11"/>
      <c r="AK137" s="11"/>
      <c r="AL137" s="12"/>
      <c r="AM137" s="11"/>
      <c r="AN137" s="11"/>
      <c r="AO137" s="11"/>
      <c r="AP137" s="11"/>
      <c r="AU137" s="11"/>
      <c r="AV137" s="11"/>
      <c r="AX137" s="11"/>
      <c r="AY137" s="11"/>
      <c r="AZ137" s="11"/>
      <c r="BA137" s="12"/>
      <c r="BB137" s="11"/>
    </row>
    <row r="138" spans="8:54" ht="15.75" customHeight="1">
      <c r="H138" s="11"/>
      <c r="I138" s="44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2"/>
      <c r="AJ138" s="11"/>
      <c r="AK138" s="11"/>
      <c r="AL138" s="12"/>
      <c r="AM138" s="11"/>
      <c r="AN138" s="11"/>
      <c r="AO138" s="11"/>
      <c r="AP138" s="11"/>
      <c r="AU138" s="11"/>
      <c r="AV138" s="11"/>
      <c r="AX138" s="11"/>
      <c r="AY138" s="11"/>
      <c r="AZ138" s="11"/>
      <c r="BA138" s="12"/>
      <c r="BB138" s="11"/>
    </row>
    <row r="139" spans="8:54" ht="15.75" customHeight="1">
      <c r="H139" s="11"/>
      <c r="I139" s="44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2"/>
      <c r="AJ139" s="11"/>
      <c r="AK139" s="11"/>
      <c r="AL139" s="12"/>
      <c r="AM139" s="11"/>
      <c r="AN139" s="11"/>
      <c r="AO139" s="11"/>
      <c r="AP139" s="11"/>
      <c r="AU139" s="11"/>
      <c r="AV139" s="11"/>
      <c r="AX139" s="11"/>
      <c r="AY139" s="11"/>
      <c r="AZ139" s="11"/>
      <c r="BA139" s="12"/>
      <c r="BB139" s="11"/>
    </row>
    <row r="140" spans="8:54" ht="15.75" customHeight="1">
      <c r="H140" s="11"/>
      <c r="I140" s="44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2"/>
      <c r="AJ140" s="11"/>
      <c r="AK140" s="11"/>
      <c r="AL140" s="12"/>
      <c r="AM140" s="11"/>
      <c r="AN140" s="11"/>
      <c r="AO140" s="11"/>
      <c r="AP140" s="11"/>
      <c r="AU140" s="11"/>
      <c r="AV140" s="11"/>
      <c r="AX140" s="11"/>
      <c r="AY140" s="11"/>
      <c r="AZ140" s="11"/>
      <c r="BA140" s="12"/>
      <c r="BB140" s="11"/>
    </row>
    <row r="141" spans="8:54" ht="15.75" customHeight="1">
      <c r="H141" s="11"/>
      <c r="I141" s="44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2"/>
      <c r="AJ141" s="11"/>
      <c r="AK141" s="11"/>
      <c r="AL141" s="12"/>
      <c r="AM141" s="11"/>
      <c r="AN141" s="11"/>
      <c r="AO141" s="11"/>
      <c r="AP141" s="11"/>
      <c r="AU141" s="11"/>
      <c r="AV141" s="11"/>
      <c r="AX141" s="11"/>
      <c r="AY141" s="11"/>
      <c r="AZ141" s="11"/>
      <c r="BA141" s="12"/>
      <c r="BB141" s="11"/>
    </row>
    <row r="142" spans="8:54" ht="15.75" customHeight="1">
      <c r="H142" s="11"/>
      <c r="I142" s="44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2"/>
      <c r="AJ142" s="11"/>
      <c r="AK142" s="11"/>
      <c r="AL142" s="12"/>
      <c r="AM142" s="11"/>
      <c r="AN142" s="11"/>
      <c r="AO142" s="11"/>
      <c r="AP142" s="11"/>
      <c r="AU142" s="11"/>
      <c r="AV142" s="11"/>
      <c r="AX142" s="11"/>
      <c r="AY142" s="11"/>
      <c r="AZ142" s="11"/>
      <c r="BA142" s="12"/>
      <c r="BB142" s="11"/>
    </row>
    <row r="143" spans="8:54" ht="15.75" customHeight="1">
      <c r="H143" s="11"/>
      <c r="I143" s="44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2"/>
      <c r="AJ143" s="11"/>
      <c r="AK143" s="11"/>
      <c r="AL143" s="12"/>
      <c r="AM143" s="11"/>
      <c r="AN143" s="11"/>
      <c r="AO143" s="11"/>
      <c r="AP143" s="11"/>
      <c r="AU143" s="11"/>
      <c r="AV143" s="11"/>
      <c r="AX143" s="11"/>
      <c r="AY143" s="11"/>
      <c r="AZ143" s="11"/>
      <c r="BA143" s="12"/>
      <c r="BB143" s="11"/>
    </row>
    <row r="144" spans="8:54" ht="15.75" customHeight="1">
      <c r="H144" s="11"/>
      <c r="I144" s="44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2"/>
      <c r="AJ144" s="11"/>
      <c r="AK144" s="11"/>
      <c r="AL144" s="12"/>
      <c r="AM144" s="11"/>
      <c r="AN144" s="11"/>
      <c r="AO144" s="11"/>
      <c r="AP144" s="11"/>
      <c r="AU144" s="11"/>
      <c r="AV144" s="11"/>
      <c r="AX144" s="11"/>
      <c r="AY144" s="11"/>
      <c r="AZ144" s="11"/>
      <c r="BA144" s="12"/>
      <c r="BB144" s="11"/>
    </row>
    <row r="145" spans="8:54" ht="15.75" customHeight="1">
      <c r="H145" s="11"/>
      <c r="I145" s="44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2"/>
      <c r="AJ145" s="11"/>
      <c r="AK145" s="11"/>
      <c r="AL145" s="12"/>
      <c r="AM145" s="11"/>
      <c r="AN145" s="11"/>
      <c r="AO145" s="11"/>
      <c r="AP145" s="11"/>
      <c r="AU145" s="11"/>
      <c r="AV145" s="11"/>
      <c r="AX145" s="11"/>
      <c r="AY145" s="11"/>
      <c r="AZ145" s="11"/>
      <c r="BA145" s="12"/>
      <c r="BB145" s="11"/>
    </row>
    <row r="146" spans="8:54" ht="15.75" customHeight="1">
      <c r="H146" s="11"/>
      <c r="I146" s="44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2"/>
      <c r="AJ146" s="11"/>
      <c r="AK146" s="11"/>
      <c r="AL146" s="12"/>
      <c r="AM146" s="11"/>
      <c r="AN146" s="11"/>
      <c r="AO146" s="11"/>
      <c r="AP146" s="11"/>
      <c r="AU146" s="11"/>
      <c r="AV146" s="11"/>
      <c r="AX146" s="11"/>
      <c r="AY146" s="11"/>
      <c r="AZ146" s="11"/>
      <c r="BA146" s="12"/>
      <c r="BB146" s="11"/>
    </row>
    <row r="147" spans="8:54" ht="15.75" customHeight="1">
      <c r="H147" s="11"/>
      <c r="I147" s="44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2"/>
      <c r="AJ147" s="11"/>
      <c r="AK147" s="11"/>
      <c r="AL147" s="12"/>
      <c r="AM147" s="11"/>
      <c r="AN147" s="11"/>
      <c r="AO147" s="11"/>
      <c r="AP147" s="11"/>
      <c r="AU147" s="11"/>
      <c r="AV147" s="11"/>
      <c r="AX147" s="11"/>
      <c r="AY147" s="11"/>
      <c r="AZ147" s="11"/>
      <c r="BA147" s="12"/>
      <c r="BB147" s="11"/>
    </row>
    <row r="148" spans="8:54" ht="15.75" customHeight="1">
      <c r="H148" s="11"/>
      <c r="I148" s="44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2"/>
      <c r="AJ148" s="11"/>
      <c r="AK148" s="11"/>
      <c r="AL148" s="12"/>
      <c r="AM148" s="11"/>
      <c r="AN148" s="11"/>
      <c r="AO148" s="11"/>
      <c r="AP148" s="11"/>
      <c r="AU148" s="11"/>
      <c r="AV148" s="11"/>
      <c r="AX148" s="11"/>
      <c r="AY148" s="11"/>
      <c r="AZ148" s="11"/>
      <c r="BA148" s="12"/>
      <c r="BB148" s="11"/>
    </row>
    <row r="149" spans="8:54" ht="15.75" customHeight="1">
      <c r="H149" s="11"/>
      <c r="I149" s="44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2"/>
      <c r="AJ149" s="11"/>
      <c r="AK149" s="11"/>
      <c r="AL149" s="12"/>
      <c r="AM149" s="11"/>
      <c r="AN149" s="11"/>
      <c r="AO149" s="11"/>
      <c r="AP149" s="11"/>
      <c r="AU149" s="11"/>
      <c r="AV149" s="11"/>
      <c r="AX149" s="11"/>
      <c r="AY149" s="11"/>
      <c r="AZ149" s="11"/>
      <c r="BA149" s="12"/>
      <c r="BB149" s="11"/>
    </row>
    <row r="150" spans="8:54" ht="15.75" customHeight="1">
      <c r="H150" s="11"/>
      <c r="I150" s="44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2"/>
      <c r="AJ150" s="11"/>
      <c r="AK150" s="11"/>
      <c r="AL150" s="12"/>
      <c r="AM150" s="11"/>
      <c r="AN150" s="11"/>
      <c r="AO150" s="11"/>
      <c r="AP150" s="11"/>
      <c r="AU150" s="11"/>
      <c r="AV150" s="11"/>
      <c r="AX150" s="11"/>
      <c r="AY150" s="11"/>
      <c r="AZ150" s="11"/>
      <c r="BA150" s="12"/>
      <c r="BB150" s="11"/>
    </row>
    <row r="151" spans="8:54" ht="15.75" customHeight="1">
      <c r="H151" s="11"/>
      <c r="I151" s="44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2"/>
      <c r="AJ151" s="11"/>
      <c r="AK151" s="11"/>
      <c r="AL151" s="12"/>
      <c r="AM151" s="11"/>
      <c r="AN151" s="11"/>
      <c r="AO151" s="11"/>
      <c r="AP151" s="11"/>
      <c r="AU151" s="11"/>
      <c r="AV151" s="11"/>
      <c r="AX151" s="11"/>
      <c r="AY151" s="11"/>
      <c r="AZ151" s="11"/>
      <c r="BA151" s="12"/>
      <c r="BB151" s="11"/>
    </row>
    <row r="152" spans="8:54" ht="15.75" customHeight="1">
      <c r="H152" s="11"/>
      <c r="I152" s="44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2"/>
      <c r="AJ152" s="11"/>
      <c r="AK152" s="11"/>
      <c r="AL152" s="12"/>
      <c r="AM152" s="11"/>
      <c r="AN152" s="11"/>
      <c r="AO152" s="11"/>
      <c r="AP152" s="11"/>
      <c r="AU152" s="11"/>
      <c r="AV152" s="11"/>
      <c r="AX152" s="11"/>
      <c r="AY152" s="11"/>
      <c r="AZ152" s="11"/>
      <c r="BA152" s="12"/>
      <c r="BB152" s="11"/>
    </row>
    <row r="153" spans="8:54" ht="15.75" customHeight="1">
      <c r="H153" s="11"/>
      <c r="I153" s="44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2"/>
      <c r="AJ153" s="11"/>
      <c r="AK153" s="11"/>
      <c r="AL153" s="12"/>
      <c r="AM153" s="11"/>
      <c r="AN153" s="11"/>
      <c r="AO153" s="11"/>
      <c r="AP153" s="11"/>
      <c r="AU153" s="11"/>
      <c r="AV153" s="11"/>
      <c r="AX153" s="11"/>
      <c r="AY153" s="11"/>
      <c r="AZ153" s="11"/>
      <c r="BA153" s="12"/>
      <c r="BB153" s="11"/>
    </row>
    <row r="154" spans="8:54" ht="15.75" customHeight="1">
      <c r="H154" s="11"/>
      <c r="I154" s="44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2"/>
      <c r="AJ154" s="11"/>
      <c r="AK154" s="11"/>
      <c r="AL154" s="12"/>
      <c r="AM154" s="11"/>
      <c r="AN154" s="11"/>
      <c r="AO154" s="11"/>
      <c r="AP154" s="11"/>
      <c r="AU154" s="11"/>
      <c r="AV154" s="11"/>
      <c r="AX154" s="11"/>
      <c r="AY154" s="11"/>
      <c r="AZ154" s="11"/>
      <c r="BA154" s="12"/>
      <c r="BB154" s="11"/>
    </row>
    <row r="155" spans="8:54" ht="15.75" customHeight="1">
      <c r="H155" s="11"/>
      <c r="I155" s="44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2"/>
      <c r="AJ155" s="11"/>
      <c r="AK155" s="11"/>
      <c r="AL155" s="12"/>
      <c r="AM155" s="11"/>
      <c r="AN155" s="11"/>
      <c r="AO155" s="11"/>
      <c r="AP155" s="11"/>
      <c r="AU155" s="11"/>
      <c r="AV155" s="11"/>
      <c r="AX155" s="11"/>
      <c r="AY155" s="11"/>
      <c r="AZ155" s="11"/>
      <c r="BA155" s="12"/>
      <c r="BB155" s="11"/>
    </row>
    <row r="156" spans="8:54" ht="15.75" customHeight="1">
      <c r="H156" s="11"/>
      <c r="I156" s="44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2"/>
      <c r="AJ156" s="11"/>
      <c r="AK156" s="11"/>
      <c r="AL156" s="12"/>
      <c r="AM156" s="11"/>
      <c r="AN156" s="11"/>
      <c r="AO156" s="11"/>
      <c r="AP156" s="11"/>
      <c r="AU156" s="11"/>
      <c r="AV156" s="11"/>
      <c r="AX156" s="11"/>
      <c r="AY156" s="11"/>
      <c r="AZ156" s="11"/>
      <c r="BA156" s="12"/>
      <c r="BB156" s="11"/>
    </row>
    <row r="157" spans="8:54" ht="15.75" customHeight="1">
      <c r="H157" s="11"/>
      <c r="I157" s="44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2"/>
      <c r="AJ157" s="11"/>
      <c r="AK157" s="11"/>
      <c r="AL157" s="12"/>
      <c r="AM157" s="11"/>
      <c r="AN157" s="11"/>
      <c r="AO157" s="11"/>
      <c r="AP157" s="11"/>
      <c r="AU157" s="11"/>
      <c r="AV157" s="11"/>
      <c r="AX157" s="11"/>
      <c r="AY157" s="11"/>
      <c r="AZ157" s="11"/>
      <c r="BA157" s="12"/>
      <c r="BB157" s="11"/>
    </row>
    <row r="158" spans="8:54" ht="15.75" customHeight="1">
      <c r="H158" s="11"/>
      <c r="I158" s="44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2"/>
      <c r="AJ158" s="11"/>
      <c r="AK158" s="11"/>
      <c r="AL158" s="12"/>
      <c r="AM158" s="11"/>
      <c r="AN158" s="11"/>
      <c r="AO158" s="11"/>
      <c r="AP158" s="11"/>
      <c r="AU158" s="11"/>
      <c r="AV158" s="11"/>
      <c r="AX158" s="11"/>
      <c r="AY158" s="11"/>
      <c r="AZ158" s="11"/>
      <c r="BA158" s="12"/>
      <c r="BB158" s="11"/>
    </row>
    <row r="159" spans="8:54" ht="15.75" customHeight="1">
      <c r="H159" s="11"/>
      <c r="I159" s="44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2"/>
      <c r="AJ159" s="11"/>
      <c r="AK159" s="11"/>
      <c r="AL159" s="12"/>
      <c r="AM159" s="11"/>
      <c r="AN159" s="11"/>
      <c r="AO159" s="11"/>
      <c r="AP159" s="11"/>
      <c r="AU159" s="11"/>
      <c r="AV159" s="11"/>
      <c r="AX159" s="11"/>
      <c r="AY159" s="11"/>
      <c r="AZ159" s="11"/>
      <c r="BA159" s="12"/>
      <c r="BB159" s="11"/>
    </row>
    <row r="160" spans="8:54" ht="15.75" customHeight="1">
      <c r="H160" s="11"/>
      <c r="I160" s="44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2"/>
      <c r="AJ160" s="11"/>
      <c r="AK160" s="11"/>
      <c r="AL160" s="12"/>
      <c r="AM160" s="11"/>
      <c r="AN160" s="11"/>
      <c r="AO160" s="11"/>
      <c r="AP160" s="11"/>
      <c r="AU160" s="11"/>
      <c r="AV160" s="11"/>
      <c r="AX160" s="11"/>
      <c r="AY160" s="11"/>
      <c r="AZ160" s="11"/>
      <c r="BA160" s="12"/>
      <c r="BB160" s="11"/>
    </row>
    <row r="161" spans="8:54" ht="15.75" customHeight="1">
      <c r="H161" s="11"/>
      <c r="I161" s="44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"/>
      <c r="AJ161" s="11"/>
      <c r="AK161" s="11"/>
      <c r="AL161" s="12"/>
      <c r="AM161" s="11"/>
      <c r="AN161" s="11"/>
      <c r="AO161" s="11"/>
      <c r="AP161" s="11"/>
      <c r="AU161" s="11"/>
      <c r="AV161" s="11"/>
      <c r="AX161" s="11"/>
      <c r="AY161" s="11"/>
      <c r="AZ161" s="11"/>
      <c r="BA161" s="12"/>
      <c r="BB161" s="11"/>
    </row>
    <row r="162" spans="8:54" ht="15.75" customHeight="1">
      <c r="H162" s="11"/>
      <c r="I162" s="44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2"/>
      <c r="AJ162" s="11"/>
      <c r="AK162" s="11"/>
      <c r="AL162" s="12"/>
      <c r="AM162" s="11"/>
      <c r="AN162" s="11"/>
      <c r="AO162" s="11"/>
      <c r="AP162" s="11"/>
      <c r="AU162" s="11"/>
      <c r="AV162" s="11"/>
      <c r="AX162" s="11"/>
      <c r="AY162" s="11"/>
      <c r="AZ162" s="11"/>
      <c r="BA162" s="12"/>
      <c r="BB162" s="11"/>
    </row>
    <row r="163" spans="8:54" ht="15.75" customHeight="1">
      <c r="H163" s="11"/>
      <c r="I163" s="44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2"/>
      <c r="AJ163" s="11"/>
      <c r="AK163" s="11"/>
      <c r="AL163" s="12"/>
      <c r="AM163" s="11"/>
      <c r="AN163" s="11"/>
      <c r="AO163" s="11"/>
      <c r="AP163" s="11"/>
      <c r="AU163" s="11"/>
      <c r="AV163" s="11"/>
      <c r="AX163" s="11"/>
      <c r="AY163" s="11"/>
      <c r="AZ163" s="11"/>
      <c r="BA163" s="12"/>
      <c r="BB163" s="11"/>
    </row>
    <row r="164" spans="8:54" ht="15.75" customHeight="1">
      <c r="H164" s="11"/>
      <c r="I164" s="44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2"/>
      <c r="AJ164" s="11"/>
      <c r="AK164" s="11"/>
      <c r="AL164" s="12"/>
      <c r="AM164" s="11"/>
      <c r="AN164" s="11"/>
      <c r="AO164" s="11"/>
      <c r="AP164" s="11"/>
      <c r="AU164" s="11"/>
      <c r="AV164" s="11"/>
      <c r="AX164" s="11"/>
      <c r="AY164" s="11"/>
      <c r="AZ164" s="11"/>
      <c r="BA164" s="12"/>
      <c r="BB164" s="11"/>
    </row>
    <row r="165" spans="8:54" ht="15.75" customHeight="1">
      <c r="H165" s="11"/>
      <c r="I165" s="44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2"/>
      <c r="AJ165" s="11"/>
      <c r="AK165" s="11"/>
      <c r="AL165" s="12"/>
      <c r="AM165" s="11"/>
      <c r="AN165" s="11"/>
      <c r="AO165" s="11"/>
      <c r="AP165" s="11"/>
      <c r="AU165" s="11"/>
      <c r="AV165" s="11"/>
      <c r="AX165" s="11"/>
      <c r="AY165" s="11"/>
      <c r="AZ165" s="11"/>
      <c r="BA165" s="12"/>
      <c r="BB165" s="11"/>
    </row>
    <row r="166" spans="8:54" ht="15.75" customHeight="1">
      <c r="H166" s="11"/>
      <c r="I166" s="44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2"/>
      <c r="AJ166" s="11"/>
      <c r="AK166" s="11"/>
      <c r="AL166" s="12"/>
      <c r="AM166" s="11"/>
      <c r="AN166" s="11"/>
      <c r="AO166" s="11"/>
      <c r="AP166" s="11"/>
      <c r="AU166" s="11"/>
      <c r="AV166" s="11"/>
      <c r="AX166" s="11"/>
      <c r="AY166" s="11"/>
      <c r="AZ166" s="11"/>
      <c r="BA166" s="12"/>
      <c r="BB166" s="11"/>
    </row>
    <row r="167" spans="8:54" ht="15.75" customHeight="1">
      <c r="H167" s="11"/>
      <c r="I167" s="44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2"/>
      <c r="AJ167" s="11"/>
      <c r="AK167" s="11"/>
      <c r="AL167" s="12"/>
      <c r="AM167" s="11"/>
      <c r="AN167" s="11"/>
      <c r="AO167" s="11"/>
      <c r="AP167" s="11"/>
      <c r="AU167" s="11"/>
      <c r="AV167" s="11"/>
      <c r="AX167" s="11"/>
      <c r="AY167" s="11"/>
      <c r="AZ167" s="11"/>
      <c r="BA167" s="12"/>
      <c r="BB167" s="11"/>
    </row>
    <row r="168" spans="8:54" ht="15.75" customHeight="1">
      <c r="H168" s="11"/>
      <c r="I168" s="44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2"/>
      <c r="AJ168" s="11"/>
      <c r="AK168" s="11"/>
      <c r="AL168" s="12"/>
      <c r="AM168" s="11"/>
      <c r="AN168" s="11"/>
      <c r="AO168" s="11"/>
      <c r="AP168" s="11"/>
      <c r="AU168" s="11"/>
      <c r="AV168" s="11"/>
      <c r="AX168" s="11"/>
      <c r="AY168" s="11"/>
      <c r="AZ168" s="11"/>
      <c r="BA168" s="12"/>
      <c r="BB168" s="11"/>
    </row>
    <row r="169" spans="8:54" ht="15.75" customHeight="1">
      <c r="H169" s="11"/>
      <c r="I169" s="44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2"/>
      <c r="AJ169" s="11"/>
      <c r="AK169" s="11"/>
      <c r="AL169" s="12"/>
      <c r="AM169" s="11"/>
      <c r="AN169" s="11"/>
      <c r="AO169" s="11"/>
      <c r="AP169" s="11"/>
      <c r="AU169" s="11"/>
      <c r="AV169" s="11"/>
      <c r="AX169" s="11"/>
      <c r="AY169" s="11"/>
      <c r="AZ169" s="11"/>
      <c r="BA169" s="12"/>
      <c r="BB169" s="11"/>
    </row>
    <row r="170" spans="8:54" ht="15.75" customHeight="1">
      <c r="H170" s="11"/>
      <c r="I170" s="44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2"/>
      <c r="AJ170" s="11"/>
      <c r="AK170" s="11"/>
      <c r="AL170" s="12"/>
      <c r="AM170" s="11"/>
      <c r="AN170" s="11"/>
      <c r="AO170" s="11"/>
      <c r="AP170" s="11"/>
      <c r="AU170" s="11"/>
      <c r="AV170" s="11"/>
      <c r="AX170" s="11"/>
      <c r="AY170" s="11"/>
      <c r="AZ170" s="11"/>
      <c r="BA170" s="12"/>
      <c r="BB170" s="11"/>
    </row>
    <row r="171" spans="8:54" ht="15.75" customHeight="1">
      <c r="H171" s="11"/>
      <c r="I171" s="44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2"/>
      <c r="AJ171" s="11"/>
      <c r="AK171" s="11"/>
      <c r="AL171" s="12"/>
      <c r="AM171" s="11"/>
      <c r="AN171" s="11"/>
      <c r="AO171" s="11"/>
      <c r="AP171" s="11"/>
      <c r="AU171" s="11"/>
      <c r="AV171" s="11"/>
      <c r="AX171" s="11"/>
      <c r="AY171" s="11"/>
      <c r="AZ171" s="11"/>
      <c r="BA171" s="12"/>
      <c r="BB171" s="11"/>
    </row>
    <row r="172" spans="8:54" ht="15.75" customHeight="1">
      <c r="H172" s="11"/>
      <c r="I172" s="44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2"/>
      <c r="AJ172" s="11"/>
      <c r="AK172" s="11"/>
      <c r="AL172" s="12"/>
      <c r="AM172" s="11"/>
      <c r="AN172" s="11"/>
      <c r="AO172" s="11"/>
      <c r="AP172" s="11"/>
      <c r="AU172" s="11"/>
      <c r="AV172" s="11"/>
      <c r="AX172" s="11"/>
      <c r="AY172" s="11"/>
      <c r="AZ172" s="11"/>
      <c r="BA172" s="12"/>
      <c r="BB172" s="11"/>
    </row>
    <row r="173" spans="8:54" ht="15.75" customHeight="1">
      <c r="H173" s="11"/>
      <c r="I173" s="44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2"/>
      <c r="AJ173" s="11"/>
      <c r="AK173" s="11"/>
      <c r="AL173" s="12"/>
      <c r="AM173" s="11"/>
      <c r="AN173" s="11"/>
      <c r="AO173" s="11"/>
      <c r="AP173" s="11"/>
      <c r="AU173" s="11"/>
      <c r="AV173" s="11"/>
      <c r="AX173" s="11"/>
      <c r="AY173" s="11"/>
      <c r="AZ173" s="11"/>
      <c r="BA173" s="12"/>
      <c r="BB173" s="11"/>
    </row>
    <row r="174" spans="8:54" ht="15.75" customHeight="1">
      <c r="H174" s="11"/>
      <c r="I174" s="44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2"/>
      <c r="AJ174" s="11"/>
      <c r="AK174" s="11"/>
      <c r="AL174" s="12"/>
      <c r="AM174" s="11"/>
      <c r="AN174" s="11"/>
      <c r="AO174" s="11"/>
      <c r="AP174" s="11"/>
      <c r="AU174" s="11"/>
      <c r="AV174" s="11"/>
      <c r="AX174" s="11"/>
      <c r="AY174" s="11"/>
      <c r="AZ174" s="11"/>
      <c r="BA174" s="12"/>
      <c r="BB174" s="11"/>
    </row>
    <row r="175" spans="8:54" ht="15.75" customHeight="1">
      <c r="H175" s="11"/>
      <c r="I175" s="44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2"/>
      <c r="AJ175" s="11"/>
      <c r="AK175" s="11"/>
      <c r="AL175" s="12"/>
      <c r="AM175" s="11"/>
      <c r="AN175" s="11"/>
      <c r="AO175" s="11"/>
      <c r="AP175" s="11"/>
      <c r="AU175" s="11"/>
      <c r="AV175" s="11"/>
      <c r="AX175" s="11"/>
      <c r="AY175" s="11"/>
      <c r="AZ175" s="11"/>
      <c r="BA175" s="12"/>
      <c r="BB175" s="11"/>
    </row>
    <row r="176" spans="8:54" ht="15.75" customHeight="1">
      <c r="H176" s="11"/>
      <c r="I176" s="44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2"/>
      <c r="AJ176" s="11"/>
      <c r="AK176" s="11"/>
      <c r="AL176" s="12"/>
      <c r="AM176" s="11"/>
      <c r="AN176" s="11"/>
      <c r="AO176" s="11"/>
      <c r="AP176" s="11"/>
      <c r="AU176" s="11"/>
      <c r="AV176" s="11"/>
      <c r="AX176" s="11"/>
      <c r="AY176" s="11"/>
      <c r="AZ176" s="11"/>
      <c r="BA176" s="12"/>
      <c r="BB176" s="11"/>
    </row>
    <row r="177" spans="8:54" ht="15.75" customHeight="1">
      <c r="H177" s="11"/>
      <c r="I177" s="44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2"/>
      <c r="AJ177" s="11"/>
      <c r="AK177" s="11"/>
      <c r="AL177" s="12"/>
      <c r="AM177" s="11"/>
      <c r="AN177" s="11"/>
      <c r="AO177" s="11"/>
      <c r="AP177" s="11"/>
      <c r="AU177" s="11"/>
      <c r="AV177" s="11"/>
      <c r="AX177" s="11"/>
      <c r="AY177" s="11"/>
      <c r="AZ177" s="11"/>
      <c r="BA177" s="12"/>
      <c r="BB177" s="11"/>
    </row>
    <row r="178" spans="8:54" ht="15.75" customHeight="1">
      <c r="H178" s="11"/>
      <c r="I178" s="44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2"/>
      <c r="AJ178" s="11"/>
      <c r="AK178" s="11"/>
      <c r="AL178" s="12"/>
      <c r="AM178" s="11"/>
      <c r="AN178" s="11"/>
      <c r="AO178" s="11"/>
      <c r="AP178" s="11"/>
      <c r="AU178" s="11"/>
      <c r="AV178" s="11"/>
      <c r="AX178" s="11"/>
      <c r="AY178" s="11"/>
      <c r="AZ178" s="11"/>
      <c r="BA178" s="12"/>
      <c r="BB178" s="11"/>
    </row>
    <row r="179" spans="8:54" ht="15.75" customHeight="1">
      <c r="H179" s="11"/>
      <c r="I179" s="44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2"/>
      <c r="AJ179" s="11"/>
      <c r="AK179" s="11"/>
      <c r="AL179" s="12"/>
      <c r="AM179" s="11"/>
      <c r="AN179" s="11"/>
      <c r="AO179" s="11"/>
      <c r="AP179" s="11"/>
      <c r="AU179" s="11"/>
      <c r="AV179" s="11"/>
      <c r="AX179" s="11"/>
      <c r="AY179" s="11"/>
      <c r="AZ179" s="11"/>
      <c r="BA179" s="12"/>
      <c r="BB179" s="11"/>
    </row>
    <row r="180" spans="8:54" ht="15.75" customHeight="1">
      <c r="H180" s="11"/>
      <c r="I180" s="44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1"/>
      <c r="AK180" s="11"/>
      <c r="AL180" s="12"/>
      <c r="AM180" s="11"/>
      <c r="AN180" s="11"/>
      <c r="AO180" s="11"/>
      <c r="AP180" s="11"/>
      <c r="AU180" s="11"/>
      <c r="AV180" s="11"/>
      <c r="AX180" s="11"/>
      <c r="AY180" s="11"/>
      <c r="AZ180" s="11"/>
      <c r="BA180" s="12"/>
      <c r="BB180" s="11"/>
    </row>
    <row r="181" spans="8:54" ht="15.75" customHeight="1">
      <c r="H181" s="11"/>
      <c r="I181" s="44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1"/>
      <c r="AK181" s="11"/>
      <c r="AL181" s="12"/>
      <c r="AM181" s="11"/>
      <c r="AN181" s="11"/>
      <c r="AO181" s="11"/>
      <c r="AP181" s="11"/>
      <c r="AU181" s="11"/>
      <c r="AV181" s="11"/>
      <c r="AX181" s="11"/>
      <c r="AY181" s="11"/>
      <c r="AZ181" s="11"/>
      <c r="BA181" s="12"/>
      <c r="BB181" s="11"/>
    </row>
    <row r="182" spans="8:54" ht="15.75" customHeight="1">
      <c r="H182" s="11"/>
      <c r="I182" s="44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2"/>
      <c r="AJ182" s="11"/>
      <c r="AK182" s="11"/>
      <c r="AL182" s="12"/>
      <c r="AM182" s="11"/>
      <c r="AN182" s="11"/>
      <c r="AO182" s="11"/>
      <c r="AP182" s="11"/>
      <c r="AU182" s="11"/>
      <c r="AV182" s="11"/>
      <c r="AX182" s="11"/>
      <c r="AY182" s="11"/>
      <c r="AZ182" s="11"/>
      <c r="BA182" s="12"/>
      <c r="BB182" s="11"/>
    </row>
    <row r="183" spans="8:54" ht="15.75" customHeight="1">
      <c r="H183" s="11"/>
      <c r="I183" s="44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2"/>
      <c r="AJ183" s="11"/>
      <c r="AK183" s="11"/>
      <c r="AL183" s="12"/>
      <c r="AM183" s="11"/>
      <c r="AN183" s="11"/>
      <c r="AO183" s="11"/>
      <c r="AP183" s="11"/>
      <c r="AU183" s="11"/>
      <c r="AV183" s="11"/>
      <c r="AX183" s="11"/>
      <c r="AY183" s="11"/>
      <c r="AZ183" s="11"/>
      <c r="BA183" s="12"/>
      <c r="BB183" s="11"/>
    </row>
    <row r="184" spans="8:54" ht="15.75" customHeight="1">
      <c r="H184" s="11"/>
      <c r="I184" s="44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2"/>
      <c r="AJ184" s="11"/>
      <c r="AK184" s="11"/>
      <c r="AL184" s="12"/>
      <c r="AM184" s="11"/>
      <c r="AN184" s="11"/>
      <c r="AO184" s="11"/>
      <c r="AP184" s="11"/>
      <c r="AU184" s="11"/>
      <c r="AV184" s="11"/>
      <c r="AX184" s="11"/>
      <c r="AY184" s="11"/>
      <c r="AZ184" s="11"/>
      <c r="BA184" s="12"/>
      <c r="BB184" s="11"/>
    </row>
    <row r="185" spans="8:54" ht="15.75" customHeight="1">
      <c r="H185" s="11"/>
      <c r="I185" s="44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2"/>
      <c r="AJ185" s="11"/>
      <c r="AK185" s="11"/>
      <c r="AL185" s="12"/>
      <c r="AM185" s="11"/>
      <c r="AN185" s="11"/>
      <c r="AO185" s="11"/>
      <c r="AP185" s="11"/>
      <c r="AU185" s="11"/>
      <c r="AV185" s="11"/>
      <c r="AX185" s="11"/>
      <c r="AY185" s="11"/>
      <c r="AZ185" s="11"/>
      <c r="BA185" s="12"/>
      <c r="BB185" s="11"/>
    </row>
    <row r="186" spans="8:54" ht="15.75" customHeight="1">
      <c r="H186" s="11"/>
      <c r="I186" s="44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2"/>
      <c r="AJ186" s="11"/>
      <c r="AK186" s="11"/>
      <c r="AL186" s="12"/>
      <c r="AM186" s="11"/>
      <c r="AN186" s="11"/>
      <c r="AO186" s="11"/>
      <c r="AP186" s="11"/>
      <c r="AU186" s="11"/>
      <c r="AV186" s="11"/>
      <c r="AX186" s="11"/>
      <c r="AY186" s="11"/>
      <c r="AZ186" s="11"/>
      <c r="BA186" s="12"/>
      <c r="BB186" s="11"/>
    </row>
    <row r="187" spans="8:54" ht="15.75" customHeight="1">
      <c r="H187" s="11"/>
      <c r="I187" s="44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2"/>
      <c r="AJ187" s="11"/>
      <c r="AK187" s="11"/>
      <c r="AL187" s="12"/>
      <c r="AM187" s="11"/>
      <c r="AN187" s="11"/>
      <c r="AO187" s="11"/>
      <c r="AP187" s="11"/>
      <c r="AU187" s="11"/>
      <c r="AV187" s="11"/>
      <c r="AX187" s="11"/>
      <c r="AY187" s="11"/>
      <c r="AZ187" s="11"/>
      <c r="BA187" s="12"/>
      <c r="BB187" s="11"/>
    </row>
    <row r="188" spans="8:54" ht="15.75" customHeight="1">
      <c r="H188" s="11"/>
      <c r="I188" s="44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2"/>
      <c r="AJ188" s="11"/>
      <c r="AK188" s="11"/>
      <c r="AL188" s="12"/>
      <c r="AM188" s="11"/>
      <c r="AN188" s="11"/>
      <c r="AO188" s="11"/>
      <c r="AP188" s="11"/>
      <c r="AU188" s="11"/>
      <c r="AV188" s="11"/>
      <c r="AX188" s="11"/>
      <c r="AY188" s="11"/>
      <c r="AZ188" s="11"/>
      <c r="BA188" s="12"/>
      <c r="BB188" s="11"/>
    </row>
    <row r="189" spans="8:54" ht="15.75" customHeight="1">
      <c r="H189" s="11"/>
      <c r="I189" s="44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2"/>
      <c r="AJ189" s="11"/>
      <c r="AK189" s="11"/>
      <c r="AL189" s="12"/>
      <c r="AM189" s="11"/>
      <c r="AN189" s="11"/>
      <c r="AO189" s="11"/>
      <c r="AP189" s="11"/>
      <c r="AU189" s="11"/>
      <c r="AV189" s="11"/>
      <c r="AX189" s="11"/>
      <c r="AY189" s="11"/>
      <c r="AZ189" s="11"/>
      <c r="BA189" s="12"/>
      <c r="BB189" s="11"/>
    </row>
    <row r="190" spans="8:54" ht="15.75" customHeight="1">
      <c r="H190" s="11"/>
      <c r="I190" s="44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2"/>
      <c r="AJ190" s="11"/>
      <c r="AK190" s="11"/>
      <c r="AL190" s="12"/>
      <c r="AM190" s="11"/>
      <c r="AN190" s="11"/>
      <c r="AO190" s="11"/>
      <c r="AP190" s="11"/>
      <c r="AU190" s="11"/>
      <c r="AV190" s="11"/>
      <c r="AX190" s="11"/>
      <c r="AY190" s="11"/>
      <c r="AZ190" s="11"/>
      <c r="BA190" s="12"/>
      <c r="BB190" s="11"/>
    </row>
    <row r="191" spans="8:54" ht="15.75" customHeight="1">
      <c r="H191" s="11"/>
      <c r="I191" s="44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2"/>
      <c r="AJ191" s="11"/>
      <c r="AK191" s="11"/>
      <c r="AL191" s="12"/>
      <c r="AM191" s="11"/>
      <c r="AN191" s="11"/>
      <c r="AO191" s="11"/>
      <c r="AP191" s="11"/>
      <c r="AU191" s="11"/>
      <c r="AV191" s="11"/>
      <c r="AX191" s="11"/>
      <c r="AY191" s="11"/>
      <c r="AZ191" s="11"/>
      <c r="BA191" s="12"/>
      <c r="BB191" s="11"/>
    </row>
    <row r="192" spans="8:54" ht="15.75" customHeight="1">
      <c r="H192" s="11"/>
      <c r="I192" s="44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2"/>
      <c r="AJ192" s="11"/>
      <c r="AK192" s="11"/>
      <c r="AL192" s="12"/>
      <c r="AM192" s="11"/>
      <c r="AN192" s="11"/>
      <c r="AO192" s="11"/>
      <c r="AP192" s="11"/>
      <c r="AU192" s="11"/>
      <c r="AV192" s="11"/>
      <c r="AX192" s="11"/>
      <c r="AY192" s="11"/>
      <c r="AZ192" s="11"/>
      <c r="BA192" s="12"/>
      <c r="BB192" s="11"/>
    </row>
    <row r="193" spans="8:54" ht="15.75" customHeight="1">
      <c r="H193" s="11"/>
      <c r="I193" s="44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2"/>
      <c r="AJ193" s="11"/>
      <c r="AK193" s="11"/>
      <c r="AL193" s="12"/>
      <c r="AM193" s="11"/>
      <c r="AN193" s="11"/>
      <c r="AO193" s="11"/>
      <c r="AP193" s="11"/>
      <c r="AU193" s="11"/>
      <c r="AV193" s="11"/>
      <c r="AX193" s="11"/>
      <c r="AY193" s="11"/>
      <c r="AZ193" s="11"/>
      <c r="BA193" s="12"/>
      <c r="BB193" s="11"/>
    </row>
    <row r="194" spans="8:54" ht="15.75" customHeight="1">
      <c r="H194" s="11"/>
      <c r="I194" s="44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2"/>
      <c r="AJ194" s="11"/>
      <c r="AK194" s="11"/>
      <c r="AL194" s="12"/>
      <c r="AM194" s="11"/>
      <c r="AN194" s="11"/>
      <c r="AO194" s="11"/>
      <c r="AP194" s="11"/>
      <c r="AU194" s="11"/>
      <c r="AV194" s="11"/>
      <c r="AX194" s="11"/>
      <c r="AY194" s="11"/>
      <c r="AZ194" s="11"/>
      <c r="BA194" s="12"/>
      <c r="BB194" s="11"/>
    </row>
    <row r="195" spans="8:54" ht="15.75" customHeight="1">
      <c r="H195" s="11"/>
      <c r="I195" s="44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2"/>
      <c r="AJ195" s="11"/>
      <c r="AK195" s="11"/>
      <c r="AL195" s="12"/>
      <c r="AM195" s="11"/>
      <c r="AN195" s="11"/>
      <c r="AO195" s="11"/>
      <c r="AP195" s="11"/>
      <c r="AU195" s="11"/>
      <c r="AV195" s="11"/>
      <c r="AX195" s="11"/>
      <c r="AY195" s="11"/>
      <c r="AZ195" s="11"/>
      <c r="BA195" s="12"/>
      <c r="BB195" s="11"/>
    </row>
    <row r="196" spans="8:54" ht="15.75" customHeight="1">
      <c r="H196" s="11"/>
      <c r="I196" s="44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2"/>
      <c r="AJ196" s="11"/>
      <c r="AK196" s="11"/>
      <c r="AL196" s="12"/>
      <c r="AM196" s="11"/>
      <c r="AN196" s="11"/>
      <c r="AO196" s="11"/>
      <c r="AP196" s="11"/>
      <c r="AU196" s="11"/>
      <c r="AV196" s="11"/>
      <c r="AX196" s="11"/>
      <c r="AY196" s="11"/>
      <c r="AZ196" s="11"/>
      <c r="BA196" s="12"/>
      <c r="BB196" s="11"/>
    </row>
    <row r="197" spans="8:54" ht="15.75" customHeight="1">
      <c r="H197" s="11"/>
      <c r="I197" s="44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2"/>
      <c r="AJ197" s="11"/>
      <c r="AK197" s="11"/>
      <c r="AL197" s="12"/>
      <c r="AM197" s="11"/>
      <c r="AN197" s="11"/>
      <c r="AO197" s="11"/>
      <c r="AP197" s="11"/>
      <c r="AU197" s="11"/>
      <c r="AV197" s="11"/>
      <c r="AX197" s="11"/>
      <c r="AY197" s="11"/>
      <c r="AZ197" s="11"/>
      <c r="BA197" s="12"/>
      <c r="BB197" s="11"/>
    </row>
    <row r="198" spans="8:54" ht="15.75" customHeight="1">
      <c r="H198" s="11"/>
      <c r="I198" s="44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2"/>
      <c r="AJ198" s="11"/>
      <c r="AK198" s="11"/>
      <c r="AL198" s="12"/>
      <c r="AM198" s="11"/>
      <c r="AN198" s="11"/>
      <c r="AO198" s="11"/>
      <c r="AP198" s="11"/>
      <c r="AU198" s="11"/>
      <c r="AV198" s="11"/>
      <c r="AX198" s="11"/>
      <c r="AY198" s="11"/>
      <c r="AZ198" s="11"/>
      <c r="BA198" s="12"/>
      <c r="BB198" s="11"/>
    </row>
    <row r="199" spans="8:54" ht="15.75" customHeight="1">
      <c r="H199" s="11"/>
      <c r="I199" s="44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2"/>
      <c r="AJ199" s="11"/>
      <c r="AK199" s="11"/>
      <c r="AL199" s="12"/>
      <c r="AM199" s="11"/>
      <c r="AN199" s="11"/>
      <c r="AO199" s="11"/>
      <c r="AP199" s="11"/>
      <c r="AU199" s="11"/>
      <c r="AV199" s="11"/>
      <c r="AX199" s="11"/>
      <c r="AY199" s="11"/>
      <c r="AZ199" s="11"/>
      <c r="BA199" s="12"/>
      <c r="BB199" s="11"/>
    </row>
    <row r="200" spans="8:54" ht="15.75" customHeight="1">
      <c r="H200" s="11"/>
      <c r="I200" s="44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2"/>
      <c r="AJ200" s="11"/>
      <c r="AK200" s="11"/>
      <c r="AL200" s="12"/>
      <c r="AM200" s="11"/>
      <c r="AN200" s="11"/>
      <c r="AO200" s="11"/>
      <c r="AP200" s="11"/>
      <c r="AU200" s="11"/>
      <c r="AV200" s="11"/>
      <c r="AX200" s="11"/>
      <c r="AY200" s="11"/>
      <c r="AZ200" s="11"/>
      <c r="BA200" s="12"/>
      <c r="BB200" s="11"/>
    </row>
    <row r="201" spans="8:54" ht="15.75" customHeight="1">
      <c r="H201" s="11"/>
      <c r="I201" s="44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2"/>
      <c r="AJ201" s="11"/>
      <c r="AK201" s="11"/>
      <c r="AL201" s="12"/>
      <c r="AM201" s="11"/>
      <c r="AN201" s="11"/>
      <c r="AO201" s="11"/>
      <c r="AP201" s="11"/>
      <c r="AU201" s="11"/>
      <c r="AV201" s="11"/>
      <c r="AX201" s="11"/>
      <c r="AY201" s="11"/>
      <c r="AZ201" s="11"/>
      <c r="BA201" s="12"/>
      <c r="BB201" s="11"/>
    </row>
    <row r="202" spans="8:54" ht="15.75" customHeight="1">
      <c r="H202" s="11"/>
      <c r="I202" s="44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2"/>
      <c r="AJ202" s="11"/>
      <c r="AK202" s="11"/>
      <c r="AL202" s="12"/>
      <c r="AM202" s="11"/>
      <c r="AN202" s="11"/>
      <c r="AO202" s="11"/>
      <c r="AP202" s="11"/>
      <c r="AU202" s="11"/>
      <c r="AV202" s="11"/>
      <c r="AX202" s="11"/>
      <c r="AY202" s="11"/>
      <c r="AZ202" s="11"/>
      <c r="BA202" s="12"/>
      <c r="BB202" s="11"/>
    </row>
    <row r="203" spans="8:54" ht="15.75" customHeight="1">
      <c r="H203" s="11"/>
      <c r="I203" s="44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2"/>
      <c r="AJ203" s="11"/>
      <c r="AK203" s="11"/>
      <c r="AL203" s="12"/>
      <c r="AM203" s="11"/>
      <c r="AN203" s="11"/>
      <c r="AO203" s="11"/>
      <c r="AP203" s="11"/>
      <c r="AU203" s="11"/>
      <c r="AV203" s="11"/>
      <c r="AX203" s="11"/>
      <c r="AY203" s="11"/>
      <c r="AZ203" s="11"/>
      <c r="BA203" s="12"/>
      <c r="BB203" s="11"/>
    </row>
    <row r="204" spans="8:54" ht="15.75" customHeight="1">
      <c r="H204" s="11"/>
      <c r="I204" s="44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2"/>
      <c r="AJ204" s="11"/>
      <c r="AK204" s="11"/>
      <c r="AL204" s="12"/>
      <c r="AM204" s="11"/>
      <c r="AN204" s="11"/>
      <c r="AO204" s="11"/>
      <c r="AP204" s="11"/>
      <c r="AU204" s="11"/>
      <c r="AV204" s="11"/>
      <c r="AX204" s="11"/>
      <c r="AY204" s="11"/>
      <c r="AZ204" s="11"/>
      <c r="BA204" s="12"/>
      <c r="BB204" s="11"/>
    </row>
    <row r="205" spans="8:54" ht="15.75" customHeight="1">
      <c r="H205" s="11"/>
      <c r="I205" s="44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2"/>
      <c r="AJ205" s="11"/>
      <c r="AK205" s="11"/>
      <c r="AL205" s="12"/>
      <c r="AM205" s="11"/>
      <c r="AN205" s="11"/>
      <c r="AO205" s="11"/>
      <c r="AP205" s="11"/>
      <c r="AU205" s="11"/>
      <c r="AV205" s="11"/>
      <c r="AX205" s="11"/>
      <c r="AY205" s="11"/>
      <c r="AZ205" s="11"/>
      <c r="BA205" s="12"/>
      <c r="BB205" s="11"/>
    </row>
    <row r="206" spans="8:54" ht="15.75" customHeight="1">
      <c r="H206" s="11"/>
      <c r="I206" s="44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2"/>
      <c r="AJ206" s="11"/>
      <c r="AK206" s="11"/>
      <c r="AL206" s="12"/>
      <c r="AM206" s="11"/>
      <c r="AN206" s="11"/>
      <c r="AO206" s="11"/>
      <c r="AP206" s="11"/>
      <c r="AU206" s="11"/>
      <c r="AV206" s="11"/>
      <c r="AX206" s="11"/>
      <c r="AY206" s="11"/>
      <c r="AZ206" s="11"/>
      <c r="BA206" s="12"/>
      <c r="BB206" s="11"/>
    </row>
    <row r="207" spans="8:54" ht="15.75" customHeight="1">
      <c r="H207" s="11"/>
      <c r="I207" s="44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2"/>
      <c r="AJ207" s="11"/>
      <c r="AK207" s="11"/>
      <c r="AL207" s="12"/>
      <c r="AM207" s="11"/>
      <c r="AN207" s="11"/>
      <c r="AO207" s="11"/>
      <c r="AP207" s="11"/>
      <c r="AU207" s="11"/>
      <c r="AV207" s="11"/>
      <c r="AX207" s="11"/>
      <c r="AY207" s="11"/>
      <c r="AZ207" s="11"/>
      <c r="BA207" s="12"/>
      <c r="BB207" s="11"/>
    </row>
    <row r="208" spans="8:54" ht="15.75" customHeight="1">
      <c r="H208" s="11"/>
      <c r="I208" s="44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2"/>
      <c r="AJ208" s="11"/>
      <c r="AK208" s="11"/>
      <c r="AL208" s="12"/>
      <c r="AM208" s="11"/>
      <c r="AN208" s="11"/>
      <c r="AO208" s="11"/>
      <c r="AP208" s="11"/>
      <c r="AU208" s="11"/>
      <c r="AV208" s="11"/>
      <c r="AX208" s="11"/>
      <c r="AY208" s="11"/>
      <c r="AZ208" s="11"/>
      <c r="BA208" s="12"/>
      <c r="BB208" s="11"/>
    </row>
    <row r="209" spans="8:54" ht="15.75" customHeight="1">
      <c r="H209" s="11"/>
      <c r="I209" s="44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2"/>
      <c r="AJ209" s="11"/>
      <c r="AK209" s="11"/>
      <c r="AL209" s="12"/>
      <c r="AM209" s="11"/>
      <c r="AN209" s="11"/>
      <c r="AO209" s="11"/>
      <c r="AP209" s="11"/>
      <c r="AU209" s="11"/>
      <c r="AV209" s="11"/>
      <c r="AX209" s="11"/>
      <c r="AY209" s="11"/>
      <c r="AZ209" s="11"/>
      <c r="BA209" s="12"/>
      <c r="BB209" s="11"/>
    </row>
    <row r="210" spans="8:54" ht="15.75" customHeight="1">
      <c r="H210" s="11"/>
      <c r="I210" s="44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2"/>
      <c r="AJ210" s="11"/>
      <c r="AK210" s="11"/>
      <c r="AL210" s="12"/>
      <c r="AM210" s="11"/>
      <c r="AN210" s="11"/>
      <c r="AO210" s="11"/>
      <c r="AP210" s="11"/>
      <c r="AU210" s="11"/>
      <c r="AV210" s="11"/>
      <c r="AX210" s="11"/>
      <c r="AY210" s="11"/>
      <c r="AZ210" s="11"/>
      <c r="BA210" s="12"/>
      <c r="BB210" s="11"/>
    </row>
    <row r="211" spans="8:54" ht="15.75" customHeight="1">
      <c r="H211" s="11"/>
      <c r="I211" s="44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2"/>
      <c r="AJ211" s="11"/>
      <c r="AK211" s="11"/>
      <c r="AL211" s="12"/>
      <c r="AM211" s="11"/>
      <c r="AN211" s="11"/>
      <c r="AO211" s="11"/>
      <c r="AP211" s="11"/>
      <c r="AU211" s="11"/>
      <c r="AV211" s="11"/>
      <c r="AX211" s="11"/>
      <c r="AY211" s="11"/>
      <c r="AZ211" s="11"/>
      <c r="BA211" s="12"/>
      <c r="BB211" s="11"/>
    </row>
    <row r="212" spans="8:54" ht="15.75" customHeight="1">
      <c r="H212" s="11"/>
      <c r="I212" s="44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2"/>
      <c r="AJ212" s="11"/>
      <c r="AK212" s="11"/>
      <c r="AL212" s="12"/>
      <c r="AM212" s="11"/>
      <c r="AN212" s="11"/>
      <c r="AO212" s="11"/>
      <c r="AP212" s="11"/>
      <c r="AU212" s="11"/>
      <c r="AV212" s="11"/>
      <c r="AX212" s="11"/>
      <c r="AY212" s="11"/>
      <c r="AZ212" s="11"/>
      <c r="BA212" s="12"/>
      <c r="BB212" s="11"/>
    </row>
    <row r="213" spans="8:54" ht="15.75" customHeight="1">
      <c r="H213" s="11"/>
      <c r="I213" s="44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2"/>
      <c r="AJ213" s="11"/>
      <c r="AK213" s="11"/>
      <c r="AL213" s="12"/>
      <c r="AM213" s="11"/>
      <c r="AN213" s="11"/>
      <c r="AO213" s="11"/>
      <c r="AP213" s="11"/>
      <c r="AU213" s="11"/>
      <c r="AV213" s="11"/>
      <c r="AX213" s="11"/>
      <c r="AY213" s="11"/>
      <c r="AZ213" s="11"/>
      <c r="BA213" s="12"/>
      <c r="BB213" s="11"/>
    </row>
    <row r="214" spans="8:54" ht="15.75" customHeight="1">
      <c r="H214" s="11"/>
      <c r="I214" s="44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2"/>
      <c r="AJ214" s="11"/>
      <c r="AK214" s="11"/>
      <c r="AL214" s="12"/>
      <c r="AM214" s="11"/>
      <c r="AN214" s="11"/>
      <c r="AO214" s="11"/>
      <c r="AP214" s="11"/>
      <c r="AU214" s="11"/>
      <c r="AV214" s="11"/>
      <c r="AX214" s="11"/>
      <c r="AY214" s="11"/>
      <c r="AZ214" s="11"/>
      <c r="BA214" s="12"/>
      <c r="BB214" s="11"/>
    </row>
    <row r="215" spans="8:54" ht="15.75" customHeight="1">
      <c r="H215" s="11"/>
      <c r="I215" s="44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2"/>
      <c r="AJ215" s="11"/>
      <c r="AK215" s="11"/>
      <c r="AL215" s="12"/>
      <c r="AM215" s="11"/>
      <c r="AN215" s="11"/>
      <c r="AO215" s="11"/>
      <c r="AP215" s="11"/>
      <c r="AU215" s="11"/>
      <c r="AV215" s="11"/>
      <c r="AX215" s="11"/>
      <c r="AY215" s="11"/>
      <c r="AZ215" s="11"/>
      <c r="BA215" s="12"/>
      <c r="BB215" s="11"/>
    </row>
    <row r="216" spans="8:54" ht="15.75" customHeight="1">
      <c r="H216" s="11"/>
      <c r="I216" s="44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2"/>
      <c r="AJ216" s="11"/>
      <c r="AK216" s="11"/>
      <c r="AL216" s="12"/>
      <c r="AM216" s="11"/>
      <c r="AN216" s="11"/>
      <c r="AO216" s="11"/>
      <c r="AP216" s="11"/>
      <c r="AU216" s="11"/>
      <c r="AV216" s="11"/>
      <c r="AX216" s="11"/>
      <c r="AY216" s="11"/>
      <c r="AZ216" s="11"/>
      <c r="BA216" s="12"/>
      <c r="BB216" s="11"/>
    </row>
    <row r="217" spans="8:54" ht="15.75" customHeight="1">
      <c r="H217" s="11"/>
      <c r="I217" s="44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2"/>
      <c r="AJ217" s="11"/>
      <c r="AK217" s="11"/>
      <c r="AL217" s="12"/>
      <c r="AM217" s="11"/>
      <c r="AN217" s="11"/>
      <c r="AO217" s="11"/>
      <c r="AP217" s="11"/>
      <c r="AU217" s="11"/>
      <c r="AV217" s="11"/>
      <c r="AX217" s="11"/>
      <c r="AY217" s="11"/>
      <c r="AZ217" s="11"/>
      <c r="BA217" s="12"/>
      <c r="BB217" s="11"/>
    </row>
    <row r="218" spans="8:54" ht="15.75" customHeight="1">
      <c r="H218" s="11"/>
      <c r="I218" s="44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2"/>
      <c r="AJ218" s="11"/>
      <c r="AK218" s="11"/>
      <c r="AL218" s="12"/>
      <c r="AM218" s="11"/>
      <c r="AN218" s="11"/>
      <c r="AO218" s="11"/>
      <c r="AP218" s="11"/>
      <c r="AU218" s="11"/>
      <c r="AV218" s="11"/>
      <c r="AX218" s="11"/>
      <c r="AY218" s="11"/>
      <c r="AZ218" s="11"/>
      <c r="BA218" s="12"/>
      <c r="BB218" s="11"/>
    </row>
    <row r="219" spans="8:54" ht="15.75" customHeight="1">
      <c r="H219" s="11"/>
      <c r="I219" s="44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2"/>
      <c r="AJ219" s="11"/>
      <c r="AK219" s="11"/>
      <c r="AL219" s="12"/>
      <c r="AM219" s="11"/>
      <c r="AN219" s="11"/>
      <c r="AO219" s="11"/>
      <c r="AP219" s="11"/>
      <c r="AU219" s="11"/>
      <c r="AV219" s="11"/>
      <c r="AX219" s="11"/>
      <c r="AY219" s="11"/>
      <c r="AZ219" s="11"/>
      <c r="BA219" s="12"/>
      <c r="BB219" s="11"/>
    </row>
    <row r="220" spans="8:54" ht="15.75" customHeight="1">
      <c r="H220" s="11"/>
      <c r="I220" s="44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2"/>
      <c r="AJ220" s="11"/>
      <c r="AK220" s="11"/>
      <c r="AL220" s="12"/>
      <c r="AM220" s="11"/>
      <c r="AN220" s="11"/>
      <c r="AO220" s="11"/>
      <c r="AP220" s="11"/>
      <c r="AU220" s="11"/>
      <c r="AV220" s="11"/>
      <c r="AX220" s="11"/>
      <c r="AY220" s="11"/>
      <c r="AZ220" s="11"/>
      <c r="BA220" s="12"/>
      <c r="BB220" s="11"/>
    </row>
    <row r="221" spans="8:54" ht="15.75" customHeight="1">
      <c r="H221" s="11"/>
      <c r="I221" s="44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2"/>
      <c r="AJ221" s="11"/>
      <c r="AK221" s="11"/>
      <c r="AL221" s="12"/>
      <c r="AM221" s="11"/>
      <c r="AN221" s="11"/>
      <c r="AO221" s="11"/>
      <c r="AP221" s="11"/>
      <c r="AU221" s="11"/>
      <c r="AV221" s="11"/>
      <c r="AX221" s="11"/>
      <c r="AY221" s="11"/>
      <c r="AZ221" s="11"/>
      <c r="BA221" s="12"/>
      <c r="BB221" s="11"/>
    </row>
    <row r="222" spans="8:54" ht="15.75" customHeight="1">
      <c r="H222" s="11"/>
      <c r="I222" s="44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2"/>
      <c r="AJ222" s="11"/>
      <c r="AK222" s="11"/>
      <c r="AL222" s="12"/>
      <c r="AM222" s="11"/>
      <c r="AN222" s="11"/>
      <c r="AO222" s="11"/>
      <c r="AP222" s="11"/>
      <c r="AU222" s="11"/>
      <c r="AV222" s="11"/>
      <c r="AX222" s="11"/>
      <c r="AY222" s="11"/>
      <c r="AZ222" s="11"/>
      <c r="BA222" s="12"/>
      <c r="BB222" s="11"/>
    </row>
    <row r="223" spans="8:54" ht="15.75" customHeight="1">
      <c r="H223" s="11"/>
      <c r="I223" s="44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2"/>
      <c r="AJ223" s="11"/>
      <c r="AK223" s="11"/>
      <c r="AL223" s="12"/>
      <c r="AM223" s="11"/>
      <c r="AN223" s="11"/>
      <c r="AO223" s="11"/>
      <c r="AP223" s="11"/>
      <c r="AU223" s="11"/>
      <c r="AV223" s="11"/>
      <c r="AX223" s="11"/>
      <c r="AY223" s="11"/>
      <c r="AZ223" s="11"/>
      <c r="BA223" s="12"/>
      <c r="BB223" s="11"/>
    </row>
    <row r="224" spans="8:54" ht="15.75" customHeight="1">
      <c r="H224" s="11"/>
      <c r="I224" s="44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2"/>
      <c r="AJ224" s="11"/>
      <c r="AK224" s="11"/>
      <c r="AL224" s="12"/>
      <c r="AM224" s="11"/>
      <c r="AN224" s="11"/>
      <c r="AO224" s="11"/>
      <c r="AP224" s="11"/>
      <c r="AU224" s="11"/>
      <c r="AV224" s="11"/>
      <c r="AX224" s="11"/>
      <c r="AY224" s="11"/>
      <c r="AZ224" s="11"/>
      <c r="BA224" s="12"/>
      <c r="BB224" s="11"/>
    </row>
    <row r="225" spans="8:54" ht="15.75" customHeight="1">
      <c r="H225" s="11"/>
      <c r="I225" s="44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2"/>
      <c r="AJ225" s="11"/>
      <c r="AK225" s="11"/>
      <c r="AL225" s="12"/>
      <c r="AM225" s="11"/>
      <c r="AN225" s="11"/>
      <c r="AO225" s="11"/>
      <c r="AP225" s="11"/>
      <c r="AU225" s="11"/>
      <c r="AV225" s="11"/>
      <c r="AX225" s="11"/>
      <c r="AY225" s="11"/>
      <c r="AZ225" s="11"/>
      <c r="BA225" s="12"/>
      <c r="BB225" s="11"/>
    </row>
    <row r="226" spans="8:54" ht="15.75" customHeight="1">
      <c r="H226" s="11"/>
      <c r="I226" s="44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2"/>
      <c r="AJ226" s="11"/>
      <c r="AK226" s="11"/>
      <c r="AL226" s="12"/>
      <c r="AM226" s="11"/>
      <c r="AN226" s="11"/>
      <c r="AO226" s="11"/>
      <c r="AP226" s="11"/>
      <c r="AU226" s="11"/>
      <c r="AV226" s="11"/>
      <c r="AX226" s="11"/>
      <c r="AY226" s="11"/>
      <c r="AZ226" s="11"/>
      <c r="BA226" s="12"/>
      <c r="BB226" s="11"/>
    </row>
    <row r="227" spans="8:54" ht="15.75" customHeight="1">
      <c r="H227" s="11"/>
      <c r="I227" s="44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2"/>
      <c r="AJ227" s="11"/>
      <c r="AK227" s="11"/>
      <c r="AL227" s="12"/>
      <c r="AM227" s="11"/>
      <c r="AN227" s="11"/>
      <c r="AO227" s="11"/>
      <c r="AP227" s="11"/>
      <c r="AU227" s="11"/>
      <c r="AV227" s="11"/>
      <c r="AX227" s="11"/>
      <c r="AY227" s="11"/>
      <c r="AZ227" s="11"/>
      <c r="BA227" s="12"/>
      <c r="BB227" s="11"/>
    </row>
    <row r="228" spans="8:54" ht="15.75" customHeight="1">
      <c r="H228" s="11"/>
      <c r="I228" s="44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2"/>
      <c r="AJ228" s="11"/>
      <c r="AK228" s="11"/>
      <c r="AL228" s="12"/>
      <c r="AM228" s="11"/>
      <c r="AN228" s="11"/>
      <c r="AO228" s="11"/>
      <c r="AP228" s="11"/>
      <c r="AU228" s="11"/>
      <c r="AV228" s="11"/>
      <c r="AX228" s="11"/>
      <c r="AY228" s="11"/>
      <c r="AZ228" s="11"/>
      <c r="BA228" s="12"/>
      <c r="BB228" s="11"/>
    </row>
    <row r="229" spans="8:54" ht="15.75" customHeight="1">
      <c r="H229" s="11"/>
      <c r="I229" s="44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2"/>
      <c r="AJ229" s="11"/>
      <c r="AK229" s="11"/>
      <c r="AL229" s="12"/>
      <c r="AM229" s="11"/>
      <c r="AN229" s="11"/>
      <c r="AO229" s="11"/>
      <c r="AP229" s="11"/>
      <c r="AU229" s="11"/>
      <c r="AV229" s="11"/>
      <c r="AX229" s="11"/>
      <c r="AY229" s="11"/>
      <c r="AZ229" s="11"/>
      <c r="BA229" s="12"/>
      <c r="BB229" s="11"/>
    </row>
    <row r="230" spans="8:54" ht="15.75" customHeight="1">
      <c r="H230" s="11"/>
      <c r="I230" s="44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2"/>
      <c r="AJ230" s="11"/>
      <c r="AK230" s="11"/>
      <c r="AL230" s="12"/>
      <c r="AM230" s="11"/>
      <c r="AN230" s="11"/>
      <c r="AO230" s="11"/>
      <c r="AP230" s="11"/>
      <c r="AU230" s="11"/>
      <c r="AV230" s="11"/>
      <c r="AX230" s="11"/>
      <c r="AY230" s="11"/>
      <c r="AZ230" s="11"/>
      <c r="BA230" s="12"/>
      <c r="BB230" s="11"/>
    </row>
    <row r="231" spans="8:54" ht="15.75" customHeight="1">
      <c r="H231" s="11"/>
      <c r="I231" s="44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2"/>
      <c r="AJ231" s="11"/>
      <c r="AK231" s="11"/>
      <c r="AL231" s="12"/>
      <c r="AM231" s="11"/>
      <c r="AN231" s="11"/>
      <c r="AO231" s="11"/>
      <c r="AP231" s="11"/>
      <c r="AU231" s="11"/>
      <c r="AV231" s="11"/>
      <c r="AX231" s="11"/>
      <c r="AY231" s="11"/>
      <c r="AZ231" s="11"/>
      <c r="BA231" s="12"/>
      <c r="BB231" s="11"/>
    </row>
    <row r="232" spans="8:54" ht="15.75" customHeight="1">
      <c r="H232" s="11"/>
      <c r="I232" s="44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2"/>
      <c r="AJ232" s="11"/>
      <c r="AK232" s="11"/>
      <c r="AL232" s="12"/>
      <c r="AM232" s="11"/>
      <c r="AN232" s="11"/>
      <c r="AO232" s="11"/>
      <c r="AP232" s="11"/>
      <c r="AU232" s="11"/>
      <c r="AV232" s="11"/>
      <c r="AX232" s="11"/>
      <c r="AY232" s="11"/>
      <c r="AZ232" s="11"/>
      <c r="BA232" s="12"/>
      <c r="BB232" s="11"/>
    </row>
    <row r="233" spans="8:54" ht="15.75" customHeight="1">
      <c r="H233" s="11"/>
      <c r="I233" s="44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2"/>
      <c r="AJ233" s="11"/>
      <c r="AK233" s="11"/>
      <c r="AL233" s="12"/>
      <c r="AM233" s="11"/>
      <c r="AN233" s="11"/>
      <c r="AO233" s="11"/>
      <c r="AP233" s="11"/>
      <c r="AU233" s="11"/>
      <c r="AV233" s="11"/>
      <c r="AX233" s="11"/>
      <c r="AY233" s="11"/>
      <c r="AZ233" s="11"/>
      <c r="BA233" s="12"/>
      <c r="BB233" s="11"/>
    </row>
    <row r="234" spans="8:54" ht="15.75" customHeight="1">
      <c r="H234" s="11"/>
      <c r="I234" s="44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2"/>
      <c r="AJ234" s="11"/>
      <c r="AK234" s="11"/>
      <c r="AL234" s="12"/>
      <c r="AM234" s="11"/>
      <c r="AN234" s="11"/>
      <c r="AO234" s="11"/>
      <c r="AP234" s="11"/>
      <c r="AU234" s="11"/>
      <c r="AV234" s="11"/>
      <c r="AX234" s="11"/>
      <c r="AY234" s="11"/>
      <c r="AZ234" s="11"/>
      <c r="BA234" s="12"/>
      <c r="BB234" s="11"/>
    </row>
    <row r="235" spans="8:54" ht="15.75" customHeight="1">
      <c r="H235" s="11"/>
      <c r="I235" s="44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2"/>
      <c r="AJ235" s="11"/>
      <c r="AK235" s="11"/>
      <c r="AL235" s="12"/>
      <c r="AM235" s="11"/>
      <c r="AN235" s="11"/>
      <c r="AO235" s="11"/>
      <c r="AP235" s="11"/>
      <c r="AU235" s="11"/>
      <c r="AV235" s="11"/>
      <c r="AX235" s="11"/>
      <c r="AY235" s="11"/>
      <c r="AZ235" s="11"/>
      <c r="BA235" s="12"/>
      <c r="BB235" s="11"/>
    </row>
    <row r="236" spans="8:54" ht="15.75" customHeight="1">
      <c r="H236" s="11"/>
      <c r="I236" s="44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2"/>
      <c r="AJ236" s="11"/>
      <c r="AK236" s="11"/>
      <c r="AL236" s="12"/>
      <c r="AM236" s="11"/>
      <c r="AN236" s="11"/>
      <c r="AO236" s="11"/>
      <c r="AP236" s="11"/>
      <c r="AU236" s="11"/>
      <c r="AV236" s="11"/>
      <c r="AX236" s="11"/>
      <c r="AY236" s="11"/>
      <c r="AZ236" s="11"/>
      <c r="BA236" s="12"/>
      <c r="BB236" s="11"/>
    </row>
    <row r="237" spans="8:54" ht="15.75" customHeight="1">
      <c r="H237" s="11"/>
      <c r="I237" s="44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2"/>
      <c r="AJ237" s="11"/>
      <c r="AK237" s="11"/>
      <c r="AL237" s="12"/>
      <c r="AM237" s="11"/>
      <c r="AN237" s="11"/>
      <c r="AO237" s="11"/>
      <c r="AP237" s="11"/>
      <c r="AU237" s="11"/>
      <c r="AV237" s="11"/>
      <c r="AX237" s="11"/>
      <c r="AY237" s="11"/>
      <c r="AZ237" s="11"/>
      <c r="BA237" s="12"/>
      <c r="BB237" s="11"/>
    </row>
    <row r="238" spans="8:54" ht="15.75" customHeight="1">
      <c r="H238" s="11"/>
      <c r="I238" s="44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2"/>
      <c r="AJ238" s="11"/>
      <c r="AK238" s="11"/>
      <c r="AL238" s="12"/>
      <c r="AM238" s="11"/>
      <c r="AN238" s="11"/>
      <c r="AO238" s="11"/>
      <c r="AP238" s="11"/>
      <c r="AU238" s="11"/>
      <c r="AV238" s="11"/>
      <c r="AX238" s="11"/>
      <c r="AY238" s="11"/>
      <c r="AZ238" s="11"/>
      <c r="BA238" s="12"/>
      <c r="BB238" s="11"/>
    </row>
    <row r="239" spans="8:54" ht="15.75" customHeight="1">
      <c r="H239" s="11"/>
      <c r="I239" s="44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2"/>
      <c r="AJ239" s="11"/>
      <c r="AK239" s="11"/>
      <c r="AL239" s="12"/>
      <c r="AM239" s="11"/>
      <c r="AN239" s="11"/>
      <c r="AO239" s="11"/>
      <c r="AP239" s="11"/>
      <c r="AU239" s="11"/>
      <c r="AV239" s="11"/>
      <c r="AX239" s="11"/>
      <c r="AY239" s="11"/>
      <c r="AZ239" s="11"/>
      <c r="BA239" s="12"/>
      <c r="BB239" s="11"/>
    </row>
    <row r="240" spans="8:54" ht="15.75" customHeight="1">
      <c r="H240" s="11"/>
      <c r="I240" s="44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2"/>
      <c r="AJ240" s="11"/>
      <c r="AK240" s="11"/>
      <c r="AL240" s="12"/>
      <c r="AM240" s="11"/>
      <c r="AN240" s="11"/>
      <c r="AO240" s="11"/>
      <c r="AP240" s="11"/>
      <c r="AU240" s="11"/>
      <c r="AV240" s="11"/>
      <c r="AX240" s="11"/>
      <c r="AY240" s="11"/>
      <c r="AZ240" s="11"/>
      <c r="BA240" s="12"/>
      <c r="BB240" s="11"/>
    </row>
    <row r="241" spans="8:54" ht="15.75" customHeight="1">
      <c r="H241" s="11"/>
      <c r="I241" s="44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2"/>
      <c r="AJ241" s="11"/>
      <c r="AK241" s="11"/>
      <c r="AL241" s="12"/>
      <c r="AM241" s="11"/>
      <c r="AN241" s="11"/>
      <c r="AO241" s="11"/>
      <c r="AP241" s="11"/>
      <c r="AU241" s="11"/>
      <c r="AV241" s="11"/>
      <c r="AX241" s="11"/>
      <c r="AY241" s="11"/>
      <c r="AZ241" s="11"/>
      <c r="BA241" s="12"/>
      <c r="BB241" s="11"/>
    </row>
    <row r="242" spans="8:54" ht="15.75" customHeight="1">
      <c r="H242" s="11"/>
      <c r="I242" s="44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2"/>
      <c r="AJ242" s="11"/>
      <c r="AK242" s="11"/>
      <c r="AL242" s="12"/>
      <c r="AM242" s="11"/>
      <c r="AN242" s="11"/>
      <c r="AO242" s="11"/>
      <c r="AP242" s="11"/>
      <c r="AU242" s="11"/>
      <c r="AV242" s="11"/>
      <c r="AX242" s="11"/>
      <c r="AY242" s="11"/>
      <c r="AZ242" s="11"/>
      <c r="BA242" s="12"/>
      <c r="BB242" s="11"/>
    </row>
    <row r="243" spans="8:54" ht="15.75" customHeight="1">
      <c r="H243" s="11"/>
      <c r="I243" s="44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2"/>
      <c r="AJ243" s="11"/>
      <c r="AK243" s="11"/>
      <c r="AL243" s="12"/>
      <c r="AM243" s="11"/>
      <c r="AN243" s="11"/>
      <c r="AO243" s="11"/>
      <c r="AP243" s="11"/>
      <c r="AU243" s="11"/>
      <c r="AV243" s="11"/>
      <c r="AX243" s="11"/>
      <c r="AY243" s="11"/>
      <c r="AZ243" s="11"/>
      <c r="BA243" s="12"/>
      <c r="BB243" s="11"/>
    </row>
    <row r="244" spans="8:54" ht="15.75" customHeight="1">
      <c r="H244" s="11"/>
      <c r="I244" s="44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2"/>
      <c r="AJ244" s="11"/>
      <c r="AK244" s="11"/>
      <c r="AL244" s="12"/>
      <c r="AM244" s="11"/>
      <c r="AN244" s="11"/>
      <c r="AO244" s="11"/>
      <c r="AP244" s="11"/>
      <c r="AU244" s="11"/>
      <c r="AV244" s="11"/>
      <c r="AX244" s="11"/>
      <c r="AY244" s="11"/>
      <c r="AZ244" s="11"/>
      <c r="BA244" s="12"/>
      <c r="BB244" s="11"/>
    </row>
    <row r="245" spans="8:54" ht="15.75" customHeight="1">
      <c r="H245" s="11"/>
      <c r="I245" s="44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2"/>
      <c r="AJ245" s="11"/>
      <c r="AK245" s="11"/>
      <c r="AL245" s="12"/>
      <c r="AM245" s="11"/>
      <c r="AN245" s="11"/>
      <c r="AO245" s="11"/>
      <c r="AP245" s="11"/>
      <c r="AU245" s="11"/>
      <c r="AV245" s="11"/>
      <c r="AX245" s="11"/>
      <c r="AY245" s="11"/>
      <c r="AZ245" s="11"/>
      <c r="BA245" s="12"/>
      <c r="BB245" s="11"/>
    </row>
    <row r="246" spans="8:54" ht="15.75" customHeight="1">
      <c r="H246" s="11"/>
      <c r="I246" s="44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2"/>
      <c r="AJ246" s="11"/>
      <c r="AK246" s="11"/>
      <c r="AL246" s="12"/>
      <c r="AM246" s="11"/>
      <c r="AN246" s="11"/>
      <c r="AO246" s="11"/>
      <c r="AP246" s="11"/>
      <c r="AU246" s="11"/>
      <c r="AV246" s="11"/>
      <c r="AX246" s="11"/>
      <c r="AY246" s="11"/>
      <c r="AZ246" s="11"/>
      <c r="BA246" s="12"/>
      <c r="BB246" s="11"/>
    </row>
    <row r="247" spans="8:54" ht="15.75" customHeight="1">
      <c r="H247" s="11"/>
      <c r="I247" s="44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2"/>
      <c r="AJ247" s="11"/>
      <c r="AK247" s="11"/>
      <c r="AL247" s="12"/>
      <c r="AM247" s="11"/>
      <c r="AN247" s="11"/>
      <c r="AO247" s="11"/>
      <c r="AP247" s="11"/>
      <c r="AU247" s="11"/>
      <c r="AV247" s="11"/>
      <c r="AX247" s="11"/>
      <c r="AY247" s="11"/>
      <c r="AZ247" s="11"/>
      <c r="BA247" s="12"/>
      <c r="BB247" s="11"/>
    </row>
    <row r="248" spans="8:54" ht="15.75" customHeight="1">
      <c r="H248" s="11"/>
      <c r="I248" s="44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2"/>
      <c r="AJ248" s="11"/>
      <c r="AK248" s="11"/>
      <c r="AL248" s="12"/>
      <c r="AM248" s="11"/>
      <c r="AN248" s="11"/>
      <c r="AO248" s="11"/>
      <c r="AP248" s="11"/>
      <c r="AU248" s="11"/>
      <c r="AV248" s="11"/>
      <c r="AX248" s="11"/>
      <c r="AY248" s="11"/>
      <c r="AZ248" s="11"/>
      <c r="BA248" s="12"/>
      <c r="BB248" s="11"/>
    </row>
    <row r="249" spans="8:54" ht="15.75" customHeight="1">
      <c r="H249" s="11"/>
      <c r="I249" s="44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2"/>
      <c r="AJ249" s="11"/>
      <c r="AK249" s="11"/>
      <c r="AL249" s="12"/>
      <c r="AM249" s="11"/>
      <c r="AN249" s="11"/>
      <c r="AO249" s="11"/>
      <c r="AP249" s="11"/>
      <c r="AU249" s="11"/>
      <c r="AV249" s="11"/>
      <c r="AX249" s="11"/>
      <c r="AY249" s="11"/>
      <c r="AZ249" s="11"/>
      <c r="BA249" s="12"/>
      <c r="BB249" s="11"/>
    </row>
    <row r="250" spans="8:54" ht="15.75" customHeight="1">
      <c r="H250" s="11"/>
      <c r="I250" s="44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2"/>
      <c r="AJ250" s="11"/>
      <c r="AK250" s="11"/>
      <c r="AL250" s="12"/>
      <c r="AM250" s="11"/>
      <c r="AN250" s="11"/>
      <c r="AO250" s="11"/>
      <c r="AP250" s="11"/>
      <c r="AU250" s="11"/>
      <c r="AV250" s="11"/>
      <c r="AX250" s="11"/>
      <c r="AY250" s="11"/>
      <c r="AZ250" s="11"/>
      <c r="BA250" s="12"/>
      <c r="BB250" s="11"/>
    </row>
    <row r="251" spans="8:54" ht="15.75" customHeight="1">
      <c r="H251" s="11"/>
      <c r="I251" s="44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2"/>
      <c r="AJ251" s="11"/>
      <c r="AK251" s="11"/>
      <c r="AL251" s="12"/>
      <c r="AM251" s="11"/>
      <c r="AN251" s="11"/>
      <c r="AO251" s="11"/>
      <c r="AP251" s="11"/>
      <c r="AU251" s="11"/>
      <c r="AV251" s="11"/>
      <c r="AX251" s="11"/>
      <c r="AY251" s="11"/>
      <c r="AZ251" s="11"/>
      <c r="BA251" s="12"/>
      <c r="BB251" s="11"/>
    </row>
    <row r="252" spans="8:54" ht="15.75" customHeight="1">
      <c r="H252" s="11"/>
      <c r="I252" s="44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2"/>
      <c r="AJ252" s="11"/>
      <c r="AK252" s="11"/>
      <c r="AL252" s="12"/>
      <c r="AM252" s="11"/>
      <c r="AN252" s="11"/>
      <c r="AO252" s="11"/>
      <c r="AP252" s="11"/>
      <c r="AU252" s="11"/>
      <c r="AV252" s="11"/>
      <c r="AX252" s="11"/>
      <c r="AY252" s="11"/>
      <c r="AZ252" s="11"/>
      <c r="BA252" s="12"/>
      <c r="BB252" s="11"/>
    </row>
    <row r="253" spans="8:54" ht="15.75" customHeight="1">
      <c r="H253" s="11"/>
      <c r="I253" s="44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2"/>
      <c r="AJ253" s="11"/>
      <c r="AK253" s="11"/>
      <c r="AL253" s="12"/>
      <c r="AM253" s="11"/>
      <c r="AN253" s="11"/>
      <c r="AO253" s="11"/>
      <c r="AP253" s="11"/>
      <c r="AU253" s="11"/>
      <c r="AV253" s="11"/>
      <c r="AX253" s="11"/>
      <c r="AY253" s="11"/>
      <c r="AZ253" s="11"/>
      <c r="BA253" s="12"/>
      <c r="BB253" s="11"/>
    </row>
    <row r="254" spans="8:54" ht="15.75" customHeight="1">
      <c r="H254" s="11"/>
      <c r="I254" s="44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2"/>
      <c r="AJ254" s="11"/>
      <c r="AK254" s="11"/>
      <c r="AL254" s="12"/>
      <c r="AM254" s="11"/>
      <c r="AN254" s="11"/>
      <c r="AO254" s="11"/>
      <c r="AP254" s="11"/>
      <c r="AU254" s="11"/>
      <c r="AV254" s="11"/>
      <c r="AX254" s="11"/>
      <c r="AY254" s="11"/>
      <c r="AZ254" s="11"/>
      <c r="BA254" s="12"/>
      <c r="BB254" s="11"/>
    </row>
    <row r="255" spans="8:54" ht="15.75" customHeight="1">
      <c r="H255" s="11"/>
      <c r="I255" s="44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2"/>
      <c r="AJ255" s="11"/>
      <c r="AK255" s="11"/>
      <c r="AL255" s="12"/>
      <c r="AM255" s="11"/>
      <c r="AN255" s="11"/>
      <c r="AO255" s="11"/>
      <c r="AP255" s="11"/>
      <c r="AU255" s="11"/>
      <c r="AV255" s="11"/>
      <c r="AX255" s="11"/>
      <c r="AY255" s="11"/>
      <c r="AZ255" s="11"/>
      <c r="BA255" s="12"/>
      <c r="BB255" s="11"/>
    </row>
    <row r="256" spans="8:54" ht="15.75" customHeight="1">
      <c r="H256" s="11"/>
      <c r="I256" s="44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2"/>
      <c r="AJ256" s="11"/>
      <c r="AK256" s="11"/>
      <c r="AL256" s="12"/>
      <c r="AM256" s="11"/>
      <c r="AN256" s="11"/>
      <c r="AO256" s="11"/>
      <c r="AP256" s="11"/>
      <c r="AU256" s="11"/>
      <c r="AV256" s="11"/>
      <c r="AX256" s="11"/>
      <c r="AY256" s="11"/>
      <c r="AZ256" s="11"/>
      <c r="BA256" s="12"/>
      <c r="BB256" s="11"/>
    </row>
    <row r="257" spans="8:54" ht="15.75" customHeight="1">
      <c r="H257" s="11"/>
      <c r="I257" s="44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2"/>
      <c r="AJ257" s="11"/>
      <c r="AK257" s="11"/>
      <c r="AL257" s="12"/>
      <c r="AM257" s="11"/>
      <c r="AN257" s="11"/>
      <c r="AO257" s="11"/>
      <c r="AP257" s="11"/>
      <c r="AU257" s="11"/>
      <c r="AV257" s="11"/>
      <c r="AX257" s="11"/>
      <c r="AY257" s="11"/>
      <c r="AZ257" s="11"/>
      <c r="BA257" s="12"/>
      <c r="BB257" s="11"/>
    </row>
    <row r="258" spans="8:54" ht="15.75" customHeight="1">
      <c r="H258" s="11"/>
      <c r="I258" s="44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2"/>
      <c r="AJ258" s="11"/>
      <c r="AK258" s="11"/>
      <c r="AL258" s="12"/>
      <c r="AM258" s="11"/>
      <c r="AN258" s="11"/>
      <c r="AO258" s="11"/>
      <c r="AP258" s="11"/>
      <c r="AU258" s="11"/>
      <c r="AV258" s="11"/>
      <c r="AX258" s="11"/>
      <c r="AY258" s="11"/>
      <c r="AZ258" s="11"/>
      <c r="BA258" s="12"/>
      <c r="BB258" s="11"/>
    </row>
    <row r="259" spans="8:54" ht="15.75" customHeight="1">
      <c r="H259" s="11"/>
      <c r="I259" s="44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2"/>
      <c r="AJ259" s="11"/>
      <c r="AK259" s="11"/>
      <c r="AL259" s="12"/>
      <c r="AM259" s="11"/>
      <c r="AN259" s="11"/>
      <c r="AO259" s="11"/>
      <c r="AP259" s="11"/>
      <c r="AU259" s="11"/>
      <c r="AV259" s="11"/>
      <c r="AX259" s="11"/>
      <c r="AY259" s="11"/>
      <c r="AZ259" s="11"/>
      <c r="BA259" s="12"/>
      <c r="BB259" s="11"/>
    </row>
    <row r="260" spans="8:54" ht="15.75" customHeight="1">
      <c r="H260" s="11"/>
      <c r="I260" s="44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2"/>
      <c r="AJ260" s="11"/>
      <c r="AK260" s="11"/>
      <c r="AL260" s="12"/>
      <c r="AM260" s="11"/>
      <c r="AN260" s="11"/>
      <c r="AO260" s="11"/>
      <c r="AP260" s="11"/>
      <c r="AU260" s="11"/>
      <c r="AV260" s="11"/>
      <c r="AX260" s="11"/>
      <c r="AY260" s="11"/>
      <c r="AZ260" s="11"/>
      <c r="BA260" s="12"/>
      <c r="BB260" s="11"/>
    </row>
    <row r="261" spans="8:54" ht="15.75" customHeight="1">
      <c r="H261" s="11"/>
      <c r="I261" s="44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2"/>
      <c r="AJ261" s="11"/>
      <c r="AK261" s="11"/>
      <c r="AL261" s="12"/>
      <c r="AM261" s="11"/>
      <c r="AN261" s="11"/>
      <c r="AO261" s="11"/>
      <c r="AP261" s="11"/>
      <c r="AU261" s="11"/>
      <c r="AV261" s="11"/>
      <c r="AX261" s="11"/>
      <c r="AY261" s="11"/>
      <c r="AZ261" s="11"/>
      <c r="BA261" s="12"/>
      <c r="BB261" s="11"/>
    </row>
    <row r="262" spans="8:54" ht="15.75" customHeight="1">
      <c r="H262" s="11"/>
      <c r="I262" s="44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2"/>
      <c r="AJ262" s="11"/>
      <c r="AK262" s="11"/>
      <c r="AL262" s="12"/>
      <c r="AM262" s="11"/>
      <c r="AN262" s="11"/>
      <c r="AO262" s="11"/>
      <c r="AP262" s="11"/>
      <c r="AU262" s="11"/>
      <c r="AV262" s="11"/>
      <c r="AX262" s="11"/>
      <c r="AY262" s="11"/>
      <c r="AZ262" s="11"/>
      <c r="BA262" s="12"/>
      <c r="BB262" s="11"/>
    </row>
    <row r="263" spans="8:54" ht="15.75" customHeight="1">
      <c r="H263" s="11"/>
      <c r="I263" s="44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2"/>
      <c r="AJ263" s="11"/>
      <c r="AK263" s="11"/>
      <c r="AL263" s="12"/>
      <c r="AM263" s="11"/>
      <c r="AN263" s="11"/>
      <c r="AO263" s="11"/>
      <c r="AP263" s="11"/>
      <c r="AU263" s="11"/>
      <c r="AV263" s="11"/>
      <c r="AX263" s="11"/>
      <c r="AY263" s="11"/>
      <c r="AZ263" s="11"/>
      <c r="BA263" s="12"/>
      <c r="BB263" s="11"/>
    </row>
    <row r="264" spans="8:54" ht="15.75" customHeight="1">
      <c r="H264" s="11"/>
      <c r="I264" s="44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2"/>
      <c r="AJ264" s="11"/>
      <c r="AK264" s="11"/>
      <c r="AL264" s="12"/>
      <c r="AM264" s="11"/>
      <c r="AN264" s="11"/>
      <c r="AO264" s="11"/>
      <c r="AP264" s="11"/>
      <c r="AU264" s="11"/>
      <c r="AV264" s="11"/>
      <c r="AX264" s="11"/>
      <c r="AY264" s="11"/>
      <c r="AZ264" s="11"/>
      <c r="BA264" s="12"/>
      <c r="BB264" s="11"/>
    </row>
    <row r="265" spans="8:54" ht="15.75" customHeight="1">
      <c r="H265" s="11"/>
      <c r="I265" s="44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2"/>
      <c r="AJ265" s="11"/>
      <c r="AK265" s="11"/>
      <c r="AL265" s="12"/>
      <c r="AM265" s="11"/>
      <c r="AN265" s="11"/>
      <c r="AO265" s="11"/>
      <c r="AP265" s="11"/>
      <c r="AU265" s="11"/>
      <c r="AV265" s="11"/>
      <c r="AX265" s="11"/>
      <c r="AY265" s="11"/>
      <c r="AZ265" s="11"/>
      <c r="BA265" s="12"/>
      <c r="BB265" s="11"/>
    </row>
    <row r="266" spans="8:54" ht="15.75" customHeight="1">
      <c r="H266" s="11"/>
      <c r="I266" s="44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2"/>
      <c r="AJ266" s="11"/>
      <c r="AK266" s="11"/>
      <c r="AL266" s="12"/>
      <c r="AM266" s="11"/>
      <c r="AN266" s="11"/>
      <c r="AO266" s="11"/>
      <c r="AP266" s="11"/>
      <c r="AU266" s="11"/>
      <c r="AV266" s="11"/>
      <c r="AX266" s="11"/>
      <c r="AY266" s="11"/>
      <c r="AZ266" s="11"/>
      <c r="BA266" s="12"/>
      <c r="BB266" s="11"/>
    </row>
    <row r="267" spans="8:54" ht="15.75" customHeight="1">
      <c r="H267" s="11"/>
      <c r="I267" s="44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2"/>
      <c r="AJ267" s="11"/>
      <c r="AK267" s="11"/>
      <c r="AL267" s="12"/>
      <c r="AM267" s="11"/>
      <c r="AN267" s="11"/>
      <c r="AO267" s="11"/>
      <c r="AP267" s="11"/>
      <c r="AU267" s="11"/>
      <c r="AV267" s="11"/>
      <c r="AX267" s="11"/>
      <c r="AY267" s="11"/>
      <c r="AZ267" s="11"/>
      <c r="BA267" s="12"/>
      <c r="BB267" s="11"/>
    </row>
    <row r="268" spans="8:54" ht="15.75" customHeight="1">
      <c r="H268" s="11"/>
      <c r="I268" s="44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2"/>
      <c r="AJ268" s="11"/>
      <c r="AK268" s="11"/>
      <c r="AL268" s="12"/>
      <c r="AM268" s="11"/>
      <c r="AN268" s="11"/>
      <c r="AO268" s="11"/>
      <c r="AP268" s="11"/>
      <c r="AU268" s="11"/>
      <c r="AV268" s="11"/>
      <c r="AX268" s="11"/>
      <c r="AY268" s="11"/>
      <c r="AZ268" s="11"/>
      <c r="BA268" s="12"/>
      <c r="BB268" s="11"/>
    </row>
    <row r="269" spans="8:54" ht="15.75" customHeight="1">
      <c r="H269" s="11"/>
      <c r="I269" s="44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2"/>
      <c r="AJ269" s="11"/>
      <c r="AK269" s="11"/>
      <c r="AL269" s="12"/>
      <c r="AM269" s="11"/>
      <c r="AN269" s="11"/>
      <c r="AO269" s="11"/>
      <c r="AP269" s="11"/>
      <c r="AU269" s="11"/>
      <c r="AV269" s="11"/>
      <c r="AX269" s="11"/>
      <c r="AY269" s="11"/>
      <c r="AZ269" s="11"/>
      <c r="BA269" s="12"/>
      <c r="BB269" s="11"/>
    </row>
    <row r="270" spans="8:54" ht="15.75" customHeight="1">
      <c r="H270" s="11"/>
      <c r="I270" s="44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2"/>
      <c r="AJ270" s="11"/>
      <c r="AK270" s="11"/>
      <c r="AL270" s="12"/>
      <c r="AM270" s="11"/>
      <c r="AN270" s="11"/>
      <c r="AO270" s="11"/>
      <c r="AP270" s="11"/>
      <c r="AU270" s="11"/>
      <c r="AV270" s="11"/>
      <c r="AX270" s="11"/>
      <c r="AY270" s="11"/>
      <c r="AZ270" s="11"/>
      <c r="BA270" s="12"/>
      <c r="BB270" s="11"/>
    </row>
    <row r="271" spans="8:54" ht="15.75" customHeight="1">
      <c r="H271" s="11"/>
      <c r="I271" s="44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2"/>
      <c r="AJ271" s="11"/>
      <c r="AK271" s="11"/>
      <c r="AL271" s="12"/>
      <c r="AM271" s="11"/>
      <c r="AN271" s="11"/>
      <c r="AO271" s="11"/>
      <c r="AP271" s="11"/>
      <c r="AU271" s="11"/>
      <c r="AV271" s="11"/>
      <c r="AX271" s="11"/>
      <c r="AY271" s="11"/>
      <c r="AZ271" s="11"/>
      <c r="BA271" s="12"/>
      <c r="BB271" s="11"/>
    </row>
    <row r="272" spans="8:54" ht="15.75" customHeight="1">
      <c r="H272" s="11"/>
      <c r="I272" s="44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2"/>
      <c r="AJ272" s="11"/>
      <c r="AK272" s="11"/>
      <c r="AL272" s="12"/>
      <c r="AM272" s="11"/>
      <c r="AN272" s="11"/>
      <c r="AO272" s="11"/>
      <c r="AP272" s="11"/>
      <c r="AU272" s="11"/>
      <c r="AV272" s="11"/>
      <c r="AX272" s="11"/>
      <c r="AY272" s="11"/>
      <c r="AZ272" s="11"/>
      <c r="BA272" s="12"/>
      <c r="BB272" s="11"/>
    </row>
    <row r="273" spans="8:54" ht="15.75" customHeight="1">
      <c r="H273" s="11"/>
      <c r="I273" s="44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2"/>
      <c r="AJ273" s="11"/>
      <c r="AK273" s="11"/>
      <c r="AL273" s="12"/>
      <c r="AM273" s="11"/>
      <c r="AN273" s="11"/>
      <c r="AO273" s="11"/>
      <c r="AP273" s="11"/>
      <c r="AU273" s="11"/>
      <c r="AV273" s="11"/>
      <c r="AX273" s="11"/>
      <c r="AY273" s="11"/>
      <c r="AZ273" s="11"/>
      <c r="BA273" s="12"/>
      <c r="BB273" s="11"/>
    </row>
    <row r="274" spans="8:54" ht="15.75" customHeight="1">
      <c r="H274" s="11"/>
      <c r="I274" s="44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2"/>
      <c r="AJ274" s="11"/>
      <c r="AK274" s="11"/>
      <c r="AL274" s="12"/>
      <c r="AM274" s="11"/>
      <c r="AN274" s="11"/>
      <c r="AO274" s="11"/>
      <c r="AP274" s="11"/>
      <c r="AU274" s="11"/>
      <c r="AV274" s="11"/>
      <c r="AX274" s="11"/>
      <c r="AY274" s="11"/>
      <c r="AZ274" s="11"/>
      <c r="BA274" s="12"/>
      <c r="BB274" s="11"/>
    </row>
    <row r="275" spans="8:54" ht="15.75" customHeight="1">
      <c r="H275" s="11"/>
      <c r="I275" s="44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2"/>
      <c r="AJ275" s="11"/>
      <c r="AK275" s="11"/>
      <c r="AL275" s="12"/>
      <c r="AM275" s="11"/>
      <c r="AN275" s="11"/>
      <c r="AO275" s="11"/>
      <c r="AP275" s="11"/>
      <c r="AU275" s="11"/>
      <c r="AV275" s="11"/>
      <c r="AX275" s="11"/>
      <c r="AY275" s="11"/>
      <c r="AZ275" s="11"/>
      <c r="BA275" s="12"/>
      <c r="BB275" s="11"/>
    </row>
    <row r="276" spans="8:54" ht="15.75" customHeight="1">
      <c r="H276" s="11"/>
      <c r="I276" s="44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2"/>
      <c r="AJ276" s="11"/>
      <c r="AK276" s="11"/>
      <c r="AL276" s="12"/>
      <c r="AM276" s="11"/>
      <c r="AN276" s="11"/>
      <c r="AO276" s="11"/>
      <c r="AP276" s="11"/>
      <c r="AU276" s="11"/>
      <c r="AV276" s="11"/>
      <c r="AX276" s="11"/>
      <c r="AY276" s="11"/>
      <c r="AZ276" s="11"/>
      <c r="BA276" s="12"/>
      <c r="BB276" s="11"/>
    </row>
    <row r="277" spans="8:54" ht="15.75" customHeight="1">
      <c r="H277" s="11"/>
      <c r="I277" s="44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2"/>
      <c r="AJ277" s="11"/>
      <c r="AK277" s="11"/>
      <c r="AL277" s="12"/>
      <c r="AM277" s="11"/>
      <c r="AN277" s="11"/>
      <c r="AO277" s="11"/>
      <c r="AP277" s="11"/>
      <c r="AU277" s="11"/>
      <c r="AV277" s="11"/>
      <c r="AX277" s="11"/>
      <c r="AY277" s="11"/>
      <c r="AZ277" s="11"/>
      <c r="BA277" s="12"/>
      <c r="BB277" s="11"/>
    </row>
    <row r="278" spans="8:54" ht="15.75" customHeight="1">
      <c r="H278" s="11"/>
      <c r="I278" s="44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2"/>
      <c r="AJ278" s="11"/>
      <c r="AK278" s="11"/>
      <c r="AL278" s="12"/>
      <c r="AM278" s="11"/>
      <c r="AN278" s="11"/>
      <c r="AO278" s="11"/>
      <c r="AP278" s="11"/>
      <c r="AU278" s="11"/>
      <c r="AV278" s="11"/>
      <c r="AX278" s="11"/>
      <c r="AY278" s="11"/>
      <c r="AZ278" s="11"/>
      <c r="BA278" s="12"/>
      <c r="BB278" s="11"/>
    </row>
    <row r="279" spans="8:54" ht="15.75" customHeight="1">
      <c r="H279" s="11"/>
      <c r="I279" s="44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2"/>
      <c r="AJ279" s="11"/>
      <c r="AK279" s="11"/>
      <c r="AL279" s="12"/>
      <c r="AM279" s="11"/>
      <c r="AN279" s="11"/>
      <c r="AO279" s="11"/>
      <c r="AP279" s="11"/>
      <c r="AU279" s="11"/>
      <c r="AV279" s="11"/>
      <c r="AX279" s="11"/>
      <c r="AY279" s="11"/>
      <c r="AZ279" s="11"/>
      <c r="BA279" s="12"/>
      <c r="BB279" s="11"/>
    </row>
    <row r="280" spans="8:54" ht="15.75" customHeight="1">
      <c r="H280" s="11"/>
      <c r="I280" s="44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2"/>
      <c r="AJ280" s="11"/>
      <c r="AK280" s="11"/>
      <c r="AL280" s="12"/>
      <c r="AM280" s="11"/>
      <c r="AN280" s="11"/>
      <c r="AO280" s="11"/>
      <c r="AP280" s="11"/>
      <c r="AU280" s="11"/>
      <c r="AV280" s="11"/>
      <c r="AX280" s="11"/>
      <c r="AY280" s="11"/>
      <c r="AZ280" s="11"/>
      <c r="BA280" s="12"/>
      <c r="BB280" s="11"/>
    </row>
    <row r="281" spans="8:54" ht="15.75" customHeight="1">
      <c r="H281" s="11"/>
      <c r="I281" s="44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2"/>
      <c r="AJ281" s="11"/>
      <c r="AK281" s="11"/>
      <c r="AL281" s="12"/>
      <c r="AM281" s="11"/>
      <c r="AN281" s="11"/>
      <c r="AO281" s="11"/>
      <c r="AP281" s="11"/>
      <c r="AU281" s="11"/>
      <c r="AV281" s="11"/>
      <c r="AX281" s="11"/>
      <c r="AY281" s="11"/>
      <c r="AZ281" s="11"/>
      <c r="BA281" s="12"/>
      <c r="BB281" s="11"/>
    </row>
    <row r="282" spans="8:54" ht="15.75" customHeight="1">
      <c r="H282" s="11"/>
      <c r="I282" s="44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2"/>
      <c r="AJ282" s="11"/>
      <c r="AK282" s="11"/>
      <c r="AL282" s="12"/>
      <c r="AM282" s="11"/>
      <c r="AN282" s="11"/>
      <c r="AO282" s="11"/>
      <c r="AP282" s="11"/>
      <c r="AU282" s="11"/>
      <c r="AV282" s="11"/>
      <c r="AX282" s="11"/>
      <c r="AY282" s="11"/>
      <c r="AZ282" s="11"/>
      <c r="BA282" s="12"/>
      <c r="BB282" s="11"/>
    </row>
    <row r="283" spans="8:54" ht="15.75" customHeight="1">
      <c r="H283" s="11"/>
      <c r="I283" s="44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2"/>
      <c r="AJ283" s="11"/>
      <c r="AK283" s="11"/>
      <c r="AL283" s="12"/>
      <c r="AM283" s="11"/>
      <c r="AN283" s="11"/>
      <c r="AO283" s="11"/>
      <c r="AP283" s="11"/>
      <c r="AU283" s="11"/>
      <c r="AV283" s="11"/>
      <c r="AX283" s="11"/>
      <c r="AY283" s="11"/>
      <c r="AZ283" s="11"/>
      <c r="BA283" s="12"/>
      <c r="BB283" s="11"/>
    </row>
    <row r="284" spans="8:54" ht="15.75" customHeight="1">
      <c r="H284" s="11"/>
      <c r="I284" s="44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2"/>
      <c r="AJ284" s="11"/>
      <c r="AK284" s="11"/>
      <c r="AL284" s="12"/>
      <c r="AM284" s="11"/>
      <c r="AN284" s="11"/>
      <c r="AO284" s="11"/>
      <c r="AP284" s="11"/>
      <c r="AU284" s="11"/>
      <c r="AV284" s="11"/>
      <c r="AX284" s="11"/>
      <c r="AY284" s="11"/>
      <c r="AZ284" s="11"/>
      <c r="BA284" s="12"/>
      <c r="BB284" s="11"/>
    </row>
    <row r="285" spans="8:54" ht="15.75" customHeight="1">
      <c r="H285" s="11"/>
      <c r="I285" s="44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2"/>
      <c r="AJ285" s="11"/>
      <c r="AK285" s="11"/>
      <c r="AL285" s="12"/>
      <c r="AM285" s="11"/>
      <c r="AN285" s="11"/>
      <c r="AO285" s="11"/>
      <c r="AP285" s="11"/>
      <c r="AU285" s="11"/>
      <c r="AV285" s="11"/>
      <c r="AX285" s="11"/>
      <c r="AY285" s="11"/>
      <c r="AZ285" s="11"/>
      <c r="BA285" s="12"/>
      <c r="BB285" s="11"/>
    </row>
    <row r="286" spans="8:54" ht="15.75" customHeight="1">
      <c r="H286" s="11"/>
      <c r="I286" s="44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2"/>
      <c r="AJ286" s="11"/>
      <c r="AK286" s="11"/>
      <c r="AL286" s="12"/>
      <c r="AM286" s="11"/>
      <c r="AN286" s="11"/>
      <c r="AO286" s="11"/>
      <c r="AP286" s="11"/>
      <c r="AU286" s="11"/>
      <c r="AV286" s="11"/>
      <c r="AX286" s="11"/>
      <c r="AY286" s="11"/>
      <c r="AZ286" s="11"/>
      <c r="BA286" s="12"/>
      <c r="BB286" s="11"/>
    </row>
    <row r="287" spans="8:54" ht="15.75" customHeight="1">
      <c r="H287" s="11"/>
      <c r="I287" s="44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2"/>
      <c r="AJ287" s="11"/>
      <c r="AK287" s="11"/>
      <c r="AL287" s="12"/>
      <c r="AM287" s="11"/>
      <c r="AN287" s="11"/>
      <c r="AO287" s="11"/>
      <c r="AP287" s="11"/>
      <c r="AU287" s="11"/>
      <c r="AV287" s="11"/>
      <c r="AX287" s="11"/>
      <c r="AY287" s="11"/>
      <c r="AZ287" s="11"/>
      <c r="BA287" s="12"/>
      <c r="BB287" s="11"/>
    </row>
    <row r="288" spans="8:54" ht="15.75" customHeight="1">
      <c r="H288" s="11"/>
      <c r="I288" s="44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2"/>
      <c r="AJ288" s="11"/>
      <c r="AK288" s="11"/>
      <c r="AL288" s="12"/>
      <c r="AM288" s="11"/>
      <c r="AN288" s="11"/>
      <c r="AO288" s="11"/>
      <c r="AP288" s="11"/>
      <c r="AU288" s="11"/>
      <c r="AV288" s="11"/>
      <c r="AX288" s="11"/>
      <c r="AY288" s="11"/>
      <c r="AZ288" s="11"/>
      <c r="BA288" s="12"/>
      <c r="BB288" s="11"/>
    </row>
    <row r="289" spans="8:54" ht="15.75" customHeight="1">
      <c r="H289" s="11"/>
      <c r="I289" s="44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2"/>
      <c r="AJ289" s="11"/>
      <c r="AK289" s="11"/>
      <c r="AL289" s="12"/>
      <c r="AM289" s="11"/>
      <c r="AN289" s="11"/>
      <c r="AO289" s="11"/>
      <c r="AP289" s="11"/>
      <c r="AU289" s="11"/>
      <c r="AV289" s="11"/>
      <c r="AX289" s="11"/>
      <c r="AY289" s="11"/>
      <c r="AZ289" s="11"/>
      <c r="BA289" s="12"/>
      <c r="BB289" s="11"/>
    </row>
    <row r="290" spans="8:54" ht="15.75" customHeight="1">
      <c r="H290" s="11"/>
      <c r="I290" s="44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2"/>
      <c r="AJ290" s="11"/>
      <c r="AK290" s="11"/>
      <c r="AL290" s="12"/>
      <c r="AM290" s="11"/>
      <c r="AN290" s="11"/>
      <c r="AO290" s="11"/>
      <c r="AP290" s="11"/>
      <c r="AU290" s="11"/>
      <c r="AV290" s="11"/>
      <c r="AX290" s="11"/>
      <c r="AY290" s="11"/>
      <c r="AZ290" s="11"/>
      <c r="BA290" s="12"/>
      <c r="BB290" s="11"/>
    </row>
    <row r="291" spans="8:54" ht="15.75" customHeight="1">
      <c r="H291" s="11"/>
      <c r="I291" s="44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2"/>
      <c r="AJ291" s="11"/>
      <c r="AK291" s="11"/>
      <c r="AL291" s="12"/>
      <c r="AM291" s="11"/>
      <c r="AN291" s="11"/>
      <c r="AO291" s="11"/>
      <c r="AP291" s="11"/>
      <c r="AU291" s="11"/>
      <c r="AV291" s="11"/>
      <c r="AX291" s="11"/>
      <c r="AY291" s="11"/>
      <c r="AZ291" s="11"/>
      <c r="BA291" s="12"/>
      <c r="BB291" s="11"/>
    </row>
    <row r="292" spans="8:54" ht="15.75" customHeight="1">
      <c r="H292" s="11"/>
      <c r="I292" s="44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2"/>
      <c r="AJ292" s="11"/>
      <c r="AK292" s="11"/>
      <c r="AL292" s="12"/>
      <c r="AM292" s="11"/>
      <c r="AN292" s="11"/>
      <c r="AO292" s="11"/>
      <c r="AP292" s="11"/>
      <c r="AU292" s="11"/>
      <c r="AV292" s="11"/>
      <c r="AX292" s="11"/>
      <c r="AY292" s="11"/>
      <c r="AZ292" s="11"/>
      <c r="BA292" s="12"/>
      <c r="BB292" s="11"/>
    </row>
    <row r="293" spans="8:54" ht="15.75" customHeight="1">
      <c r="H293" s="11"/>
      <c r="I293" s="44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2"/>
      <c r="AJ293" s="11"/>
      <c r="AK293" s="11"/>
      <c r="AL293" s="12"/>
      <c r="AM293" s="11"/>
      <c r="AN293" s="11"/>
      <c r="AO293" s="11"/>
      <c r="AP293" s="11"/>
      <c r="AU293" s="11"/>
      <c r="AV293" s="11"/>
      <c r="AX293" s="11"/>
      <c r="AY293" s="11"/>
      <c r="AZ293" s="11"/>
      <c r="BA293" s="12"/>
      <c r="BB293" s="11"/>
    </row>
    <row r="294" spans="8:54" ht="15.75" customHeight="1">
      <c r="H294" s="11"/>
      <c r="I294" s="44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2"/>
      <c r="AJ294" s="11"/>
      <c r="AK294" s="11"/>
      <c r="AL294" s="12"/>
      <c r="AM294" s="11"/>
      <c r="AN294" s="11"/>
      <c r="AO294" s="11"/>
      <c r="AP294" s="11"/>
      <c r="AU294" s="11"/>
      <c r="AV294" s="11"/>
      <c r="AX294" s="11"/>
      <c r="AY294" s="11"/>
      <c r="AZ294" s="11"/>
      <c r="BA294" s="12"/>
      <c r="BB294" s="11"/>
    </row>
    <row r="295" spans="8:54" ht="15.75" customHeight="1">
      <c r="H295" s="11"/>
      <c r="I295" s="44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2"/>
      <c r="AJ295" s="11"/>
      <c r="AK295" s="11"/>
      <c r="AL295" s="12"/>
      <c r="AM295" s="11"/>
      <c r="AN295" s="11"/>
      <c r="AO295" s="11"/>
      <c r="AP295" s="11"/>
      <c r="AU295" s="11"/>
      <c r="AV295" s="11"/>
      <c r="AX295" s="11"/>
      <c r="AY295" s="11"/>
      <c r="AZ295" s="11"/>
      <c r="BA295" s="12"/>
      <c r="BB295" s="11"/>
    </row>
    <row r="296" spans="8:54" ht="15.75" customHeight="1">
      <c r="H296" s="11"/>
      <c r="I296" s="44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2"/>
      <c r="AJ296" s="11"/>
      <c r="AK296" s="11"/>
      <c r="AL296" s="12"/>
      <c r="AM296" s="11"/>
      <c r="AN296" s="11"/>
      <c r="AO296" s="11"/>
      <c r="AP296" s="11"/>
      <c r="AU296" s="11"/>
      <c r="AV296" s="11"/>
      <c r="AX296" s="11"/>
      <c r="AY296" s="11"/>
      <c r="AZ296" s="11"/>
      <c r="BA296" s="12"/>
      <c r="BB296" s="11"/>
    </row>
    <row r="297" spans="8:54" ht="15.75" customHeight="1">
      <c r="H297" s="11"/>
      <c r="I297" s="44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2"/>
      <c r="AJ297" s="11"/>
      <c r="AK297" s="11"/>
      <c r="AL297" s="12"/>
      <c r="AM297" s="11"/>
      <c r="AN297" s="11"/>
      <c r="AO297" s="11"/>
      <c r="AP297" s="11"/>
      <c r="AU297" s="11"/>
      <c r="AV297" s="11"/>
      <c r="AX297" s="11"/>
      <c r="AY297" s="11"/>
      <c r="AZ297" s="11"/>
      <c r="BA297" s="12"/>
      <c r="BB297" s="11"/>
    </row>
    <row r="298" spans="8:54" ht="15.75" customHeight="1">
      <c r="H298" s="11"/>
      <c r="I298" s="44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2"/>
      <c r="AJ298" s="11"/>
      <c r="AK298" s="11"/>
      <c r="AL298" s="12"/>
      <c r="AM298" s="11"/>
      <c r="AN298" s="11"/>
      <c r="AO298" s="11"/>
      <c r="AP298" s="11"/>
      <c r="AU298" s="11"/>
      <c r="AV298" s="11"/>
      <c r="AX298" s="11"/>
      <c r="AY298" s="11"/>
      <c r="AZ298" s="11"/>
      <c r="BA298" s="12"/>
      <c r="BB298" s="11"/>
    </row>
    <row r="299" spans="8:54" ht="15.75" customHeight="1">
      <c r="H299" s="11"/>
      <c r="I299" s="44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2"/>
      <c r="AJ299" s="11"/>
      <c r="AK299" s="11"/>
      <c r="AL299" s="12"/>
      <c r="AM299" s="11"/>
      <c r="AN299" s="11"/>
      <c r="AO299" s="11"/>
      <c r="AP299" s="11"/>
      <c r="AU299" s="11"/>
      <c r="AV299" s="11"/>
      <c r="AX299" s="11"/>
      <c r="AY299" s="11"/>
      <c r="AZ299" s="11"/>
      <c r="BA299" s="12"/>
      <c r="BB299" s="11"/>
    </row>
    <row r="300" spans="8:54" ht="15.75" customHeight="1">
      <c r="H300" s="11"/>
      <c r="I300" s="44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2"/>
      <c r="AJ300" s="11"/>
      <c r="AK300" s="11"/>
      <c r="AL300" s="12"/>
      <c r="AM300" s="11"/>
      <c r="AN300" s="11"/>
      <c r="AO300" s="11"/>
      <c r="AP300" s="11"/>
      <c r="AU300" s="11"/>
      <c r="AV300" s="11"/>
      <c r="AX300" s="11"/>
      <c r="AY300" s="11"/>
      <c r="AZ300" s="11"/>
      <c r="BA300" s="12"/>
      <c r="BB300" s="11"/>
    </row>
    <row r="301" spans="8:54" ht="15.75" customHeight="1">
      <c r="H301" s="11"/>
      <c r="I301" s="44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2"/>
      <c r="AJ301" s="11"/>
      <c r="AK301" s="11"/>
      <c r="AL301" s="12"/>
      <c r="AM301" s="11"/>
      <c r="AN301" s="11"/>
      <c r="AO301" s="11"/>
      <c r="AP301" s="11"/>
      <c r="AU301" s="11"/>
      <c r="AV301" s="11"/>
      <c r="AX301" s="11"/>
      <c r="AY301" s="11"/>
      <c r="AZ301" s="11"/>
      <c r="BA301" s="12"/>
      <c r="BB301" s="11"/>
    </row>
    <row r="302" spans="8:54" ht="15.75" customHeight="1">
      <c r="H302" s="11"/>
      <c r="I302" s="44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2"/>
      <c r="AJ302" s="11"/>
      <c r="AK302" s="11"/>
      <c r="AL302" s="12"/>
      <c r="AM302" s="11"/>
      <c r="AN302" s="11"/>
      <c r="AO302" s="11"/>
      <c r="AP302" s="11"/>
      <c r="AU302" s="11"/>
      <c r="AV302" s="11"/>
      <c r="AX302" s="11"/>
      <c r="AY302" s="11"/>
      <c r="AZ302" s="11"/>
      <c r="BA302" s="12"/>
      <c r="BB302" s="11"/>
    </row>
    <row r="303" spans="8:54" ht="15.75" customHeight="1">
      <c r="H303" s="11"/>
      <c r="I303" s="44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2"/>
      <c r="AJ303" s="11"/>
      <c r="AK303" s="11"/>
      <c r="AL303" s="12"/>
      <c r="AM303" s="11"/>
      <c r="AN303" s="11"/>
      <c r="AO303" s="11"/>
      <c r="AP303" s="11"/>
      <c r="AU303" s="11"/>
      <c r="AV303" s="11"/>
      <c r="AX303" s="11"/>
      <c r="AY303" s="11"/>
      <c r="AZ303" s="11"/>
      <c r="BA303" s="12"/>
      <c r="BB303" s="11"/>
    </row>
    <row r="304" spans="8:54" ht="15.75" customHeight="1">
      <c r="H304" s="11"/>
      <c r="I304" s="44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2"/>
      <c r="AJ304" s="11"/>
      <c r="AK304" s="11"/>
      <c r="AL304" s="12"/>
      <c r="AM304" s="11"/>
      <c r="AN304" s="11"/>
      <c r="AO304" s="11"/>
      <c r="AP304" s="11"/>
      <c r="AU304" s="11"/>
      <c r="AV304" s="11"/>
      <c r="AX304" s="11"/>
      <c r="AY304" s="11"/>
      <c r="AZ304" s="11"/>
      <c r="BA304" s="12"/>
      <c r="BB304" s="11"/>
    </row>
    <row r="305" spans="8:54" ht="15.75" customHeight="1">
      <c r="H305" s="11"/>
      <c r="I305" s="44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2"/>
      <c r="AJ305" s="11"/>
      <c r="AK305" s="11"/>
      <c r="AL305" s="12"/>
      <c r="AM305" s="11"/>
      <c r="AN305" s="11"/>
      <c r="AO305" s="11"/>
      <c r="AP305" s="11"/>
      <c r="AU305" s="11"/>
      <c r="AV305" s="11"/>
      <c r="AX305" s="11"/>
      <c r="AY305" s="11"/>
      <c r="AZ305" s="11"/>
      <c r="BA305" s="12"/>
      <c r="BB305" s="11"/>
    </row>
    <row r="306" spans="8:54" ht="15.75" customHeight="1">
      <c r="H306" s="11"/>
      <c r="I306" s="44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2"/>
      <c r="AJ306" s="11"/>
      <c r="AK306" s="11"/>
      <c r="AL306" s="12"/>
      <c r="AM306" s="11"/>
      <c r="AN306" s="11"/>
      <c r="AO306" s="11"/>
      <c r="AP306" s="11"/>
      <c r="AU306" s="11"/>
      <c r="AV306" s="11"/>
      <c r="AX306" s="11"/>
      <c r="AY306" s="11"/>
      <c r="AZ306" s="11"/>
      <c r="BA306" s="12"/>
      <c r="BB306" s="11"/>
    </row>
    <row r="307" spans="8:54" ht="15.75" customHeight="1">
      <c r="H307" s="11"/>
      <c r="I307" s="44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2"/>
      <c r="AJ307" s="11"/>
      <c r="AK307" s="11"/>
      <c r="AL307" s="12"/>
      <c r="AM307" s="11"/>
      <c r="AN307" s="11"/>
      <c r="AO307" s="11"/>
      <c r="AP307" s="11"/>
      <c r="AU307" s="11"/>
      <c r="AV307" s="11"/>
      <c r="AX307" s="11"/>
      <c r="AY307" s="11"/>
      <c r="AZ307" s="11"/>
      <c r="BA307" s="12"/>
      <c r="BB307" s="11"/>
    </row>
    <row r="308" spans="8:54" ht="15.75" customHeight="1">
      <c r="H308" s="11"/>
      <c r="I308" s="44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2"/>
      <c r="AJ308" s="11"/>
      <c r="AK308" s="11"/>
      <c r="AL308" s="12"/>
      <c r="AM308" s="11"/>
      <c r="AN308" s="11"/>
      <c r="AO308" s="11"/>
      <c r="AP308" s="11"/>
      <c r="AU308" s="11"/>
      <c r="AV308" s="11"/>
      <c r="AX308" s="11"/>
      <c r="AY308" s="11"/>
      <c r="AZ308" s="11"/>
      <c r="BA308" s="12"/>
      <c r="BB308" s="11"/>
    </row>
    <row r="309" spans="8:54" ht="15.75" customHeight="1">
      <c r="H309" s="11"/>
      <c r="I309" s="44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2"/>
      <c r="AJ309" s="11"/>
      <c r="AK309" s="11"/>
      <c r="AL309" s="12"/>
      <c r="AM309" s="11"/>
      <c r="AN309" s="11"/>
      <c r="AO309" s="11"/>
      <c r="AP309" s="11"/>
      <c r="AU309" s="11"/>
      <c r="AV309" s="11"/>
      <c r="AX309" s="11"/>
      <c r="AY309" s="11"/>
      <c r="AZ309" s="11"/>
      <c r="BA309" s="12"/>
      <c r="BB309" s="11"/>
    </row>
    <row r="310" spans="8:54" ht="15.75" customHeight="1">
      <c r="H310" s="11"/>
      <c r="I310" s="44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2"/>
      <c r="AJ310" s="11"/>
      <c r="AK310" s="11"/>
      <c r="AL310" s="12"/>
      <c r="AM310" s="11"/>
      <c r="AN310" s="11"/>
      <c r="AO310" s="11"/>
      <c r="AP310" s="11"/>
      <c r="AU310" s="11"/>
      <c r="AV310" s="11"/>
      <c r="AX310" s="11"/>
      <c r="AY310" s="11"/>
      <c r="AZ310" s="11"/>
      <c r="BA310" s="12"/>
      <c r="BB310" s="11"/>
    </row>
    <row r="311" spans="8:54" ht="15.75" customHeight="1">
      <c r="H311" s="11"/>
      <c r="I311" s="44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2"/>
      <c r="AJ311" s="11"/>
      <c r="AK311" s="11"/>
      <c r="AL311" s="12"/>
      <c r="AM311" s="11"/>
      <c r="AN311" s="11"/>
      <c r="AO311" s="11"/>
      <c r="AP311" s="11"/>
      <c r="AU311" s="11"/>
      <c r="AV311" s="11"/>
      <c r="AX311" s="11"/>
      <c r="AY311" s="11"/>
      <c r="AZ311" s="11"/>
      <c r="BA311" s="12"/>
      <c r="BB311" s="11"/>
    </row>
    <row r="312" spans="8:54" ht="15.75" customHeight="1">
      <c r="H312" s="11"/>
      <c r="I312" s="44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2"/>
      <c r="AJ312" s="11"/>
      <c r="AK312" s="11"/>
      <c r="AL312" s="12"/>
      <c r="AM312" s="11"/>
      <c r="AN312" s="11"/>
      <c r="AO312" s="11"/>
      <c r="AP312" s="11"/>
      <c r="AU312" s="11"/>
      <c r="AV312" s="11"/>
      <c r="AX312" s="11"/>
      <c r="AY312" s="11"/>
      <c r="AZ312" s="11"/>
      <c r="BA312" s="12"/>
      <c r="BB312" s="11"/>
    </row>
    <row r="313" spans="8:54" ht="15.75" customHeight="1">
      <c r="H313" s="11"/>
      <c r="I313" s="44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2"/>
      <c r="AJ313" s="11"/>
      <c r="AK313" s="11"/>
      <c r="AL313" s="12"/>
      <c r="AM313" s="11"/>
      <c r="AN313" s="11"/>
      <c r="AO313" s="11"/>
      <c r="AP313" s="11"/>
      <c r="AU313" s="11"/>
      <c r="AV313" s="11"/>
      <c r="AX313" s="11"/>
      <c r="AY313" s="11"/>
      <c r="AZ313" s="11"/>
      <c r="BA313" s="12"/>
      <c r="BB313" s="11"/>
    </row>
    <row r="314" spans="8:54" ht="15.75" customHeight="1">
      <c r="H314" s="11"/>
      <c r="I314" s="44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2"/>
      <c r="AJ314" s="11"/>
      <c r="AK314" s="11"/>
      <c r="AL314" s="12"/>
      <c r="AM314" s="11"/>
      <c r="AN314" s="11"/>
      <c r="AO314" s="11"/>
      <c r="AP314" s="11"/>
      <c r="AU314" s="11"/>
      <c r="AV314" s="11"/>
      <c r="AX314" s="11"/>
      <c r="AY314" s="11"/>
      <c r="AZ314" s="11"/>
      <c r="BA314" s="12"/>
      <c r="BB314" s="11"/>
    </row>
    <row r="315" spans="8:54" ht="15.75" customHeight="1">
      <c r="H315" s="11"/>
      <c r="I315" s="44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2"/>
      <c r="AJ315" s="11"/>
      <c r="AK315" s="11"/>
      <c r="AL315" s="12"/>
      <c r="AM315" s="11"/>
      <c r="AN315" s="11"/>
      <c r="AO315" s="11"/>
      <c r="AP315" s="11"/>
      <c r="AU315" s="11"/>
      <c r="AV315" s="11"/>
      <c r="AX315" s="11"/>
      <c r="AY315" s="11"/>
      <c r="AZ315" s="11"/>
      <c r="BA315" s="12"/>
      <c r="BB315" s="11"/>
    </row>
    <row r="316" spans="8:54" ht="15.75" customHeight="1">
      <c r="H316" s="11"/>
      <c r="I316" s="44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2"/>
      <c r="AJ316" s="11"/>
      <c r="AK316" s="11"/>
      <c r="AL316" s="12"/>
      <c r="AM316" s="11"/>
      <c r="AN316" s="11"/>
      <c r="AO316" s="11"/>
      <c r="AP316" s="11"/>
      <c r="AU316" s="11"/>
      <c r="AV316" s="11"/>
      <c r="AX316" s="11"/>
      <c r="AY316" s="11"/>
      <c r="AZ316" s="11"/>
      <c r="BA316" s="12"/>
      <c r="BB316" s="11"/>
    </row>
    <row r="317" spans="8:54" ht="15.75" customHeight="1">
      <c r="H317" s="11"/>
      <c r="I317" s="44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2"/>
      <c r="AJ317" s="11"/>
      <c r="AK317" s="11"/>
      <c r="AL317" s="12"/>
      <c r="AM317" s="11"/>
      <c r="AN317" s="11"/>
      <c r="AO317" s="11"/>
      <c r="AP317" s="11"/>
      <c r="AU317" s="11"/>
      <c r="AV317" s="11"/>
      <c r="AX317" s="11"/>
      <c r="AY317" s="11"/>
      <c r="AZ317" s="11"/>
      <c r="BA317" s="12"/>
      <c r="BB317" s="11"/>
    </row>
    <row r="318" spans="8:54" ht="15.75" customHeight="1">
      <c r="H318" s="11"/>
      <c r="I318" s="44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2"/>
      <c r="AJ318" s="11"/>
      <c r="AK318" s="11"/>
      <c r="AL318" s="12"/>
      <c r="AM318" s="11"/>
      <c r="AN318" s="11"/>
      <c r="AO318" s="11"/>
      <c r="AP318" s="11"/>
      <c r="AU318" s="11"/>
      <c r="AV318" s="11"/>
      <c r="AX318" s="11"/>
      <c r="AY318" s="11"/>
      <c r="AZ318" s="11"/>
      <c r="BA318" s="12"/>
      <c r="BB318" s="11"/>
    </row>
    <row r="319" spans="8:54" ht="15.75" customHeight="1">
      <c r="H319" s="11"/>
      <c r="I319" s="44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2"/>
      <c r="AJ319" s="11"/>
      <c r="AK319" s="11"/>
      <c r="AL319" s="12"/>
      <c r="AM319" s="11"/>
      <c r="AN319" s="11"/>
      <c r="AO319" s="11"/>
      <c r="AP319" s="11"/>
      <c r="AU319" s="11"/>
      <c r="AV319" s="11"/>
      <c r="AX319" s="11"/>
      <c r="AY319" s="11"/>
      <c r="AZ319" s="11"/>
      <c r="BA319" s="12"/>
      <c r="BB319" s="11"/>
    </row>
    <row r="320" spans="8:54" ht="15.75" customHeight="1">
      <c r="H320" s="11"/>
      <c r="I320" s="44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2"/>
      <c r="AJ320" s="11"/>
      <c r="AK320" s="11"/>
      <c r="AL320" s="12"/>
      <c r="AM320" s="11"/>
      <c r="AN320" s="11"/>
      <c r="AO320" s="11"/>
      <c r="AP320" s="11"/>
      <c r="AU320" s="11"/>
      <c r="AV320" s="11"/>
      <c r="AX320" s="11"/>
      <c r="AY320" s="11"/>
      <c r="AZ320" s="11"/>
      <c r="BA320" s="12"/>
      <c r="BB320" s="11"/>
    </row>
    <row r="321" spans="8:54" ht="15.75" customHeight="1">
      <c r="H321" s="11"/>
      <c r="I321" s="44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2"/>
      <c r="AJ321" s="11"/>
      <c r="AK321" s="11"/>
      <c r="AL321" s="12"/>
      <c r="AM321" s="11"/>
      <c r="AN321" s="11"/>
      <c r="AO321" s="11"/>
      <c r="AP321" s="11"/>
      <c r="AU321" s="11"/>
      <c r="AV321" s="11"/>
      <c r="AX321" s="11"/>
      <c r="AY321" s="11"/>
      <c r="AZ321" s="11"/>
      <c r="BA321" s="12"/>
      <c r="BB321" s="11"/>
    </row>
    <row r="322" spans="8:54" ht="15.75" customHeight="1">
      <c r="H322" s="11"/>
      <c r="I322" s="44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2"/>
      <c r="AJ322" s="11"/>
      <c r="AK322" s="11"/>
      <c r="AL322" s="12"/>
      <c r="AM322" s="11"/>
      <c r="AN322" s="11"/>
      <c r="AO322" s="11"/>
      <c r="AP322" s="11"/>
      <c r="AU322" s="11"/>
      <c r="AV322" s="11"/>
      <c r="AX322" s="11"/>
      <c r="AY322" s="11"/>
      <c r="AZ322" s="11"/>
      <c r="BA322" s="12"/>
      <c r="BB322" s="11"/>
    </row>
    <row r="323" spans="8:54" ht="15.75" customHeight="1">
      <c r="H323" s="11"/>
      <c r="I323" s="44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2"/>
      <c r="AJ323" s="11"/>
      <c r="AK323" s="11"/>
      <c r="AL323" s="12"/>
      <c r="AM323" s="11"/>
      <c r="AN323" s="11"/>
      <c r="AO323" s="11"/>
      <c r="AP323" s="11"/>
      <c r="AU323" s="11"/>
      <c r="AV323" s="11"/>
      <c r="AX323" s="11"/>
      <c r="AY323" s="11"/>
      <c r="AZ323" s="11"/>
      <c r="BA323" s="12"/>
      <c r="BB323" s="11"/>
    </row>
    <row r="324" spans="8:54" ht="15.75" customHeight="1">
      <c r="H324" s="11"/>
      <c r="I324" s="44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2"/>
      <c r="AJ324" s="11"/>
      <c r="AK324" s="11"/>
      <c r="AL324" s="12"/>
      <c r="AM324" s="11"/>
      <c r="AN324" s="11"/>
      <c r="AO324" s="11"/>
      <c r="AP324" s="11"/>
      <c r="AU324" s="11"/>
      <c r="AV324" s="11"/>
      <c r="AX324" s="11"/>
      <c r="AY324" s="11"/>
      <c r="AZ324" s="11"/>
      <c r="BA324" s="12"/>
      <c r="BB324" s="11"/>
    </row>
    <row r="325" spans="8:54" ht="15.75" customHeight="1">
      <c r="H325" s="11"/>
      <c r="I325" s="44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2"/>
      <c r="AJ325" s="11"/>
      <c r="AK325" s="11"/>
      <c r="AL325" s="12"/>
      <c r="AM325" s="11"/>
      <c r="AN325" s="11"/>
      <c r="AO325" s="11"/>
      <c r="AP325" s="11"/>
      <c r="AU325" s="11"/>
      <c r="AV325" s="11"/>
      <c r="AX325" s="11"/>
      <c r="AY325" s="11"/>
      <c r="AZ325" s="11"/>
      <c r="BA325" s="12"/>
      <c r="BB325" s="11"/>
    </row>
    <row r="326" spans="8:54" ht="15.75" customHeight="1">
      <c r="H326" s="11"/>
      <c r="I326" s="44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2"/>
      <c r="AJ326" s="11"/>
      <c r="AK326" s="11"/>
      <c r="AL326" s="12"/>
      <c r="AM326" s="11"/>
      <c r="AN326" s="11"/>
      <c r="AO326" s="11"/>
      <c r="AP326" s="11"/>
      <c r="AU326" s="11"/>
      <c r="AV326" s="11"/>
      <c r="AX326" s="11"/>
      <c r="AY326" s="11"/>
      <c r="AZ326" s="11"/>
      <c r="BA326" s="12"/>
      <c r="BB326" s="11"/>
    </row>
    <row r="327" spans="8:54" ht="15.75" customHeight="1">
      <c r="H327" s="11"/>
      <c r="I327" s="44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2"/>
      <c r="AJ327" s="11"/>
      <c r="AK327" s="11"/>
      <c r="AL327" s="12"/>
      <c r="AM327" s="11"/>
      <c r="AN327" s="11"/>
      <c r="AO327" s="11"/>
      <c r="AP327" s="11"/>
      <c r="AU327" s="11"/>
      <c r="AV327" s="11"/>
      <c r="AX327" s="11"/>
      <c r="AY327" s="11"/>
      <c r="AZ327" s="11"/>
      <c r="BA327" s="12"/>
      <c r="BB327" s="11"/>
    </row>
    <row r="328" spans="8:54" ht="15.75" customHeight="1">
      <c r="H328" s="11"/>
      <c r="I328" s="44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2"/>
      <c r="AJ328" s="11"/>
      <c r="AK328" s="11"/>
      <c r="AL328" s="12"/>
      <c r="AM328" s="11"/>
      <c r="AN328" s="11"/>
      <c r="AO328" s="11"/>
      <c r="AP328" s="11"/>
      <c r="AU328" s="11"/>
      <c r="AV328" s="11"/>
      <c r="AX328" s="11"/>
      <c r="AY328" s="11"/>
      <c r="AZ328" s="11"/>
      <c r="BA328" s="12"/>
      <c r="BB328" s="11"/>
    </row>
    <row r="329" spans="8:54" ht="15.75" customHeight="1">
      <c r="H329" s="11"/>
      <c r="I329" s="44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2"/>
      <c r="AJ329" s="11"/>
      <c r="AK329" s="11"/>
      <c r="AL329" s="12"/>
      <c r="AM329" s="11"/>
      <c r="AN329" s="11"/>
      <c r="AO329" s="11"/>
      <c r="AP329" s="11"/>
      <c r="AU329" s="11"/>
      <c r="AV329" s="11"/>
      <c r="AX329" s="11"/>
      <c r="AY329" s="11"/>
      <c r="AZ329" s="11"/>
      <c r="BA329" s="12"/>
      <c r="BB329" s="11"/>
    </row>
    <row r="330" spans="8:54" ht="15.75" customHeight="1">
      <c r="H330" s="11"/>
      <c r="I330" s="44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2"/>
      <c r="AJ330" s="11"/>
      <c r="AK330" s="11"/>
      <c r="AL330" s="12"/>
      <c r="AM330" s="11"/>
      <c r="AN330" s="11"/>
      <c r="AO330" s="11"/>
      <c r="AP330" s="11"/>
      <c r="AU330" s="11"/>
      <c r="AV330" s="11"/>
      <c r="AX330" s="11"/>
      <c r="AY330" s="11"/>
      <c r="AZ330" s="11"/>
      <c r="BA330" s="12"/>
      <c r="BB330" s="11"/>
    </row>
    <row r="331" spans="8:54" ht="15.75" customHeight="1">
      <c r="H331" s="11"/>
      <c r="I331" s="44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2"/>
      <c r="AJ331" s="11"/>
      <c r="AK331" s="11"/>
      <c r="AL331" s="12"/>
      <c r="AM331" s="11"/>
      <c r="AN331" s="11"/>
      <c r="AO331" s="11"/>
      <c r="AP331" s="11"/>
      <c r="AU331" s="11"/>
      <c r="AV331" s="11"/>
      <c r="AX331" s="11"/>
      <c r="AY331" s="11"/>
      <c r="AZ331" s="11"/>
      <c r="BA331" s="12"/>
      <c r="BB331" s="11"/>
    </row>
    <row r="332" spans="8:54" ht="15.75" customHeight="1">
      <c r="H332" s="11"/>
      <c r="I332" s="44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2"/>
      <c r="AJ332" s="11"/>
      <c r="AK332" s="11"/>
      <c r="AL332" s="12"/>
      <c r="AM332" s="11"/>
      <c r="AN332" s="11"/>
      <c r="AO332" s="11"/>
      <c r="AP332" s="11"/>
      <c r="AU332" s="11"/>
      <c r="AV332" s="11"/>
      <c r="AX332" s="11"/>
      <c r="AY332" s="11"/>
      <c r="AZ332" s="11"/>
      <c r="BA332" s="12"/>
      <c r="BB332" s="11"/>
    </row>
    <row r="333" spans="8:54" ht="15.75" customHeight="1">
      <c r="H333" s="11"/>
      <c r="I333" s="44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2"/>
      <c r="AJ333" s="11"/>
      <c r="AK333" s="11"/>
      <c r="AL333" s="12"/>
      <c r="AM333" s="11"/>
      <c r="AN333" s="11"/>
      <c r="AO333" s="11"/>
      <c r="AP333" s="11"/>
      <c r="AU333" s="11"/>
      <c r="AV333" s="11"/>
      <c r="AX333" s="11"/>
      <c r="AY333" s="11"/>
      <c r="AZ333" s="11"/>
      <c r="BA333" s="12"/>
      <c r="BB333" s="11"/>
    </row>
    <row r="334" spans="8:54" ht="15.75" customHeight="1">
      <c r="H334" s="11"/>
      <c r="I334" s="44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2"/>
      <c r="AJ334" s="11"/>
      <c r="AK334" s="11"/>
      <c r="AL334" s="12"/>
      <c r="AM334" s="11"/>
      <c r="AN334" s="11"/>
      <c r="AO334" s="11"/>
      <c r="AP334" s="11"/>
      <c r="AU334" s="11"/>
      <c r="AV334" s="11"/>
      <c r="AX334" s="11"/>
      <c r="AY334" s="11"/>
      <c r="AZ334" s="11"/>
      <c r="BA334" s="12"/>
      <c r="BB334" s="11"/>
    </row>
    <row r="335" spans="8:54" ht="15.75" customHeight="1">
      <c r="H335" s="11"/>
      <c r="I335" s="44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2"/>
      <c r="AJ335" s="11"/>
      <c r="AK335" s="11"/>
      <c r="AL335" s="12"/>
      <c r="AM335" s="11"/>
      <c r="AN335" s="11"/>
      <c r="AO335" s="11"/>
      <c r="AP335" s="11"/>
      <c r="AU335" s="11"/>
      <c r="AV335" s="11"/>
      <c r="AX335" s="11"/>
      <c r="AY335" s="11"/>
      <c r="AZ335" s="11"/>
      <c r="BA335" s="12"/>
      <c r="BB335" s="11"/>
    </row>
    <row r="336" spans="8:54" ht="15.75" customHeight="1">
      <c r="H336" s="11"/>
      <c r="I336" s="44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2"/>
      <c r="AJ336" s="11"/>
      <c r="AK336" s="11"/>
      <c r="AL336" s="12"/>
      <c r="AM336" s="11"/>
      <c r="AN336" s="11"/>
      <c r="AO336" s="11"/>
      <c r="AP336" s="11"/>
      <c r="AU336" s="11"/>
      <c r="AV336" s="11"/>
      <c r="AX336" s="11"/>
      <c r="AY336" s="11"/>
      <c r="AZ336" s="11"/>
      <c r="BA336" s="12"/>
      <c r="BB336" s="11"/>
    </row>
    <row r="337" spans="8:54" ht="15.75" customHeight="1">
      <c r="H337" s="11"/>
      <c r="I337" s="44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2"/>
      <c r="AJ337" s="11"/>
      <c r="AK337" s="11"/>
      <c r="AL337" s="12"/>
      <c r="AM337" s="11"/>
      <c r="AN337" s="11"/>
      <c r="AO337" s="11"/>
      <c r="AP337" s="11"/>
      <c r="AU337" s="11"/>
      <c r="AV337" s="11"/>
      <c r="AX337" s="11"/>
      <c r="AY337" s="11"/>
      <c r="AZ337" s="11"/>
      <c r="BA337" s="12"/>
      <c r="BB337" s="11"/>
    </row>
    <row r="338" spans="8:54" ht="15.75" customHeight="1">
      <c r="H338" s="11"/>
      <c r="I338" s="44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2"/>
      <c r="AJ338" s="11"/>
      <c r="AK338" s="11"/>
      <c r="AL338" s="12"/>
      <c r="AM338" s="11"/>
      <c r="AN338" s="11"/>
      <c r="AO338" s="11"/>
      <c r="AP338" s="11"/>
      <c r="AU338" s="11"/>
      <c r="AV338" s="11"/>
      <c r="AX338" s="11"/>
      <c r="AY338" s="11"/>
      <c r="AZ338" s="11"/>
      <c r="BA338" s="12"/>
      <c r="BB338" s="11"/>
    </row>
    <row r="339" spans="8:54" ht="15.75" customHeight="1">
      <c r="H339" s="11"/>
      <c r="I339" s="44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2"/>
      <c r="AJ339" s="11"/>
      <c r="AK339" s="11"/>
      <c r="AL339" s="12"/>
      <c r="AM339" s="11"/>
      <c r="AN339" s="11"/>
      <c r="AO339" s="11"/>
      <c r="AP339" s="11"/>
      <c r="AU339" s="11"/>
      <c r="AV339" s="11"/>
      <c r="AX339" s="11"/>
      <c r="AY339" s="11"/>
      <c r="AZ339" s="11"/>
      <c r="BA339" s="12"/>
      <c r="BB339" s="11"/>
    </row>
    <row r="340" spans="8:54" ht="15.75" customHeight="1">
      <c r="H340" s="11"/>
      <c r="I340" s="44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2"/>
      <c r="AJ340" s="11"/>
      <c r="AK340" s="11"/>
      <c r="AL340" s="12"/>
      <c r="AM340" s="11"/>
      <c r="AN340" s="11"/>
      <c r="AO340" s="11"/>
      <c r="AP340" s="11"/>
      <c r="AU340" s="11"/>
      <c r="AV340" s="11"/>
      <c r="AX340" s="11"/>
      <c r="AY340" s="11"/>
      <c r="AZ340" s="11"/>
      <c r="BA340" s="12"/>
      <c r="BB340" s="11"/>
    </row>
    <row r="341" spans="8:54" ht="15.75" customHeight="1">
      <c r="H341" s="11"/>
      <c r="I341" s="44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2"/>
      <c r="AJ341" s="11"/>
      <c r="AK341" s="11"/>
      <c r="AL341" s="12"/>
      <c r="AM341" s="11"/>
      <c r="AN341" s="11"/>
      <c r="AO341" s="11"/>
      <c r="AP341" s="11"/>
      <c r="AU341" s="11"/>
      <c r="AV341" s="11"/>
      <c r="AX341" s="11"/>
      <c r="AY341" s="11"/>
      <c r="AZ341" s="11"/>
      <c r="BA341" s="12"/>
      <c r="BB341" s="11"/>
    </row>
    <row r="342" spans="8:54" ht="15.75" customHeight="1">
      <c r="H342" s="11"/>
      <c r="I342" s="44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2"/>
      <c r="AJ342" s="11"/>
      <c r="AK342" s="11"/>
      <c r="AL342" s="12"/>
      <c r="AM342" s="11"/>
      <c r="AN342" s="11"/>
      <c r="AO342" s="11"/>
      <c r="AP342" s="11"/>
      <c r="AU342" s="11"/>
      <c r="AV342" s="11"/>
      <c r="AX342" s="11"/>
      <c r="AY342" s="11"/>
      <c r="AZ342" s="11"/>
      <c r="BA342" s="12"/>
      <c r="BB342" s="11"/>
    </row>
    <row r="343" spans="8:54" ht="15.75" customHeight="1">
      <c r="H343" s="11"/>
      <c r="I343" s="44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2"/>
      <c r="AJ343" s="11"/>
      <c r="AK343" s="11"/>
      <c r="AL343" s="12"/>
      <c r="AM343" s="11"/>
      <c r="AN343" s="11"/>
      <c r="AO343" s="11"/>
      <c r="AP343" s="11"/>
      <c r="AU343" s="11"/>
      <c r="AV343" s="11"/>
      <c r="AX343" s="11"/>
      <c r="AY343" s="11"/>
      <c r="AZ343" s="11"/>
      <c r="BA343" s="12"/>
      <c r="BB343" s="11"/>
    </row>
    <row r="344" spans="8:54" ht="15.75" customHeight="1">
      <c r="H344" s="11"/>
      <c r="I344" s="44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2"/>
      <c r="AJ344" s="11"/>
      <c r="AK344" s="11"/>
      <c r="AL344" s="12"/>
      <c r="AM344" s="11"/>
      <c r="AN344" s="11"/>
      <c r="AO344" s="11"/>
      <c r="AP344" s="11"/>
      <c r="AU344" s="11"/>
      <c r="AV344" s="11"/>
      <c r="AX344" s="11"/>
      <c r="AY344" s="11"/>
      <c r="AZ344" s="11"/>
      <c r="BA344" s="12"/>
      <c r="BB344" s="11"/>
    </row>
    <row r="345" spans="8:54" ht="15.75" customHeight="1">
      <c r="H345" s="11"/>
      <c r="I345" s="44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2"/>
      <c r="AJ345" s="11"/>
      <c r="AK345" s="11"/>
      <c r="AL345" s="12"/>
      <c r="AM345" s="11"/>
      <c r="AN345" s="11"/>
      <c r="AO345" s="11"/>
      <c r="AP345" s="11"/>
      <c r="AU345" s="11"/>
      <c r="AV345" s="11"/>
      <c r="AX345" s="11"/>
      <c r="AY345" s="11"/>
      <c r="AZ345" s="11"/>
      <c r="BA345" s="12"/>
      <c r="BB345" s="11"/>
    </row>
    <row r="346" spans="8:54" ht="15.75" customHeight="1">
      <c r="H346" s="11"/>
      <c r="I346" s="44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2"/>
      <c r="AJ346" s="11"/>
      <c r="AK346" s="11"/>
      <c r="AL346" s="12"/>
      <c r="AM346" s="11"/>
      <c r="AN346" s="11"/>
      <c r="AO346" s="11"/>
      <c r="AP346" s="11"/>
      <c r="AU346" s="11"/>
      <c r="AV346" s="11"/>
      <c r="AX346" s="11"/>
      <c r="AY346" s="11"/>
      <c r="AZ346" s="11"/>
      <c r="BA346" s="12"/>
      <c r="BB346" s="11"/>
    </row>
    <row r="347" spans="8:54" ht="15.75" customHeight="1">
      <c r="H347" s="11"/>
      <c r="I347" s="44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2"/>
      <c r="AJ347" s="11"/>
      <c r="AK347" s="11"/>
      <c r="AL347" s="12"/>
      <c r="AM347" s="11"/>
      <c r="AN347" s="11"/>
      <c r="AO347" s="11"/>
      <c r="AP347" s="11"/>
      <c r="AU347" s="11"/>
      <c r="AV347" s="11"/>
      <c r="AX347" s="11"/>
      <c r="AY347" s="11"/>
      <c r="AZ347" s="11"/>
      <c r="BA347" s="12"/>
      <c r="BB347" s="11"/>
    </row>
    <row r="348" spans="8:54" ht="15.75" customHeight="1">
      <c r="H348" s="11"/>
      <c r="I348" s="44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2"/>
      <c r="AJ348" s="11"/>
      <c r="AK348" s="11"/>
      <c r="AL348" s="12"/>
      <c r="AM348" s="11"/>
      <c r="AN348" s="11"/>
      <c r="AO348" s="11"/>
      <c r="AP348" s="11"/>
      <c r="AU348" s="11"/>
      <c r="AV348" s="11"/>
      <c r="AX348" s="11"/>
      <c r="AY348" s="11"/>
      <c r="AZ348" s="11"/>
      <c r="BA348" s="12"/>
      <c r="BB348" s="11"/>
    </row>
    <row r="349" spans="8:54" ht="15.75" customHeight="1">
      <c r="H349" s="11"/>
      <c r="I349" s="44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2"/>
      <c r="AJ349" s="11"/>
      <c r="AK349" s="11"/>
      <c r="AL349" s="12"/>
      <c r="AM349" s="11"/>
      <c r="AN349" s="11"/>
      <c r="AO349" s="11"/>
      <c r="AP349" s="11"/>
      <c r="AU349" s="11"/>
      <c r="AV349" s="11"/>
      <c r="AX349" s="11"/>
      <c r="AY349" s="11"/>
      <c r="AZ349" s="11"/>
      <c r="BA349" s="12"/>
      <c r="BB349" s="11"/>
    </row>
    <row r="350" spans="8:54" ht="15.75" customHeight="1">
      <c r="H350" s="11"/>
      <c r="I350" s="44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2"/>
      <c r="AJ350" s="11"/>
      <c r="AK350" s="11"/>
      <c r="AL350" s="12"/>
      <c r="AM350" s="11"/>
      <c r="AN350" s="11"/>
      <c r="AO350" s="11"/>
      <c r="AP350" s="11"/>
      <c r="AU350" s="11"/>
      <c r="AV350" s="11"/>
      <c r="AX350" s="11"/>
      <c r="AY350" s="11"/>
      <c r="AZ350" s="11"/>
      <c r="BA350" s="12"/>
      <c r="BB350" s="11"/>
    </row>
    <row r="351" spans="8:54" ht="15.75" customHeight="1">
      <c r="H351" s="11"/>
      <c r="I351" s="44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2"/>
      <c r="AJ351" s="11"/>
      <c r="AK351" s="11"/>
      <c r="AL351" s="12"/>
      <c r="AM351" s="11"/>
      <c r="AN351" s="11"/>
      <c r="AO351" s="11"/>
      <c r="AP351" s="11"/>
      <c r="AU351" s="11"/>
      <c r="AV351" s="11"/>
      <c r="AX351" s="11"/>
      <c r="AY351" s="11"/>
      <c r="AZ351" s="11"/>
      <c r="BA351" s="12"/>
      <c r="BB351" s="11"/>
    </row>
    <row r="352" spans="8:54" ht="15.75" customHeight="1">
      <c r="H352" s="11"/>
      <c r="I352" s="44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2"/>
      <c r="AJ352" s="11"/>
      <c r="AK352" s="11"/>
      <c r="AL352" s="12"/>
      <c r="AM352" s="11"/>
      <c r="AN352" s="11"/>
      <c r="AO352" s="11"/>
      <c r="AP352" s="11"/>
      <c r="AU352" s="11"/>
      <c r="AV352" s="11"/>
      <c r="AX352" s="11"/>
      <c r="AY352" s="11"/>
      <c r="AZ352" s="11"/>
      <c r="BA352" s="12"/>
      <c r="BB352" s="11"/>
    </row>
    <row r="353" spans="8:54" ht="15.75" customHeight="1">
      <c r="H353" s="11"/>
      <c r="I353" s="44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2"/>
      <c r="AJ353" s="11"/>
      <c r="AK353" s="11"/>
      <c r="AL353" s="12"/>
      <c r="AM353" s="11"/>
      <c r="AN353" s="11"/>
      <c r="AO353" s="11"/>
      <c r="AP353" s="11"/>
      <c r="AU353" s="11"/>
      <c r="AV353" s="11"/>
      <c r="AX353" s="11"/>
      <c r="AY353" s="11"/>
      <c r="AZ353" s="11"/>
      <c r="BA353" s="12"/>
      <c r="BB353" s="11"/>
    </row>
    <row r="354" spans="8:54" ht="15.75" customHeight="1">
      <c r="H354" s="11"/>
      <c r="I354" s="44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2"/>
      <c r="AJ354" s="11"/>
      <c r="AK354" s="11"/>
      <c r="AL354" s="12"/>
      <c r="AM354" s="11"/>
      <c r="AN354" s="11"/>
      <c r="AO354" s="11"/>
      <c r="AP354" s="11"/>
      <c r="AU354" s="11"/>
      <c r="AV354" s="11"/>
      <c r="AX354" s="11"/>
      <c r="AY354" s="11"/>
      <c r="AZ354" s="11"/>
      <c r="BA354" s="12"/>
      <c r="BB354" s="11"/>
    </row>
    <row r="355" spans="8:54" ht="15.75" customHeight="1">
      <c r="H355" s="11"/>
      <c r="I355" s="44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2"/>
      <c r="AJ355" s="11"/>
      <c r="AK355" s="11"/>
      <c r="AL355" s="12"/>
      <c r="AM355" s="11"/>
      <c r="AN355" s="11"/>
      <c r="AO355" s="11"/>
      <c r="AP355" s="11"/>
      <c r="AU355" s="11"/>
      <c r="AV355" s="11"/>
      <c r="AX355" s="11"/>
      <c r="AY355" s="11"/>
      <c r="AZ355" s="11"/>
      <c r="BA355" s="12"/>
      <c r="BB355" s="11"/>
    </row>
    <row r="356" spans="8:54" ht="15.75" customHeight="1">
      <c r="H356" s="11"/>
      <c r="I356" s="44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2"/>
      <c r="AJ356" s="11"/>
      <c r="AK356" s="11"/>
      <c r="AL356" s="12"/>
      <c r="AM356" s="11"/>
      <c r="AN356" s="11"/>
      <c r="AO356" s="11"/>
      <c r="AP356" s="11"/>
      <c r="AU356" s="11"/>
      <c r="AV356" s="11"/>
      <c r="AX356" s="11"/>
      <c r="AY356" s="11"/>
      <c r="AZ356" s="11"/>
      <c r="BA356" s="12"/>
      <c r="BB356" s="11"/>
    </row>
    <row r="357" spans="8:54" ht="15.75" customHeight="1">
      <c r="H357" s="11"/>
      <c r="I357" s="44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2"/>
      <c r="AJ357" s="11"/>
      <c r="AK357" s="11"/>
      <c r="AL357" s="12"/>
      <c r="AM357" s="11"/>
      <c r="AN357" s="11"/>
      <c r="AO357" s="11"/>
      <c r="AP357" s="11"/>
      <c r="AU357" s="11"/>
      <c r="AV357" s="11"/>
      <c r="AX357" s="11"/>
      <c r="AY357" s="11"/>
      <c r="AZ357" s="11"/>
      <c r="BA357" s="12"/>
      <c r="BB357" s="11"/>
    </row>
    <row r="358" spans="8:54" ht="15.75" customHeight="1">
      <c r="H358" s="11"/>
      <c r="I358" s="44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2"/>
      <c r="AJ358" s="11"/>
      <c r="AK358" s="11"/>
      <c r="AL358" s="12"/>
      <c r="AM358" s="11"/>
      <c r="AN358" s="11"/>
      <c r="AO358" s="11"/>
      <c r="AP358" s="11"/>
      <c r="AU358" s="11"/>
      <c r="AV358" s="11"/>
      <c r="AX358" s="11"/>
      <c r="AY358" s="11"/>
      <c r="AZ358" s="11"/>
      <c r="BA358" s="12"/>
      <c r="BB358" s="11"/>
    </row>
    <row r="359" spans="8:54" ht="15.75" customHeight="1">
      <c r="H359" s="11"/>
      <c r="I359" s="44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2"/>
      <c r="AJ359" s="11"/>
      <c r="AK359" s="11"/>
      <c r="AL359" s="12"/>
      <c r="AM359" s="11"/>
      <c r="AN359" s="11"/>
      <c r="AO359" s="11"/>
      <c r="AP359" s="11"/>
      <c r="AU359" s="11"/>
      <c r="AV359" s="11"/>
      <c r="AX359" s="11"/>
      <c r="AY359" s="11"/>
      <c r="AZ359" s="11"/>
      <c r="BA359" s="12"/>
      <c r="BB359" s="11"/>
    </row>
    <row r="360" spans="8:54" ht="15.75" customHeight="1">
      <c r="H360" s="11"/>
      <c r="I360" s="44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2"/>
      <c r="AJ360" s="11"/>
      <c r="AK360" s="11"/>
      <c r="AL360" s="12"/>
      <c r="AM360" s="11"/>
      <c r="AN360" s="11"/>
      <c r="AO360" s="11"/>
      <c r="AP360" s="11"/>
      <c r="AU360" s="11"/>
      <c r="AV360" s="11"/>
      <c r="AX360" s="11"/>
      <c r="AY360" s="11"/>
      <c r="AZ360" s="11"/>
      <c r="BA360" s="12"/>
      <c r="BB360" s="11"/>
    </row>
    <row r="361" spans="8:54" ht="15.75" customHeight="1">
      <c r="H361" s="11"/>
      <c r="I361" s="44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2"/>
      <c r="AJ361" s="11"/>
      <c r="AK361" s="11"/>
      <c r="AL361" s="12"/>
      <c r="AM361" s="11"/>
      <c r="AN361" s="11"/>
      <c r="AO361" s="11"/>
      <c r="AP361" s="11"/>
      <c r="AU361" s="11"/>
      <c r="AV361" s="11"/>
      <c r="AX361" s="11"/>
      <c r="AY361" s="11"/>
      <c r="AZ361" s="11"/>
      <c r="BA361" s="12"/>
      <c r="BB361" s="11"/>
    </row>
    <row r="362" spans="8:54" ht="15.75" customHeight="1">
      <c r="H362" s="11"/>
      <c r="I362" s="44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2"/>
      <c r="AJ362" s="11"/>
      <c r="AK362" s="11"/>
      <c r="AL362" s="12"/>
      <c r="AM362" s="11"/>
      <c r="AN362" s="11"/>
      <c r="AO362" s="11"/>
      <c r="AP362" s="11"/>
      <c r="AU362" s="11"/>
      <c r="AV362" s="11"/>
      <c r="AX362" s="11"/>
      <c r="AY362" s="11"/>
      <c r="AZ362" s="11"/>
      <c r="BA362" s="12"/>
      <c r="BB362" s="11"/>
    </row>
    <row r="363" spans="8:54" ht="15.75" customHeight="1">
      <c r="H363" s="11"/>
      <c r="I363" s="44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2"/>
      <c r="AJ363" s="11"/>
      <c r="AK363" s="11"/>
      <c r="AL363" s="12"/>
      <c r="AM363" s="11"/>
      <c r="AN363" s="11"/>
      <c r="AO363" s="11"/>
      <c r="AP363" s="11"/>
      <c r="AU363" s="11"/>
      <c r="AV363" s="11"/>
      <c r="AX363" s="11"/>
      <c r="AY363" s="11"/>
      <c r="AZ363" s="11"/>
      <c r="BA363" s="12"/>
      <c r="BB363" s="11"/>
    </row>
    <row r="364" spans="8:54" ht="15.75" customHeight="1">
      <c r="H364" s="11"/>
      <c r="I364" s="44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2"/>
      <c r="AJ364" s="11"/>
      <c r="AK364" s="11"/>
      <c r="AL364" s="12"/>
      <c r="AM364" s="11"/>
      <c r="AN364" s="11"/>
      <c r="AO364" s="11"/>
      <c r="AP364" s="11"/>
      <c r="AU364" s="11"/>
      <c r="AV364" s="11"/>
      <c r="AX364" s="11"/>
      <c r="AY364" s="11"/>
      <c r="AZ364" s="11"/>
      <c r="BA364" s="12"/>
      <c r="BB364" s="11"/>
    </row>
    <row r="365" spans="8:54" ht="15.75" customHeight="1">
      <c r="H365" s="11"/>
      <c r="I365" s="44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2"/>
      <c r="AJ365" s="11"/>
      <c r="AK365" s="11"/>
      <c r="AL365" s="12"/>
      <c r="AM365" s="11"/>
      <c r="AN365" s="11"/>
      <c r="AO365" s="11"/>
      <c r="AP365" s="11"/>
      <c r="AU365" s="11"/>
      <c r="AV365" s="11"/>
      <c r="AX365" s="11"/>
      <c r="AY365" s="11"/>
      <c r="AZ365" s="11"/>
      <c r="BA365" s="12"/>
      <c r="BB365" s="11"/>
    </row>
    <row r="366" spans="8:54" ht="15.75" customHeight="1">
      <c r="H366" s="11"/>
      <c r="I366" s="44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2"/>
      <c r="AJ366" s="11"/>
      <c r="AK366" s="11"/>
      <c r="AL366" s="12"/>
      <c r="AM366" s="11"/>
      <c r="AN366" s="11"/>
      <c r="AO366" s="11"/>
      <c r="AP366" s="11"/>
      <c r="AU366" s="11"/>
      <c r="AV366" s="11"/>
      <c r="AX366" s="11"/>
      <c r="AY366" s="11"/>
      <c r="AZ366" s="11"/>
      <c r="BA366" s="12"/>
      <c r="BB366" s="11"/>
    </row>
    <row r="367" spans="8:54" ht="15.75" customHeight="1">
      <c r="H367" s="11"/>
      <c r="I367" s="44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2"/>
      <c r="AJ367" s="11"/>
      <c r="AK367" s="11"/>
      <c r="AL367" s="12"/>
      <c r="AM367" s="11"/>
      <c r="AN367" s="11"/>
      <c r="AO367" s="11"/>
      <c r="AP367" s="11"/>
      <c r="AU367" s="11"/>
      <c r="AV367" s="11"/>
      <c r="AX367" s="11"/>
      <c r="AY367" s="11"/>
      <c r="AZ367" s="11"/>
      <c r="BA367" s="12"/>
      <c r="BB367" s="11"/>
    </row>
    <row r="368" spans="8:54" ht="15.75" customHeight="1">
      <c r="H368" s="11"/>
      <c r="I368" s="44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2"/>
      <c r="AJ368" s="11"/>
      <c r="AK368" s="11"/>
      <c r="AL368" s="12"/>
      <c r="AM368" s="11"/>
      <c r="AN368" s="11"/>
      <c r="AO368" s="11"/>
      <c r="AP368" s="11"/>
      <c r="AU368" s="11"/>
      <c r="AV368" s="11"/>
      <c r="AX368" s="11"/>
      <c r="AY368" s="11"/>
      <c r="AZ368" s="11"/>
      <c r="BA368" s="12"/>
      <c r="BB368" s="11"/>
    </row>
    <row r="369" spans="8:54" ht="15.75" customHeight="1">
      <c r="H369" s="11"/>
      <c r="I369" s="44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2"/>
      <c r="AJ369" s="11"/>
      <c r="AK369" s="11"/>
      <c r="AL369" s="12"/>
      <c r="AM369" s="11"/>
      <c r="AN369" s="11"/>
      <c r="AO369" s="11"/>
      <c r="AP369" s="11"/>
      <c r="AU369" s="11"/>
      <c r="AV369" s="11"/>
      <c r="AX369" s="11"/>
      <c r="AY369" s="11"/>
      <c r="AZ369" s="11"/>
      <c r="BA369" s="12"/>
      <c r="BB369" s="11"/>
    </row>
    <row r="370" spans="8:54" ht="15.75" customHeight="1">
      <c r="H370" s="11"/>
      <c r="I370" s="44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2"/>
      <c r="AJ370" s="11"/>
      <c r="AK370" s="11"/>
      <c r="AL370" s="12"/>
      <c r="AM370" s="11"/>
      <c r="AN370" s="11"/>
      <c r="AO370" s="11"/>
      <c r="AP370" s="11"/>
      <c r="AU370" s="11"/>
      <c r="AV370" s="11"/>
      <c r="AX370" s="11"/>
      <c r="AY370" s="11"/>
      <c r="AZ370" s="11"/>
      <c r="BA370" s="12"/>
      <c r="BB370" s="11"/>
    </row>
    <row r="371" spans="8:54" ht="15.75" customHeight="1">
      <c r="H371" s="11"/>
      <c r="I371" s="44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2"/>
      <c r="AJ371" s="11"/>
      <c r="AK371" s="11"/>
      <c r="AL371" s="12"/>
      <c r="AM371" s="11"/>
      <c r="AN371" s="11"/>
      <c r="AO371" s="11"/>
      <c r="AP371" s="11"/>
      <c r="AU371" s="11"/>
      <c r="AV371" s="11"/>
      <c r="AX371" s="11"/>
      <c r="AY371" s="11"/>
      <c r="AZ371" s="11"/>
      <c r="BA371" s="12"/>
      <c r="BB371" s="11"/>
    </row>
    <row r="372" spans="8:54" ht="15.75" customHeight="1">
      <c r="H372" s="11"/>
      <c r="I372" s="44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2"/>
      <c r="AJ372" s="11"/>
      <c r="AK372" s="11"/>
      <c r="AL372" s="12"/>
      <c r="AM372" s="11"/>
      <c r="AN372" s="11"/>
      <c r="AO372" s="11"/>
      <c r="AP372" s="11"/>
      <c r="AU372" s="11"/>
      <c r="AV372" s="11"/>
      <c r="AX372" s="11"/>
      <c r="AY372" s="11"/>
      <c r="AZ372" s="11"/>
      <c r="BA372" s="12"/>
      <c r="BB372" s="11"/>
    </row>
    <row r="373" spans="8:54" ht="15.75" customHeight="1">
      <c r="H373" s="11"/>
      <c r="I373" s="44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2"/>
      <c r="AJ373" s="11"/>
      <c r="AK373" s="11"/>
      <c r="AL373" s="12"/>
      <c r="AM373" s="11"/>
      <c r="AN373" s="11"/>
      <c r="AO373" s="11"/>
      <c r="AP373" s="11"/>
      <c r="AU373" s="11"/>
      <c r="AV373" s="11"/>
      <c r="AX373" s="11"/>
      <c r="AY373" s="11"/>
      <c r="AZ373" s="11"/>
      <c r="BA373" s="12"/>
      <c r="BB373" s="11"/>
    </row>
    <row r="374" spans="8:54" ht="15.75" customHeight="1">
      <c r="H374" s="11"/>
      <c r="I374" s="44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2"/>
      <c r="AJ374" s="11"/>
      <c r="AK374" s="11"/>
      <c r="AL374" s="12"/>
      <c r="AM374" s="11"/>
      <c r="AN374" s="11"/>
      <c r="AO374" s="11"/>
      <c r="AP374" s="11"/>
      <c r="AU374" s="11"/>
      <c r="AV374" s="11"/>
      <c r="AX374" s="11"/>
      <c r="AY374" s="11"/>
      <c r="AZ374" s="11"/>
      <c r="BA374" s="12"/>
      <c r="BB374" s="11"/>
    </row>
    <row r="375" spans="8:54" ht="15.75" customHeight="1">
      <c r="H375" s="11"/>
      <c r="I375" s="44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2"/>
      <c r="AJ375" s="11"/>
      <c r="AK375" s="11"/>
      <c r="AL375" s="12"/>
      <c r="AM375" s="11"/>
      <c r="AN375" s="11"/>
      <c r="AO375" s="11"/>
      <c r="AP375" s="11"/>
      <c r="AU375" s="11"/>
      <c r="AV375" s="11"/>
      <c r="AX375" s="11"/>
      <c r="AY375" s="11"/>
      <c r="AZ375" s="11"/>
      <c r="BA375" s="12"/>
      <c r="BB375" s="11"/>
    </row>
    <row r="376" spans="8:54" ht="15.75" customHeight="1">
      <c r="H376" s="11"/>
      <c r="I376" s="44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2"/>
      <c r="AJ376" s="11"/>
      <c r="AK376" s="11"/>
      <c r="AL376" s="12"/>
      <c r="AM376" s="11"/>
      <c r="AN376" s="11"/>
      <c r="AO376" s="11"/>
      <c r="AP376" s="11"/>
      <c r="AU376" s="11"/>
      <c r="AV376" s="11"/>
      <c r="AX376" s="11"/>
      <c r="AY376" s="11"/>
      <c r="AZ376" s="11"/>
      <c r="BA376" s="12"/>
      <c r="BB376" s="11"/>
    </row>
    <row r="377" spans="8:54" ht="15.75" customHeight="1">
      <c r="H377" s="11"/>
      <c r="I377" s="44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2"/>
      <c r="AJ377" s="11"/>
      <c r="AK377" s="11"/>
      <c r="AL377" s="12"/>
      <c r="AM377" s="11"/>
      <c r="AN377" s="11"/>
      <c r="AO377" s="11"/>
      <c r="AP377" s="11"/>
      <c r="AU377" s="11"/>
      <c r="AV377" s="11"/>
      <c r="AX377" s="11"/>
      <c r="AY377" s="11"/>
      <c r="AZ377" s="11"/>
      <c r="BA377" s="12"/>
      <c r="BB377" s="11"/>
    </row>
    <row r="378" spans="8:54" ht="15.75" customHeight="1">
      <c r="H378" s="11"/>
      <c r="I378" s="44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2"/>
      <c r="AJ378" s="11"/>
      <c r="AK378" s="11"/>
      <c r="AL378" s="12"/>
      <c r="AM378" s="11"/>
      <c r="AN378" s="11"/>
      <c r="AO378" s="11"/>
      <c r="AP378" s="11"/>
      <c r="AU378" s="11"/>
      <c r="AV378" s="11"/>
      <c r="AX378" s="11"/>
      <c r="AY378" s="11"/>
      <c r="AZ378" s="11"/>
      <c r="BA378" s="12"/>
      <c r="BB378" s="11"/>
    </row>
    <row r="379" spans="8:54" ht="15.75" customHeight="1">
      <c r="H379" s="11"/>
      <c r="I379" s="44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2"/>
      <c r="AJ379" s="11"/>
      <c r="AK379" s="11"/>
      <c r="AL379" s="12"/>
      <c r="AM379" s="11"/>
      <c r="AN379" s="11"/>
      <c r="AO379" s="11"/>
      <c r="AP379" s="11"/>
      <c r="AU379" s="11"/>
      <c r="AV379" s="11"/>
      <c r="AX379" s="11"/>
      <c r="AY379" s="11"/>
      <c r="AZ379" s="11"/>
      <c r="BA379" s="12"/>
      <c r="BB379" s="11"/>
    </row>
    <row r="380" spans="8:54" ht="15.75" customHeight="1">
      <c r="H380" s="11"/>
      <c r="I380" s="44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2"/>
      <c r="AJ380" s="11"/>
      <c r="AK380" s="11"/>
      <c r="AL380" s="12"/>
      <c r="AM380" s="11"/>
      <c r="AN380" s="11"/>
      <c r="AO380" s="11"/>
      <c r="AP380" s="11"/>
      <c r="AU380" s="11"/>
      <c r="AV380" s="11"/>
      <c r="AX380" s="11"/>
      <c r="AY380" s="11"/>
      <c r="AZ380" s="11"/>
      <c r="BA380" s="12"/>
      <c r="BB380" s="11"/>
    </row>
    <row r="381" spans="8:54" ht="15.75" customHeight="1">
      <c r="H381" s="11"/>
      <c r="I381" s="44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2"/>
      <c r="AJ381" s="11"/>
      <c r="AK381" s="11"/>
      <c r="AL381" s="12"/>
      <c r="AM381" s="11"/>
      <c r="AN381" s="11"/>
      <c r="AO381" s="11"/>
      <c r="AP381" s="11"/>
      <c r="AU381" s="11"/>
      <c r="AV381" s="11"/>
      <c r="AX381" s="11"/>
      <c r="AY381" s="11"/>
      <c r="AZ381" s="11"/>
      <c r="BA381" s="12"/>
      <c r="BB381" s="11"/>
    </row>
    <row r="382" spans="8:54" ht="15.75" customHeight="1">
      <c r="H382" s="11"/>
      <c r="I382" s="44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2"/>
      <c r="AJ382" s="11"/>
      <c r="AK382" s="11"/>
      <c r="AL382" s="12"/>
      <c r="AM382" s="11"/>
      <c r="AN382" s="11"/>
      <c r="AO382" s="11"/>
      <c r="AP382" s="11"/>
      <c r="AU382" s="11"/>
      <c r="AV382" s="11"/>
      <c r="AX382" s="11"/>
      <c r="AY382" s="11"/>
      <c r="AZ382" s="11"/>
      <c r="BA382" s="12"/>
      <c r="BB382" s="11"/>
    </row>
    <row r="383" spans="8:54" ht="15.75" customHeight="1">
      <c r="H383" s="11"/>
      <c r="I383" s="44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2"/>
      <c r="AJ383" s="11"/>
      <c r="AK383" s="11"/>
      <c r="AL383" s="12"/>
      <c r="AM383" s="11"/>
      <c r="AN383" s="11"/>
      <c r="AO383" s="11"/>
      <c r="AP383" s="11"/>
      <c r="AU383" s="11"/>
      <c r="AV383" s="11"/>
      <c r="AX383" s="11"/>
      <c r="AY383" s="11"/>
      <c r="AZ383" s="11"/>
      <c r="BA383" s="12"/>
      <c r="BB383" s="11"/>
    </row>
    <row r="384" spans="8:54" ht="15.75" customHeight="1">
      <c r="H384" s="11"/>
      <c r="I384" s="44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2"/>
      <c r="AJ384" s="11"/>
      <c r="AK384" s="11"/>
      <c r="AL384" s="12"/>
      <c r="AM384" s="11"/>
      <c r="AN384" s="11"/>
      <c r="AO384" s="11"/>
      <c r="AP384" s="11"/>
      <c r="AU384" s="11"/>
      <c r="AV384" s="11"/>
      <c r="AX384" s="11"/>
      <c r="AY384" s="11"/>
      <c r="AZ384" s="11"/>
      <c r="BA384" s="12"/>
      <c r="BB384" s="11"/>
    </row>
    <row r="385" spans="8:54" ht="15.75" customHeight="1">
      <c r="H385" s="11"/>
      <c r="I385" s="44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2"/>
      <c r="AJ385" s="11"/>
      <c r="AK385" s="11"/>
      <c r="AL385" s="12"/>
      <c r="AM385" s="11"/>
      <c r="AN385" s="11"/>
      <c r="AO385" s="11"/>
      <c r="AP385" s="11"/>
      <c r="AU385" s="11"/>
      <c r="AV385" s="11"/>
      <c r="AX385" s="11"/>
      <c r="AY385" s="11"/>
      <c r="AZ385" s="11"/>
      <c r="BA385" s="12"/>
      <c r="BB385" s="11"/>
    </row>
    <row r="386" spans="8:54" ht="15.75" customHeight="1">
      <c r="H386" s="11"/>
      <c r="I386" s="44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2"/>
      <c r="AJ386" s="11"/>
      <c r="AK386" s="11"/>
      <c r="AL386" s="12"/>
      <c r="AM386" s="11"/>
      <c r="AN386" s="11"/>
      <c r="AO386" s="11"/>
      <c r="AP386" s="11"/>
      <c r="AU386" s="11"/>
      <c r="AV386" s="11"/>
      <c r="AX386" s="11"/>
      <c r="AY386" s="11"/>
      <c r="AZ386" s="11"/>
      <c r="BA386" s="12"/>
      <c r="BB386" s="11"/>
    </row>
    <row r="387" spans="8:54" ht="15.75" customHeight="1">
      <c r="H387" s="11"/>
      <c r="I387" s="44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2"/>
      <c r="AJ387" s="11"/>
      <c r="AK387" s="11"/>
      <c r="AL387" s="12"/>
      <c r="AM387" s="11"/>
      <c r="AN387" s="11"/>
      <c r="AO387" s="11"/>
      <c r="AP387" s="11"/>
      <c r="AU387" s="11"/>
      <c r="AV387" s="11"/>
      <c r="AX387" s="11"/>
      <c r="AY387" s="11"/>
      <c r="AZ387" s="11"/>
      <c r="BA387" s="12"/>
      <c r="BB387" s="11"/>
    </row>
    <row r="388" spans="8:54" ht="15.75" customHeight="1">
      <c r="H388" s="11"/>
      <c r="I388" s="44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2"/>
      <c r="AJ388" s="11"/>
      <c r="AK388" s="11"/>
      <c r="AL388" s="12"/>
      <c r="AM388" s="11"/>
      <c r="AN388" s="11"/>
      <c r="AO388" s="11"/>
      <c r="AP388" s="11"/>
      <c r="AU388" s="11"/>
      <c r="AV388" s="11"/>
      <c r="AX388" s="11"/>
      <c r="AY388" s="11"/>
      <c r="AZ388" s="11"/>
      <c r="BA388" s="12"/>
      <c r="BB388" s="11"/>
    </row>
    <row r="389" spans="8:54" ht="15.75" customHeight="1">
      <c r="H389" s="11"/>
      <c r="I389" s="44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2"/>
      <c r="AJ389" s="11"/>
      <c r="AK389" s="11"/>
      <c r="AL389" s="12"/>
      <c r="AM389" s="11"/>
      <c r="AN389" s="11"/>
      <c r="AO389" s="11"/>
      <c r="AP389" s="11"/>
      <c r="AU389" s="11"/>
      <c r="AV389" s="11"/>
      <c r="AX389" s="11"/>
      <c r="AY389" s="11"/>
      <c r="AZ389" s="11"/>
      <c r="BA389" s="12"/>
      <c r="BB389" s="11"/>
    </row>
    <row r="390" spans="8:54" ht="15.75" customHeight="1">
      <c r="H390" s="11"/>
      <c r="I390" s="44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2"/>
      <c r="AJ390" s="11"/>
      <c r="AK390" s="11"/>
      <c r="AL390" s="12"/>
      <c r="AM390" s="11"/>
      <c r="AN390" s="11"/>
      <c r="AO390" s="11"/>
      <c r="AP390" s="11"/>
      <c r="AU390" s="11"/>
      <c r="AV390" s="11"/>
      <c r="AX390" s="11"/>
      <c r="AY390" s="11"/>
      <c r="AZ390" s="11"/>
      <c r="BA390" s="12"/>
      <c r="BB390" s="11"/>
    </row>
    <row r="391" spans="8:54" ht="15.75" customHeight="1">
      <c r="H391" s="11"/>
      <c r="I391" s="44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2"/>
      <c r="AJ391" s="11"/>
      <c r="AK391" s="11"/>
      <c r="AL391" s="12"/>
      <c r="AM391" s="11"/>
      <c r="AN391" s="11"/>
      <c r="AO391" s="11"/>
      <c r="AP391" s="11"/>
      <c r="AU391" s="11"/>
      <c r="AV391" s="11"/>
      <c r="AX391" s="11"/>
      <c r="AY391" s="11"/>
      <c r="AZ391" s="11"/>
      <c r="BA391" s="12"/>
      <c r="BB391" s="11"/>
    </row>
    <row r="392" spans="8:54" ht="15.75" customHeight="1">
      <c r="H392" s="11"/>
      <c r="I392" s="44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2"/>
      <c r="AJ392" s="11"/>
      <c r="AK392" s="11"/>
      <c r="AL392" s="12"/>
      <c r="AM392" s="11"/>
      <c r="AN392" s="11"/>
      <c r="AO392" s="11"/>
      <c r="AP392" s="11"/>
      <c r="AU392" s="11"/>
      <c r="AV392" s="11"/>
      <c r="AX392" s="11"/>
      <c r="AY392" s="11"/>
      <c r="AZ392" s="11"/>
      <c r="BA392" s="12"/>
      <c r="BB392" s="11"/>
    </row>
    <row r="393" spans="8:54" ht="15.75" customHeight="1">
      <c r="H393" s="11"/>
      <c r="I393" s="44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2"/>
      <c r="AJ393" s="11"/>
      <c r="AK393" s="11"/>
      <c r="AL393" s="12"/>
      <c r="AM393" s="11"/>
      <c r="AN393" s="11"/>
      <c r="AO393" s="11"/>
      <c r="AP393" s="11"/>
      <c r="AU393" s="11"/>
      <c r="AV393" s="11"/>
      <c r="AX393" s="11"/>
      <c r="AY393" s="11"/>
      <c r="AZ393" s="11"/>
      <c r="BA393" s="12"/>
      <c r="BB393" s="11"/>
    </row>
    <row r="394" spans="8:54" ht="15.75" customHeight="1">
      <c r="H394" s="11"/>
      <c r="I394" s="44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2"/>
      <c r="AJ394" s="11"/>
      <c r="AK394" s="11"/>
      <c r="AL394" s="12"/>
      <c r="AM394" s="11"/>
      <c r="AN394" s="11"/>
      <c r="AO394" s="11"/>
      <c r="AP394" s="11"/>
      <c r="AU394" s="11"/>
      <c r="AV394" s="11"/>
      <c r="AX394" s="11"/>
      <c r="AY394" s="11"/>
      <c r="AZ394" s="11"/>
      <c r="BA394" s="12"/>
      <c r="BB394" s="11"/>
    </row>
    <row r="395" spans="8:54" ht="15.75" customHeight="1">
      <c r="H395" s="11"/>
      <c r="I395" s="44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2"/>
      <c r="AJ395" s="11"/>
      <c r="AK395" s="11"/>
      <c r="AL395" s="12"/>
      <c r="AM395" s="11"/>
      <c r="AN395" s="11"/>
      <c r="AO395" s="11"/>
      <c r="AP395" s="11"/>
      <c r="AU395" s="11"/>
      <c r="AV395" s="11"/>
      <c r="AX395" s="11"/>
      <c r="AY395" s="11"/>
      <c r="AZ395" s="11"/>
      <c r="BA395" s="12"/>
      <c r="BB395" s="11"/>
    </row>
    <row r="396" spans="8:54" ht="15.75" customHeight="1">
      <c r="H396" s="11"/>
      <c r="I396" s="44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2"/>
      <c r="AJ396" s="11"/>
      <c r="AK396" s="11"/>
      <c r="AL396" s="12"/>
      <c r="AM396" s="11"/>
      <c r="AN396" s="11"/>
      <c r="AO396" s="11"/>
      <c r="AP396" s="11"/>
      <c r="AU396" s="11"/>
      <c r="AV396" s="11"/>
      <c r="AX396" s="11"/>
      <c r="AY396" s="11"/>
      <c r="AZ396" s="11"/>
      <c r="BA396" s="12"/>
      <c r="BB396" s="11"/>
    </row>
    <row r="397" spans="8:54" ht="15.75" customHeight="1">
      <c r="H397" s="11"/>
      <c r="I397" s="44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2"/>
      <c r="AJ397" s="11"/>
      <c r="AK397" s="11"/>
      <c r="AL397" s="12"/>
      <c r="AM397" s="11"/>
      <c r="AN397" s="11"/>
      <c r="AO397" s="11"/>
      <c r="AP397" s="11"/>
      <c r="AU397" s="11"/>
      <c r="AV397" s="11"/>
      <c r="AX397" s="11"/>
      <c r="AY397" s="11"/>
      <c r="AZ397" s="11"/>
      <c r="BA397" s="12"/>
      <c r="BB397" s="11"/>
    </row>
    <row r="398" spans="8:54" ht="15.75" customHeight="1">
      <c r="H398" s="11"/>
      <c r="I398" s="44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2"/>
      <c r="AJ398" s="11"/>
      <c r="AK398" s="11"/>
      <c r="AL398" s="12"/>
      <c r="AM398" s="11"/>
      <c r="AN398" s="11"/>
      <c r="AO398" s="11"/>
      <c r="AP398" s="11"/>
      <c r="AU398" s="11"/>
      <c r="AV398" s="11"/>
      <c r="AX398" s="11"/>
      <c r="AY398" s="11"/>
      <c r="AZ398" s="11"/>
      <c r="BA398" s="12"/>
      <c r="BB398" s="11"/>
    </row>
    <row r="399" spans="8:54" ht="15.75" customHeight="1">
      <c r="H399" s="11"/>
      <c r="I399" s="44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2"/>
      <c r="AJ399" s="11"/>
      <c r="AK399" s="11"/>
      <c r="AL399" s="12"/>
      <c r="AM399" s="11"/>
      <c r="AN399" s="11"/>
      <c r="AO399" s="11"/>
      <c r="AP399" s="11"/>
      <c r="AU399" s="11"/>
      <c r="AV399" s="11"/>
      <c r="AX399" s="11"/>
      <c r="AY399" s="11"/>
      <c r="AZ399" s="11"/>
      <c r="BA399" s="12"/>
      <c r="BB399" s="11"/>
    </row>
    <row r="400" spans="8:54" ht="15.75" customHeight="1">
      <c r="H400" s="11"/>
      <c r="I400" s="44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2"/>
      <c r="AJ400" s="11"/>
      <c r="AK400" s="11"/>
      <c r="AL400" s="12"/>
      <c r="AM400" s="11"/>
      <c r="AN400" s="11"/>
      <c r="AO400" s="11"/>
      <c r="AP400" s="11"/>
      <c r="AU400" s="11"/>
      <c r="AV400" s="11"/>
      <c r="AX400" s="11"/>
      <c r="AY400" s="11"/>
      <c r="AZ400" s="11"/>
      <c r="BA400" s="12"/>
      <c r="BB400" s="11"/>
    </row>
    <row r="401" spans="8:54" ht="15.75" customHeight="1">
      <c r="H401" s="11"/>
      <c r="I401" s="44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2"/>
      <c r="AJ401" s="11"/>
      <c r="AK401" s="11"/>
      <c r="AL401" s="12"/>
      <c r="AM401" s="11"/>
      <c r="AN401" s="11"/>
      <c r="AO401" s="11"/>
      <c r="AP401" s="11"/>
      <c r="AU401" s="11"/>
      <c r="AV401" s="11"/>
      <c r="AX401" s="11"/>
      <c r="AY401" s="11"/>
      <c r="AZ401" s="11"/>
      <c r="BA401" s="12"/>
      <c r="BB401" s="11"/>
    </row>
    <row r="402" spans="8:54" ht="15.75" customHeight="1">
      <c r="H402" s="11"/>
      <c r="I402" s="44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2"/>
      <c r="AJ402" s="11"/>
      <c r="AK402" s="11"/>
      <c r="AL402" s="12"/>
      <c r="AM402" s="11"/>
      <c r="AN402" s="11"/>
      <c r="AO402" s="11"/>
      <c r="AP402" s="11"/>
      <c r="AU402" s="11"/>
      <c r="AV402" s="11"/>
      <c r="AX402" s="11"/>
      <c r="AY402" s="11"/>
      <c r="AZ402" s="11"/>
      <c r="BA402" s="12"/>
      <c r="BB402" s="11"/>
    </row>
    <row r="403" spans="8:54" ht="15.75" customHeight="1">
      <c r="H403" s="11"/>
      <c r="I403" s="44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2"/>
      <c r="AJ403" s="11"/>
      <c r="AK403" s="11"/>
      <c r="AL403" s="12"/>
      <c r="AM403" s="11"/>
      <c r="AN403" s="11"/>
      <c r="AO403" s="11"/>
      <c r="AP403" s="11"/>
      <c r="AU403" s="11"/>
      <c r="AV403" s="11"/>
      <c r="AX403" s="11"/>
      <c r="AY403" s="11"/>
      <c r="AZ403" s="11"/>
      <c r="BA403" s="12"/>
      <c r="BB403" s="11"/>
    </row>
    <row r="404" spans="8:54" ht="15.75" customHeight="1">
      <c r="H404" s="11"/>
      <c r="I404" s="44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2"/>
      <c r="AJ404" s="11"/>
      <c r="AK404" s="11"/>
      <c r="AL404" s="12"/>
      <c r="AM404" s="11"/>
      <c r="AN404" s="11"/>
      <c r="AO404" s="11"/>
      <c r="AP404" s="11"/>
      <c r="AU404" s="11"/>
      <c r="AV404" s="11"/>
      <c r="AX404" s="11"/>
      <c r="AY404" s="11"/>
      <c r="AZ404" s="11"/>
      <c r="BA404" s="12"/>
      <c r="BB404" s="11"/>
    </row>
    <row r="405" spans="8:54" ht="15.75" customHeight="1">
      <c r="H405" s="11"/>
      <c r="I405" s="44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2"/>
      <c r="AJ405" s="11"/>
      <c r="AK405" s="11"/>
      <c r="AL405" s="12"/>
      <c r="AM405" s="11"/>
      <c r="AN405" s="11"/>
      <c r="AO405" s="11"/>
      <c r="AP405" s="11"/>
      <c r="AU405" s="11"/>
      <c r="AV405" s="11"/>
      <c r="AX405" s="11"/>
      <c r="AY405" s="11"/>
      <c r="AZ405" s="11"/>
      <c r="BA405" s="12"/>
      <c r="BB405" s="11"/>
    </row>
    <row r="406" spans="8:54" ht="15.75" customHeight="1">
      <c r="H406" s="11"/>
      <c r="I406" s="44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2"/>
      <c r="AJ406" s="11"/>
      <c r="AK406" s="11"/>
      <c r="AL406" s="12"/>
      <c r="AM406" s="11"/>
      <c r="AN406" s="11"/>
      <c r="AO406" s="11"/>
      <c r="AP406" s="11"/>
      <c r="AU406" s="11"/>
      <c r="AV406" s="11"/>
      <c r="AX406" s="11"/>
      <c r="AY406" s="11"/>
      <c r="AZ406" s="11"/>
      <c r="BA406" s="12"/>
      <c r="BB406" s="11"/>
    </row>
    <row r="407" spans="8:54" ht="15.75" customHeight="1">
      <c r="H407" s="11"/>
      <c r="I407" s="44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2"/>
      <c r="AJ407" s="11"/>
      <c r="AK407" s="11"/>
      <c r="AL407" s="12"/>
      <c r="AM407" s="11"/>
      <c r="AN407" s="11"/>
      <c r="AO407" s="11"/>
      <c r="AP407" s="11"/>
      <c r="AU407" s="11"/>
      <c r="AV407" s="11"/>
      <c r="AX407" s="11"/>
      <c r="AY407" s="11"/>
      <c r="AZ407" s="11"/>
      <c r="BA407" s="12"/>
      <c r="BB407" s="11"/>
    </row>
    <row r="408" spans="8:54" ht="15.75" customHeight="1">
      <c r="H408" s="11"/>
      <c r="I408" s="44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2"/>
      <c r="AJ408" s="11"/>
      <c r="AK408" s="11"/>
      <c r="AL408" s="12"/>
      <c r="AM408" s="11"/>
      <c r="AN408" s="11"/>
      <c r="AO408" s="11"/>
      <c r="AP408" s="11"/>
      <c r="AU408" s="11"/>
      <c r="AV408" s="11"/>
      <c r="AX408" s="11"/>
      <c r="AY408" s="11"/>
      <c r="AZ408" s="11"/>
      <c r="BA408" s="12"/>
      <c r="BB408" s="11"/>
    </row>
    <row r="409" spans="8:54" ht="15.75" customHeight="1">
      <c r="H409" s="11"/>
      <c r="I409" s="44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2"/>
      <c r="AJ409" s="11"/>
      <c r="AK409" s="11"/>
      <c r="AL409" s="12"/>
      <c r="AM409" s="11"/>
      <c r="AN409" s="11"/>
      <c r="AO409" s="11"/>
      <c r="AP409" s="11"/>
      <c r="AU409" s="11"/>
      <c r="AV409" s="11"/>
      <c r="AX409" s="11"/>
      <c r="AY409" s="11"/>
      <c r="AZ409" s="11"/>
      <c r="BA409" s="12"/>
      <c r="BB409" s="11"/>
    </row>
    <row r="410" spans="8:54" ht="15.75" customHeight="1">
      <c r="H410" s="11"/>
      <c r="I410" s="44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2"/>
      <c r="AJ410" s="11"/>
      <c r="AK410" s="11"/>
      <c r="AL410" s="12"/>
      <c r="AM410" s="11"/>
      <c r="AN410" s="11"/>
      <c r="AO410" s="11"/>
      <c r="AP410" s="11"/>
      <c r="AU410" s="11"/>
      <c r="AV410" s="11"/>
      <c r="AX410" s="11"/>
      <c r="AY410" s="11"/>
      <c r="AZ410" s="11"/>
      <c r="BA410" s="12"/>
      <c r="BB410" s="11"/>
    </row>
    <row r="411" spans="8:54" ht="15.75" customHeight="1">
      <c r="H411" s="11"/>
      <c r="I411" s="44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2"/>
      <c r="AJ411" s="11"/>
      <c r="AK411" s="11"/>
      <c r="AL411" s="12"/>
      <c r="AM411" s="11"/>
      <c r="AN411" s="11"/>
      <c r="AO411" s="11"/>
      <c r="AP411" s="11"/>
      <c r="AU411" s="11"/>
      <c r="AV411" s="11"/>
      <c r="AX411" s="11"/>
      <c r="AY411" s="11"/>
      <c r="AZ411" s="11"/>
      <c r="BA411" s="12"/>
      <c r="BB411" s="11"/>
    </row>
    <row r="412" spans="8:54" ht="15.75" customHeight="1">
      <c r="H412" s="11"/>
      <c r="I412" s="44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2"/>
      <c r="AJ412" s="11"/>
      <c r="AK412" s="11"/>
      <c r="AL412" s="12"/>
      <c r="AM412" s="11"/>
      <c r="AN412" s="11"/>
      <c r="AO412" s="11"/>
      <c r="AP412" s="11"/>
      <c r="AU412" s="11"/>
      <c r="AV412" s="11"/>
      <c r="AX412" s="11"/>
      <c r="AY412" s="11"/>
      <c r="AZ412" s="11"/>
      <c r="BA412" s="12"/>
      <c r="BB412" s="11"/>
    </row>
    <row r="413" spans="8:54" ht="15.75" customHeight="1">
      <c r="H413" s="11"/>
      <c r="I413" s="44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2"/>
      <c r="AJ413" s="11"/>
      <c r="AK413" s="11"/>
      <c r="AL413" s="12"/>
      <c r="AM413" s="11"/>
      <c r="AN413" s="11"/>
      <c r="AO413" s="11"/>
      <c r="AP413" s="11"/>
      <c r="AU413" s="11"/>
      <c r="AV413" s="11"/>
      <c r="AX413" s="11"/>
      <c r="AY413" s="11"/>
      <c r="AZ413" s="11"/>
      <c r="BA413" s="12"/>
      <c r="BB413" s="11"/>
    </row>
    <row r="414" spans="8:54" ht="15.75" customHeight="1">
      <c r="H414" s="11"/>
      <c r="I414" s="44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2"/>
      <c r="AJ414" s="11"/>
      <c r="AK414" s="11"/>
      <c r="AL414" s="12"/>
      <c r="AM414" s="11"/>
      <c r="AN414" s="11"/>
      <c r="AO414" s="11"/>
      <c r="AP414" s="11"/>
      <c r="AU414" s="11"/>
      <c r="AV414" s="11"/>
      <c r="AX414" s="11"/>
      <c r="AY414" s="11"/>
      <c r="AZ414" s="11"/>
      <c r="BA414" s="12"/>
      <c r="BB414" s="11"/>
    </row>
    <row r="415" spans="8:54" ht="15.75" customHeight="1">
      <c r="H415" s="11"/>
      <c r="I415" s="44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2"/>
      <c r="AJ415" s="11"/>
      <c r="AK415" s="11"/>
      <c r="AL415" s="12"/>
      <c r="AM415" s="11"/>
      <c r="AN415" s="11"/>
      <c r="AO415" s="11"/>
      <c r="AP415" s="11"/>
      <c r="AU415" s="11"/>
      <c r="AV415" s="11"/>
      <c r="AX415" s="11"/>
      <c r="AY415" s="11"/>
      <c r="AZ415" s="11"/>
      <c r="BA415" s="12"/>
      <c r="BB415" s="11"/>
    </row>
    <row r="416" spans="8:54" ht="15.75" customHeight="1">
      <c r="H416" s="11"/>
      <c r="I416" s="44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2"/>
      <c r="AJ416" s="11"/>
      <c r="AK416" s="11"/>
      <c r="AL416" s="12"/>
      <c r="AM416" s="11"/>
      <c r="AN416" s="11"/>
      <c r="AO416" s="11"/>
      <c r="AP416" s="11"/>
      <c r="AU416" s="11"/>
      <c r="AV416" s="11"/>
      <c r="AX416" s="11"/>
      <c r="AY416" s="11"/>
      <c r="AZ416" s="11"/>
      <c r="BA416" s="12"/>
      <c r="BB416" s="11"/>
    </row>
    <row r="417" spans="8:54" ht="15.75" customHeight="1">
      <c r="H417" s="11"/>
      <c r="I417" s="4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2"/>
      <c r="AJ417" s="11"/>
      <c r="AK417" s="11"/>
      <c r="AL417" s="12"/>
      <c r="AM417" s="11"/>
      <c r="AN417" s="11"/>
      <c r="AO417" s="11"/>
      <c r="AP417" s="11"/>
      <c r="AU417" s="11"/>
      <c r="AV417" s="11"/>
      <c r="AX417" s="11"/>
      <c r="AY417" s="11"/>
      <c r="AZ417" s="11"/>
      <c r="BA417" s="12"/>
      <c r="BB417" s="11"/>
    </row>
    <row r="418" spans="8:54" ht="15.75" customHeight="1">
      <c r="H418" s="11"/>
      <c r="I418" s="4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2"/>
      <c r="AJ418" s="11"/>
      <c r="AK418" s="11"/>
      <c r="AL418" s="12"/>
      <c r="AM418" s="11"/>
      <c r="AN418" s="11"/>
      <c r="AO418" s="11"/>
      <c r="AP418" s="11"/>
      <c r="AU418" s="11"/>
      <c r="AV418" s="11"/>
      <c r="AX418" s="11"/>
      <c r="AY418" s="11"/>
      <c r="AZ418" s="11"/>
      <c r="BA418" s="12"/>
      <c r="BB418" s="11"/>
    </row>
    <row r="419" spans="8:54" ht="15.75" customHeight="1">
      <c r="H419" s="11"/>
      <c r="I419" s="4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2"/>
      <c r="AJ419" s="11"/>
      <c r="AK419" s="11"/>
      <c r="AL419" s="12"/>
      <c r="AM419" s="11"/>
      <c r="AN419" s="11"/>
      <c r="AO419" s="11"/>
      <c r="AP419" s="11"/>
      <c r="AU419" s="11"/>
      <c r="AV419" s="11"/>
      <c r="AX419" s="11"/>
      <c r="AY419" s="11"/>
      <c r="AZ419" s="11"/>
      <c r="BA419" s="12"/>
      <c r="BB419" s="11"/>
    </row>
    <row r="420" spans="8:54" ht="15.75" customHeight="1">
      <c r="H420" s="11"/>
      <c r="I420" s="4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2"/>
      <c r="AJ420" s="11"/>
      <c r="AK420" s="11"/>
      <c r="AL420" s="12"/>
      <c r="AM420" s="11"/>
      <c r="AN420" s="11"/>
      <c r="AO420" s="11"/>
      <c r="AP420" s="11"/>
      <c r="AU420" s="11"/>
      <c r="AV420" s="11"/>
      <c r="AX420" s="11"/>
      <c r="AY420" s="11"/>
      <c r="AZ420" s="11"/>
      <c r="BA420" s="12"/>
      <c r="BB420" s="11"/>
    </row>
    <row r="421" spans="8:54" ht="15.75" customHeight="1">
      <c r="H421" s="11"/>
      <c r="I421" s="4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2"/>
      <c r="AJ421" s="11"/>
      <c r="AK421" s="11"/>
      <c r="AL421" s="12"/>
      <c r="AM421" s="11"/>
      <c r="AN421" s="11"/>
      <c r="AO421" s="11"/>
      <c r="AP421" s="11"/>
      <c r="AU421" s="11"/>
      <c r="AV421" s="11"/>
      <c r="AX421" s="11"/>
      <c r="AY421" s="11"/>
      <c r="AZ421" s="11"/>
      <c r="BA421" s="12"/>
      <c r="BB421" s="11"/>
    </row>
    <row r="422" spans="8:54" ht="15.75" customHeight="1">
      <c r="H422" s="11"/>
      <c r="I422" s="4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2"/>
      <c r="AJ422" s="11"/>
      <c r="AK422" s="11"/>
      <c r="AL422" s="12"/>
      <c r="AM422" s="11"/>
      <c r="AN422" s="11"/>
      <c r="AO422" s="11"/>
      <c r="AP422" s="11"/>
      <c r="AU422" s="11"/>
      <c r="AV422" s="11"/>
      <c r="AX422" s="11"/>
      <c r="AY422" s="11"/>
      <c r="AZ422" s="11"/>
      <c r="BA422" s="12"/>
      <c r="BB422" s="11"/>
    </row>
    <row r="423" spans="8:54" ht="15.75" customHeight="1">
      <c r="H423" s="11"/>
      <c r="I423" s="4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2"/>
      <c r="AJ423" s="11"/>
      <c r="AK423" s="11"/>
      <c r="AL423" s="12"/>
      <c r="AM423" s="11"/>
      <c r="AN423" s="11"/>
      <c r="AO423" s="11"/>
      <c r="AP423" s="11"/>
      <c r="AU423" s="11"/>
      <c r="AV423" s="11"/>
      <c r="AX423" s="11"/>
      <c r="AY423" s="11"/>
      <c r="AZ423" s="11"/>
      <c r="BA423" s="12"/>
      <c r="BB423" s="11"/>
    </row>
    <row r="424" spans="8:54" ht="15.75" customHeight="1">
      <c r="H424" s="11"/>
      <c r="I424" s="44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2"/>
      <c r="AJ424" s="11"/>
      <c r="AK424" s="11"/>
      <c r="AL424" s="12"/>
      <c r="AM424" s="11"/>
      <c r="AN424" s="11"/>
      <c r="AO424" s="11"/>
      <c r="AP424" s="11"/>
      <c r="AU424" s="11"/>
      <c r="AV424" s="11"/>
      <c r="AX424" s="11"/>
      <c r="AY424" s="11"/>
      <c r="AZ424" s="11"/>
      <c r="BA424" s="12"/>
      <c r="BB424" s="11"/>
    </row>
    <row r="425" spans="8:54" ht="15.75" customHeight="1">
      <c r="H425" s="11"/>
      <c r="I425" s="44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2"/>
      <c r="AJ425" s="11"/>
      <c r="AK425" s="11"/>
      <c r="AL425" s="12"/>
      <c r="AM425" s="11"/>
      <c r="AN425" s="11"/>
      <c r="AO425" s="11"/>
      <c r="AP425" s="11"/>
      <c r="AU425" s="11"/>
      <c r="AV425" s="11"/>
      <c r="AX425" s="11"/>
      <c r="AY425" s="11"/>
      <c r="AZ425" s="11"/>
      <c r="BA425" s="12"/>
      <c r="BB425" s="11"/>
    </row>
    <row r="426" spans="8:54" ht="15.75" customHeight="1">
      <c r="H426" s="11"/>
      <c r="I426" s="44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2"/>
      <c r="AJ426" s="11"/>
      <c r="AK426" s="11"/>
      <c r="AL426" s="12"/>
      <c r="AM426" s="11"/>
      <c r="AN426" s="11"/>
      <c r="AO426" s="11"/>
      <c r="AP426" s="11"/>
      <c r="AU426" s="11"/>
      <c r="AV426" s="11"/>
      <c r="AX426" s="11"/>
      <c r="AY426" s="11"/>
      <c r="AZ426" s="11"/>
      <c r="BA426" s="12"/>
      <c r="BB426" s="11"/>
    </row>
    <row r="427" spans="8:54" ht="15.75" customHeight="1">
      <c r="H427" s="11"/>
      <c r="I427" s="44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2"/>
      <c r="AJ427" s="11"/>
      <c r="AK427" s="11"/>
      <c r="AL427" s="12"/>
      <c r="AM427" s="11"/>
      <c r="AN427" s="11"/>
      <c r="AO427" s="11"/>
      <c r="AP427" s="11"/>
      <c r="AU427" s="11"/>
      <c r="AV427" s="11"/>
      <c r="AX427" s="11"/>
      <c r="AY427" s="11"/>
      <c r="AZ427" s="11"/>
      <c r="BA427" s="12"/>
      <c r="BB427" s="11"/>
    </row>
    <row r="428" spans="8:54" ht="15.75" customHeight="1">
      <c r="H428" s="11"/>
      <c r="I428" s="44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2"/>
      <c r="AJ428" s="11"/>
      <c r="AK428" s="11"/>
      <c r="AL428" s="12"/>
      <c r="AM428" s="11"/>
      <c r="AN428" s="11"/>
      <c r="AO428" s="11"/>
      <c r="AP428" s="11"/>
      <c r="AU428" s="11"/>
      <c r="AV428" s="11"/>
      <c r="AX428" s="11"/>
      <c r="AY428" s="11"/>
      <c r="AZ428" s="11"/>
      <c r="BA428" s="12"/>
      <c r="BB428" s="11"/>
    </row>
    <row r="429" spans="8:54" ht="15.75" customHeight="1">
      <c r="H429" s="11"/>
      <c r="I429" s="44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2"/>
      <c r="AJ429" s="11"/>
      <c r="AK429" s="11"/>
      <c r="AL429" s="12"/>
      <c r="AM429" s="11"/>
      <c r="AN429" s="11"/>
      <c r="AO429" s="11"/>
      <c r="AP429" s="11"/>
      <c r="AU429" s="11"/>
      <c r="AV429" s="11"/>
      <c r="AX429" s="11"/>
      <c r="AY429" s="11"/>
      <c r="AZ429" s="11"/>
      <c r="BA429" s="12"/>
      <c r="BB429" s="11"/>
    </row>
    <row r="430" spans="8:54" ht="15.75" customHeight="1">
      <c r="H430" s="11"/>
      <c r="I430" s="44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2"/>
      <c r="AJ430" s="11"/>
      <c r="AK430" s="11"/>
      <c r="AL430" s="12"/>
      <c r="AM430" s="11"/>
      <c r="AN430" s="11"/>
      <c r="AO430" s="11"/>
      <c r="AP430" s="11"/>
      <c r="AU430" s="11"/>
      <c r="AV430" s="11"/>
      <c r="AX430" s="11"/>
      <c r="AY430" s="11"/>
      <c r="AZ430" s="11"/>
      <c r="BA430" s="12"/>
      <c r="BB430" s="11"/>
    </row>
    <row r="431" spans="8:54" ht="15.75" customHeight="1">
      <c r="H431" s="11"/>
      <c r="I431" s="44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2"/>
      <c r="AJ431" s="11"/>
      <c r="AK431" s="11"/>
      <c r="AL431" s="12"/>
      <c r="AM431" s="11"/>
      <c r="AN431" s="11"/>
      <c r="AO431" s="11"/>
      <c r="AP431" s="11"/>
      <c r="AU431" s="11"/>
      <c r="AV431" s="11"/>
      <c r="AX431" s="11"/>
      <c r="AY431" s="11"/>
      <c r="AZ431" s="11"/>
      <c r="BA431" s="12"/>
      <c r="BB431" s="11"/>
    </row>
    <row r="432" spans="8:54" ht="15.75" customHeight="1">
      <c r="H432" s="11"/>
      <c r="I432" s="44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2"/>
      <c r="AJ432" s="11"/>
      <c r="AK432" s="11"/>
      <c r="AL432" s="12"/>
      <c r="AM432" s="11"/>
      <c r="AN432" s="11"/>
      <c r="AO432" s="11"/>
      <c r="AP432" s="11"/>
      <c r="AU432" s="11"/>
      <c r="AV432" s="11"/>
      <c r="AX432" s="11"/>
      <c r="AY432" s="11"/>
      <c r="AZ432" s="11"/>
      <c r="BA432" s="12"/>
      <c r="BB432" s="11"/>
    </row>
    <row r="433" spans="8:54" ht="15.75" customHeight="1">
      <c r="H433" s="11"/>
      <c r="I433" s="44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2"/>
      <c r="AJ433" s="11"/>
      <c r="AK433" s="11"/>
      <c r="AL433" s="12"/>
      <c r="AM433" s="11"/>
      <c r="AN433" s="11"/>
      <c r="AO433" s="11"/>
      <c r="AP433" s="11"/>
      <c r="AU433" s="11"/>
      <c r="AV433" s="11"/>
      <c r="AX433" s="11"/>
      <c r="AY433" s="11"/>
      <c r="AZ433" s="11"/>
      <c r="BA433" s="12"/>
      <c r="BB433" s="11"/>
    </row>
    <row r="434" spans="8:54" ht="15.75" customHeight="1">
      <c r="H434" s="11"/>
      <c r="I434" s="44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2"/>
      <c r="AJ434" s="11"/>
      <c r="AK434" s="11"/>
      <c r="AL434" s="12"/>
      <c r="AM434" s="11"/>
      <c r="AN434" s="11"/>
      <c r="AO434" s="11"/>
      <c r="AP434" s="11"/>
      <c r="AU434" s="11"/>
      <c r="AV434" s="11"/>
      <c r="AX434" s="11"/>
      <c r="AY434" s="11"/>
      <c r="AZ434" s="11"/>
      <c r="BA434" s="12"/>
      <c r="BB434" s="11"/>
    </row>
    <row r="435" spans="8:54" ht="15.75" customHeight="1">
      <c r="H435" s="11"/>
      <c r="I435" s="44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2"/>
      <c r="AJ435" s="11"/>
      <c r="AK435" s="11"/>
      <c r="AL435" s="12"/>
      <c r="AM435" s="11"/>
      <c r="AN435" s="11"/>
      <c r="AO435" s="11"/>
      <c r="AP435" s="11"/>
      <c r="AU435" s="11"/>
      <c r="AV435" s="11"/>
      <c r="AX435" s="11"/>
      <c r="AY435" s="11"/>
      <c r="AZ435" s="11"/>
      <c r="BA435" s="12"/>
      <c r="BB435" s="11"/>
    </row>
    <row r="436" spans="8:54" ht="15.75" customHeight="1">
      <c r="H436" s="11"/>
      <c r="I436" s="44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2"/>
      <c r="AJ436" s="11"/>
      <c r="AK436" s="11"/>
      <c r="AL436" s="12"/>
      <c r="AM436" s="11"/>
      <c r="AN436" s="11"/>
      <c r="AO436" s="11"/>
      <c r="AP436" s="11"/>
      <c r="AU436" s="11"/>
      <c r="AV436" s="11"/>
      <c r="AX436" s="11"/>
      <c r="AY436" s="11"/>
      <c r="AZ436" s="11"/>
      <c r="BA436" s="12"/>
      <c r="BB436" s="11"/>
    </row>
    <row r="437" spans="8:54" ht="15.75" customHeight="1">
      <c r="H437" s="11"/>
      <c r="I437" s="44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2"/>
      <c r="AJ437" s="11"/>
      <c r="AK437" s="11"/>
      <c r="AL437" s="12"/>
      <c r="AM437" s="11"/>
      <c r="AN437" s="11"/>
      <c r="AO437" s="11"/>
      <c r="AP437" s="11"/>
      <c r="AU437" s="11"/>
      <c r="AV437" s="11"/>
      <c r="AX437" s="11"/>
      <c r="AY437" s="11"/>
      <c r="AZ437" s="11"/>
      <c r="BA437" s="12"/>
      <c r="BB437" s="11"/>
    </row>
    <row r="438" spans="8:54" ht="15.75" customHeight="1">
      <c r="H438" s="11"/>
      <c r="I438" s="44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2"/>
      <c r="AJ438" s="11"/>
      <c r="AK438" s="11"/>
      <c r="AL438" s="12"/>
      <c r="AM438" s="11"/>
      <c r="AN438" s="11"/>
      <c r="AO438" s="11"/>
      <c r="AP438" s="11"/>
      <c r="AU438" s="11"/>
      <c r="AV438" s="11"/>
      <c r="AX438" s="11"/>
      <c r="AY438" s="11"/>
      <c r="AZ438" s="11"/>
      <c r="BA438" s="12"/>
      <c r="BB438" s="11"/>
    </row>
    <row r="439" spans="8:54" ht="15.75" customHeight="1">
      <c r="H439" s="11"/>
      <c r="I439" s="44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2"/>
      <c r="AJ439" s="11"/>
      <c r="AK439" s="11"/>
      <c r="AL439" s="12"/>
      <c r="AM439" s="11"/>
      <c r="AN439" s="11"/>
      <c r="AO439" s="11"/>
      <c r="AP439" s="11"/>
      <c r="AU439" s="11"/>
      <c r="AV439" s="11"/>
      <c r="AX439" s="11"/>
      <c r="AY439" s="11"/>
      <c r="AZ439" s="11"/>
      <c r="BA439" s="12"/>
      <c r="BB439" s="11"/>
    </row>
    <row r="440" spans="8:54" ht="15.75" customHeight="1">
      <c r="H440" s="11"/>
      <c r="I440" s="44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2"/>
      <c r="AJ440" s="11"/>
      <c r="AK440" s="11"/>
      <c r="AL440" s="12"/>
      <c r="AM440" s="11"/>
      <c r="AN440" s="11"/>
      <c r="AO440" s="11"/>
      <c r="AP440" s="11"/>
      <c r="AU440" s="11"/>
      <c r="AV440" s="11"/>
      <c r="AX440" s="11"/>
      <c r="AY440" s="11"/>
      <c r="AZ440" s="11"/>
      <c r="BA440" s="12"/>
      <c r="BB440" s="11"/>
    </row>
    <row r="441" spans="8:54" ht="15.75" customHeight="1">
      <c r="H441" s="11"/>
      <c r="I441" s="44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2"/>
      <c r="AJ441" s="11"/>
      <c r="AK441" s="11"/>
      <c r="AL441" s="12"/>
      <c r="AM441" s="11"/>
      <c r="AN441" s="11"/>
      <c r="AO441" s="11"/>
      <c r="AP441" s="11"/>
      <c r="AU441" s="11"/>
      <c r="AV441" s="11"/>
      <c r="AX441" s="11"/>
      <c r="AY441" s="11"/>
      <c r="AZ441" s="11"/>
      <c r="BA441" s="12"/>
      <c r="BB441" s="11"/>
    </row>
    <row r="442" spans="8:54" ht="15.75" customHeight="1">
      <c r="H442" s="11"/>
      <c r="I442" s="44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2"/>
      <c r="AJ442" s="11"/>
      <c r="AK442" s="11"/>
      <c r="AL442" s="12"/>
      <c r="AM442" s="11"/>
      <c r="AN442" s="11"/>
      <c r="AO442" s="11"/>
      <c r="AP442" s="11"/>
      <c r="AU442" s="11"/>
      <c r="AV442" s="11"/>
      <c r="AX442" s="11"/>
      <c r="AY442" s="11"/>
      <c r="AZ442" s="11"/>
      <c r="BA442" s="12"/>
      <c r="BB442" s="11"/>
    </row>
    <row r="443" spans="8:54" ht="15.75" customHeight="1">
      <c r="H443" s="11"/>
      <c r="I443" s="44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2"/>
      <c r="AJ443" s="11"/>
      <c r="AK443" s="11"/>
      <c r="AL443" s="12"/>
      <c r="AM443" s="11"/>
      <c r="AN443" s="11"/>
      <c r="AO443" s="11"/>
      <c r="AP443" s="11"/>
      <c r="AU443" s="11"/>
      <c r="AV443" s="11"/>
      <c r="AX443" s="11"/>
      <c r="AY443" s="11"/>
      <c r="AZ443" s="11"/>
      <c r="BA443" s="12"/>
      <c r="BB443" s="11"/>
    </row>
    <row r="444" spans="8:54" ht="15.75" customHeight="1">
      <c r="H444" s="11"/>
      <c r="I444" s="44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2"/>
      <c r="AJ444" s="11"/>
      <c r="AK444" s="11"/>
      <c r="AL444" s="12"/>
      <c r="AM444" s="11"/>
      <c r="AN444" s="11"/>
      <c r="AO444" s="11"/>
      <c r="AP444" s="11"/>
      <c r="AU444" s="11"/>
      <c r="AV444" s="11"/>
      <c r="AX444" s="11"/>
      <c r="AY444" s="11"/>
      <c r="AZ444" s="11"/>
      <c r="BA444" s="12"/>
      <c r="BB444" s="11"/>
    </row>
    <row r="445" spans="8:54" ht="15.75" customHeight="1">
      <c r="H445" s="11"/>
      <c r="I445" s="44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2"/>
      <c r="AJ445" s="11"/>
      <c r="AK445" s="11"/>
      <c r="AL445" s="12"/>
      <c r="AM445" s="11"/>
      <c r="AN445" s="11"/>
      <c r="AO445" s="11"/>
      <c r="AP445" s="11"/>
      <c r="AU445" s="11"/>
      <c r="AV445" s="11"/>
      <c r="AX445" s="11"/>
      <c r="AY445" s="11"/>
      <c r="AZ445" s="11"/>
      <c r="BA445" s="12"/>
      <c r="BB445" s="11"/>
    </row>
    <row r="446" spans="8:54" ht="15.75" customHeight="1">
      <c r="H446" s="11"/>
      <c r="I446" s="44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2"/>
      <c r="AJ446" s="11"/>
      <c r="AK446" s="11"/>
      <c r="AL446" s="12"/>
      <c r="AM446" s="11"/>
      <c r="AN446" s="11"/>
      <c r="AO446" s="11"/>
      <c r="AP446" s="11"/>
      <c r="AU446" s="11"/>
      <c r="AV446" s="11"/>
      <c r="AX446" s="11"/>
      <c r="AY446" s="11"/>
      <c r="AZ446" s="11"/>
      <c r="BA446" s="12"/>
      <c r="BB446" s="11"/>
    </row>
    <row r="447" spans="8:54" ht="15.75" customHeight="1">
      <c r="H447" s="11"/>
      <c r="I447" s="44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2"/>
      <c r="AJ447" s="11"/>
      <c r="AK447" s="11"/>
      <c r="AL447" s="12"/>
      <c r="AM447" s="11"/>
      <c r="AN447" s="11"/>
      <c r="AO447" s="11"/>
      <c r="AP447" s="11"/>
      <c r="AU447" s="11"/>
      <c r="AV447" s="11"/>
      <c r="AX447" s="11"/>
      <c r="AY447" s="11"/>
      <c r="AZ447" s="11"/>
      <c r="BA447" s="12"/>
      <c r="BB447" s="11"/>
    </row>
    <row r="448" spans="8:54" ht="15.75" customHeight="1">
      <c r="H448" s="11"/>
      <c r="I448" s="44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2"/>
      <c r="AJ448" s="11"/>
      <c r="AK448" s="11"/>
      <c r="AL448" s="12"/>
      <c r="AM448" s="11"/>
      <c r="AN448" s="11"/>
      <c r="AO448" s="11"/>
      <c r="AP448" s="11"/>
      <c r="AU448" s="11"/>
      <c r="AV448" s="11"/>
      <c r="AX448" s="11"/>
      <c r="AY448" s="11"/>
      <c r="AZ448" s="11"/>
      <c r="BA448" s="12"/>
      <c r="BB448" s="11"/>
    </row>
    <row r="449" spans="8:54" ht="15.75" customHeight="1">
      <c r="H449" s="11"/>
      <c r="I449" s="44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2"/>
      <c r="AJ449" s="11"/>
      <c r="AK449" s="11"/>
      <c r="AL449" s="12"/>
      <c r="AM449" s="11"/>
      <c r="AN449" s="11"/>
      <c r="AO449" s="11"/>
      <c r="AP449" s="11"/>
      <c r="AU449" s="11"/>
      <c r="AV449" s="11"/>
      <c r="AX449" s="11"/>
      <c r="AY449" s="11"/>
      <c r="AZ449" s="11"/>
      <c r="BA449" s="12"/>
      <c r="BB449" s="11"/>
    </row>
    <row r="450" spans="8:54" ht="15.75" customHeight="1">
      <c r="H450" s="11"/>
      <c r="I450" s="44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2"/>
      <c r="AJ450" s="11"/>
      <c r="AK450" s="11"/>
      <c r="AL450" s="12"/>
      <c r="AM450" s="11"/>
      <c r="AN450" s="11"/>
      <c r="AO450" s="11"/>
      <c r="AP450" s="11"/>
      <c r="AU450" s="11"/>
      <c r="AV450" s="11"/>
      <c r="AX450" s="11"/>
      <c r="AY450" s="11"/>
      <c r="AZ450" s="11"/>
      <c r="BA450" s="12"/>
      <c r="BB450" s="11"/>
    </row>
    <row r="451" spans="8:54" ht="15.75" customHeight="1">
      <c r="H451" s="11"/>
      <c r="I451" s="44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2"/>
      <c r="AJ451" s="11"/>
      <c r="AK451" s="11"/>
      <c r="AL451" s="12"/>
      <c r="AM451" s="11"/>
      <c r="AN451" s="11"/>
      <c r="AO451" s="11"/>
      <c r="AP451" s="11"/>
      <c r="AU451" s="11"/>
      <c r="AV451" s="11"/>
      <c r="AX451" s="11"/>
      <c r="AY451" s="11"/>
      <c r="AZ451" s="11"/>
      <c r="BA451" s="12"/>
      <c r="BB451" s="11"/>
    </row>
    <row r="452" spans="8:54" ht="15.75" customHeight="1">
      <c r="H452" s="11"/>
      <c r="I452" s="44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2"/>
      <c r="AJ452" s="11"/>
      <c r="AK452" s="11"/>
      <c r="AL452" s="12"/>
      <c r="AM452" s="11"/>
      <c r="AN452" s="11"/>
      <c r="AO452" s="11"/>
      <c r="AP452" s="11"/>
      <c r="AU452" s="11"/>
      <c r="AV452" s="11"/>
      <c r="AX452" s="11"/>
      <c r="AY452" s="11"/>
      <c r="AZ452" s="11"/>
      <c r="BA452" s="12"/>
      <c r="BB452" s="11"/>
    </row>
    <row r="453" spans="8:54" ht="15.75" customHeight="1">
      <c r="H453" s="11"/>
      <c r="I453" s="44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2"/>
      <c r="AJ453" s="11"/>
      <c r="AK453" s="11"/>
      <c r="AL453" s="12"/>
      <c r="AM453" s="11"/>
      <c r="AN453" s="11"/>
      <c r="AO453" s="11"/>
      <c r="AP453" s="11"/>
      <c r="AU453" s="11"/>
      <c r="AV453" s="11"/>
      <c r="AX453" s="11"/>
      <c r="AY453" s="11"/>
      <c r="AZ453" s="11"/>
      <c r="BA453" s="12"/>
      <c r="BB453" s="11"/>
    </row>
    <row r="454" spans="8:54" ht="15.75" customHeight="1">
      <c r="H454" s="11"/>
      <c r="I454" s="44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2"/>
      <c r="AJ454" s="11"/>
      <c r="AK454" s="11"/>
      <c r="AL454" s="12"/>
      <c r="AM454" s="11"/>
      <c r="AN454" s="11"/>
      <c r="AO454" s="11"/>
      <c r="AP454" s="11"/>
      <c r="AU454" s="11"/>
      <c r="AV454" s="11"/>
      <c r="AX454" s="11"/>
      <c r="AY454" s="11"/>
      <c r="AZ454" s="11"/>
      <c r="BA454" s="12"/>
      <c r="BB454" s="11"/>
    </row>
    <row r="455" spans="8:54" ht="15.75" customHeight="1">
      <c r="H455" s="11"/>
      <c r="I455" s="44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2"/>
      <c r="AJ455" s="11"/>
      <c r="AK455" s="11"/>
      <c r="AL455" s="12"/>
      <c r="AM455" s="11"/>
      <c r="AN455" s="11"/>
      <c r="AO455" s="11"/>
      <c r="AP455" s="11"/>
      <c r="AU455" s="11"/>
      <c r="AV455" s="11"/>
      <c r="AX455" s="11"/>
      <c r="AY455" s="11"/>
      <c r="AZ455" s="11"/>
      <c r="BA455" s="12"/>
      <c r="BB455" s="11"/>
    </row>
    <row r="456" spans="8:54" ht="15.75" customHeight="1">
      <c r="H456" s="11"/>
      <c r="I456" s="44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2"/>
      <c r="AJ456" s="11"/>
      <c r="AK456" s="11"/>
      <c r="AL456" s="12"/>
      <c r="AM456" s="11"/>
      <c r="AN456" s="11"/>
      <c r="AO456" s="11"/>
      <c r="AP456" s="11"/>
      <c r="AU456" s="11"/>
      <c r="AV456" s="11"/>
      <c r="AX456" s="11"/>
      <c r="AY456" s="11"/>
      <c r="AZ456" s="11"/>
      <c r="BA456" s="12"/>
      <c r="BB456" s="11"/>
    </row>
    <row r="457" spans="8:54" ht="15.75" customHeight="1">
      <c r="H457" s="11"/>
      <c r="I457" s="44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2"/>
      <c r="AJ457" s="11"/>
      <c r="AK457" s="11"/>
      <c r="AL457" s="12"/>
      <c r="AM457" s="11"/>
      <c r="AN457" s="11"/>
      <c r="AO457" s="11"/>
      <c r="AP457" s="11"/>
      <c r="AU457" s="11"/>
      <c r="AV457" s="11"/>
      <c r="AX457" s="11"/>
      <c r="AY457" s="11"/>
      <c r="AZ457" s="11"/>
      <c r="BA457" s="12"/>
      <c r="BB457" s="11"/>
    </row>
    <row r="458" spans="8:54" ht="15.75" customHeight="1">
      <c r="H458" s="11"/>
      <c r="I458" s="44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2"/>
      <c r="AJ458" s="11"/>
      <c r="AK458" s="11"/>
      <c r="AL458" s="12"/>
      <c r="AM458" s="11"/>
      <c r="AN458" s="11"/>
      <c r="AO458" s="11"/>
      <c r="AP458" s="11"/>
      <c r="AU458" s="11"/>
      <c r="AV458" s="11"/>
      <c r="AX458" s="11"/>
      <c r="AY458" s="11"/>
      <c r="AZ458" s="11"/>
      <c r="BA458" s="12"/>
      <c r="BB458" s="11"/>
    </row>
    <row r="459" spans="8:54" ht="15.75" customHeight="1">
      <c r="H459" s="11"/>
      <c r="I459" s="44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2"/>
      <c r="AJ459" s="11"/>
      <c r="AK459" s="11"/>
      <c r="AL459" s="12"/>
      <c r="AM459" s="11"/>
      <c r="AN459" s="11"/>
      <c r="AO459" s="11"/>
      <c r="AP459" s="11"/>
      <c r="AU459" s="11"/>
      <c r="AV459" s="11"/>
      <c r="AX459" s="11"/>
      <c r="AY459" s="11"/>
      <c r="AZ459" s="11"/>
      <c r="BA459" s="12"/>
      <c r="BB459" s="11"/>
    </row>
    <row r="460" spans="8:54" ht="15.75" customHeight="1">
      <c r="H460" s="11"/>
      <c r="I460" s="44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2"/>
      <c r="AJ460" s="11"/>
      <c r="AK460" s="11"/>
      <c r="AL460" s="12"/>
      <c r="AM460" s="11"/>
      <c r="AN460" s="11"/>
      <c r="AO460" s="11"/>
      <c r="AP460" s="11"/>
      <c r="AU460" s="11"/>
      <c r="AV460" s="11"/>
      <c r="AX460" s="11"/>
      <c r="AY460" s="11"/>
      <c r="AZ460" s="11"/>
      <c r="BA460" s="12"/>
      <c r="BB460" s="11"/>
    </row>
    <row r="461" spans="8:54" ht="15.75" customHeight="1">
      <c r="H461" s="11"/>
      <c r="I461" s="44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2"/>
      <c r="AJ461" s="11"/>
      <c r="AK461" s="11"/>
      <c r="AL461" s="12"/>
      <c r="AM461" s="11"/>
      <c r="AN461" s="11"/>
      <c r="AO461" s="11"/>
      <c r="AP461" s="11"/>
      <c r="AU461" s="11"/>
      <c r="AV461" s="11"/>
      <c r="AX461" s="11"/>
      <c r="AY461" s="11"/>
      <c r="AZ461" s="11"/>
      <c r="BA461" s="12"/>
      <c r="BB461" s="11"/>
    </row>
    <row r="462" spans="8:54" ht="15.75" customHeight="1">
      <c r="H462" s="11"/>
      <c r="I462" s="44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2"/>
      <c r="AJ462" s="11"/>
      <c r="AK462" s="11"/>
      <c r="AL462" s="12"/>
      <c r="AM462" s="11"/>
      <c r="AN462" s="11"/>
      <c r="AO462" s="11"/>
      <c r="AP462" s="11"/>
      <c r="AU462" s="11"/>
      <c r="AV462" s="11"/>
      <c r="AX462" s="11"/>
      <c r="AY462" s="11"/>
      <c r="AZ462" s="11"/>
      <c r="BA462" s="12"/>
      <c r="BB462" s="11"/>
    </row>
    <row r="463" spans="8:54" ht="15.75" customHeight="1">
      <c r="H463" s="11"/>
      <c r="I463" s="44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2"/>
      <c r="AJ463" s="11"/>
      <c r="AK463" s="11"/>
      <c r="AL463" s="12"/>
      <c r="AM463" s="11"/>
      <c r="AN463" s="11"/>
      <c r="AO463" s="11"/>
      <c r="AP463" s="11"/>
      <c r="AU463" s="11"/>
      <c r="AV463" s="11"/>
      <c r="AX463" s="11"/>
      <c r="AY463" s="11"/>
      <c r="AZ463" s="11"/>
      <c r="BA463" s="12"/>
      <c r="BB463" s="11"/>
    </row>
    <row r="464" spans="8:54" ht="15.75" customHeight="1">
      <c r="H464" s="11"/>
      <c r="I464" s="44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2"/>
      <c r="AJ464" s="11"/>
      <c r="AK464" s="11"/>
      <c r="AL464" s="12"/>
      <c r="AM464" s="11"/>
      <c r="AN464" s="11"/>
      <c r="AO464" s="11"/>
      <c r="AP464" s="11"/>
      <c r="AU464" s="11"/>
      <c r="AV464" s="11"/>
      <c r="AX464" s="11"/>
      <c r="AY464" s="11"/>
      <c r="AZ464" s="11"/>
      <c r="BA464" s="12"/>
      <c r="BB464" s="11"/>
    </row>
    <row r="465" spans="8:54" ht="15.75" customHeight="1">
      <c r="H465" s="11"/>
      <c r="I465" s="44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2"/>
      <c r="AJ465" s="11"/>
      <c r="AK465" s="11"/>
      <c r="AL465" s="12"/>
      <c r="AM465" s="11"/>
      <c r="AN465" s="11"/>
      <c r="AO465" s="11"/>
      <c r="AP465" s="11"/>
      <c r="AU465" s="11"/>
      <c r="AV465" s="11"/>
      <c r="AX465" s="11"/>
      <c r="AY465" s="11"/>
      <c r="AZ465" s="11"/>
      <c r="BA465" s="12"/>
      <c r="BB465" s="11"/>
    </row>
    <row r="466" spans="8:54" ht="15.75" customHeight="1">
      <c r="H466" s="11"/>
      <c r="I466" s="44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2"/>
      <c r="AJ466" s="11"/>
      <c r="AK466" s="11"/>
      <c r="AL466" s="12"/>
      <c r="AM466" s="11"/>
      <c r="AN466" s="11"/>
      <c r="AO466" s="11"/>
      <c r="AP466" s="11"/>
      <c r="AU466" s="11"/>
      <c r="AV466" s="11"/>
      <c r="AX466" s="11"/>
      <c r="AY466" s="11"/>
      <c r="AZ466" s="11"/>
      <c r="BA466" s="12"/>
      <c r="BB466" s="11"/>
    </row>
    <row r="467" spans="8:54" ht="15.75" customHeight="1">
      <c r="H467" s="11"/>
      <c r="I467" s="44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2"/>
      <c r="AJ467" s="11"/>
      <c r="AK467" s="11"/>
      <c r="AL467" s="12"/>
      <c r="AM467" s="11"/>
      <c r="AN467" s="11"/>
      <c r="AO467" s="11"/>
      <c r="AP467" s="11"/>
      <c r="AU467" s="11"/>
      <c r="AV467" s="11"/>
      <c r="AX467" s="11"/>
      <c r="AY467" s="11"/>
      <c r="AZ467" s="11"/>
      <c r="BA467" s="12"/>
      <c r="BB467" s="11"/>
    </row>
    <row r="468" spans="8:54" ht="15.75" customHeight="1">
      <c r="H468" s="11"/>
      <c r="I468" s="44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2"/>
      <c r="AJ468" s="11"/>
      <c r="AK468" s="11"/>
      <c r="AL468" s="12"/>
      <c r="AM468" s="11"/>
      <c r="AN468" s="11"/>
      <c r="AO468" s="11"/>
      <c r="AP468" s="11"/>
      <c r="AU468" s="11"/>
      <c r="AV468" s="11"/>
      <c r="AX468" s="11"/>
      <c r="AY468" s="11"/>
      <c r="AZ468" s="11"/>
      <c r="BA468" s="12"/>
      <c r="BB468" s="11"/>
    </row>
    <row r="469" spans="8:54" ht="15.75" customHeight="1">
      <c r="H469" s="11"/>
      <c r="I469" s="44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2"/>
      <c r="AJ469" s="11"/>
      <c r="AK469" s="11"/>
      <c r="AL469" s="12"/>
      <c r="AM469" s="11"/>
      <c r="AN469" s="11"/>
      <c r="AO469" s="11"/>
      <c r="AP469" s="11"/>
      <c r="AU469" s="11"/>
      <c r="AV469" s="11"/>
      <c r="AX469" s="11"/>
      <c r="AY469" s="11"/>
      <c r="AZ469" s="11"/>
      <c r="BA469" s="12"/>
      <c r="BB469" s="11"/>
    </row>
    <row r="470" spans="8:54" ht="15.75" customHeight="1">
      <c r="H470" s="11"/>
      <c r="I470" s="44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2"/>
      <c r="AJ470" s="11"/>
      <c r="AK470" s="11"/>
      <c r="AL470" s="12"/>
      <c r="AM470" s="11"/>
      <c r="AN470" s="11"/>
      <c r="AO470" s="11"/>
      <c r="AP470" s="11"/>
      <c r="AU470" s="11"/>
      <c r="AV470" s="11"/>
      <c r="AX470" s="11"/>
      <c r="AY470" s="11"/>
      <c r="AZ470" s="11"/>
      <c r="BA470" s="12"/>
      <c r="BB470" s="11"/>
    </row>
    <row r="471" spans="8:54" ht="15.75" customHeight="1">
      <c r="H471" s="11"/>
      <c r="I471" s="44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2"/>
      <c r="AJ471" s="11"/>
      <c r="AK471" s="11"/>
      <c r="AL471" s="12"/>
      <c r="AM471" s="11"/>
      <c r="AN471" s="11"/>
      <c r="AO471" s="11"/>
      <c r="AP471" s="11"/>
      <c r="AU471" s="11"/>
      <c r="AV471" s="11"/>
      <c r="AX471" s="11"/>
      <c r="AY471" s="11"/>
      <c r="AZ471" s="11"/>
      <c r="BA471" s="12"/>
      <c r="BB471" s="11"/>
    </row>
    <row r="472" spans="8:54" ht="15.75" customHeight="1">
      <c r="H472" s="11"/>
      <c r="I472" s="44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2"/>
      <c r="AJ472" s="11"/>
      <c r="AK472" s="11"/>
      <c r="AL472" s="12"/>
      <c r="AM472" s="11"/>
      <c r="AN472" s="11"/>
      <c r="AO472" s="11"/>
      <c r="AP472" s="11"/>
      <c r="AU472" s="11"/>
      <c r="AV472" s="11"/>
      <c r="AX472" s="11"/>
      <c r="AY472" s="11"/>
      <c r="AZ472" s="11"/>
      <c r="BA472" s="12"/>
      <c r="BB472" s="11"/>
    </row>
    <row r="473" spans="8:54" ht="15.75" customHeight="1">
      <c r="H473" s="11"/>
      <c r="I473" s="44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2"/>
      <c r="AJ473" s="11"/>
      <c r="AK473" s="11"/>
      <c r="AL473" s="12"/>
      <c r="AM473" s="11"/>
      <c r="AN473" s="11"/>
      <c r="AO473" s="11"/>
      <c r="AP473" s="11"/>
      <c r="AU473" s="11"/>
      <c r="AV473" s="11"/>
      <c r="AX473" s="11"/>
      <c r="AY473" s="11"/>
      <c r="AZ473" s="11"/>
      <c r="BA473" s="12"/>
      <c r="BB473" s="11"/>
    </row>
    <row r="474" spans="8:54" ht="15.75" customHeight="1">
      <c r="H474" s="11"/>
      <c r="I474" s="44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2"/>
      <c r="AJ474" s="11"/>
      <c r="AK474" s="11"/>
      <c r="AL474" s="12"/>
      <c r="AM474" s="11"/>
      <c r="AN474" s="11"/>
      <c r="AO474" s="11"/>
      <c r="AP474" s="11"/>
      <c r="AU474" s="11"/>
      <c r="AV474" s="11"/>
      <c r="AX474" s="11"/>
      <c r="AY474" s="11"/>
      <c r="AZ474" s="11"/>
      <c r="BA474" s="12"/>
      <c r="BB474" s="11"/>
    </row>
    <row r="475" spans="8:54" ht="15.75" customHeight="1">
      <c r="H475" s="11"/>
      <c r="I475" s="44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2"/>
      <c r="AJ475" s="11"/>
      <c r="AK475" s="11"/>
      <c r="AL475" s="12"/>
      <c r="AM475" s="11"/>
      <c r="AN475" s="11"/>
      <c r="AO475" s="11"/>
      <c r="AP475" s="11"/>
      <c r="AU475" s="11"/>
      <c r="AV475" s="11"/>
      <c r="AX475" s="11"/>
      <c r="AY475" s="11"/>
      <c r="AZ475" s="11"/>
      <c r="BA475" s="12"/>
      <c r="BB475" s="11"/>
    </row>
    <row r="476" spans="8:54" ht="15.75" customHeight="1">
      <c r="H476" s="11"/>
      <c r="I476" s="44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2"/>
      <c r="AJ476" s="11"/>
      <c r="AK476" s="11"/>
      <c r="AL476" s="12"/>
      <c r="AM476" s="11"/>
      <c r="AN476" s="11"/>
      <c r="AO476" s="11"/>
      <c r="AP476" s="11"/>
      <c r="AU476" s="11"/>
      <c r="AV476" s="11"/>
      <c r="AX476" s="11"/>
      <c r="AY476" s="11"/>
      <c r="AZ476" s="11"/>
      <c r="BA476" s="12"/>
      <c r="BB476" s="11"/>
    </row>
    <row r="477" spans="8:54" ht="15.75" customHeight="1">
      <c r="H477" s="11"/>
      <c r="I477" s="44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2"/>
      <c r="AJ477" s="11"/>
      <c r="AK477" s="11"/>
      <c r="AL477" s="12"/>
      <c r="AM477" s="11"/>
      <c r="AN477" s="11"/>
      <c r="AO477" s="11"/>
      <c r="AP477" s="11"/>
      <c r="AU477" s="11"/>
      <c r="AV477" s="11"/>
      <c r="AX477" s="11"/>
      <c r="AY477" s="11"/>
      <c r="AZ477" s="11"/>
      <c r="BA477" s="12"/>
      <c r="BB477" s="11"/>
    </row>
    <row r="478" spans="8:54" ht="15.75" customHeight="1">
      <c r="H478" s="11"/>
      <c r="I478" s="44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2"/>
      <c r="AJ478" s="11"/>
      <c r="AK478" s="11"/>
      <c r="AL478" s="12"/>
      <c r="AM478" s="11"/>
      <c r="AN478" s="11"/>
      <c r="AO478" s="11"/>
      <c r="AP478" s="11"/>
      <c r="AU478" s="11"/>
      <c r="AV478" s="11"/>
      <c r="AX478" s="11"/>
      <c r="AY478" s="11"/>
      <c r="AZ478" s="11"/>
      <c r="BA478" s="12"/>
      <c r="BB478" s="11"/>
    </row>
    <row r="479" spans="8:54" ht="15.75" customHeight="1">
      <c r="H479" s="11"/>
      <c r="I479" s="44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2"/>
      <c r="AJ479" s="11"/>
      <c r="AK479" s="11"/>
      <c r="AL479" s="12"/>
      <c r="AM479" s="11"/>
      <c r="AN479" s="11"/>
      <c r="AO479" s="11"/>
      <c r="AP479" s="11"/>
      <c r="AU479" s="11"/>
      <c r="AV479" s="11"/>
      <c r="AX479" s="11"/>
      <c r="AY479" s="11"/>
      <c r="AZ479" s="11"/>
      <c r="BA479" s="12"/>
      <c r="BB479" s="11"/>
    </row>
    <row r="480" spans="8:54" ht="15.75" customHeight="1">
      <c r="H480" s="11"/>
      <c r="I480" s="44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2"/>
      <c r="AJ480" s="11"/>
      <c r="AK480" s="11"/>
      <c r="AL480" s="12"/>
      <c r="AM480" s="11"/>
      <c r="AN480" s="11"/>
      <c r="AO480" s="11"/>
      <c r="AP480" s="11"/>
      <c r="AU480" s="11"/>
      <c r="AV480" s="11"/>
      <c r="AX480" s="11"/>
      <c r="AY480" s="11"/>
      <c r="AZ480" s="11"/>
      <c r="BA480" s="12"/>
      <c r="BB480" s="11"/>
    </row>
    <row r="481" spans="8:54" ht="15.75" customHeight="1">
      <c r="H481" s="11"/>
      <c r="I481" s="44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2"/>
      <c r="AJ481" s="11"/>
      <c r="AK481" s="11"/>
      <c r="AL481" s="12"/>
      <c r="AM481" s="11"/>
      <c r="AN481" s="11"/>
      <c r="AO481" s="11"/>
      <c r="AP481" s="11"/>
      <c r="AU481" s="11"/>
      <c r="AV481" s="11"/>
      <c r="AX481" s="11"/>
      <c r="AY481" s="11"/>
      <c r="AZ481" s="11"/>
      <c r="BA481" s="12"/>
      <c r="BB481" s="11"/>
    </row>
    <row r="482" spans="8:54" ht="15.75" customHeight="1">
      <c r="H482" s="11"/>
      <c r="I482" s="44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2"/>
      <c r="AJ482" s="11"/>
      <c r="AK482" s="11"/>
      <c r="AL482" s="12"/>
      <c r="AM482" s="11"/>
      <c r="AN482" s="11"/>
      <c r="AO482" s="11"/>
      <c r="AP482" s="11"/>
      <c r="AU482" s="11"/>
      <c r="AV482" s="11"/>
      <c r="AX482" s="11"/>
      <c r="AY482" s="11"/>
      <c r="AZ482" s="11"/>
      <c r="BA482" s="12"/>
      <c r="BB482" s="11"/>
    </row>
    <row r="483" spans="8:54" ht="15.75" customHeight="1">
      <c r="H483" s="11"/>
      <c r="I483" s="44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2"/>
      <c r="AJ483" s="11"/>
      <c r="AK483" s="11"/>
      <c r="AL483" s="12"/>
      <c r="AM483" s="11"/>
      <c r="AN483" s="11"/>
      <c r="AO483" s="11"/>
      <c r="AP483" s="11"/>
      <c r="AU483" s="11"/>
      <c r="AV483" s="11"/>
      <c r="AX483" s="11"/>
      <c r="AY483" s="11"/>
      <c r="AZ483" s="11"/>
      <c r="BA483" s="12"/>
      <c r="BB483" s="11"/>
    </row>
    <row r="484" spans="8:54" ht="15.75" customHeight="1">
      <c r="H484" s="11"/>
      <c r="I484" s="44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2"/>
      <c r="AJ484" s="11"/>
      <c r="AK484" s="11"/>
      <c r="AL484" s="12"/>
      <c r="AM484" s="11"/>
      <c r="AN484" s="11"/>
      <c r="AO484" s="11"/>
      <c r="AP484" s="11"/>
      <c r="AU484" s="11"/>
      <c r="AV484" s="11"/>
      <c r="AX484" s="11"/>
      <c r="AY484" s="11"/>
      <c r="AZ484" s="11"/>
      <c r="BA484" s="12"/>
      <c r="BB484" s="11"/>
    </row>
    <row r="485" spans="8:54" ht="15.75" customHeight="1">
      <c r="H485" s="11"/>
      <c r="I485" s="44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2"/>
      <c r="AJ485" s="11"/>
      <c r="AK485" s="11"/>
      <c r="AL485" s="12"/>
      <c r="AM485" s="11"/>
      <c r="AN485" s="11"/>
      <c r="AO485" s="11"/>
      <c r="AP485" s="11"/>
      <c r="AU485" s="11"/>
      <c r="AV485" s="11"/>
      <c r="AX485" s="11"/>
      <c r="AY485" s="11"/>
      <c r="AZ485" s="11"/>
      <c r="BA485" s="12"/>
      <c r="BB485" s="11"/>
    </row>
    <row r="486" spans="8:54" ht="15.75" customHeight="1">
      <c r="H486" s="11"/>
      <c r="I486" s="44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2"/>
      <c r="AJ486" s="11"/>
      <c r="AK486" s="11"/>
      <c r="AL486" s="12"/>
      <c r="AM486" s="11"/>
      <c r="AN486" s="11"/>
      <c r="AO486" s="11"/>
      <c r="AP486" s="11"/>
      <c r="AU486" s="11"/>
      <c r="AV486" s="11"/>
      <c r="AX486" s="11"/>
      <c r="AY486" s="11"/>
      <c r="AZ486" s="11"/>
      <c r="BA486" s="12"/>
      <c r="BB486" s="11"/>
    </row>
    <row r="487" spans="8:54" ht="15.75" customHeight="1">
      <c r="H487" s="11"/>
      <c r="I487" s="44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2"/>
      <c r="AJ487" s="11"/>
      <c r="AK487" s="11"/>
      <c r="AL487" s="12"/>
      <c r="AM487" s="11"/>
      <c r="AN487" s="11"/>
      <c r="AO487" s="11"/>
      <c r="AP487" s="11"/>
      <c r="AU487" s="11"/>
      <c r="AV487" s="11"/>
      <c r="AX487" s="11"/>
      <c r="AY487" s="11"/>
      <c r="AZ487" s="11"/>
      <c r="BA487" s="12"/>
      <c r="BB487" s="11"/>
    </row>
    <row r="488" spans="8:54" ht="15.75" customHeight="1">
      <c r="H488" s="11"/>
      <c r="I488" s="44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2"/>
      <c r="AJ488" s="11"/>
      <c r="AK488" s="11"/>
      <c r="AL488" s="12"/>
      <c r="AM488" s="11"/>
      <c r="AN488" s="11"/>
      <c r="AO488" s="11"/>
      <c r="AP488" s="11"/>
      <c r="AU488" s="11"/>
      <c r="AV488" s="11"/>
      <c r="AX488" s="11"/>
      <c r="AY488" s="11"/>
      <c r="AZ488" s="11"/>
      <c r="BA488" s="12"/>
      <c r="BB488" s="11"/>
    </row>
    <row r="489" spans="8:54" ht="15.75" customHeight="1">
      <c r="H489" s="11"/>
      <c r="I489" s="44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2"/>
      <c r="AJ489" s="11"/>
      <c r="AK489" s="11"/>
      <c r="AL489" s="12"/>
      <c r="AM489" s="11"/>
      <c r="AN489" s="11"/>
      <c r="AO489" s="11"/>
      <c r="AP489" s="11"/>
      <c r="AU489" s="11"/>
      <c r="AV489" s="11"/>
      <c r="AX489" s="11"/>
      <c r="AY489" s="11"/>
      <c r="AZ489" s="11"/>
      <c r="BA489" s="12"/>
      <c r="BB489" s="11"/>
    </row>
    <row r="490" spans="8:54" ht="15.75" customHeight="1">
      <c r="H490" s="11"/>
      <c r="I490" s="44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2"/>
      <c r="AJ490" s="11"/>
      <c r="AK490" s="11"/>
      <c r="AL490" s="12"/>
      <c r="AM490" s="11"/>
      <c r="AN490" s="11"/>
      <c r="AO490" s="11"/>
      <c r="AP490" s="11"/>
      <c r="AU490" s="11"/>
      <c r="AV490" s="11"/>
      <c r="AX490" s="11"/>
      <c r="AY490" s="11"/>
      <c r="AZ490" s="11"/>
      <c r="BA490" s="12"/>
      <c r="BB490" s="11"/>
    </row>
    <row r="491" spans="8:54" ht="15.75" customHeight="1">
      <c r="H491" s="11"/>
      <c r="I491" s="44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2"/>
      <c r="AJ491" s="11"/>
      <c r="AK491" s="11"/>
      <c r="AL491" s="12"/>
      <c r="AM491" s="11"/>
      <c r="AN491" s="11"/>
      <c r="AO491" s="11"/>
      <c r="AP491" s="11"/>
      <c r="AU491" s="11"/>
      <c r="AV491" s="11"/>
      <c r="AX491" s="11"/>
      <c r="AY491" s="11"/>
      <c r="AZ491" s="11"/>
      <c r="BA491" s="12"/>
      <c r="BB491" s="11"/>
    </row>
    <row r="492" spans="8:54" ht="15.75" customHeight="1">
      <c r="H492" s="11"/>
      <c r="I492" s="44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2"/>
      <c r="AJ492" s="11"/>
      <c r="AK492" s="11"/>
      <c r="AL492" s="12"/>
      <c r="AM492" s="11"/>
      <c r="AN492" s="11"/>
      <c r="AO492" s="11"/>
      <c r="AP492" s="11"/>
      <c r="AU492" s="11"/>
      <c r="AV492" s="11"/>
      <c r="AX492" s="11"/>
      <c r="AY492" s="11"/>
      <c r="AZ492" s="11"/>
      <c r="BA492" s="12"/>
      <c r="BB492" s="11"/>
    </row>
    <row r="493" spans="8:54" ht="15.75" customHeight="1">
      <c r="H493" s="11"/>
      <c r="I493" s="44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2"/>
      <c r="AJ493" s="11"/>
      <c r="AK493" s="11"/>
      <c r="AL493" s="12"/>
      <c r="AM493" s="11"/>
      <c r="AN493" s="11"/>
      <c r="AO493" s="11"/>
      <c r="AP493" s="11"/>
      <c r="AU493" s="11"/>
      <c r="AV493" s="11"/>
      <c r="AX493" s="11"/>
      <c r="AY493" s="11"/>
      <c r="AZ493" s="11"/>
      <c r="BA493" s="12"/>
      <c r="BB493" s="11"/>
    </row>
    <row r="494" spans="8:54" ht="15.75" customHeight="1">
      <c r="H494" s="11"/>
      <c r="I494" s="44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2"/>
      <c r="AJ494" s="11"/>
      <c r="AK494" s="11"/>
      <c r="AL494" s="12"/>
      <c r="AM494" s="11"/>
      <c r="AN494" s="11"/>
      <c r="AO494" s="11"/>
      <c r="AP494" s="11"/>
      <c r="AU494" s="11"/>
      <c r="AV494" s="11"/>
      <c r="AX494" s="11"/>
      <c r="AY494" s="11"/>
      <c r="AZ494" s="11"/>
      <c r="BA494" s="12"/>
      <c r="BB494" s="11"/>
    </row>
    <row r="495" spans="8:54" ht="15.75" customHeight="1">
      <c r="H495" s="11"/>
      <c r="I495" s="44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2"/>
      <c r="AJ495" s="11"/>
      <c r="AK495" s="11"/>
      <c r="AL495" s="12"/>
      <c r="AM495" s="11"/>
      <c r="AN495" s="11"/>
      <c r="AO495" s="11"/>
      <c r="AP495" s="11"/>
      <c r="AU495" s="11"/>
      <c r="AV495" s="11"/>
      <c r="AX495" s="11"/>
      <c r="AY495" s="11"/>
      <c r="AZ495" s="11"/>
      <c r="BA495" s="12"/>
      <c r="BB495" s="11"/>
    </row>
    <row r="496" spans="8:54" ht="15.75" customHeight="1">
      <c r="H496" s="11"/>
      <c r="I496" s="44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2"/>
      <c r="AJ496" s="11"/>
      <c r="AK496" s="11"/>
      <c r="AL496" s="12"/>
      <c r="AM496" s="11"/>
      <c r="AN496" s="11"/>
      <c r="AO496" s="11"/>
      <c r="AP496" s="11"/>
      <c r="AU496" s="11"/>
      <c r="AV496" s="11"/>
      <c r="AX496" s="11"/>
      <c r="AY496" s="11"/>
      <c r="AZ496" s="11"/>
      <c r="BA496" s="12"/>
      <c r="BB496" s="11"/>
    </row>
    <row r="497" spans="8:54" ht="15.75" customHeight="1">
      <c r="H497" s="11"/>
      <c r="I497" s="44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2"/>
      <c r="AJ497" s="11"/>
      <c r="AK497" s="11"/>
      <c r="AL497" s="12"/>
      <c r="AM497" s="11"/>
      <c r="AN497" s="11"/>
      <c r="AO497" s="11"/>
      <c r="AP497" s="11"/>
      <c r="AU497" s="11"/>
      <c r="AV497" s="11"/>
      <c r="AX497" s="11"/>
      <c r="AY497" s="11"/>
      <c r="AZ497" s="11"/>
      <c r="BA497" s="12"/>
      <c r="BB497" s="11"/>
    </row>
    <row r="498" spans="8:54" ht="15.75" customHeight="1">
      <c r="H498" s="11"/>
      <c r="I498" s="44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2"/>
      <c r="AJ498" s="11"/>
      <c r="AK498" s="11"/>
      <c r="AL498" s="12"/>
      <c r="AM498" s="11"/>
      <c r="AN498" s="11"/>
      <c r="AO498" s="11"/>
      <c r="AP498" s="11"/>
      <c r="AU498" s="11"/>
      <c r="AV498" s="11"/>
      <c r="AX498" s="11"/>
      <c r="AY498" s="11"/>
      <c r="AZ498" s="11"/>
      <c r="BA498" s="12"/>
      <c r="BB498" s="11"/>
    </row>
    <row r="499" spans="8:54" ht="15.75" customHeight="1">
      <c r="H499" s="11"/>
      <c r="I499" s="44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2"/>
      <c r="AJ499" s="11"/>
      <c r="AK499" s="11"/>
      <c r="AL499" s="12"/>
      <c r="AM499" s="11"/>
      <c r="AN499" s="11"/>
      <c r="AO499" s="11"/>
      <c r="AP499" s="11"/>
      <c r="AU499" s="11"/>
      <c r="AV499" s="11"/>
      <c r="AX499" s="11"/>
      <c r="AY499" s="11"/>
      <c r="AZ499" s="11"/>
      <c r="BA499" s="12"/>
      <c r="BB499" s="11"/>
    </row>
    <row r="500" spans="8:54" ht="15.75" customHeight="1">
      <c r="H500" s="11"/>
      <c r="I500" s="44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2"/>
      <c r="AJ500" s="11"/>
      <c r="AK500" s="11"/>
      <c r="AL500" s="12"/>
      <c r="AM500" s="11"/>
      <c r="AN500" s="11"/>
      <c r="AO500" s="11"/>
      <c r="AP500" s="11"/>
      <c r="AU500" s="11"/>
      <c r="AV500" s="11"/>
      <c r="AX500" s="11"/>
      <c r="AY500" s="11"/>
      <c r="AZ500" s="11"/>
      <c r="BA500" s="12"/>
      <c r="BB500" s="11"/>
    </row>
    <row r="501" spans="8:54" ht="15.75" customHeight="1">
      <c r="H501" s="11"/>
      <c r="I501" s="44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2"/>
      <c r="AJ501" s="11"/>
      <c r="AK501" s="11"/>
      <c r="AL501" s="12"/>
      <c r="AM501" s="11"/>
      <c r="AN501" s="11"/>
      <c r="AO501" s="11"/>
      <c r="AP501" s="11"/>
      <c r="AU501" s="11"/>
      <c r="AV501" s="11"/>
      <c r="AX501" s="11"/>
      <c r="AY501" s="11"/>
      <c r="AZ501" s="11"/>
      <c r="BA501" s="12"/>
      <c r="BB501" s="11"/>
    </row>
    <row r="502" spans="8:54" ht="15.75" customHeight="1">
      <c r="H502" s="11"/>
      <c r="I502" s="44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2"/>
      <c r="AJ502" s="11"/>
      <c r="AK502" s="11"/>
      <c r="AL502" s="12"/>
      <c r="AM502" s="11"/>
      <c r="AN502" s="11"/>
      <c r="AO502" s="11"/>
      <c r="AP502" s="11"/>
      <c r="AU502" s="11"/>
      <c r="AV502" s="11"/>
      <c r="AX502" s="11"/>
      <c r="AY502" s="11"/>
      <c r="AZ502" s="11"/>
      <c r="BA502" s="12"/>
      <c r="BB502" s="11"/>
    </row>
    <row r="503" spans="8:54" ht="15.75" customHeight="1">
      <c r="H503" s="11"/>
      <c r="I503" s="44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2"/>
      <c r="AJ503" s="11"/>
      <c r="AK503" s="11"/>
      <c r="AL503" s="12"/>
      <c r="AM503" s="11"/>
      <c r="AN503" s="11"/>
      <c r="AO503" s="11"/>
      <c r="AP503" s="11"/>
      <c r="AU503" s="11"/>
      <c r="AV503" s="11"/>
      <c r="AX503" s="11"/>
      <c r="AY503" s="11"/>
      <c r="AZ503" s="11"/>
      <c r="BA503" s="12"/>
      <c r="BB503" s="11"/>
    </row>
    <row r="504" spans="8:54" ht="15.75" customHeight="1">
      <c r="H504" s="11"/>
      <c r="I504" s="44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2"/>
      <c r="AJ504" s="11"/>
      <c r="AK504" s="11"/>
      <c r="AL504" s="12"/>
      <c r="AM504" s="11"/>
      <c r="AN504" s="11"/>
      <c r="AO504" s="11"/>
      <c r="AP504" s="11"/>
      <c r="AU504" s="11"/>
      <c r="AV504" s="11"/>
      <c r="AX504" s="11"/>
      <c r="AY504" s="11"/>
      <c r="AZ504" s="11"/>
      <c r="BA504" s="12"/>
      <c r="BB504" s="11"/>
    </row>
    <row r="505" spans="8:54" ht="15.75" customHeight="1">
      <c r="H505" s="11"/>
      <c r="I505" s="44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2"/>
      <c r="AJ505" s="11"/>
      <c r="AK505" s="11"/>
      <c r="AL505" s="12"/>
      <c r="AM505" s="11"/>
      <c r="AN505" s="11"/>
      <c r="AO505" s="11"/>
      <c r="AP505" s="11"/>
      <c r="AU505" s="11"/>
      <c r="AV505" s="11"/>
      <c r="AX505" s="11"/>
      <c r="AY505" s="11"/>
      <c r="AZ505" s="11"/>
      <c r="BA505" s="12"/>
      <c r="BB505" s="11"/>
    </row>
    <row r="506" spans="8:54" ht="15.75" customHeight="1">
      <c r="H506" s="11"/>
      <c r="I506" s="44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2"/>
      <c r="AJ506" s="11"/>
      <c r="AK506" s="11"/>
      <c r="AL506" s="12"/>
      <c r="AM506" s="11"/>
      <c r="AN506" s="11"/>
      <c r="AO506" s="11"/>
      <c r="AP506" s="11"/>
      <c r="AU506" s="11"/>
      <c r="AV506" s="11"/>
      <c r="AX506" s="11"/>
      <c r="AY506" s="11"/>
      <c r="AZ506" s="11"/>
      <c r="BA506" s="12"/>
      <c r="BB506" s="11"/>
    </row>
    <row r="507" spans="8:54" ht="15.75" customHeight="1">
      <c r="H507" s="11"/>
      <c r="I507" s="44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2"/>
      <c r="AJ507" s="11"/>
      <c r="AK507" s="11"/>
      <c r="AL507" s="12"/>
      <c r="AM507" s="11"/>
      <c r="AN507" s="11"/>
      <c r="AO507" s="11"/>
      <c r="AP507" s="11"/>
      <c r="AU507" s="11"/>
      <c r="AV507" s="11"/>
      <c r="AX507" s="11"/>
      <c r="AY507" s="11"/>
      <c r="AZ507" s="11"/>
      <c r="BA507" s="12"/>
      <c r="BB507" s="11"/>
    </row>
    <row r="508" spans="8:54" ht="15.75" customHeight="1">
      <c r="H508" s="11"/>
      <c r="I508" s="44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2"/>
      <c r="AJ508" s="11"/>
      <c r="AK508" s="11"/>
      <c r="AL508" s="12"/>
      <c r="AM508" s="11"/>
      <c r="AN508" s="11"/>
      <c r="AO508" s="11"/>
      <c r="AP508" s="11"/>
      <c r="AU508" s="11"/>
      <c r="AV508" s="11"/>
      <c r="AX508" s="11"/>
      <c r="AY508" s="11"/>
      <c r="AZ508" s="11"/>
      <c r="BA508" s="12"/>
      <c r="BB508" s="11"/>
    </row>
    <row r="509" spans="8:54" ht="15.75" customHeight="1">
      <c r="H509" s="11"/>
      <c r="I509" s="44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2"/>
      <c r="AJ509" s="11"/>
      <c r="AK509" s="11"/>
      <c r="AL509" s="12"/>
      <c r="AM509" s="11"/>
      <c r="AN509" s="11"/>
      <c r="AO509" s="11"/>
      <c r="AP509" s="11"/>
      <c r="AU509" s="11"/>
      <c r="AV509" s="11"/>
      <c r="AX509" s="11"/>
      <c r="AY509" s="11"/>
      <c r="AZ509" s="11"/>
      <c r="BA509" s="12"/>
      <c r="BB509" s="11"/>
    </row>
    <row r="510" spans="8:54" ht="15.75" customHeight="1">
      <c r="H510" s="11"/>
      <c r="I510" s="44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2"/>
      <c r="AJ510" s="11"/>
      <c r="AK510" s="11"/>
      <c r="AL510" s="12"/>
      <c r="AM510" s="11"/>
      <c r="AN510" s="11"/>
      <c r="AO510" s="11"/>
      <c r="AP510" s="11"/>
      <c r="AU510" s="11"/>
      <c r="AV510" s="11"/>
      <c r="AX510" s="11"/>
      <c r="AY510" s="11"/>
      <c r="AZ510" s="11"/>
      <c r="BA510" s="12"/>
      <c r="BB510" s="11"/>
    </row>
    <row r="511" spans="8:54" ht="15.75" customHeight="1">
      <c r="H511" s="11"/>
      <c r="I511" s="44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2"/>
      <c r="AJ511" s="11"/>
      <c r="AK511" s="11"/>
      <c r="AL511" s="12"/>
      <c r="AM511" s="11"/>
      <c r="AN511" s="11"/>
      <c r="AO511" s="11"/>
      <c r="AP511" s="11"/>
      <c r="AU511" s="11"/>
      <c r="AV511" s="11"/>
      <c r="AX511" s="11"/>
      <c r="AY511" s="11"/>
      <c r="AZ511" s="11"/>
      <c r="BA511" s="12"/>
      <c r="BB511" s="11"/>
    </row>
    <row r="512" spans="8:54" ht="15.75" customHeight="1">
      <c r="H512" s="11"/>
      <c r="I512" s="44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2"/>
      <c r="AJ512" s="11"/>
      <c r="AK512" s="11"/>
      <c r="AL512" s="12"/>
      <c r="AM512" s="11"/>
      <c r="AN512" s="11"/>
      <c r="AO512" s="11"/>
      <c r="AP512" s="11"/>
      <c r="AU512" s="11"/>
      <c r="AV512" s="11"/>
      <c r="AX512" s="11"/>
      <c r="AY512" s="11"/>
      <c r="AZ512" s="11"/>
      <c r="BA512" s="12"/>
      <c r="BB512" s="11"/>
    </row>
    <row r="513" spans="8:54" ht="15.75" customHeight="1">
      <c r="H513" s="11"/>
      <c r="I513" s="44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2"/>
      <c r="AJ513" s="11"/>
      <c r="AK513" s="11"/>
      <c r="AL513" s="12"/>
      <c r="AM513" s="11"/>
      <c r="AN513" s="11"/>
      <c r="AO513" s="11"/>
      <c r="AP513" s="11"/>
      <c r="AU513" s="11"/>
      <c r="AV513" s="11"/>
      <c r="AX513" s="11"/>
      <c r="AY513" s="11"/>
      <c r="AZ513" s="11"/>
      <c r="BA513" s="12"/>
      <c r="BB513" s="11"/>
    </row>
    <row r="514" spans="8:54" ht="15.75" customHeight="1">
      <c r="H514" s="11"/>
      <c r="I514" s="44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2"/>
      <c r="AJ514" s="11"/>
      <c r="AK514" s="11"/>
      <c r="AL514" s="12"/>
      <c r="AM514" s="11"/>
      <c r="AN514" s="11"/>
      <c r="AO514" s="11"/>
      <c r="AP514" s="11"/>
      <c r="AU514" s="11"/>
      <c r="AV514" s="11"/>
      <c r="AX514" s="11"/>
      <c r="AY514" s="11"/>
      <c r="AZ514" s="11"/>
      <c r="BA514" s="12"/>
      <c r="BB514" s="11"/>
    </row>
    <row r="515" spans="8:54" ht="15.75" customHeight="1">
      <c r="H515" s="11"/>
      <c r="I515" s="44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2"/>
      <c r="AJ515" s="11"/>
      <c r="AK515" s="11"/>
      <c r="AL515" s="12"/>
      <c r="AM515" s="11"/>
      <c r="AN515" s="11"/>
      <c r="AO515" s="11"/>
      <c r="AP515" s="11"/>
      <c r="AU515" s="11"/>
      <c r="AV515" s="11"/>
      <c r="AX515" s="11"/>
      <c r="AY515" s="11"/>
      <c r="AZ515" s="11"/>
      <c r="BA515" s="12"/>
      <c r="BB515" s="11"/>
    </row>
    <row r="516" spans="8:54" ht="15.75" customHeight="1">
      <c r="H516" s="11"/>
      <c r="I516" s="44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2"/>
      <c r="AJ516" s="11"/>
      <c r="AK516" s="11"/>
      <c r="AL516" s="12"/>
      <c r="AM516" s="11"/>
      <c r="AN516" s="11"/>
      <c r="AO516" s="11"/>
      <c r="AP516" s="11"/>
      <c r="AU516" s="11"/>
      <c r="AV516" s="11"/>
      <c r="AX516" s="11"/>
      <c r="AY516" s="11"/>
      <c r="AZ516" s="11"/>
      <c r="BA516" s="12"/>
      <c r="BB516" s="11"/>
    </row>
    <row r="517" spans="8:54" ht="15.75" customHeight="1">
      <c r="H517" s="11"/>
      <c r="I517" s="44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2"/>
      <c r="AJ517" s="11"/>
      <c r="AK517" s="11"/>
      <c r="AL517" s="12"/>
      <c r="AM517" s="11"/>
      <c r="AN517" s="11"/>
      <c r="AO517" s="11"/>
      <c r="AP517" s="11"/>
      <c r="AU517" s="11"/>
      <c r="AV517" s="11"/>
      <c r="AX517" s="11"/>
      <c r="AY517" s="11"/>
      <c r="AZ517" s="11"/>
      <c r="BA517" s="12"/>
      <c r="BB517" s="11"/>
    </row>
    <row r="518" spans="8:54" ht="15.75" customHeight="1">
      <c r="H518" s="11"/>
      <c r="I518" s="44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2"/>
      <c r="AJ518" s="11"/>
      <c r="AK518" s="11"/>
      <c r="AL518" s="12"/>
      <c r="AM518" s="11"/>
      <c r="AN518" s="11"/>
      <c r="AO518" s="11"/>
      <c r="AP518" s="11"/>
      <c r="AU518" s="11"/>
      <c r="AV518" s="11"/>
      <c r="AX518" s="11"/>
      <c r="AY518" s="11"/>
      <c r="AZ518" s="11"/>
      <c r="BA518" s="12"/>
      <c r="BB518" s="11"/>
    </row>
    <row r="519" spans="8:54" ht="15.75" customHeight="1">
      <c r="H519" s="11"/>
      <c r="I519" s="44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2"/>
      <c r="AJ519" s="11"/>
      <c r="AK519" s="11"/>
      <c r="AL519" s="12"/>
      <c r="AM519" s="11"/>
      <c r="AN519" s="11"/>
      <c r="AO519" s="11"/>
      <c r="AP519" s="11"/>
      <c r="AU519" s="11"/>
      <c r="AV519" s="11"/>
      <c r="AX519" s="11"/>
      <c r="AY519" s="11"/>
      <c r="AZ519" s="11"/>
      <c r="BA519" s="12"/>
      <c r="BB519" s="11"/>
    </row>
    <row r="520" spans="8:54" ht="15.75" customHeight="1">
      <c r="H520" s="11"/>
      <c r="I520" s="44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2"/>
      <c r="AJ520" s="11"/>
      <c r="AK520" s="11"/>
      <c r="AL520" s="12"/>
      <c r="AM520" s="11"/>
      <c r="AN520" s="11"/>
      <c r="AO520" s="11"/>
      <c r="AP520" s="11"/>
      <c r="AU520" s="11"/>
      <c r="AV520" s="11"/>
      <c r="AX520" s="11"/>
      <c r="AY520" s="11"/>
      <c r="AZ520" s="11"/>
      <c r="BA520" s="12"/>
      <c r="BB520" s="11"/>
    </row>
    <row r="521" spans="8:54" ht="15.75" customHeight="1">
      <c r="H521" s="11"/>
      <c r="I521" s="44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2"/>
      <c r="AJ521" s="11"/>
      <c r="AK521" s="11"/>
      <c r="AL521" s="12"/>
      <c r="AM521" s="11"/>
      <c r="AN521" s="11"/>
      <c r="AO521" s="11"/>
      <c r="AP521" s="11"/>
      <c r="AU521" s="11"/>
      <c r="AV521" s="11"/>
      <c r="AX521" s="11"/>
      <c r="AY521" s="11"/>
      <c r="AZ521" s="11"/>
      <c r="BA521" s="12"/>
      <c r="BB521" s="11"/>
    </row>
    <row r="522" spans="8:54" ht="15.75" customHeight="1">
      <c r="H522" s="11"/>
      <c r="I522" s="44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2"/>
      <c r="AJ522" s="11"/>
      <c r="AK522" s="11"/>
      <c r="AL522" s="12"/>
      <c r="AM522" s="11"/>
      <c r="AN522" s="11"/>
      <c r="AO522" s="11"/>
      <c r="AP522" s="11"/>
      <c r="AU522" s="11"/>
      <c r="AV522" s="11"/>
      <c r="AX522" s="11"/>
      <c r="AY522" s="11"/>
      <c r="AZ522" s="11"/>
      <c r="BA522" s="12"/>
      <c r="BB522" s="11"/>
    </row>
    <row r="523" spans="8:54" ht="15.75" customHeight="1">
      <c r="H523" s="11"/>
      <c r="I523" s="44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2"/>
      <c r="AJ523" s="11"/>
      <c r="AK523" s="11"/>
      <c r="AL523" s="12"/>
      <c r="AM523" s="11"/>
      <c r="AN523" s="11"/>
      <c r="AO523" s="11"/>
      <c r="AP523" s="11"/>
      <c r="AU523" s="11"/>
      <c r="AV523" s="11"/>
      <c r="AX523" s="11"/>
      <c r="AY523" s="11"/>
      <c r="AZ523" s="11"/>
      <c r="BA523" s="12"/>
      <c r="BB523" s="11"/>
    </row>
    <row r="524" spans="8:54" ht="15.75" customHeight="1">
      <c r="H524" s="11"/>
      <c r="I524" s="44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2"/>
      <c r="AJ524" s="11"/>
      <c r="AK524" s="11"/>
      <c r="AL524" s="12"/>
      <c r="AM524" s="11"/>
      <c r="AN524" s="11"/>
      <c r="AO524" s="11"/>
      <c r="AP524" s="11"/>
      <c r="AU524" s="11"/>
      <c r="AV524" s="11"/>
      <c r="AX524" s="11"/>
      <c r="AY524" s="11"/>
      <c r="AZ524" s="11"/>
      <c r="BA524" s="12"/>
      <c r="BB524" s="11"/>
    </row>
    <row r="525" spans="8:54" ht="15.75" customHeight="1">
      <c r="H525" s="11"/>
      <c r="I525" s="44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2"/>
      <c r="AJ525" s="11"/>
      <c r="AK525" s="11"/>
      <c r="AL525" s="12"/>
      <c r="AM525" s="11"/>
      <c r="AN525" s="11"/>
      <c r="AO525" s="11"/>
      <c r="AP525" s="11"/>
      <c r="AU525" s="11"/>
      <c r="AV525" s="11"/>
      <c r="AX525" s="11"/>
      <c r="AY525" s="11"/>
      <c r="AZ525" s="11"/>
      <c r="BA525" s="12"/>
      <c r="BB525" s="11"/>
    </row>
    <row r="526" spans="8:54" ht="15.75" customHeight="1">
      <c r="H526" s="11"/>
      <c r="I526" s="44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2"/>
      <c r="AJ526" s="11"/>
      <c r="AK526" s="11"/>
      <c r="AL526" s="12"/>
      <c r="AM526" s="11"/>
      <c r="AN526" s="11"/>
      <c r="AO526" s="11"/>
      <c r="AP526" s="11"/>
      <c r="AU526" s="11"/>
      <c r="AV526" s="11"/>
      <c r="AX526" s="11"/>
      <c r="AY526" s="11"/>
      <c r="AZ526" s="11"/>
      <c r="BA526" s="12"/>
      <c r="BB526" s="11"/>
    </row>
    <row r="527" spans="8:54" ht="15.75" customHeight="1">
      <c r="H527" s="11"/>
      <c r="I527" s="44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2"/>
      <c r="AJ527" s="11"/>
      <c r="AK527" s="11"/>
      <c r="AL527" s="12"/>
      <c r="AM527" s="11"/>
      <c r="AN527" s="11"/>
      <c r="AO527" s="11"/>
      <c r="AP527" s="11"/>
      <c r="AU527" s="11"/>
      <c r="AV527" s="11"/>
      <c r="AX527" s="11"/>
      <c r="AY527" s="11"/>
      <c r="AZ527" s="11"/>
      <c r="BA527" s="12"/>
      <c r="BB527" s="11"/>
    </row>
    <row r="528" spans="8:54" ht="15.75" customHeight="1">
      <c r="H528" s="11"/>
      <c r="I528" s="44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2"/>
      <c r="AJ528" s="11"/>
      <c r="AK528" s="11"/>
      <c r="AL528" s="12"/>
      <c r="AM528" s="11"/>
      <c r="AN528" s="11"/>
      <c r="AO528" s="11"/>
      <c r="AP528" s="11"/>
      <c r="AU528" s="11"/>
      <c r="AV528" s="11"/>
      <c r="AX528" s="11"/>
      <c r="AY528" s="11"/>
      <c r="AZ528" s="11"/>
      <c r="BA528" s="12"/>
      <c r="BB528" s="11"/>
    </row>
    <row r="529" spans="8:54" ht="15.75" customHeight="1">
      <c r="H529" s="11"/>
      <c r="I529" s="44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2"/>
      <c r="AJ529" s="11"/>
      <c r="AK529" s="11"/>
      <c r="AL529" s="12"/>
      <c r="AM529" s="11"/>
      <c r="AN529" s="11"/>
      <c r="AO529" s="11"/>
      <c r="AP529" s="11"/>
      <c r="AU529" s="11"/>
      <c r="AV529" s="11"/>
      <c r="AX529" s="11"/>
      <c r="AY529" s="11"/>
      <c r="AZ529" s="11"/>
      <c r="BA529" s="12"/>
      <c r="BB529" s="11"/>
    </row>
    <row r="530" spans="8:54" ht="15.75" customHeight="1">
      <c r="H530" s="11"/>
      <c r="I530" s="44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2"/>
      <c r="AJ530" s="11"/>
      <c r="AK530" s="11"/>
      <c r="AL530" s="12"/>
      <c r="AM530" s="11"/>
      <c r="AN530" s="11"/>
      <c r="AO530" s="11"/>
      <c r="AP530" s="11"/>
      <c r="AU530" s="11"/>
      <c r="AV530" s="11"/>
      <c r="AX530" s="11"/>
      <c r="AY530" s="11"/>
      <c r="AZ530" s="11"/>
      <c r="BA530" s="12"/>
      <c r="BB530" s="11"/>
    </row>
    <row r="531" spans="8:54" ht="15.75" customHeight="1">
      <c r="H531" s="11"/>
      <c r="I531" s="44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2"/>
      <c r="AJ531" s="11"/>
      <c r="AK531" s="11"/>
      <c r="AL531" s="12"/>
      <c r="AM531" s="11"/>
      <c r="AN531" s="11"/>
      <c r="AO531" s="11"/>
      <c r="AP531" s="11"/>
      <c r="AU531" s="11"/>
      <c r="AV531" s="11"/>
      <c r="AX531" s="11"/>
      <c r="AY531" s="11"/>
      <c r="AZ531" s="11"/>
      <c r="BA531" s="12"/>
      <c r="BB531" s="11"/>
    </row>
    <row r="532" spans="8:54" ht="15.75" customHeight="1">
      <c r="H532" s="11"/>
      <c r="I532" s="44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2"/>
      <c r="AJ532" s="11"/>
      <c r="AK532" s="11"/>
      <c r="AL532" s="12"/>
      <c r="AM532" s="11"/>
      <c r="AN532" s="11"/>
      <c r="AO532" s="11"/>
      <c r="AP532" s="11"/>
      <c r="AU532" s="11"/>
      <c r="AV532" s="11"/>
      <c r="AX532" s="11"/>
      <c r="AY532" s="11"/>
      <c r="AZ532" s="11"/>
      <c r="BA532" s="12"/>
      <c r="BB532" s="11"/>
    </row>
    <row r="533" spans="8:54" ht="15.75" customHeight="1">
      <c r="H533" s="11"/>
      <c r="I533" s="44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2"/>
      <c r="AJ533" s="11"/>
      <c r="AK533" s="11"/>
      <c r="AL533" s="12"/>
      <c r="AM533" s="11"/>
      <c r="AN533" s="11"/>
      <c r="AO533" s="11"/>
      <c r="AP533" s="11"/>
      <c r="AU533" s="11"/>
      <c r="AV533" s="11"/>
      <c r="AX533" s="11"/>
      <c r="AY533" s="11"/>
      <c r="AZ533" s="11"/>
      <c r="BA533" s="12"/>
      <c r="BB533" s="11"/>
    </row>
    <row r="534" spans="8:54" ht="15.75" customHeight="1">
      <c r="H534" s="11"/>
      <c r="I534" s="44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2"/>
      <c r="AJ534" s="11"/>
      <c r="AK534" s="11"/>
      <c r="AL534" s="12"/>
      <c r="AM534" s="11"/>
      <c r="AN534" s="11"/>
      <c r="AO534" s="11"/>
      <c r="AP534" s="11"/>
      <c r="AU534" s="11"/>
      <c r="AV534" s="11"/>
      <c r="AX534" s="11"/>
      <c r="AY534" s="11"/>
      <c r="AZ534" s="11"/>
      <c r="BA534" s="12"/>
      <c r="BB534" s="11"/>
    </row>
    <row r="535" spans="8:54" ht="15.75" customHeight="1">
      <c r="H535" s="11"/>
      <c r="I535" s="44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2"/>
      <c r="AJ535" s="11"/>
      <c r="AK535" s="11"/>
      <c r="AL535" s="12"/>
      <c r="AM535" s="11"/>
      <c r="AN535" s="11"/>
      <c r="AO535" s="11"/>
      <c r="AP535" s="11"/>
      <c r="AU535" s="11"/>
      <c r="AV535" s="11"/>
      <c r="AX535" s="11"/>
      <c r="AY535" s="11"/>
      <c r="AZ535" s="11"/>
      <c r="BA535" s="12"/>
      <c r="BB535" s="11"/>
    </row>
    <row r="536" spans="8:54" ht="15.75" customHeight="1">
      <c r="H536" s="11"/>
      <c r="I536" s="44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2"/>
      <c r="AJ536" s="11"/>
      <c r="AK536" s="11"/>
      <c r="AL536" s="12"/>
      <c r="AM536" s="11"/>
      <c r="AN536" s="11"/>
      <c r="AO536" s="11"/>
      <c r="AP536" s="11"/>
      <c r="AU536" s="11"/>
      <c r="AV536" s="11"/>
      <c r="AX536" s="11"/>
      <c r="AY536" s="11"/>
      <c r="AZ536" s="11"/>
      <c r="BA536" s="12"/>
      <c r="BB536" s="11"/>
    </row>
    <row r="537" spans="8:54" ht="15.75" customHeight="1">
      <c r="H537" s="11"/>
      <c r="I537" s="44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2"/>
      <c r="AJ537" s="11"/>
      <c r="AK537" s="11"/>
      <c r="AL537" s="12"/>
      <c r="AM537" s="11"/>
      <c r="AN537" s="11"/>
      <c r="AO537" s="11"/>
      <c r="AP537" s="11"/>
      <c r="AU537" s="11"/>
      <c r="AV537" s="11"/>
      <c r="AX537" s="11"/>
      <c r="AY537" s="11"/>
      <c r="AZ537" s="11"/>
      <c r="BA537" s="12"/>
      <c r="BB537" s="11"/>
    </row>
    <row r="538" spans="8:54" ht="15.75" customHeight="1">
      <c r="H538" s="11"/>
      <c r="I538" s="44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2"/>
      <c r="AJ538" s="11"/>
      <c r="AK538" s="11"/>
      <c r="AL538" s="12"/>
      <c r="AM538" s="11"/>
      <c r="AN538" s="11"/>
      <c r="AO538" s="11"/>
      <c r="AP538" s="11"/>
      <c r="AU538" s="11"/>
      <c r="AV538" s="11"/>
      <c r="AX538" s="11"/>
      <c r="AY538" s="11"/>
      <c r="AZ538" s="11"/>
      <c r="BA538" s="12"/>
      <c r="BB538" s="11"/>
    </row>
    <row r="539" spans="8:54" ht="15.75" customHeight="1">
      <c r="H539" s="11"/>
      <c r="I539" s="44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2"/>
      <c r="AJ539" s="11"/>
      <c r="AK539" s="11"/>
      <c r="AL539" s="12"/>
      <c r="AM539" s="11"/>
      <c r="AN539" s="11"/>
      <c r="AO539" s="11"/>
      <c r="AP539" s="11"/>
      <c r="AU539" s="11"/>
      <c r="AV539" s="11"/>
      <c r="AX539" s="11"/>
      <c r="AY539" s="11"/>
      <c r="AZ539" s="11"/>
      <c r="BA539" s="12"/>
      <c r="BB539" s="11"/>
    </row>
    <row r="540" spans="8:54" ht="15.75" customHeight="1">
      <c r="H540" s="11"/>
      <c r="I540" s="44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2"/>
      <c r="AJ540" s="11"/>
      <c r="AK540" s="11"/>
      <c r="AL540" s="12"/>
      <c r="AM540" s="11"/>
      <c r="AN540" s="11"/>
      <c r="AO540" s="11"/>
      <c r="AP540" s="11"/>
      <c r="AU540" s="11"/>
      <c r="AV540" s="11"/>
      <c r="AX540" s="11"/>
      <c r="AY540" s="11"/>
      <c r="AZ540" s="11"/>
      <c r="BA540" s="12"/>
      <c r="BB540" s="11"/>
    </row>
    <row r="541" spans="8:54" ht="15.75" customHeight="1">
      <c r="H541" s="11"/>
      <c r="I541" s="44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2"/>
      <c r="AJ541" s="11"/>
      <c r="AK541" s="11"/>
      <c r="AL541" s="12"/>
      <c r="AM541" s="11"/>
      <c r="AN541" s="11"/>
      <c r="AO541" s="11"/>
      <c r="AP541" s="11"/>
      <c r="AU541" s="11"/>
      <c r="AV541" s="11"/>
      <c r="AX541" s="11"/>
      <c r="AY541" s="11"/>
      <c r="AZ541" s="11"/>
      <c r="BA541" s="12"/>
      <c r="BB541" s="11"/>
    </row>
    <row r="542" spans="8:54" ht="15.75" customHeight="1">
      <c r="H542" s="11"/>
      <c r="I542" s="44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2"/>
      <c r="AJ542" s="11"/>
      <c r="AK542" s="11"/>
      <c r="AL542" s="12"/>
      <c r="AM542" s="11"/>
      <c r="AN542" s="11"/>
      <c r="AO542" s="11"/>
      <c r="AP542" s="11"/>
      <c r="AU542" s="11"/>
      <c r="AV542" s="11"/>
      <c r="AX542" s="11"/>
      <c r="AY542" s="11"/>
      <c r="AZ542" s="11"/>
      <c r="BA542" s="12"/>
      <c r="BB542" s="11"/>
    </row>
    <row r="543" spans="8:54" ht="15.75" customHeight="1">
      <c r="H543" s="11"/>
      <c r="I543" s="44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2"/>
      <c r="AJ543" s="11"/>
      <c r="AK543" s="11"/>
      <c r="AL543" s="12"/>
      <c r="AM543" s="11"/>
      <c r="AN543" s="11"/>
      <c r="AO543" s="11"/>
      <c r="AP543" s="11"/>
      <c r="AU543" s="11"/>
      <c r="AV543" s="11"/>
      <c r="AX543" s="11"/>
      <c r="AY543" s="11"/>
      <c r="AZ543" s="11"/>
      <c r="BA543" s="12"/>
      <c r="BB543" s="11"/>
    </row>
    <row r="544" spans="8:54" ht="15.75" customHeight="1">
      <c r="H544" s="11"/>
      <c r="I544" s="44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2"/>
      <c r="AJ544" s="11"/>
      <c r="AK544" s="11"/>
      <c r="AL544" s="12"/>
      <c r="AM544" s="11"/>
      <c r="AN544" s="11"/>
      <c r="AO544" s="11"/>
      <c r="AP544" s="11"/>
      <c r="AU544" s="11"/>
      <c r="AV544" s="11"/>
      <c r="AX544" s="11"/>
      <c r="AY544" s="11"/>
      <c r="AZ544" s="11"/>
      <c r="BA544" s="12"/>
      <c r="BB544" s="11"/>
    </row>
    <row r="545" spans="8:54" ht="15.75" customHeight="1">
      <c r="H545" s="11"/>
      <c r="I545" s="44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2"/>
      <c r="AJ545" s="11"/>
      <c r="AK545" s="11"/>
      <c r="AL545" s="12"/>
      <c r="AM545" s="11"/>
      <c r="AN545" s="11"/>
      <c r="AO545" s="11"/>
      <c r="AP545" s="11"/>
      <c r="AU545" s="11"/>
      <c r="AV545" s="11"/>
      <c r="AX545" s="11"/>
      <c r="AY545" s="11"/>
      <c r="AZ545" s="11"/>
      <c r="BA545" s="12"/>
      <c r="BB545" s="11"/>
    </row>
    <row r="546" spans="8:54" ht="15.75" customHeight="1">
      <c r="H546" s="11"/>
      <c r="I546" s="44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2"/>
      <c r="AJ546" s="11"/>
      <c r="AK546" s="11"/>
      <c r="AL546" s="12"/>
      <c r="AM546" s="11"/>
      <c r="AN546" s="11"/>
      <c r="AO546" s="11"/>
      <c r="AP546" s="11"/>
      <c r="AU546" s="11"/>
      <c r="AV546" s="11"/>
      <c r="AX546" s="11"/>
      <c r="AY546" s="11"/>
      <c r="AZ546" s="11"/>
      <c r="BA546" s="12"/>
      <c r="BB546" s="11"/>
    </row>
    <row r="547" spans="8:54" ht="15.75" customHeight="1">
      <c r="H547" s="11"/>
      <c r="I547" s="44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2"/>
      <c r="AJ547" s="11"/>
      <c r="AK547" s="11"/>
      <c r="AL547" s="12"/>
      <c r="AM547" s="11"/>
      <c r="AN547" s="11"/>
      <c r="AO547" s="11"/>
      <c r="AP547" s="11"/>
      <c r="AU547" s="11"/>
      <c r="AV547" s="11"/>
      <c r="AX547" s="11"/>
      <c r="AY547" s="11"/>
      <c r="AZ547" s="11"/>
      <c r="BA547" s="12"/>
      <c r="BB547" s="11"/>
    </row>
    <row r="548" spans="8:54" ht="15.75" customHeight="1">
      <c r="H548" s="11"/>
      <c r="I548" s="44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2"/>
      <c r="AJ548" s="11"/>
      <c r="AK548" s="11"/>
      <c r="AL548" s="12"/>
      <c r="AM548" s="11"/>
      <c r="AN548" s="11"/>
      <c r="AO548" s="11"/>
      <c r="AP548" s="11"/>
      <c r="AU548" s="11"/>
      <c r="AV548" s="11"/>
      <c r="AX548" s="11"/>
      <c r="AY548" s="11"/>
      <c r="AZ548" s="11"/>
      <c r="BA548" s="12"/>
      <c r="BB548" s="11"/>
    </row>
    <row r="549" spans="8:54" ht="15.75" customHeight="1">
      <c r="H549" s="11"/>
      <c r="I549" s="44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2"/>
      <c r="AJ549" s="11"/>
      <c r="AK549" s="11"/>
      <c r="AL549" s="12"/>
      <c r="AM549" s="11"/>
      <c r="AN549" s="11"/>
      <c r="AO549" s="11"/>
      <c r="AP549" s="11"/>
      <c r="AU549" s="11"/>
      <c r="AV549" s="11"/>
      <c r="AX549" s="11"/>
      <c r="AY549" s="11"/>
      <c r="AZ549" s="11"/>
      <c r="BA549" s="12"/>
      <c r="BB549" s="11"/>
    </row>
    <row r="550" spans="8:54" ht="15.75" customHeight="1">
      <c r="H550" s="11"/>
      <c r="I550" s="44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2"/>
      <c r="AJ550" s="11"/>
      <c r="AK550" s="11"/>
      <c r="AL550" s="12"/>
      <c r="AM550" s="11"/>
      <c r="AN550" s="11"/>
      <c r="AO550" s="11"/>
      <c r="AP550" s="11"/>
      <c r="AU550" s="11"/>
      <c r="AV550" s="11"/>
      <c r="AX550" s="11"/>
      <c r="AY550" s="11"/>
      <c r="AZ550" s="11"/>
      <c r="BA550" s="12"/>
      <c r="BB550" s="11"/>
    </row>
    <row r="551" spans="8:54" ht="15.75" customHeight="1">
      <c r="H551" s="11"/>
      <c r="I551" s="44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2"/>
      <c r="AJ551" s="11"/>
      <c r="AK551" s="11"/>
      <c r="AL551" s="12"/>
      <c r="AM551" s="11"/>
      <c r="AN551" s="11"/>
      <c r="AO551" s="11"/>
      <c r="AP551" s="11"/>
      <c r="AU551" s="11"/>
      <c r="AV551" s="11"/>
      <c r="AX551" s="11"/>
      <c r="AY551" s="11"/>
      <c r="AZ551" s="11"/>
      <c r="BA551" s="12"/>
      <c r="BB551" s="11"/>
    </row>
    <row r="552" spans="8:54" ht="15.75" customHeight="1">
      <c r="H552" s="11"/>
      <c r="I552" s="44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2"/>
      <c r="AJ552" s="11"/>
      <c r="AK552" s="11"/>
      <c r="AL552" s="12"/>
      <c r="AM552" s="11"/>
      <c r="AN552" s="11"/>
      <c r="AO552" s="11"/>
      <c r="AP552" s="11"/>
      <c r="AU552" s="11"/>
      <c r="AV552" s="11"/>
      <c r="AX552" s="11"/>
      <c r="AY552" s="11"/>
      <c r="AZ552" s="11"/>
      <c r="BA552" s="12"/>
      <c r="BB552" s="11"/>
    </row>
    <row r="553" spans="8:54" ht="15.75" customHeight="1">
      <c r="H553" s="11"/>
      <c r="I553" s="44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2"/>
      <c r="AJ553" s="11"/>
      <c r="AK553" s="11"/>
      <c r="AL553" s="12"/>
      <c r="AM553" s="11"/>
      <c r="AN553" s="11"/>
      <c r="AO553" s="11"/>
      <c r="AP553" s="11"/>
      <c r="AU553" s="11"/>
      <c r="AV553" s="11"/>
      <c r="AX553" s="11"/>
      <c r="AY553" s="11"/>
      <c r="AZ553" s="11"/>
      <c r="BA553" s="12"/>
      <c r="BB553" s="11"/>
    </row>
    <row r="554" spans="8:54" ht="15.75" customHeight="1">
      <c r="H554" s="11"/>
      <c r="I554" s="44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2"/>
      <c r="AJ554" s="11"/>
      <c r="AK554" s="11"/>
      <c r="AL554" s="12"/>
      <c r="AM554" s="11"/>
      <c r="AN554" s="11"/>
      <c r="AO554" s="11"/>
      <c r="AP554" s="11"/>
      <c r="AU554" s="11"/>
      <c r="AV554" s="11"/>
      <c r="AX554" s="11"/>
      <c r="AY554" s="11"/>
      <c r="AZ554" s="11"/>
      <c r="BA554" s="12"/>
      <c r="BB554" s="11"/>
    </row>
    <row r="555" spans="8:54" ht="15.75" customHeight="1">
      <c r="H555" s="11"/>
      <c r="I555" s="44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2"/>
      <c r="AJ555" s="11"/>
      <c r="AK555" s="11"/>
      <c r="AL555" s="12"/>
      <c r="AM555" s="11"/>
      <c r="AN555" s="11"/>
      <c r="AO555" s="11"/>
      <c r="AP555" s="11"/>
      <c r="AU555" s="11"/>
      <c r="AV555" s="11"/>
      <c r="AX555" s="11"/>
      <c r="AY555" s="11"/>
      <c r="AZ555" s="11"/>
      <c r="BA555" s="12"/>
      <c r="BB555" s="11"/>
    </row>
    <row r="556" spans="8:54" ht="15.75" customHeight="1">
      <c r="H556" s="11"/>
      <c r="I556" s="44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2"/>
      <c r="AJ556" s="11"/>
      <c r="AK556" s="11"/>
      <c r="AL556" s="12"/>
      <c r="AM556" s="11"/>
      <c r="AN556" s="11"/>
      <c r="AO556" s="11"/>
      <c r="AP556" s="11"/>
      <c r="AU556" s="11"/>
      <c r="AV556" s="11"/>
      <c r="AX556" s="11"/>
      <c r="AY556" s="11"/>
      <c r="AZ556" s="11"/>
      <c r="BA556" s="12"/>
      <c r="BB556" s="11"/>
    </row>
    <row r="557" spans="8:54" ht="15.75" customHeight="1">
      <c r="H557" s="11"/>
      <c r="I557" s="44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2"/>
      <c r="AJ557" s="11"/>
      <c r="AK557" s="11"/>
      <c r="AL557" s="12"/>
      <c r="AM557" s="11"/>
      <c r="AN557" s="11"/>
      <c r="AO557" s="11"/>
      <c r="AP557" s="11"/>
      <c r="AU557" s="11"/>
      <c r="AV557" s="11"/>
      <c r="AX557" s="11"/>
      <c r="AY557" s="11"/>
      <c r="AZ557" s="11"/>
      <c r="BA557" s="12"/>
      <c r="BB557" s="11"/>
    </row>
    <row r="558" spans="8:54" ht="15.75" customHeight="1">
      <c r="H558" s="11"/>
      <c r="I558" s="44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2"/>
      <c r="AJ558" s="11"/>
      <c r="AK558" s="11"/>
      <c r="AL558" s="12"/>
      <c r="AM558" s="11"/>
      <c r="AN558" s="11"/>
      <c r="AO558" s="11"/>
      <c r="AP558" s="11"/>
      <c r="AU558" s="11"/>
      <c r="AV558" s="11"/>
      <c r="AX558" s="11"/>
      <c r="AY558" s="11"/>
      <c r="AZ558" s="11"/>
      <c r="BA558" s="12"/>
      <c r="BB558" s="11"/>
    </row>
    <row r="559" spans="8:54" ht="15.75" customHeight="1">
      <c r="H559" s="11"/>
      <c r="I559" s="44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2"/>
      <c r="AJ559" s="11"/>
      <c r="AK559" s="11"/>
      <c r="AL559" s="12"/>
      <c r="AM559" s="11"/>
      <c r="AN559" s="11"/>
      <c r="AO559" s="11"/>
      <c r="AP559" s="11"/>
      <c r="AU559" s="11"/>
      <c r="AV559" s="11"/>
      <c r="AX559" s="11"/>
      <c r="AY559" s="11"/>
      <c r="AZ559" s="11"/>
      <c r="BA559" s="12"/>
      <c r="BB559" s="11"/>
    </row>
    <row r="560" spans="8:54" ht="15.75" customHeight="1">
      <c r="H560" s="11"/>
      <c r="I560" s="44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2"/>
      <c r="AJ560" s="11"/>
      <c r="AK560" s="11"/>
      <c r="AL560" s="12"/>
      <c r="AM560" s="11"/>
      <c r="AN560" s="11"/>
      <c r="AO560" s="11"/>
      <c r="AP560" s="11"/>
      <c r="AU560" s="11"/>
      <c r="AV560" s="11"/>
      <c r="AX560" s="11"/>
      <c r="AY560" s="11"/>
      <c r="AZ560" s="11"/>
      <c r="BA560" s="12"/>
      <c r="BB560" s="11"/>
    </row>
    <row r="561" spans="8:54" ht="15.75" customHeight="1">
      <c r="H561" s="11"/>
      <c r="I561" s="44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2"/>
      <c r="AJ561" s="11"/>
      <c r="AK561" s="11"/>
      <c r="AL561" s="12"/>
      <c r="AM561" s="11"/>
      <c r="AN561" s="11"/>
      <c r="AO561" s="11"/>
      <c r="AP561" s="11"/>
      <c r="AU561" s="11"/>
      <c r="AV561" s="11"/>
      <c r="AX561" s="11"/>
      <c r="AY561" s="11"/>
      <c r="AZ561" s="11"/>
      <c r="BA561" s="12"/>
      <c r="BB561" s="11"/>
    </row>
    <row r="562" spans="8:54" ht="15.75" customHeight="1">
      <c r="H562" s="11"/>
      <c r="I562" s="44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2"/>
      <c r="AJ562" s="11"/>
      <c r="AK562" s="11"/>
      <c r="AL562" s="12"/>
      <c r="AM562" s="11"/>
      <c r="AN562" s="11"/>
      <c r="AO562" s="11"/>
      <c r="AP562" s="11"/>
      <c r="AU562" s="11"/>
      <c r="AV562" s="11"/>
      <c r="AX562" s="11"/>
      <c r="AY562" s="11"/>
      <c r="AZ562" s="11"/>
      <c r="BA562" s="12"/>
      <c r="BB562" s="11"/>
    </row>
    <row r="563" spans="8:54" ht="15.75" customHeight="1">
      <c r="H563" s="11"/>
      <c r="I563" s="44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2"/>
      <c r="AJ563" s="11"/>
      <c r="AK563" s="11"/>
      <c r="AL563" s="12"/>
      <c r="AM563" s="11"/>
      <c r="AN563" s="11"/>
      <c r="AO563" s="11"/>
      <c r="AP563" s="11"/>
      <c r="AU563" s="11"/>
      <c r="AV563" s="11"/>
      <c r="AX563" s="11"/>
      <c r="AY563" s="11"/>
      <c r="AZ563" s="11"/>
      <c r="BA563" s="12"/>
      <c r="BB563" s="11"/>
    </row>
    <row r="564" spans="8:54" ht="15.75" customHeight="1">
      <c r="H564" s="11"/>
      <c r="I564" s="44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2"/>
      <c r="AJ564" s="11"/>
      <c r="AK564" s="11"/>
      <c r="AL564" s="12"/>
      <c r="AM564" s="11"/>
      <c r="AN564" s="11"/>
      <c r="AO564" s="11"/>
      <c r="AP564" s="11"/>
      <c r="AU564" s="11"/>
      <c r="AV564" s="11"/>
      <c r="AX564" s="11"/>
      <c r="AY564" s="11"/>
      <c r="AZ564" s="11"/>
      <c r="BA564" s="12"/>
      <c r="BB564" s="11"/>
    </row>
    <row r="565" spans="8:54" ht="15.75" customHeight="1">
      <c r="H565" s="11"/>
      <c r="I565" s="44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2"/>
      <c r="AJ565" s="11"/>
      <c r="AK565" s="11"/>
      <c r="AL565" s="12"/>
      <c r="AM565" s="11"/>
      <c r="AN565" s="11"/>
      <c r="AO565" s="11"/>
      <c r="AP565" s="11"/>
      <c r="AU565" s="11"/>
      <c r="AV565" s="11"/>
      <c r="AX565" s="11"/>
      <c r="AY565" s="11"/>
      <c r="AZ565" s="11"/>
      <c r="BA565" s="12"/>
      <c r="BB565" s="11"/>
    </row>
    <row r="566" spans="8:54" ht="15.75" customHeight="1">
      <c r="H566" s="11"/>
      <c r="I566" s="44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2"/>
      <c r="AJ566" s="11"/>
      <c r="AK566" s="11"/>
      <c r="AL566" s="12"/>
      <c r="AM566" s="11"/>
      <c r="AN566" s="11"/>
      <c r="AO566" s="11"/>
      <c r="AP566" s="11"/>
      <c r="AU566" s="11"/>
      <c r="AV566" s="11"/>
      <c r="AX566" s="11"/>
      <c r="AY566" s="11"/>
      <c r="AZ566" s="11"/>
      <c r="BA566" s="12"/>
      <c r="BB566" s="11"/>
    </row>
    <row r="567" spans="8:54" ht="15.75" customHeight="1">
      <c r="H567" s="11"/>
      <c r="I567" s="44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2"/>
      <c r="AJ567" s="11"/>
      <c r="AK567" s="11"/>
      <c r="AL567" s="12"/>
      <c r="AM567" s="11"/>
      <c r="AN567" s="11"/>
      <c r="AO567" s="11"/>
      <c r="AP567" s="11"/>
      <c r="AU567" s="11"/>
      <c r="AV567" s="11"/>
      <c r="AX567" s="11"/>
      <c r="AY567" s="11"/>
      <c r="AZ567" s="11"/>
      <c r="BA567" s="12"/>
      <c r="BB567" s="11"/>
    </row>
    <row r="568" spans="8:54" ht="15.75" customHeight="1">
      <c r="H568" s="11"/>
      <c r="I568" s="44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2"/>
      <c r="AJ568" s="11"/>
      <c r="AK568" s="11"/>
      <c r="AL568" s="12"/>
      <c r="AM568" s="11"/>
      <c r="AN568" s="11"/>
      <c r="AO568" s="11"/>
      <c r="AP568" s="11"/>
      <c r="AU568" s="11"/>
      <c r="AV568" s="11"/>
      <c r="AX568" s="11"/>
      <c r="AY568" s="11"/>
      <c r="AZ568" s="11"/>
      <c r="BA568" s="12"/>
      <c r="BB568" s="11"/>
    </row>
    <row r="569" spans="8:54" ht="15.75" customHeight="1">
      <c r="H569" s="11"/>
      <c r="I569" s="44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2"/>
      <c r="AJ569" s="11"/>
      <c r="AK569" s="11"/>
      <c r="AL569" s="12"/>
      <c r="AM569" s="11"/>
      <c r="AN569" s="11"/>
      <c r="AO569" s="11"/>
      <c r="AP569" s="11"/>
      <c r="AU569" s="11"/>
      <c r="AV569" s="11"/>
      <c r="AX569" s="11"/>
      <c r="AY569" s="11"/>
      <c r="AZ569" s="11"/>
      <c r="BA569" s="12"/>
      <c r="BB569" s="11"/>
    </row>
    <row r="570" spans="8:54" ht="15.75" customHeight="1">
      <c r="H570" s="11"/>
      <c r="I570" s="44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2"/>
      <c r="AJ570" s="11"/>
      <c r="AK570" s="11"/>
      <c r="AL570" s="12"/>
      <c r="AM570" s="11"/>
      <c r="AN570" s="11"/>
      <c r="AO570" s="11"/>
      <c r="AP570" s="11"/>
      <c r="AU570" s="11"/>
      <c r="AV570" s="11"/>
      <c r="AX570" s="11"/>
      <c r="AY570" s="11"/>
      <c r="AZ570" s="11"/>
      <c r="BA570" s="12"/>
      <c r="BB570" s="11"/>
    </row>
    <row r="571" spans="8:54" ht="15.75" customHeight="1">
      <c r="H571" s="11"/>
      <c r="I571" s="44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2"/>
      <c r="AJ571" s="11"/>
      <c r="AK571" s="11"/>
      <c r="AL571" s="12"/>
      <c r="AM571" s="11"/>
      <c r="AN571" s="11"/>
      <c r="AO571" s="11"/>
      <c r="AP571" s="11"/>
      <c r="AU571" s="11"/>
      <c r="AV571" s="11"/>
      <c r="AX571" s="11"/>
      <c r="AY571" s="11"/>
      <c r="AZ571" s="11"/>
      <c r="BA571" s="12"/>
      <c r="BB571" s="11"/>
    </row>
    <row r="572" spans="8:54" ht="15.75" customHeight="1">
      <c r="H572" s="11"/>
      <c r="I572" s="44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2"/>
      <c r="AJ572" s="11"/>
      <c r="AK572" s="11"/>
      <c r="AL572" s="12"/>
      <c r="AM572" s="11"/>
      <c r="AN572" s="11"/>
      <c r="AO572" s="11"/>
      <c r="AP572" s="11"/>
      <c r="AU572" s="11"/>
      <c r="AV572" s="11"/>
      <c r="AX572" s="11"/>
      <c r="AY572" s="11"/>
      <c r="AZ572" s="11"/>
      <c r="BA572" s="12"/>
      <c r="BB572" s="11"/>
    </row>
    <row r="573" spans="8:54" ht="15.75" customHeight="1">
      <c r="H573" s="11"/>
      <c r="I573" s="44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2"/>
      <c r="AJ573" s="11"/>
      <c r="AK573" s="11"/>
      <c r="AL573" s="12"/>
      <c r="AM573" s="11"/>
      <c r="AN573" s="11"/>
      <c r="AO573" s="11"/>
      <c r="AP573" s="11"/>
      <c r="AU573" s="11"/>
      <c r="AV573" s="11"/>
      <c r="AX573" s="11"/>
      <c r="AY573" s="11"/>
      <c r="AZ573" s="11"/>
      <c r="BA573" s="12"/>
      <c r="BB573" s="11"/>
    </row>
    <row r="574" spans="8:54" ht="15.75" customHeight="1">
      <c r="H574" s="11"/>
      <c r="I574" s="44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2"/>
      <c r="AJ574" s="11"/>
      <c r="AK574" s="11"/>
      <c r="AL574" s="12"/>
      <c r="AM574" s="11"/>
      <c r="AN574" s="11"/>
      <c r="AO574" s="11"/>
      <c r="AP574" s="11"/>
      <c r="AU574" s="11"/>
      <c r="AV574" s="11"/>
      <c r="AX574" s="11"/>
      <c r="AY574" s="11"/>
      <c r="AZ574" s="11"/>
      <c r="BA574" s="12"/>
      <c r="BB574" s="11"/>
    </row>
    <row r="575" spans="8:54" ht="15.75" customHeight="1">
      <c r="H575" s="11"/>
      <c r="I575" s="44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2"/>
      <c r="AJ575" s="11"/>
      <c r="AK575" s="11"/>
      <c r="AL575" s="12"/>
      <c r="AM575" s="11"/>
      <c r="AN575" s="11"/>
      <c r="AO575" s="11"/>
      <c r="AP575" s="11"/>
      <c r="AU575" s="11"/>
      <c r="AV575" s="11"/>
      <c r="AX575" s="11"/>
      <c r="AY575" s="11"/>
      <c r="AZ575" s="11"/>
      <c r="BA575" s="12"/>
      <c r="BB575" s="11"/>
    </row>
    <row r="576" spans="8:54" ht="15.75" customHeight="1">
      <c r="H576" s="11"/>
      <c r="I576" s="44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2"/>
      <c r="AJ576" s="11"/>
      <c r="AK576" s="11"/>
      <c r="AL576" s="12"/>
      <c r="AM576" s="11"/>
      <c r="AN576" s="11"/>
      <c r="AO576" s="11"/>
      <c r="AP576" s="11"/>
      <c r="AU576" s="11"/>
      <c r="AV576" s="11"/>
      <c r="AX576" s="11"/>
      <c r="AY576" s="11"/>
      <c r="AZ576" s="11"/>
      <c r="BA576" s="12"/>
      <c r="BB576" s="11"/>
    </row>
    <row r="577" spans="8:54" ht="15.75" customHeight="1">
      <c r="H577" s="11"/>
      <c r="I577" s="44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2"/>
      <c r="AJ577" s="11"/>
      <c r="AK577" s="11"/>
      <c r="AL577" s="12"/>
      <c r="AM577" s="11"/>
      <c r="AN577" s="11"/>
      <c r="AO577" s="11"/>
      <c r="AP577" s="11"/>
      <c r="AU577" s="11"/>
      <c r="AV577" s="11"/>
      <c r="AX577" s="11"/>
      <c r="AY577" s="11"/>
      <c r="AZ577" s="11"/>
      <c r="BA577" s="12"/>
      <c r="BB577" s="11"/>
    </row>
    <row r="578" spans="8:54" ht="15.75" customHeight="1">
      <c r="H578" s="11"/>
      <c r="I578" s="44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2"/>
      <c r="AJ578" s="11"/>
      <c r="AK578" s="11"/>
      <c r="AL578" s="12"/>
      <c r="AM578" s="11"/>
      <c r="AN578" s="11"/>
      <c r="AO578" s="11"/>
      <c r="AP578" s="11"/>
      <c r="AU578" s="11"/>
      <c r="AV578" s="11"/>
      <c r="AX578" s="11"/>
      <c r="AY578" s="11"/>
      <c r="AZ578" s="11"/>
      <c r="BA578" s="12"/>
      <c r="BB578" s="11"/>
    </row>
    <row r="579" spans="8:54" ht="15.75" customHeight="1">
      <c r="H579" s="11"/>
      <c r="I579" s="44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2"/>
      <c r="AJ579" s="11"/>
      <c r="AK579" s="11"/>
      <c r="AL579" s="12"/>
      <c r="AM579" s="11"/>
      <c r="AN579" s="11"/>
      <c r="AO579" s="11"/>
      <c r="AP579" s="11"/>
      <c r="AU579" s="11"/>
      <c r="AV579" s="11"/>
      <c r="AX579" s="11"/>
      <c r="AY579" s="11"/>
      <c r="AZ579" s="11"/>
      <c r="BA579" s="12"/>
      <c r="BB579" s="11"/>
    </row>
    <row r="580" spans="8:54" ht="15.75" customHeight="1">
      <c r="H580" s="11"/>
      <c r="I580" s="44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2"/>
      <c r="AJ580" s="11"/>
      <c r="AK580" s="11"/>
      <c r="AL580" s="12"/>
      <c r="AM580" s="11"/>
      <c r="AN580" s="11"/>
      <c r="AO580" s="11"/>
      <c r="AP580" s="11"/>
      <c r="AU580" s="11"/>
      <c r="AV580" s="11"/>
      <c r="AX580" s="11"/>
      <c r="AY580" s="11"/>
      <c r="AZ580" s="11"/>
      <c r="BA580" s="12"/>
      <c r="BB580" s="11"/>
    </row>
    <row r="581" spans="8:54" ht="15.75" customHeight="1">
      <c r="H581" s="11"/>
      <c r="I581" s="44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2"/>
      <c r="AJ581" s="11"/>
      <c r="AK581" s="11"/>
      <c r="AL581" s="12"/>
      <c r="AM581" s="11"/>
      <c r="AN581" s="11"/>
      <c r="AO581" s="11"/>
      <c r="AP581" s="11"/>
      <c r="AU581" s="11"/>
      <c r="AV581" s="11"/>
      <c r="AX581" s="11"/>
      <c r="AY581" s="11"/>
      <c r="AZ581" s="11"/>
      <c r="BA581" s="12"/>
      <c r="BB581" s="11"/>
    </row>
    <row r="582" spans="8:54" ht="15.75" customHeight="1">
      <c r="H582" s="11"/>
      <c r="I582" s="44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2"/>
      <c r="AJ582" s="11"/>
      <c r="AK582" s="11"/>
      <c r="AL582" s="12"/>
      <c r="AM582" s="11"/>
      <c r="AN582" s="11"/>
      <c r="AO582" s="11"/>
      <c r="AP582" s="11"/>
      <c r="AU582" s="11"/>
      <c r="AV582" s="11"/>
      <c r="AX582" s="11"/>
      <c r="AY582" s="11"/>
      <c r="AZ582" s="11"/>
      <c r="BA582" s="12"/>
      <c r="BB582" s="11"/>
    </row>
    <row r="583" spans="8:54" ht="15.75" customHeight="1">
      <c r="H583" s="11"/>
      <c r="I583" s="44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2"/>
      <c r="AJ583" s="11"/>
      <c r="AK583" s="11"/>
      <c r="AL583" s="12"/>
      <c r="AM583" s="11"/>
      <c r="AN583" s="11"/>
      <c r="AO583" s="11"/>
      <c r="AP583" s="11"/>
      <c r="AU583" s="11"/>
      <c r="AV583" s="11"/>
      <c r="AX583" s="11"/>
      <c r="AY583" s="11"/>
      <c r="AZ583" s="11"/>
      <c r="BA583" s="12"/>
      <c r="BB583" s="11"/>
    </row>
    <row r="584" spans="8:54" ht="15.75" customHeight="1">
      <c r="H584" s="11"/>
      <c r="I584" s="44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2"/>
      <c r="AJ584" s="11"/>
      <c r="AK584" s="11"/>
      <c r="AL584" s="12"/>
      <c r="AM584" s="11"/>
      <c r="AN584" s="11"/>
      <c r="AO584" s="11"/>
      <c r="AP584" s="11"/>
      <c r="AU584" s="11"/>
      <c r="AV584" s="11"/>
      <c r="AX584" s="11"/>
      <c r="AY584" s="11"/>
      <c r="AZ584" s="11"/>
      <c r="BA584" s="12"/>
      <c r="BB584" s="11"/>
    </row>
    <row r="585" spans="8:54" ht="15.75" customHeight="1">
      <c r="H585" s="11"/>
      <c r="I585" s="44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2"/>
      <c r="AJ585" s="11"/>
      <c r="AK585" s="11"/>
      <c r="AL585" s="12"/>
      <c r="AM585" s="11"/>
      <c r="AN585" s="11"/>
      <c r="AO585" s="11"/>
      <c r="AP585" s="11"/>
      <c r="AU585" s="11"/>
      <c r="AV585" s="11"/>
      <c r="AX585" s="11"/>
      <c r="AY585" s="11"/>
      <c r="AZ585" s="11"/>
      <c r="BA585" s="12"/>
      <c r="BB585" s="11"/>
    </row>
    <row r="586" spans="8:54" ht="15.75" customHeight="1">
      <c r="H586" s="11"/>
      <c r="I586" s="44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2"/>
      <c r="AJ586" s="11"/>
      <c r="AK586" s="11"/>
      <c r="AL586" s="12"/>
      <c r="AM586" s="11"/>
      <c r="AN586" s="11"/>
      <c r="AO586" s="11"/>
      <c r="AP586" s="11"/>
      <c r="AU586" s="11"/>
      <c r="AV586" s="11"/>
      <c r="AX586" s="11"/>
      <c r="AY586" s="11"/>
      <c r="AZ586" s="11"/>
      <c r="BA586" s="12"/>
      <c r="BB586" s="11"/>
    </row>
    <row r="587" spans="8:54" ht="15.75" customHeight="1">
      <c r="H587" s="11"/>
      <c r="I587" s="44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2"/>
      <c r="AJ587" s="11"/>
      <c r="AK587" s="11"/>
      <c r="AL587" s="12"/>
      <c r="AM587" s="11"/>
      <c r="AN587" s="11"/>
      <c r="AO587" s="11"/>
      <c r="AP587" s="11"/>
      <c r="AU587" s="11"/>
      <c r="AV587" s="11"/>
      <c r="AX587" s="11"/>
      <c r="AY587" s="11"/>
      <c r="AZ587" s="11"/>
      <c r="BA587" s="12"/>
      <c r="BB587" s="11"/>
    </row>
    <row r="588" spans="8:54" ht="15.75" customHeight="1">
      <c r="H588" s="11"/>
      <c r="I588" s="44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2"/>
      <c r="AJ588" s="11"/>
      <c r="AK588" s="11"/>
      <c r="AL588" s="12"/>
      <c r="AM588" s="11"/>
      <c r="AN588" s="11"/>
      <c r="AO588" s="11"/>
      <c r="AP588" s="11"/>
      <c r="AU588" s="11"/>
      <c r="AV588" s="11"/>
      <c r="AX588" s="11"/>
      <c r="AY588" s="11"/>
      <c r="AZ588" s="11"/>
      <c r="BA588" s="12"/>
      <c r="BB588" s="11"/>
    </row>
    <row r="589" spans="8:54" ht="15.75" customHeight="1">
      <c r="H589" s="11"/>
      <c r="I589" s="44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2"/>
      <c r="AJ589" s="11"/>
      <c r="AK589" s="11"/>
      <c r="AL589" s="12"/>
      <c r="AM589" s="11"/>
      <c r="AN589" s="11"/>
      <c r="AO589" s="11"/>
      <c r="AP589" s="11"/>
      <c r="AU589" s="11"/>
      <c r="AV589" s="11"/>
      <c r="AX589" s="11"/>
      <c r="AY589" s="11"/>
      <c r="AZ589" s="11"/>
      <c r="BA589" s="12"/>
      <c r="BB589" s="11"/>
    </row>
    <row r="590" spans="8:54" ht="15.75" customHeight="1">
      <c r="H590" s="11"/>
      <c r="I590" s="44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2"/>
      <c r="AJ590" s="11"/>
      <c r="AK590" s="11"/>
      <c r="AL590" s="12"/>
      <c r="AM590" s="11"/>
      <c r="AN590" s="11"/>
      <c r="AO590" s="11"/>
      <c r="AP590" s="11"/>
      <c r="AU590" s="11"/>
      <c r="AV590" s="11"/>
      <c r="AX590" s="11"/>
      <c r="AY590" s="11"/>
      <c r="AZ590" s="11"/>
      <c r="BA590" s="12"/>
      <c r="BB590" s="11"/>
    </row>
    <row r="591" spans="8:54" ht="15.75" customHeight="1">
      <c r="H591" s="11"/>
      <c r="I591" s="44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2"/>
      <c r="AJ591" s="11"/>
      <c r="AK591" s="11"/>
      <c r="AL591" s="12"/>
      <c r="AM591" s="11"/>
      <c r="AN591" s="11"/>
      <c r="AO591" s="11"/>
      <c r="AP591" s="11"/>
      <c r="AU591" s="11"/>
      <c r="AV591" s="11"/>
      <c r="AX591" s="11"/>
      <c r="AY591" s="11"/>
      <c r="AZ591" s="11"/>
      <c r="BA591" s="12"/>
      <c r="BB591" s="11"/>
    </row>
    <row r="592" spans="8:54" ht="15.75" customHeight="1">
      <c r="H592" s="11"/>
      <c r="I592" s="44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2"/>
      <c r="AJ592" s="11"/>
      <c r="AK592" s="11"/>
      <c r="AL592" s="12"/>
      <c r="AM592" s="11"/>
      <c r="AN592" s="11"/>
      <c r="AO592" s="11"/>
      <c r="AP592" s="11"/>
      <c r="AU592" s="11"/>
      <c r="AV592" s="11"/>
      <c r="AX592" s="11"/>
      <c r="AY592" s="11"/>
      <c r="AZ592" s="11"/>
      <c r="BA592" s="12"/>
      <c r="BB592" s="11"/>
    </row>
    <row r="593" spans="8:54" ht="15.75" customHeight="1">
      <c r="H593" s="11"/>
      <c r="I593" s="44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2"/>
      <c r="AJ593" s="11"/>
      <c r="AK593" s="11"/>
      <c r="AL593" s="12"/>
      <c r="AM593" s="11"/>
      <c r="AN593" s="11"/>
      <c r="AO593" s="11"/>
      <c r="AP593" s="11"/>
      <c r="AU593" s="11"/>
      <c r="AV593" s="11"/>
      <c r="AX593" s="11"/>
      <c r="AY593" s="11"/>
      <c r="AZ593" s="11"/>
      <c r="BA593" s="12"/>
      <c r="BB593" s="11"/>
    </row>
    <row r="594" spans="8:54" ht="15.75" customHeight="1">
      <c r="H594" s="11"/>
      <c r="I594" s="44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2"/>
      <c r="AJ594" s="11"/>
      <c r="AK594" s="11"/>
      <c r="AL594" s="12"/>
      <c r="AM594" s="11"/>
      <c r="AN594" s="11"/>
      <c r="AO594" s="11"/>
      <c r="AP594" s="11"/>
      <c r="AU594" s="11"/>
      <c r="AV594" s="11"/>
      <c r="AX594" s="11"/>
      <c r="AY594" s="11"/>
      <c r="AZ594" s="11"/>
      <c r="BA594" s="12"/>
      <c r="BB594" s="11"/>
    </row>
    <row r="595" spans="8:54" ht="15.75" customHeight="1">
      <c r="H595" s="11"/>
      <c r="I595" s="44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2"/>
      <c r="AJ595" s="11"/>
      <c r="AK595" s="11"/>
      <c r="AL595" s="12"/>
      <c r="AM595" s="11"/>
      <c r="AN595" s="11"/>
      <c r="AO595" s="11"/>
      <c r="AP595" s="11"/>
      <c r="AU595" s="11"/>
      <c r="AV595" s="11"/>
      <c r="AX595" s="11"/>
      <c r="AY595" s="11"/>
      <c r="AZ595" s="11"/>
      <c r="BA595" s="12"/>
      <c r="BB595" s="11"/>
    </row>
    <row r="596" spans="8:54" ht="15.75" customHeight="1">
      <c r="H596" s="11"/>
      <c r="I596" s="44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2"/>
      <c r="AJ596" s="11"/>
      <c r="AK596" s="11"/>
      <c r="AL596" s="12"/>
      <c r="AM596" s="11"/>
      <c r="AN596" s="11"/>
      <c r="AO596" s="11"/>
      <c r="AP596" s="11"/>
      <c r="AU596" s="11"/>
      <c r="AV596" s="11"/>
      <c r="AX596" s="11"/>
      <c r="AY596" s="11"/>
      <c r="AZ596" s="11"/>
      <c r="BA596" s="12"/>
      <c r="BB596" s="11"/>
    </row>
    <row r="597" spans="8:54" ht="15.75" customHeight="1">
      <c r="H597" s="11"/>
      <c r="I597" s="44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2"/>
      <c r="AJ597" s="11"/>
      <c r="AK597" s="11"/>
      <c r="AL597" s="12"/>
      <c r="AM597" s="11"/>
      <c r="AN597" s="11"/>
      <c r="AO597" s="11"/>
      <c r="AP597" s="11"/>
      <c r="AU597" s="11"/>
      <c r="AV597" s="11"/>
      <c r="AX597" s="11"/>
      <c r="AY597" s="11"/>
      <c r="AZ597" s="11"/>
      <c r="BA597" s="12"/>
      <c r="BB597" s="11"/>
    </row>
    <row r="598" spans="8:54" ht="15.75" customHeight="1">
      <c r="H598" s="11"/>
      <c r="I598" s="44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2"/>
      <c r="AJ598" s="11"/>
      <c r="AK598" s="11"/>
      <c r="AL598" s="12"/>
      <c r="AM598" s="11"/>
      <c r="AN598" s="11"/>
      <c r="AO598" s="11"/>
      <c r="AP598" s="11"/>
      <c r="AU598" s="11"/>
      <c r="AV598" s="11"/>
      <c r="AX598" s="11"/>
      <c r="AY598" s="11"/>
      <c r="AZ598" s="11"/>
      <c r="BA598" s="12"/>
      <c r="BB598" s="11"/>
    </row>
    <row r="599" spans="8:54" ht="15.75" customHeight="1">
      <c r="H599" s="11"/>
      <c r="I599" s="44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2"/>
      <c r="AJ599" s="11"/>
      <c r="AK599" s="11"/>
      <c r="AL599" s="12"/>
      <c r="AM599" s="11"/>
      <c r="AN599" s="11"/>
      <c r="AO599" s="11"/>
      <c r="AP599" s="11"/>
      <c r="AU599" s="11"/>
      <c r="AV599" s="11"/>
      <c r="AX599" s="11"/>
      <c r="AY599" s="11"/>
      <c r="AZ599" s="11"/>
      <c r="BA599" s="12"/>
      <c r="BB599" s="11"/>
    </row>
    <row r="600" spans="8:54" ht="15.75" customHeight="1">
      <c r="H600" s="11"/>
      <c r="I600" s="44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2"/>
      <c r="AJ600" s="11"/>
      <c r="AK600" s="11"/>
      <c r="AL600" s="12"/>
      <c r="AM600" s="11"/>
      <c r="AN600" s="11"/>
      <c r="AO600" s="11"/>
      <c r="AP600" s="11"/>
      <c r="AU600" s="11"/>
      <c r="AV600" s="11"/>
      <c r="AX600" s="11"/>
      <c r="AY600" s="11"/>
      <c r="AZ600" s="11"/>
      <c r="BA600" s="12"/>
      <c r="BB600" s="11"/>
    </row>
    <row r="601" spans="8:54" ht="15.75" customHeight="1">
      <c r="H601" s="11"/>
      <c r="I601" s="44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2"/>
      <c r="AJ601" s="11"/>
      <c r="AK601" s="11"/>
      <c r="AL601" s="12"/>
      <c r="AM601" s="11"/>
      <c r="AN601" s="11"/>
      <c r="AO601" s="11"/>
      <c r="AP601" s="11"/>
      <c r="AU601" s="11"/>
      <c r="AV601" s="11"/>
      <c r="AX601" s="11"/>
      <c r="AY601" s="11"/>
      <c r="AZ601" s="11"/>
      <c r="BA601" s="12"/>
      <c r="BB601" s="11"/>
    </row>
    <row r="602" spans="8:54" ht="15.75" customHeight="1">
      <c r="H602" s="11"/>
      <c r="I602" s="44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2"/>
      <c r="AJ602" s="11"/>
      <c r="AK602" s="11"/>
      <c r="AL602" s="12"/>
      <c r="AM602" s="11"/>
      <c r="AN602" s="11"/>
      <c r="AO602" s="11"/>
      <c r="AP602" s="11"/>
      <c r="AU602" s="11"/>
      <c r="AV602" s="11"/>
      <c r="AX602" s="11"/>
      <c r="AY602" s="11"/>
      <c r="AZ602" s="11"/>
      <c r="BA602" s="12"/>
      <c r="BB602" s="11"/>
    </row>
    <row r="603" spans="8:54" ht="15.75" customHeight="1">
      <c r="H603" s="11"/>
      <c r="I603" s="44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2"/>
      <c r="AJ603" s="11"/>
      <c r="AK603" s="11"/>
      <c r="AL603" s="12"/>
      <c r="AM603" s="11"/>
      <c r="AN603" s="11"/>
      <c r="AO603" s="11"/>
      <c r="AP603" s="11"/>
      <c r="AU603" s="11"/>
      <c r="AV603" s="11"/>
      <c r="AX603" s="11"/>
      <c r="AY603" s="11"/>
      <c r="AZ603" s="11"/>
      <c r="BA603" s="12"/>
      <c r="BB603" s="11"/>
    </row>
    <row r="604" spans="8:54" ht="15.75" customHeight="1">
      <c r="H604" s="11"/>
      <c r="I604" s="44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2"/>
      <c r="AJ604" s="11"/>
      <c r="AK604" s="11"/>
      <c r="AL604" s="12"/>
      <c r="AM604" s="11"/>
      <c r="AN604" s="11"/>
      <c r="AO604" s="11"/>
      <c r="AP604" s="11"/>
      <c r="AU604" s="11"/>
      <c r="AV604" s="11"/>
      <c r="AX604" s="11"/>
      <c r="AY604" s="11"/>
      <c r="AZ604" s="11"/>
      <c r="BA604" s="12"/>
      <c r="BB604" s="11"/>
    </row>
    <row r="605" spans="8:54" ht="15.75" customHeight="1">
      <c r="H605" s="11"/>
      <c r="I605" s="44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2"/>
      <c r="AJ605" s="11"/>
      <c r="AK605" s="11"/>
      <c r="AL605" s="12"/>
      <c r="AM605" s="11"/>
      <c r="AN605" s="11"/>
      <c r="AO605" s="11"/>
      <c r="AP605" s="11"/>
      <c r="AU605" s="11"/>
      <c r="AV605" s="11"/>
      <c r="AX605" s="11"/>
      <c r="AY605" s="11"/>
      <c r="AZ605" s="11"/>
      <c r="BA605" s="12"/>
      <c r="BB605" s="11"/>
    </row>
    <row r="606" spans="8:54" ht="15.75" customHeight="1">
      <c r="H606" s="11"/>
      <c r="I606" s="44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2"/>
      <c r="AJ606" s="11"/>
      <c r="AK606" s="11"/>
      <c r="AL606" s="12"/>
      <c r="AM606" s="11"/>
      <c r="AN606" s="11"/>
      <c r="AO606" s="11"/>
      <c r="AP606" s="11"/>
      <c r="AU606" s="11"/>
      <c r="AV606" s="11"/>
      <c r="AX606" s="11"/>
      <c r="AY606" s="11"/>
      <c r="AZ606" s="11"/>
      <c r="BA606" s="12"/>
      <c r="BB606" s="11"/>
    </row>
    <row r="607" spans="8:54" ht="15.75" customHeight="1">
      <c r="H607" s="11"/>
      <c r="I607" s="44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2"/>
      <c r="AJ607" s="11"/>
      <c r="AK607" s="11"/>
      <c r="AL607" s="12"/>
      <c r="AM607" s="11"/>
      <c r="AN607" s="11"/>
      <c r="AO607" s="11"/>
      <c r="AP607" s="11"/>
      <c r="AU607" s="11"/>
      <c r="AV607" s="11"/>
      <c r="AX607" s="11"/>
      <c r="AY607" s="11"/>
      <c r="AZ607" s="11"/>
      <c r="BA607" s="12"/>
      <c r="BB607" s="11"/>
    </row>
    <row r="608" spans="8:54" ht="15.75" customHeight="1">
      <c r="H608" s="11"/>
      <c r="I608" s="44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2"/>
      <c r="AJ608" s="11"/>
      <c r="AK608" s="11"/>
      <c r="AL608" s="12"/>
      <c r="AM608" s="11"/>
      <c r="AN608" s="11"/>
      <c r="AO608" s="11"/>
      <c r="AP608" s="11"/>
      <c r="AU608" s="11"/>
      <c r="AV608" s="11"/>
      <c r="AX608" s="11"/>
      <c r="AY608" s="11"/>
      <c r="AZ608" s="11"/>
      <c r="BA608" s="12"/>
      <c r="BB608" s="11"/>
    </row>
    <row r="609" spans="8:54" ht="15.75" customHeight="1">
      <c r="H609" s="11"/>
      <c r="I609" s="44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2"/>
      <c r="AJ609" s="11"/>
      <c r="AK609" s="11"/>
      <c r="AL609" s="12"/>
      <c r="AM609" s="11"/>
      <c r="AN609" s="11"/>
      <c r="AO609" s="11"/>
      <c r="AP609" s="11"/>
      <c r="AU609" s="11"/>
      <c r="AV609" s="11"/>
      <c r="AX609" s="11"/>
      <c r="AY609" s="11"/>
      <c r="AZ609" s="11"/>
      <c r="BA609" s="12"/>
      <c r="BB609" s="11"/>
    </row>
    <row r="610" spans="8:54" ht="15.75" customHeight="1">
      <c r="H610" s="11"/>
      <c r="I610" s="44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2"/>
      <c r="AJ610" s="11"/>
      <c r="AK610" s="11"/>
      <c r="AL610" s="12"/>
      <c r="AM610" s="11"/>
      <c r="AN610" s="11"/>
      <c r="AO610" s="11"/>
      <c r="AP610" s="11"/>
      <c r="AU610" s="11"/>
      <c r="AV610" s="11"/>
      <c r="AX610" s="11"/>
      <c r="AY610" s="11"/>
      <c r="AZ610" s="11"/>
      <c r="BA610" s="12"/>
      <c r="BB610" s="11"/>
    </row>
    <row r="611" spans="8:54" ht="15.75" customHeight="1">
      <c r="H611" s="11"/>
      <c r="I611" s="44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2"/>
      <c r="AJ611" s="11"/>
      <c r="AK611" s="11"/>
      <c r="AL611" s="12"/>
      <c r="AM611" s="11"/>
      <c r="AN611" s="11"/>
      <c r="AO611" s="11"/>
      <c r="AP611" s="11"/>
      <c r="AU611" s="11"/>
      <c r="AV611" s="11"/>
      <c r="AX611" s="11"/>
      <c r="AY611" s="11"/>
      <c r="AZ611" s="11"/>
      <c r="BA611" s="12"/>
      <c r="BB611" s="11"/>
    </row>
    <row r="612" spans="8:54" ht="15.75" customHeight="1">
      <c r="H612" s="11"/>
      <c r="I612" s="44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2"/>
      <c r="AJ612" s="11"/>
      <c r="AK612" s="11"/>
      <c r="AL612" s="12"/>
      <c r="AM612" s="11"/>
      <c r="AN612" s="11"/>
      <c r="AO612" s="11"/>
      <c r="AP612" s="11"/>
      <c r="AU612" s="11"/>
      <c r="AV612" s="11"/>
      <c r="AX612" s="11"/>
      <c r="AY612" s="11"/>
      <c r="AZ612" s="11"/>
      <c r="BA612" s="12"/>
      <c r="BB612" s="11"/>
    </row>
    <row r="613" spans="8:54" ht="15.75" customHeight="1">
      <c r="H613" s="11"/>
      <c r="I613" s="44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2"/>
      <c r="AJ613" s="11"/>
      <c r="AK613" s="11"/>
      <c r="AL613" s="12"/>
      <c r="AM613" s="11"/>
      <c r="AN613" s="11"/>
      <c r="AO613" s="11"/>
      <c r="AP613" s="11"/>
      <c r="AU613" s="11"/>
      <c r="AV613" s="11"/>
      <c r="AX613" s="11"/>
      <c r="AY613" s="11"/>
      <c r="AZ613" s="11"/>
      <c r="BA613" s="12"/>
      <c r="BB613" s="11"/>
    </row>
    <row r="614" spans="8:54" ht="15.75" customHeight="1">
      <c r="H614" s="11"/>
      <c r="I614" s="44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2"/>
      <c r="AJ614" s="11"/>
      <c r="AK614" s="11"/>
      <c r="AL614" s="12"/>
      <c r="AM614" s="11"/>
      <c r="AN614" s="11"/>
      <c r="AO614" s="11"/>
      <c r="AP614" s="11"/>
      <c r="AU614" s="11"/>
      <c r="AV614" s="11"/>
      <c r="AX614" s="11"/>
      <c r="AY614" s="11"/>
      <c r="AZ614" s="11"/>
      <c r="BA614" s="12"/>
      <c r="BB614" s="11"/>
    </row>
    <row r="615" spans="8:54" ht="15.75" customHeight="1">
      <c r="H615" s="11"/>
      <c r="I615" s="44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2"/>
      <c r="AJ615" s="11"/>
      <c r="AK615" s="11"/>
      <c r="AL615" s="12"/>
      <c r="AM615" s="11"/>
      <c r="AN615" s="11"/>
      <c r="AO615" s="11"/>
      <c r="AP615" s="11"/>
      <c r="AU615" s="11"/>
      <c r="AV615" s="11"/>
      <c r="AX615" s="11"/>
      <c r="AY615" s="11"/>
      <c r="AZ615" s="11"/>
      <c r="BA615" s="12"/>
      <c r="BB615" s="11"/>
    </row>
    <row r="616" spans="8:54" ht="15.75" customHeight="1">
      <c r="H616" s="11"/>
      <c r="I616" s="44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2"/>
      <c r="AJ616" s="11"/>
      <c r="AK616" s="11"/>
      <c r="AL616" s="12"/>
      <c r="AM616" s="11"/>
      <c r="AN616" s="11"/>
      <c r="AO616" s="11"/>
      <c r="AP616" s="11"/>
      <c r="AU616" s="11"/>
      <c r="AV616" s="11"/>
      <c r="AX616" s="11"/>
      <c r="AY616" s="11"/>
      <c r="AZ616" s="11"/>
      <c r="BA616" s="12"/>
      <c r="BB616" s="11"/>
    </row>
    <row r="617" spans="8:54" ht="15.75" customHeight="1">
      <c r="H617" s="11"/>
      <c r="I617" s="44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2"/>
      <c r="AJ617" s="11"/>
      <c r="AK617" s="11"/>
      <c r="AL617" s="12"/>
      <c r="AM617" s="11"/>
      <c r="AN617" s="11"/>
      <c r="AO617" s="11"/>
      <c r="AP617" s="11"/>
      <c r="AU617" s="11"/>
      <c r="AV617" s="11"/>
      <c r="AX617" s="11"/>
      <c r="AY617" s="11"/>
      <c r="AZ617" s="11"/>
      <c r="BA617" s="12"/>
      <c r="BB617" s="11"/>
    </row>
    <row r="618" spans="8:54" ht="15.75" customHeight="1">
      <c r="H618" s="11"/>
      <c r="I618" s="44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2"/>
      <c r="AJ618" s="11"/>
      <c r="AK618" s="11"/>
      <c r="AL618" s="12"/>
      <c r="AM618" s="11"/>
      <c r="AN618" s="11"/>
      <c r="AO618" s="11"/>
      <c r="AP618" s="11"/>
      <c r="AU618" s="11"/>
      <c r="AV618" s="11"/>
      <c r="AX618" s="11"/>
      <c r="AY618" s="11"/>
      <c r="AZ618" s="11"/>
      <c r="BA618" s="12"/>
      <c r="BB618" s="11"/>
    </row>
    <row r="619" spans="8:54" ht="15.75" customHeight="1">
      <c r="H619" s="11"/>
      <c r="I619" s="44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2"/>
      <c r="AJ619" s="11"/>
      <c r="AK619" s="11"/>
      <c r="AL619" s="12"/>
      <c r="AM619" s="11"/>
      <c r="AN619" s="11"/>
      <c r="AO619" s="11"/>
      <c r="AP619" s="11"/>
      <c r="AU619" s="11"/>
      <c r="AV619" s="11"/>
      <c r="AX619" s="11"/>
      <c r="AY619" s="11"/>
      <c r="AZ619" s="11"/>
      <c r="BA619" s="12"/>
      <c r="BB619" s="11"/>
    </row>
    <row r="620" spans="8:54" ht="15.75" customHeight="1">
      <c r="H620" s="11"/>
      <c r="I620" s="44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2"/>
      <c r="AJ620" s="11"/>
      <c r="AK620" s="11"/>
      <c r="AL620" s="12"/>
      <c r="AM620" s="11"/>
      <c r="AN620" s="11"/>
      <c r="AO620" s="11"/>
      <c r="AP620" s="11"/>
      <c r="AU620" s="11"/>
      <c r="AV620" s="11"/>
      <c r="AX620" s="11"/>
      <c r="AY620" s="11"/>
      <c r="AZ620" s="11"/>
      <c r="BA620" s="12"/>
      <c r="BB620" s="11"/>
    </row>
    <row r="621" spans="8:54" ht="15.75" customHeight="1">
      <c r="H621" s="11"/>
      <c r="I621" s="44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2"/>
      <c r="AJ621" s="11"/>
      <c r="AK621" s="11"/>
      <c r="AL621" s="12"/>
      <c r="AM621" s="11"/>
      <c r="AN621" s="11"/>
      <c r="AO621" s="11"/>
      <c r="AP621" s="11"/>
      <c r="AU621" s="11"/>
      <c r="AV621" s="11"/>
      <c r="AX621" s="11"/>
      <c r="AY621" s="11"/>
      <c r="AZ621" s="11"/>
      <c r="BA621" s="12"/>
      <c r="BB621" s="11"/>
    </row>
    <row r="622" spans="8:54" ht="15.75" customHeight="1">
      <c r="H622" s="11"/>
      <c r="I622" s="44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2"/>
      <c r="AJ622" s="11"/>
      <c r="AK622" s="11"/>
      <c r="AL622" s="12"/>
      <c r="AM622" s="11"/>
      <c r="AN622" s="11"/>
      <c r="AO622" s="11"/>
      <c r="AP622" s="11"/>
      <c r="AU622" s="11"/>
      <c r="AV622" s="11"/>
      <c r="AX622" s="11"/>
      <c r="AY622" s="11"/>
      <c r="AZ622" s="11"/>
      <c r="BA622" s="12"/>
      <c r="BB622" s="11"/>
    </row>
    <row r="623" spans="8:54" ht="15.75" customHeight="1">
      <c r="H623" s="11"/>
      <c r="I623" s="44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2"/>
      <c r="AJ623" s="11"/>
      <c r="AK623" s="11"/>
      <c r="AL623" s="12"/>
      <c r="AM623" s="11"/>
      <c r="AN623" s="11"/>
      <c r="AO623" s="11"/>
      <c r="AP623" s="11"/>
      <c r="AU623" s="11"/>
      <c r="AV623" s="11"/>
      <c r="AX623" s="11"/>
      <c r="AY623" s="11"/>
      <c r="AZ623" s="11"/>
      <c r="BA623" s="12"/>
      <c r="BB623" s="11"/>
    </row>
    <row r="624" spans="8:54" ht="15.75" customHeight="1">
      <c r="H624" s="11"/>
      <c r="I624" s="44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2"/>
      <c r="AJ624" s="11"/>
      <c r="AK624" s="11"/>
      <c r="AL624" s="12"/>
      <c r="AM624" s="11"/>
      <c r="AN624" s="11"/>
      <c r="AO624" s="11"/>
      <c r="AP624" s="11"/>
      <c r="AU624" s="11"/>
      <c r="AV624" s="11"/>
      <c r="AX624" s="11"/>
      <c r="AY624" s="11"/>
      <c r="AZ624" s="11"/>
      <c r="BA624" s="12"/>
      <c r="BB624" s="11"/>
    </row>
    <row r="625" spans="8:54" ht="15.75" customHeight="1">
      <c r="H625" s="11"/>
      <c r="I625" s="44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2"/>
      <c r="AJ625" s="11"/>
      <c r="AK625" s="11"/>
      <c r="AL625" s="12"/>
      <c r="AM625" s="11"/>
      <c r="AN625" s="11"/>
      <c r="AO625" s="11"/>
      <c r="AP625" s="11"/>
      <c r="AU625" s="11"/>
      <c r="AV625" s="11"/>
      <c r="AX625" s="11"/>
      <c r="AY625" s="11"/>
      <c r="AZ625" s="11"/>
      <c r="BA625" s="12"/>
      <c r="BB625" s="11"/>
    </row>
    <row r="626" spans="8:54" ht="15.75" customHeight="1">
      <c r="H626" s="11"/>
      <c r="I626" s="44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2"/>
      <c r="AJ626" s="11"/>
      <c r="AK626" s="11"/>
      <c r="AL626" s="12"/>
      <c r="AM626" s="11"/>
      <c r="AN626" s="11"/>
      <c r="AO626" s="11"/>
      <c r="AP626" s="11"/>
      <c r="AU626" s="11"/>
      <c r="AV626" s="11"/>
      <c r="AX626" s="11"/>
      <c r="AY626" s="11"/>
      <c r="AZ626" s="11"/>
      <c r="BA626" s="12"/>
      <c r="BB626" s="11"/>
    </row>
    <row r="627" spans="8:54" ht="15.75" customHeight="1">
      <c r="H627" s="11"/>
      <c r="I627" s="44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2"/>
      <c r="AJ627" s="11"/>
      <c r="AK627" s="11"/>
      <c r="AL627" s="12"/>
      <c r="AM627" s="11"/>
      <c r="AN627" s="11"/>
      <c r="AO627" s="11"/>
      <c r="AP627" s="11"/>
      <c r="AU627" s="11"/>
      <c r="AV627" s="11"/>
      <c r="AX627" s="11"/>
      <c r="AY627" s="11"/>
      <c r="AZ627" s="11"/>
      <c r="BA627" s="12"/>
      <c r="BB627" s="11"/>
    </row>
    <row r="628" spans="8:54" ht="15.75" customHeight="1">
      <c r="H628" s="11"/>
      <c r="I628" s="44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2"/>
      <c r="AJ628" s="11"/>
      <c r="AK628" s="11"/>
      <c r="AL628" s="12"/>
      <c r="AM628" s="11"/>
      <c r="AN628" s="11"/>
      <c r="AO628" s="11"/>
      <c r="AP628" s="11"/>
      <c r="AU628" s="11"/>
      <c r="AV628" s="11"/>
      <c r="AX628" s="11"/>
      <c r="AY628" s="11"/>
      <c r="AZ628" s="11"/>
      <c r="BA628" s="12"/>
      <c r="BB628" s="11"/>
    </row>
    <row r="629" spans="8:54" ht="15.75" customHeight="1">
      <c r="H629" s="11"/>
      <c r="I629" s="44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2"/>
      <c r="AJ629" s="11"/>
      <c r="AK629" s="11"/>
      <c r="AL629" s="12"/>
      <c r="AM629" s="11"/>
      <c r="AN629" s="11"/>
      <c r="AO629" s="11"/>
      <c r="AP629" s="11"/>
      <c r="AU629" s="11"/>
      <c r="AV629" s="11"/>
      <c r="AX629" s="11"/>
      <c r="AY629" s="11"/>
      <c r="AZ629" s="11"/>
      <c r="BA629" s="12"/>
      <c r="BB629" s="11"/>
    </row>
    <row r="630" spans="8:54" ht="15.75" customHeight="1">
      <c r="H630" s="11"/>
      <c r="I630" s="44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2"/>
      <c r="AJ630" s="11"/>
      <c r="AK630" s="11"/>
      <c r="AL630" s="12"/>
      <c r="AM630" s="11"/>
      <c r="AN630" s="11"/>
      <c r="AO630" s="11"/>
      <c r="AP630" s="11"/>
      <c r="AU630" s="11"/>
      <c r="AV630" s="11"/>
      <c r="AX630" s="11"/>
      <c r="AY630" s="11"/>
      <c r="AZ630" s="11"/>
      <c r="BA630" s="12"/>
      <c r="BB630" s="11"/>
    </row>
    <row r="631" spans="8:54" ht="15.75" customHeight="1">
      <c r="H631" s="11"/>
      <c r="I631" s="44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2"/>
      <c r="AJ631" s="11"/>
      <c r="AK631" s="11"/>
      <c r="AL631" s="12"/>
      <c r="AM631" s="11"/>
      <c r="AN631" s="11"/>
      <c r="AO631" s="11"/>
      <c r="AP631" s="11"/>
      <c r="AU631" s="11"/>
      <c r="AV631" s="11"/>
      <c r="AX631" s="11"/>
      <c r="AY631" s="11"/>
      <c r="AZ631" s="11"/>
      <c r="BA631" s="12"/>
      <c r="BB631" s="11"/>
    </row>
    <row r="632" spans="8:54" ht="15.75" customHeight="1">
      <c r="H632" s="11"/>
      <c r="I632" s="44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2"/>
      <c r="AJ632" s="11"/>
      <c r="AK632" s="11"/>
      <c r="AL632" s="12"/>
      <c r="AM632" s="11"/>
      <c r="AN632" s="11"/>
      <c r="AO632" s="11"/>
      <c r="AP632" s="11"/>
      <c r="AU632" s="11"/>
      <c r="AV632" s="11"/>
      <c r="AX632" s="11"/>
      <c r="AY632" s="11"/>
      <c r="AZ632" s="11"/>
      <c r="BA632" s="12"/>
      <c r="BB632" s="11"/>
    </row>
    <row r="633" spans="8:54" ht="15.75" customHeight="1">
      <c r="H633" s="11"/>
      <c r="I633" s="44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2"/>
      <c r="AJ633" s="11"/>
      <c r="AK633" s="11"/>
      <c r="AL633" s="12"/>
      <c r="AM633" s="11"/>
      <c r="AN633" s="11"/>
      <c r="AO633" s="11"/>
      <c r="AP633" s="11"/>
      <c r="AU633" s="11"/>
      <c r="AV633" s="11"/>
      <c r="AX633" s="11"/>
      <c r="AY633" s="11"/>
      <c r="AZ633" s="11"/>
      <c r="BA633" s="12"/>
      <c r="BB633" s="11"/>
    </row>
    <row r="634" spans="8:54" ht="15.75" customHeight="1">
      <c r="H634" s="11"/>
      <c r="I634" s="44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2"/>
      <c r="AJ634" s="11"/>
      <c r="AK634" s="11"/>
      <c r="AL634" s="12"/>
      <c r="AM634" s="11"/>
      <c r="AN634" s="11"/>
      <c r="AO634" s="11"/>
      <c r="AP634" s="11"/>
      <c r="AU634" s="11"/>
      <c r="AV634" s="11"/>
      <c r="AX634" s="11"/>
      <c r="AY634" s="11"/>
      <c r="AZ634" s="11"/>
      <c r="BA634" s="12"/>
      <c r="BB634" s="11"/>
    </row>
    <row r="635" spans="8:54" ht="15.75" customHeight="1">
      <c r="H635" s="11"/>
      <c r="I635" s="44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2"/>
      <c r="AJ635" s="11"/>
      <c r="AK635" s="11"/>
      <c r="AL635" s="12"/>
      <c r="AM635" s="11"/>
      <c r="AN635" s="11"/>
      <c r="AO635" s="11"/>
      <c r="AP635" s="11"/>
      <c r="AU635" s="11"/>
      <c r="AV635" s="11"/>
      <c r="AX635" s="11"/>
      <c r="AY635" s="11"/>
      <c r="AZ635" s="11"/>
      <c r="BA635" s="12"/>
      <c r="BB635" s="11"/>
    </row>
    <row r="636" spans="8:54" ht="15.75" customHeight="1">
      <c r="H636" s="11"/>
      <c r="I636" s="44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2"/>
      <c r="AJ636" s="11"/>
      <c r="AK636" s="11"/>
      <c r="AL636" s="12"/>
      <c r="AM636" s="11"/>
      <c r="AN636" s="11"/>
      <c r="AO636" s="11"/>
      <c r="AP636" s="11"/>
      <c r="AU636" s="11"/>
      <c r="AV636" s="11"/>
      <c r="AX636" s="11"/>
      <c r="AY636" s="11"/>
      <c r="AZ636" s="11"/>
      <c r="BA636" s="12"/>
      <c r="BB636" s="11"/>
    </row>
    <row r="637" spans="8:54" ht="15.75" customHeight="1">
      <c r="H637" s="11"/>
      <c r="I637" s="44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2"/>
      <c r="AJ637" s="11"/>
      <c r="AK637" s="11"/>
      <c r="AL637" s="12"/>
      <c r="AM637" s="11"/>
      <c r="AN637" s="11"/>
      <c r="AO637" s="11"/>
      <c r="AP637" s="11"/>
      <c r="AU637" s="11"/>
      <c r="AV637" s="11"/>
      <c r="AX637" s="11"/>
      <c r="AY637" s="11"/>
      <c r="AZ637" s="11"/>
      <c r="BA637" s="12"/>
      <c r="BB637" s="11"/>
    </row>
    <row r="638" spans="8:54" ht="15.75" customHeight="1">
      <c r="H638" s="11"/>
      <c r="I638" s="44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2"/>
      <c r="AJ638" s="11"/>
      <c r="AK638" s="11"/>
      <c r="AL638" s="12"/>
      <c r="AM638" s="11"/>
      <c r="AN638" s="11"/>
      <c r="AO638" s="11"/>
      <c r="AP638" s="11"/>
      <c r="AU638" s="11"/>
      <c r="AV638" s="11"/>
      <c r="AX638" s="11"/>
      <c r="AY638" s="11"/>
      <c r="AZ638" s="11"/>
      <c r="BA638" s="12"/>
      <c r="BB638" s="11"/>
    </row>
    <row r="639" spans="8:54" ht="15.75" customHeight="1">
      <c r="H639" s="11"/>
      <c r="I639" s="44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2"/>
      <c r="AJ639" s="11"/>
      <c r="AK639" s="11"/>
      <c r="AL639" s="12"/>
      <c r="AM639" s="11"/>
      <c r="AN639" s="11"/>
      <c r="AO639" s="11"/>
      <c r="AP639" s="11"/>
      <c r="AU639" s="11"/>
      <c r="AV639" s="11"/>
      <c r="AX639" s="11"/>
      <c r="AY639" s="11"/>
      <c r="AZ639" s="11"/>
      <c r="BA639" s="12"/>
      <c r="BB639" s="11"/>
    </row>
    <row r="640" spans="8:54" ht="15.75" customHeight="1">
      <c r="H640" s="11"/>
      <c r="I640" s="44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2"/>
      <c r="AJ640" s="11"/>
      <c r="AK640" s="11"/>
      <c r="AL640" s="12"/>
      <c r="AM640" s="11"/>
      <c r="AN640" s="11"/>
      <c r="AO640" s="11"/>
      <c r="AP640" s="11"/>
      <c r="AU640" s="11"/>
      <c r="AV640" s="11"/>
      <c r="AX640" s="11"/>
      <c r="AY640" s="11"/>
      <c r="AZ640" s="11"/>
      <c r="BA640" s="12"/>
      <c r="BB640" s="11"/>
    </row>
    <row r="641" spans="8:54" ht="15.75" customHeight="1">
      <c r="H641" s="11"/>
      <c r="I641" s="44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2"/>
      <c r="AJ641" s="11"/>
      <c r="AK641" s="11"/>
      <c r="AL641" s="12"/>
      <c r="AM641" s="11"/>
      <c r="AN641" s="11"/>
      <c r="AO641" s="11"/>
      <c r="AP641" s="11"/>
      <c r="AU641" s="11"/>
      <c r="AV641" s="11"/>
      <c r="AX641" s="11"/>
      <c r="AY641" s="11"/>
      <c r="AZ641" s="11"/>
      <c r="BA641" s="12"/>
      <c r="BB641" s="11"/>
    </row>
    <row r="642" spans="8:54" ht="15.75" customHeight="1">
      <c r="H642" s="11"/>
      <c r="I642" s="44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2"/>
      <c r="AJ642" s="11"/>
      <c r="AK642" s="11"/>
      <c r="AL642" s="12"/>
      <c r="AM642" s="11"/>
      <c r="AN642" s="11"/>
      <c r="AO642" s="11"/>
      <c r="AP642" s="11"/>
      <c r="AU642" s="11"/>
      <c r="AV642" s="11"/>
      <c r="AX642" s="11"/>
      <c r="AY642" s="11"/>
      <c r="AZ642" s="11"/>
      <c r="BA642" s="12"/>
      <c r="BB642" s="11"/>
    </row>
    <row r="643" spans="8:54" ht="15.75" customHeight="1">
      <c r="H643" s="11"/>
      <c r="I643" s="44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2"/>
      <c r="AJ643" s="11"/>
      <c r="AK643" s="11"/>
      <c r="AL643" s="12"/>
      <c r="AM643" s="11"/>
      <c r="AN643" s="11"/>
      <c r="AO643" s="11"/>
      <c r="AP643" s="11"/>
      <c r="AU643" s="11"/>
      <c r="AV643" s="11"/>
      <c r="AX643" s="11"/>
      <c r="AY643" s="11"/>
      <c r="AZ643" s="11"/>
      <c r="BA643" s="12"/>
      <c r="BB643" s="11"/>
    </row>
    <row r="644" spans="8:54" ht="15.75" customHeight="1">
      <c r="H644" s="11"/>
      <c r="I644" s="44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2"/>
      <c r="AJ644" s="11"/>
      <c r="AK644" s="11"/>
      <c r="AL644" s="12"/>
      <c r="AM644" s="11"/>
      <c r="AN644" s="11"/>
      <c r="AO644" s="11"/>
      <c r="AP644" s="11"/>
      <c r="AU644" s="11"/>
      <c r="AV644" s="11"/>
      <c r="AX644" s="11"/>
      <c r="AY644" s="11"/>
      <c r="AZ644" s="11"/>
      <c r="BA644" s="12"/>
      <c r="BB644" s="11"/>
    </row>
    <row r="645" spans="8:54" ht="15.75" customHeight="1">
      <c r="H645" s="11"/>
      <c r="I645" s="44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2"/>
      <c r="AJ645" s="11"/>
      <c r="AK645" s="11"/>
      <c r="AL645" s="12"/>
      <c r="AM645" s="11"/>
      <c r="AN645" s="11"/>
      <c r="AO645" s="11"/>
      <c r="AP645" s="11"/>
      <c r="AU645" s="11"/>
      <c r="AV645" s="11"/>
      <c r="AX645" s="11"/>
      <c r="AY645" s="11"/>
      <c r="AZ645" s="11"/>
      <c r="BA645" s="12"/>
      <c r="BB645" s="11"/>
    </row>
    <row r="646" spans="8:54" ht="15.75" customHeight="1">
      <c r="H646" s="11"/>
      <c r="I646" s="44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2"/>
      <c r="AJ646" s="11"/>
      <c r="AK646" s="11"/>
      <c r="AL646" s="12"/>
      <c r="AM646" s="11"/>
      <c r="AN646" s="11"/>
      <c r="AO646" s="11"/>
      <c r="AP646" s="11"/>
      <c r="AU646" s="11"/>
      <c r="AV646" s="11"/>
      <c r="AX646" s="11"/>
      <c r="AY646" s="11"/>
      <c r="AZ646" s="11"/>
      <c r="BA646" s="12"/>
      <c r="BB646" s="11"/>
    </row>
    <row r="647" spans="8:54" ht="15.75" customHeight="1">
      <c r="H647" s="11"/>
      <c r="I647" s="44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2"/>
      <c r="AJ647" s="11"/>
      <c r="AK647" s="11"/>
      <c r="AL647" s="12"/>
      <c r="AM647" s="11"/>
      <c r="AN647" s="11"/>
      <c r="AO647" s="11"/>
      <c r="AP647" s="11"/>
      <c r="AU647" s="11"/>
      <c r="AV647" s="11"/>
      <c r="AX647" s="11"/>
      <c r="AY647" s="11"/>
      <c r="AZ647" s="11"/>
      <c r="BA647" s="12"/>
      <c r="BB647" s="11"/>
    </row>
    <row r="648" spans="8:54" ht="15.75" customHeight="1">
      <c r="H648" s="11"/>
      <c r="I648" s="44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2"/>
      <c r="AJ648" s="11"/>
      <c r="AK648" s="11"/>
      <c r="AL648" s="12"/>
      <c r="AM648" s="11"/>
      <c r="AN648" s="11"/>
      <c r="AO648" s="11"/>
      <c r="AP648" s="11"/>
      <c r="AU648" s="11"/>
      <c r="AV648" s="11"/>
      <c r="AX648" s="11"/>
      <c r="AY648" s="11"/>
      <c r="AZ648" s="11"/>
      <c r="BA648" s="12"/>
      <c r="BB648" s="11"/>
    </row>
    <row r="649" spans="8:54" ht="15.75" customHeight="1">
      <c r="H649" s="11"/>
      <c r="I649" s="44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2"/>
      <c r="AJ649" s="11"/>
      <c r="AK649" s="11"/>
      <c r="AL649" s="12"/>
      <c r="AM649" s="11"/>
      <c r="AN649" s="11"/>
      <c r="AO649" s="11"/>
      <c r="AP649" s="11"/>
      <c r="AU649" s="11"/>
      <c r="AV649" s="11"/>
      <c r="AX649" s="11"/>
      <c r="AY649" s="11"/>
      <c r="AZ649" s="11"/>
      <c r="BA649" s="12"/>
      <c r="BB649" s="11"/>
    </row>
    <row r="650" spans="8:54" ht="15.75" customHeight="1">
      <c r="H650" s="11"/>
      <c r="I650" s="44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2"/>
      <c r="AJ650" s="11"/>
      <c r="AK650" s="11"/>
      <c r="AL650" s="12"/>
      <c r="AM650" s="11"/>
      <c r="AN650" s="11"/>
      <c r="AO650" s="11"/>
      <c r="AP650" s="11"/>
      <c r="AU650" s="11"/>
      <c r="AV650" s="11"/>
      <c r="AX650" s="11"/>
      <c r="AY650" s="11"/>
      <c r="AZ650" s="11"/>
      <c r="BA650" s="12"/>
      <c r="BB650" s="11"/>
    </row>
    <row r="651" spans="8:54" ht="15.75" customHeight="1">
      <c r="H651" s="11"/>
      <c r="I651" s="44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2"/>
      <c r="AJ651" s="11"/>
      <c r="AK651" s="11"/>
      <c r="AL651" s="12"/>
      <c r="AM651" s="11"/>
      <c r="AN651" s="11"/>
      <c r="AO651" s="11"/>
      <c r="AP651" s="11"/>
      <c r="AU651" s="11"/>
      <c r="AV651" s="11"/>
      <c r="AX651" s="11"/>
      <c r="AY651" s="11"/>
      <c r="AZ651" s="11"/>
      <c r="BA651" s="12"/>
      <c r="BB651" s="11"/>
    </row>
    <row r="652" spans="8:54" ht="15.75" customHeight="1">
      <c r="H652" s="11"/>
      <c r="I652" s="44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2"/>
      <c r="AJ652" s="11"/>
      <c r="AK652" s="11"/>
      <c r="AL652" s="12"/>
      <c r="AM652" s="11"/>
      <c r="AN652" s="11"/>
      <c r="AO652" s="11"/>
      <c r="AP652" s="11"/>
      <c r="AU652" s="11"/>
      <c r="AV652" s="11"/>
      <c r="AX652" s="11"/>
      <c r="AY652" s="11"/>
      <c r="AZ652" s="11"/>
      <c r="BA652" s="12"/>
      <c r="BB652" s="11"/>
    </row>
    <row r="653" spans="8:54" ht="15.75" customHeight="1">
      <c r="H653" s="11"/>
      <c r="I653" s="44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2"/>
      <c r="AJ653" s="11"/>
      <c r="AK653" s="11"/>
      <c r="AL653" s="12"/>
      <c r="AM653" s="11"/>
      <c r="AN653" s="11"/>
      <c r="AO653" s="11"/>
      <c r="AP653" s="11"/>
      <c r="AU653" s="11"/>
      <c r="AV653" s="11"/>
      <c r="AX653" s="11"/>
      <c r="AY653" s="11"/>
      <c r="AZ653" s="11"/>
      <c r="BA653" s="12"/>
      <c r="BB653" s="11"/>
    </row>
    <row r="654" spans="8:54" ht="15.75" customHeight="1">
      <c r="H654" s="11"/>
      <c r="I654" s="44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2"/>
      <c r="AJ654" s="11"/>
      <c r="AK654" s="11"/>
      <c r="AL654" s="12"/>
      <c r="AM654" s="11"/>
      <c r="AN654" s="11"/>
      <c r="AO654" s="11"/>
      <c r="AP654" s="11"/>
      <c r="AU654" s="11"/>
      <c r="AV654" s="11"/>
      <c r="AX654" s="11"/>
      <c r="AY654" s="11"/>
      <c r="AZ654" s="11"/>
      <c r="BA654" s="12"/>
      <c r="BB654" s="11"/>
    </row>
    <row r="655" spans="8:54" ht="15.75" customHeight="1">
      <c r="H655" s="11"/>
      <c r="I655" s="44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2"/>
      <c r="AJ655" s="11"/>
      <c r="AK655" s="11"/>
      <c r="AL655" s="12"/>
      <c r="AM655" s="11"/>
      <c r="AN655" s="11"/>
      <c r="AO655" s="11"/>
      <c r="AP655" s="11"/>
      <c r="AU655" s="11"/>
      <c r="AV655" s="11"/>
      <c r="AX655" s="11"/>
      <c r="AY655" s="11"/>
      <c r="AZ655" s="11"/>
      <c r="BA655" s="12"/>
      <c r="BB655" s="11"/>
    </row>
    <row r="656" spans="8:54" ht="15.75" customHeight="1">
      <c r="H656" s="11"/>
      <c r="I656" s="44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2"/>
      <c r="AJ656" s="11"/>
      <c r="AK656" s="11"/>
      <c r="AL656" s="12"/>
      <c r="AM656" s="11"/>
      <c r="AN656" s="11"/>
      <c r="AO656" s="11"/>
      <c r="AP656" s="11"/>
      <c r="AU656" s="11"/>
      <c r="AV656" s="11"/>
      <c r="AX656" s="11"/>
      <c r="AY656" s="11"/>
      <c r="AZ656" s="11"/>
      <c r="BA656" s="12"/>
      <c r="BB656" s="11"/>
    </row>
    <row r="657" spans="8:54" ht="15.75" customHeight="1">
      <c r="H657" s="11"/>
      <c r="I657" s="44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2"/>
      <c r="AJ657" s="11"/>
      <c r="AK657" s="11"/>
      <c r="AL657" s="12"/>
      <c r="AM657" s="11"/>
      <c r="AN657" s="11"/>
      <c r="AO657" s="11"/>
      <c r="AP657" s="11"/>
      <c r="AU657" s="11"/>
      <c r="AV657" s="11"/>
      <c r="AX657" s="11"/>
      <c r="AY657" s="11"/>
      <c r="AZ657" s="11"/>
      <c r="BA657" s="12"/>
      <c r="BB657" s="11"/>
    </row>
    <row r="658" spans="8:54" ht="15.75" customHeight="1">
      <c r="H658" s="11"/>
      <c r="I658" s="44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2"/>
      <c r="AJ658" s="11"/>
      <c r="AK658" s="11"/>
      <c r="AL658" s="12"/>
      <c r="AM658" s="11"/>
      <c r="AN658" s="11"/>
      <c r="AO658" s="11"/>
      <c r="AP658" s="11"/>
      <c r="AU658" s="11"/>
      <c r="AV658" s="11"/>
      <c r="AX658" s="11"/>
      <c r="AY658" s="11"/>
      <c r="AZ658" s="11"/>
      <c r="BA658" s="12"/>
      <c r="BB658" s="11"/>
    </row>
    <row r="659" spans="8:54" ht="15.75" customHeight="1">
      <c r="H659" s="11"/>
      <c r="I659" s="44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2"/>
      <c r="AJ659" s="11"/>
      <c r="AK659" s="11"/>
      <c r="AL659" s="12"/>
      <c r="AM659" s="11"/>
      <c r="AN659" s="11"/>
      <c r="AO659" s="11"/>
      <c r="AP659" s="11"/>
      <c r="AU659" s="11"/>
      <c r="AV659" s="11"/>
      <c r="AX659" s="11"/>
      <c r="AY659" s="11"/>
      <c r="AZ659" s="11"/>
      <c r="BA659" s="12"/>
      <c r="BB659" s="11"/>
    </row>
    <row r="660" spans="8:54" ht="15.75" customHeight="1">
      <c r="H660" s="11"/>
      <c r="I660" s="44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2"/>
      <c r="AJ660" s="11"/>
      <c r="AK660" s="11"/>
      <c r="AL660" s="12"/>
      <c r="AM660" s="11"/>
      <c r="AN660" s="11"/>
      <c r="AO660" s="11"/>
      <c r="AP660" s="11"/>
      <c r="AU660" s="11"/>
      <c r="AV660" s="11"/>
      <c r="AX660" s="11"/>
      <c r="AY660" s="11"/>
      <c r="AZ660" s="11"/>
      <c r="BA660" s="12"/>
      <c r="BB660" s="11"/>
    </row>
    <row r="661" spans="8:54" ht="15.75" customHeight="1">
      <c r="H661" s="11"/>
      <c r="I661" s="44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2"/>
      <c r="AJ661" s="11"/>
      <c r="AK661" s="11"/>
      <c r="AL661" s="12"/>
      <c r="AM661" s="11"/>
      <c r="AN661" s="11"/>
      <c r="AO661" s="11"/>
      <c r="AP661" s="11"/>
      <c r="AU661" s="11"/>
      <c r="AV661" s="11"/>
      <c r="AX661" s="11"/>
      <c r="AY661" s="11"/>
      <c r="AZ661" s="11"/>
      <c r="BA661" s="12"/>
      <c r="BB661" s="11"/>
    </row>
    <row r="662" spans="8:54" ht="15.75" customHeight="1">
      <c r="H662" s="11"/>
      <c r="I662" s="44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2"/>
      <c r="AJ662" s="11"/>
      <c r="AK662" s="11"/>
      <c r="AL662" s="12"/>
      <c r="AM662" s="11"/>
      <c r="AN662" s="11"/>
      <c r="AO662" s="11"/>
      <c r="AP662" s="11"/>
      <c r="AU662" s="11"/>
      <c r="AV662" s="11"/>
      <c r="AX662" s="11"/>
      <c r="AY662" s="11"/>
      <c r="AZ662" s="11"/>
      <c r="BA662" s="12"/>
      <c r="BB662" s="11"/>
    </row>
    <row r="663" spans="8:54" ht="15.75" customHeight="1">
      <c r="H663" s="11"/>
      <c r="I663" s="44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2"/>
      <c r="AJ663" s="11"/>
      <c r="AK663" s="11"/>
      <c r="AL663" s="12"/>
      <c r="AM663" s="11"/>
      <c r="AN663" s="11"/>
      <c r="AO663" s="11"/>
      <c r="AP663" s="11"/>
      <c r="AU663" s="11"/>
      <c r="AV663" s="11"/>
      <c r="AX663" s="11"/>
      <c r="AY663" s="11"/>
      <c r="AZ663" s="11"/>
      <c r="BA663" s="12"/>
      <c r="BB663" s="11"/>
    </row>
    <row r="664" spans="8:54" ht="15.75" customHeight="1">
      <c r="H664" s="11"/>
      <c r="I664" s="44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2"/>
      <c r="AJ664" s="11"/>
      <c r="AK664" s="11"/>
      <c r="AL664" s="12"/>
      <c r="AM664" s="11"/>
      <c r="AN664" s="11"/>
      <c r="AO664" s="11"/>
      <c r="AP664" s="11"/>
      <c r="AU664" s="11"/>
      <c r="AV664" s="11"/>
      <c r="AX664" s="11"/>
      <c r="AY664" s="11"/>
      <c r="AZ664" s="11"/>
      <c r="BA664" s="12"/>
      <c r="BB664" s="11"/>
    </row>
    <row r="665" spans="8:54" ht="15.75" customHeight="1">
      <c r="H665" s="11"/>
      <c r="I665" s="44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2"/>
      <c r="AJ665" s="11"/>
      <c r="AK665" s="11"/>
      <c r="AL665" s="12"/>
      <c r="AM665" s="11"/>
      <c r="AN665" s="11"/>
      <c r="AO665" s="11"/>
      <c r="AP665" s="11"/>
      <c r="AU665" s="11"/>
      <c r="AV665" s="11"/>
      <c r="AX665" s="11"/>
      <c r="AY665" s="11"/>
      <c r="AZ665" s="11"/>
      <c r="BA665" s="12"/>
      <c r="BB665" s="11"/>
    </row>
    <row r="666" spans="8:54" ht="15.75" customHeight="1">
      <c r="H666" s="11"/>
      <c r="I666" s="44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2"/>
      <c r="AJ666" s="11"/>
      <c r="AK666" s="11"/>
      <c r="AL666" s="12"/>
      <c r="AM666" s="11"/>
      <c r="AN666" s="11"/>
      <c r="AO666" s="11"/>
      <c r="AP666" s="11"/>
      <c r="AU666" s="11"/>
      <c r="AV666" s="11"/>
      <c r="AX666" s="11"/>
      <c r="AY666" s="11"/>
      <c r="AZ666" s="11"/>
      <c r="BA666" s="12"/>
      <c r="BB666" s="11"/>
    </row>
    <row r="667" spans="8:54" ht="15.75" customHeight="1">
      <c r="H667" s="11"/>
      <c r="I667" s="44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2"/>
      <c r="AJ667" s="11"/>
      <c r="AK667" s="11"/>
      <c r="AL667" s="12"/>
      <c r="AM667" s="11"/>
      <c r="AN667" s="11"/>
      <c r="AO667" s="11"/>
      <c r="AP667" s="11"/>
      <c r="AU667" s="11"/>
      <c r="AV667" s="11"/>
      <c r="AX667" s="11"/>
      <c r="AY667" s="11"/>
      <c r="AZ667" s="11"/>
      <c r="BA667" s="12"/>
      <c r="BB667" s="11"/>
    </row>
    <row r="668" spans="8:54" ht="15.75" customHeight="1">
      <c r="H668" s="11"/>
      <c r="I668" s="44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2"/>
      <c r="AJ668" s="11"/>
      <c r="AK668" s="11"/>
      <c r="AL668" s="12"/>
      <c r="AM668" s="11"/>
      <c r="AN668" s="11"/>
      <c r="AO668" s="11"/>
      <c r="AP668" s="11"/>
      <c r="AU668" s="11"/>
      <c r="AV668" s="11"/>
      <c r="AX668" s="11"/>
      <c r="AY668" s="11"/>
      <c r="AZ668" s="11"/>
      <c r="BA668" s="12"/>
      <c r="BB668" s="11"/>
    </row>
    <row r="669" spans="8:54" ht="15.75" customHeight="1">
      <c r="H669" s="11"/>
      <c r="I669" s="44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2"/>
      <c r="AJ669" s="11"/>
      <c r="AK669" s="11"/>
      <c r="AL669" s="12"/>
      <c r="AM669" s="11"/>
      <c r="AN669" s="11"/>
      <c r="AO669" s="11"/>
      <c r="AP669" s="11"/>
      <c r="AU669" s="11"/>
      <c r="AV669" s="11"/>
      <c r="AX669" s="11"/>
      <c r="AY669" s="11"/>
      <c r="AZ669" s="11"/>
      <c r="BA669" s="12"/>
      <c r="BB669" s="11"/>
    </row>
    <row r="670" spans="8:54" ht="15.75" customHeight="1">
      <c r="H670" s="11"/>
      <c r="I670" s="44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2"/>
      <c r="AJ670" s="11"/>
      <c r="AK670" s="11"/>
      <c r="AL670" s="12"/>
      <c r="AM670" s="11"/>
      <c r="AN670" s="11"/>
      <c r="AO670" s="11"/>
      <c r="AP670" s="11"/>
      <c r="AU670" s="11"/>
      <c r="AV670" s="11"/>
      <c r="AX670" s="11"/>
      <c r="AY670" s="11"/>
      <c r="AZ670" s="11"/>
      <c r="BA670" s="12"/>
      <c r="BB670" s="11"/>
    </row>
    <row r="671" spans="8:54" ht="15.75" customHeight="1">
      <c r="H671" s="11"/>
      <c r="I671" s="44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2"/>
      <c r="AJ671" s="11"/>
      <c r="AK671" s="11"/>
      <c r="AL671" s="12"/>
      <c r="AM671" s="11"/>
      <c r="AN671" s="11"/>
      <c r="AO671" s="11"/>
      <c r="AP671" s="11"/>
      <c r="AU671" s="11"/>
      <c r="AV671" s="11"/>
      <c r="AX671" s="11"/>
      <c r="AY671" s="11"/>
      <c r="AZ671" s="11"/>
      <c r="BA671" s="12"/>
      <c r="BB671" s="11"/>
    </row>
    <row r="672" spans="8:54" ht="15.75" customHeight="1">
      <c r="H672" s="11"/>
      <c r="I672" s="44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2"/>
      <c r="AJ672" s="11"/>
      <c r="AK672" s="11"/>
      <c r="AL672" s="12"/>
      <c r="AM672" s="11"/>
      <c r="AN672" s="11"/>
      <c r="AO672" s="11"/>
      <c r="AP672" s="11"/>
      <c r="AU672" s="11"/>
      <c r="AV672" s="11"/>
      <c r="AX672" s="11"/>
      <c r="AY672" s="11"/>
      <c r="AZ672" s="11"/>
      <c r="BA672" s="12"/>
      <c r="BB672" s="11"/>
    </row>
    <row r="673" spans="8:54" ht="15.75" customHeight="1">
      <c r="H673" s="11"/>
      <c r="I673" s="44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2"/>
      <c r="AJ673" s="11"/>
      <c r="AK673" s="11"/>
      <c r="AL673" s="12"/>
      <c r="AM673" s="11"/>
      <c r="AN673" s="11"/>
      <c r="AO673" s="11"/>
      <c r="AP673" s="11"/>
      <c r="AU673" s="11"/>
      <c r="AV673" s="11"/>
      <c r="AX673" s="11"/>
      <c r="AY673" s="11"/>
      <c r="AZ673" s="11"/>
      <c r="BA673" s="12"/>
      <c r="BB673" s="11"/>
    </row>
    <row r="674" spans="8:54" ht="15.75" customHeight="1">
      <c r="H674" s="11"/>
      <c r="I674" s="44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2"/>
      <c r="AJ674" s="11"/>
      <c r="AK674" s="11"/>
      <c r="AL674" s="12"/>
      <c r="AM674" s="11"/>
      <c r="AN674" s="11"/>
      <c r="AO674" s="11"/>
      <c r="AP674" s="11"/>
      <c r="AU674" s="11"/>
      <c r="AV674" s="11"/>
      <c r="AX674" s="11"/>
      <c r="AY674" s="11"/>
      <c r="AZ674" s="11"/>
      <c r="BA674" s="12"/>
      <c r="BB674" s="11"/>
    </row>
    <row r="675" spans="8:54" ht="15.75" customHeight="1">
      <c r="H675" s="11"/>
      <c r="I675" s="44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2"/>
      <c r="AJ675" s="11"/>
      <c r="AK675" s="11"/>
      <c r="AL675" s="12"/>
      <c r="AM675" s="11"/>
      <c r="AN675" s="11"/>
      <c r="AO675" s="11"/>
      <c r="AP675" s="11"/>
      <c r="AU675" s="11"/>
      <c r="AV675" s="11"/>
      <c r="AX675" s="11"/>
      <c r="AY675" s="11"/>
      <c r="AZ675" s="11"/>
      <c r="BA675" s="12"/>
      <c r="BB675" s="11"/>
    </row>
    <row r="676" spans="8:54" ht="15.75" customHeight="1">
      <c r="H676" s="11"/>
      <c r="I676" s="44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2"/>
      <c r="AJ676" s="11"/>
      <c r="AK676" s="11"/>
      <c r="AL676" s="12"/>
      <c r="AM676" s="11"/>
      <c r="AN676" s="11"/>
      <c r="AO676" s="11"/>
      <c r="AP676" s="11"/>
      <c r="AU676" s="11"/>
      <c r="AV676" s="11"/>
      <c r="AX676" s="11"/>
      <c r="AY676" s="11"/>
      <c r="AZ676" s="11"/>
      <c r="BA676" s="12"/>
      <c r="BB676" s="11"/>
    </row>
    <row r="677" spans="8:54" ht="15.75" customHeight="1">
      <c r="H677" s="11"/>
      <c r="I677" s="44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2"/>
      <c r="AJ677" s="11"/>
      <c r="AK677" s="11"/>
      <c r="AL677" s="12"/>
      <c r="AM677" s="11"/>
      <c r="AN677" s="11"/>
      <c r="AO677" s="11"/>
      <c r="AP677" s="11"/>
      <c r="AU677" s="11"/>
      <c r="AV677" s="11"/>
      <c r="AX677" s="11"/>
      <c r="AY677" s="11"/>
      <c r="AZ677" s="11"/>
      <c r="BA677" s="12"/>
      <c r="BB677" s="11"/>
    </row>
    <row r="678" spans="8:54" ht="15.75" customHeight="1">
      <c r="H678" s="11"/>
      <c r="I678" s="44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2"/>
      <c r="AJ678" s="11"/>
      <c r="AK678" s="11"/>
      <c r="AL678" s="12"/>
      <c r="AM678" s="11"/>
      <c r="AN678" s="11"/>
      <c r="AO678" s="11"/>
      <c r="AP678" s="11"/>
      <c r="AU678" s="11"/>
      <c r="AV678" s="11"/>
      <c r="AX678" s="11"/>
      <c r="AY678" s="11"/>
      <c r="AZ678" s="11"/>
      <c r="BA678" s="12"/>
      <c r="BB678" s="11"/>
    </row>
    <row r="679" spans="8:54" ht="15.75" customHeight="1">
      <c r="H679" s="11"/>
      <c r="I679" s="44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2"/>
      <c r="AJ679" s="11"/>
      <c r="AK679" s="11"/>
      <c r="AL679" s="12"/>
      <c r="AM679" s="11"/>
      <c r="AN679" s="11"/>
      <c r="AO679" s="11"/>
      <c r="AP679" s="11"/>
      <c r="AU679" s="11"/>
      <c r="AV679" s="11"/>
      <c r="AX679" s="11"/>
      <c r="AY679" s="11"/>
      <c r="AZ679" s="11"/>
      <c r="BA679" s="12"/>
      <c r="BB679" s="11"/>
    </row>
    <row r="680" spans="8:54" ht="15.75" customHeight="1">
      <c r="H680" s="11"/>
      <c r="I680" s="44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2"/>
      <c r="AJ680" s="11"/>
      <c r="AK680" s="11"/>
      <c r="AL680" s="12"/>
      <c r="AM680" s="11"/>
      <c r="AN680" s="11"/>
      <c r="AO680" s="11"/>
      <c r="AP680" s="11"/>
      <c r="AU680" s="11"/>
      <c r="AV680" s="11"/>
      <c r="AX680" s="11"/>
      <c r="AY680" s="11"/>
      <c r="AZ680" s="11"/>
      <c r="BA680" s="12"/>
      <c r="BB680" s="11"/>
    </row>
    <row r="681" spans="8:54" ht="15.75" customHeight="1">
      <c r="H681" s="11"/>
      <c r="I681" s="44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2"/>
      <c r="AJ681" s="11"/>
      <c r="AK681" s="11"/>
      <c r="AL681" s="12"/>
      <c r="AM681" s="11"/>
      <c r="AN681" s="11"/>
      <c r="AO681" s="11"/>
      <c r="AP681" s="11"/>
      <c r="AU681" s="11"/>
      <c r="AV681" s="11"/>
      <c r="AX681" s="11"/>
      <c r="AY681" s="11"/>
      <c r="AZ681" s="11"/>
      <c r="BA681" s="12"/>
      <c r="BB681" s="11"/>
    </row>
    <row r="682" spans="8:54" ht="15.75" customHeight="1">
      <c r="H682" s="11"/>
      <c r="I682" s="44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2"/>
      <c r="AJ682" s="11"/>
      <c r="AK682" s="11"/>
      <c r="AL682" s="12"/>
      <c r="AM682" s="11"/>
      <c r="AN682" s="11"/>
      <c r="AO682" s="11"/>
      <c r="AP682" s="11"/>
      <c r="AU682" s="11"/>
      <c r="AV682" s="11"/>
      <c r="AX682" s="11"/>
      <c r="AY682" s="11"/>
      <c r="AZ682" s="11"/>
      <c r="BA682" s="12"/>
      <c r="BB682" s="11"/>
    </row>
    <row r="683" spans="8:54" ht="15.75" customHeight="1">
      <c r="H683" s="11"/>
      <c r="I683" s="44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2"/>
      <c r="AJ683" s="11"/>
      <c r="AK683" s="11"/>
      <c r="AL683" s="12"/>
      <c r="AM683" s="11"/>
      <c r="AN683" s="11"/>
      <c r="AO683" s="11"/>
      <c r="AP683" s="11"/>
      <c r="AU683" s="11"/>
      <c r="AV683" s="11"/>
      <c r="AX683" s="11"/>
      <c r="AY683" s="11"/>
      <c r="AZ683" s="11"/>
      <c r="BA683" s="12"/>
      <c r="BB683" s="11"/>
    </row>
    <row r="684" spans="8:54" ht="15.75" customHeight="1">
      <c r="H684" s="11"/>
      <c r="I684" s="44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2"/>
      <c r="AJ684" s="11"/>
      <c r="AK684" s="11"/>
      <c r="AL684" s="12"/>
      <c r="AM684" s="11"/>
      <c r="AN684" s="11"/>
      <c r="AO684" s="11"/>
      <c r="AP684" s="11"/>
      <c r="AU684" s="11"/>
      <c r="AV684" s="11"/>
      <c r="AX684" s="11"/>
      <c r="AY684" s="11"/>
      <c r="AZ684" s="11"/>
      <c r="BA684" s="12"/>
      <c r="BB684" s="11"/>
    </row>
    <row r="685" spans="8:54" ht="15.75" customHeight="1">
      <c r="H685" s="11"/>
      <c r="I685" s="44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2"/>
      <c r="AJ685" s="11"/>
      <c r="AK685" s="11"/>
      <c r="AL685" s="12"/>
      <c r="AM685" s="11"/>
      <c r="AN685" s="11"/>
      <c r="AO685" s="11"/>
      <c r="AP685" s="11"/>
      <c r="AU685" s="11"/>
      <c r="AV685" s="11"/>
      <c r="AX685" s="11"/>
      <c r="AY685" s="11"/>
      <c r="AZ685" s="11"/>
      <c r="BA685" s="12"/>
      <c r="BB685" s="11"/>
    </row>
    <row r="686" spans="8:54" ht="15.75" customHeight="1">
      <c r="H686" s="11"/>
      <c r="I686" s="44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2"/>
      <c r="AJ686" s="11"/>
      <c r="AK686" s="11"/>
      <c r="AL686" s="12"/>
      <c r="AM686" s="11"/>
      <c r="AN686" s="11"/>
      <c r="AO686" s="11"/>
      <c r="AP686" s="11"/>
      <c r="AU686" s="11"/>
      <c r="AV686" s="11"/>
      <c r="AX686" s="11"/>
      <c r="AY686" s="11"/>
      <c r="AZ686" s="11"/>
      <c r="BA686" s="12"/>
      <c r="BB686" s="11"/>
    </row>
    <row r="687" spans="8:54" ht="15.75" customHeight="1">
      <c r="H687" s="11"/>
      <c r="I687" s="44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2"/>
      <c r="AJ687" s="11"/>
      <c r="AK687" s="11"/>
      <c r="AL687" s="12"/>
      <c r="AM687" s="11"/>
      <c r="AN687" s="11"/>
      <c r="AO687" s="11"/>
      <c r="AP687" s="11"/>
      <c r="AU687" s="11"/>
      <c r="AV687" s="11"/>
      <c r="AX687" s="11"/>
      <c r="AY687" s="11"/>
      <c r="AZ687" s="11"/>
      <c r="BA687" s="12"/>
      <c r="BB687" s="11"/>
    </row>
    <row r="688" spans="8:54" ht="15.75" customHeight="1">
      <c r="H688" s="11"/>
      <c r="I688" s="44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2"/>
      <c r="AJ688" s="11"/>
      <c r="AK688" s="11"/>
      <c r="AL688" s="12"/>
      <c r="AM688" s="11"/>
      <c r="AN688" s="11"/>
      <c r="AO688" s="11"/>
      <c r="AP688" s="11"/>
      <c r="AU688" s="11"/>
      <c r="AV688" s="11"/>
      <c r="AX688" s="11"/>
      <c r="AY688" s="11"/>
      <c r="AZ688" s="11"/>
      <c r="BA688" s="12"/>
      <c r="BB688" s="11"/>
    </row>
    <row r="689" spans="8:54" ht="15.75" customHeight="1">
      <c r="H689" s="11"/>
      <c r="I689" s="44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2"/>
      <c r="AJ689" s="11"/>
      <c r="AK689" s="11"/>
      <c r="AL689" s="12"/>
      <c r="AM689" s="11"/>
      <c r="AN689" s="11"/>
      <c r="AO689" s="11"/>
      <c r="AP689" s="11"/>
      <c r="AU689" s="11"/>
      <c r="AV689" s="11"/>
      <c r="AX689" s="11"/>
      <c r="AY689" s="11"/>
      <c r="AZ689" s="11"/>
      <c r="BA689" s="12"/>
      <c r="BB689" s="11"/>
    </row>
    <row r="690" spans="8:54" ht="15.75" customHeight="1">
      <c r="H690" s="11"/>
      <c r="I690" s="44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2"/>
      <c r="AJ690" s="11"/>
      <c r="AK690" s="11"/>
      <c r="AL690" s="12"/>
      <c r="AM690" s="11"/>
      <c r="AN690" s="11"/>
      <c r="AO690" s="11"/>
      <c r="AP690" s="11"/>
      <c r="AU690" s="11"/>
      <c r="AV690" s="11"/>
      <c r="AX690" s="11"/>
      <c r="AY690" s="11"/>
      <c r="AZ690" s="11"/>
      <c r="BA690" s="12"/>
      <c r="BB690" s="11"/>
    </row>
    <row r="691" spans="8:54" ht="15.75" customHeight="1">
      <c r="H691" s="11"/>
      <c r="I691" s="44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2"/>
      <c r="AJ691" s="11"/>
      <c r="AK691" s="11"/>
      <c r="AL691" s="12"/>
      <c r="AM691" s="11"/>
      <c r="AN691" s="11"/>
      <c r="AO691" s="11"/>
      <c r="AP691" s="11"/>
      <c r="AU691" s="11"/>
      <c r="AV691" s="11"/>
      <c r="AX691" s="11"/>
      <c r="AY691" s="11"/>
      <c r="AZ691" s="11"/>
      <c r="BA691" s="12"/>
      <c r="BB691" s="11"/>
    </row>
    <row r="692" spans="8:54" ht="15.75" customHeight="1">
      <c r="H692" s="11"/>
      <c r="I692" s="44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2"/>
      <c r="AJ692" s="11"/>
      <c r="AK692" s="11"/>
      <c r="AL692" s="12"/>
      <c r="AM692" s="11"/>
      <c r="AN692" s="11"/>
      <c r="AO692" s="11"/>
      <c r="AP692" s="11"/>
      <c r="AU692" s="11"/>
      <c r="AV692" s="11"/>
      <c r="AX692" s="11"/>
      <c r="AY692" s="11"/>
      <c r="AZ692" s="11"/>
      <c r="BA692" s="12"/>
      <c r="BB692" s="11"/>
    </row>
    <row r="693" spans="8:54" ht="15.75" customHeight="1">
      <c r="H693" s="11"/>
      <c r="I693" s="44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2"/>
      <c r="AJ693" s="11"/>
      <c r="AK693" s="11"/>
      <c r="AL693" s="12"/>
      <c r="AM693" s="11"/>
      <c r="AN693" s="11"/>
      <c r="AO693" s="11"/>
      <c r="AP693" s="11"/>
      <c r="AU693" s="11"/>
      <c r="AV693" s="11"/>
      <c r="AX693" s="11"/>
      <c r="AY693" s="11"/>
      <c r="AZ693" s="11"/>
      <c r="BA693" s="12"/>
      <c r="BB693" s="11"/>
    </row>
    <row r="694" spans="8:54" ht="15.75" customHeight="1">
      <c r="H694" s="11"/>
      <c r="I694" s="44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2"/>
      <c r="AJ694" s="11"/>
      <c r="AK694" s="11"/>
      <c r="AL694" s="12"/>
      <c r="AM694" s="11"/>
      <c r="AN694" s="11"/>
      <c r="AO694" s="11"/>
      <c r="AP694" s="11"/>
      <c r="AU694" s="11"/>
      <c r="AV694" s="11"/>
      <c r="AX694" s="11"/>
      <c r="AY694" s="11"/>
      <c r="AZ694" s="11"/>
      <c r="BA694" s="12"/>
      <c r="BB694" s="11"/>
    </row>
    <row r="695" spans="8:54" ht="15.75" customHeight="1">
      <c r="H695" s="11"/>
      <c r="I695" s="44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2"/>
      <c r="AJ695" s="11"/>
      <c r="AK695" s="11"/>
      <c r="AL695" s="12"/>
      <c r="AM695" s="11"/>
      <c r="AN695" s="11"/>
      <c r="AO695" s="11"/>
      <c r="AP695" s="11"/>
      <c r="AU695" s="11"/>
      <c r="AV695" s="11"/>
      <c r="AX695" s="11"/>
      <c r="AY695" s="11"/>
      <c r="AZ695" s="11"/>
      <c r="BA695" s="12"/>
      <c r="BB695" s="11"/>
    </row>
    <row r="696" spans="8:54" ht="15.75" customHeight="1">
      <c r="H696" s="11"/>
      <c r="I696" s="44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2"/>
      <c r="AJ696" s="11"/>
      <c r="AK696" s="11"/>
      <c r="AL696" s="12"/>
      <c r="AM696" s="11"/>
      <c r="AN696" s="11"/>
      <c r="AO696" s="11"/>
      <c r="AP696" s="11"/>
      <c r="AU696" s="11"/>
      <c r="AV696" s="11"/>
      <c r="AX696" s="11"/>
      <c r="AY696" s="11"/>
      <c r="AZ696" s="11"/>
      <c r="BA696" s="12"/>
      <c r="BB696" s="11"/>
    </row>
    <row r="697" spans="8:54" ht="15.75" customHeight="1">
      <c r="H697" s="11"/>
      <c r="I697" s="44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2"/>
      <c r="AJ697" s="11"/>
      <c r="AK697" s="11"/>
      <c r="AL697" s="12"/>
      <c r="AM697" s="11"/>
      <c r="AN697" s="11"/>
      <c r="AO697" s="11"/>
      <c r="AP697" s="11"/>
      <c r="AU697" s="11"/>
      <c r="AV697" s="11"/>
      <c r="AX697" s="11"/>
      <c r="AY697" s="11"/>
      <c r="AZ697" s="11"/>
      <c r="BA697" s="12"/>
      <c r="BB697" s="11"/>
    </row>
    <row r="698" spans="8:54" ht="15.75" customHeight="1">
      <c r="H698" s="11"/>
      <c r="I698" s="44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2"/>
      <c r="AJ698" s="11"/>
      <c r="AK698" s="11"/>
      <c r="AL698" s="12"/>
      <c r="AM698" s="11"/>
      <c r="AN698" s="11"/>
      <c r="AO698" s="11"/>
      <c r="AP698" s="11"/>
      <c r="AU698" s="11"/>
      <c r="AV698" s="11"/>
      <c r="AX698" s="11"/>
      <c r="AY698" s="11"/>
      <c r="AZ698" s="11"/>
      <c r="BA698" s="12"/>
      <c r="BB698" s="11"/>
    </row>
    <row r="699" spans="8:54" ht="15.75" customHeight="1">
      <c r="H699" s="11"/>
      <c r="I699" s="44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2"/>
      <c r="AJ699" s="11"/>
      <c r="AK699" s="11"/>
      <c r="AL699" s="12"/>
      <c r="AM699" s="11"/>
      <c r="AN699" s="11"/>
      <c r="AO699" s="11"/>
      <c r="AP699" s="11"/>
      <c r="AU699" s="11"/>
      <c r="AV699" s="11"/>
      <c r="AX699" s="11"/>
      <c r="AY699" s="11"/>
      <c r="AZ699" s="11"/>
      <c r="BA699" s="12"/>
      <c r="BB699" s="11"/>
    </row>
    <row r="700" spans="8:54" ht="15.75" customHeight="1">
      <c r="H700" s="11"/>
      <c r="I700" s="44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2"/>
      <c r="AJ700" s="11"/>
      <c r="AK700" s="11"/>
      <c r="AL700" s="12"/>
      <c r="AM700" s="11"/>
      <c r="AN700" s="11"/>
      <c r="AO700" s="11"/>
      <c r="AP700" s="11"/>
      <c r="AU700" s="11"/>
      <c r="AV700" s="11"/>
      <c r="AX700" s="11"/>
      <c r="AY700" s="11"/>
      <c r="AZ700" s="11"/>
      <c r="BA700" s="12"/>
      <c r="BB700" s="11"/>
    </row>
    <row r="701" spans="8:54" ht="15.75" customHeight="1">
      <c r="H701" s="11"/>
      <c r="I701" s="44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2"/>
      <c r="AJ701" s="11"/>
      <c r="AK701" s="11"/>
      <c r="AL701" s="12"/>
      <c r="AM701" s="11"/>
      <c r="AN701" s="11"/>
      <c r="AO701" s="11"/>
      <c r="AP701" s="11"/>
      <c r="AU701" s="11"/>
      <c r="AV701" s="11"/>
      <c r="AX701" s="11"/>
      <c r="AY701" s="11"/>
      <c r="AZ701" s="11"/>
      <c r="BA701" s="12"/>
      <c r="BB701" s="11"/>
    </row>
    <row r="702" spans="8:54" ht="15.75" customHeight="1">
      <c r="H702" s="11"/>
      <c r="I702" s="44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2"/>
      <c r="AJ702" s="11"/>
      <c r="AK702" s="11"/>
      <c r="AL702" s="12"/>
      <c r="AM702" s="11"/>
      <c r="AN702" s="11"/>
      <c r="AO702" s="11"/>
      <c r="AP702" s="11"/>
      <c r="AU702" s="11"/>
      <c r="AV702" s="11"/>
      <c r="AX702" s="11"/>
      <c r="AY702" s="11"/>
      <c r="AZ702" s="11"/>
      <c r="BA702" s="12"/>
      <c r="BB702" s="11"/>
    </row>
    <row r="703" spans="8:54" ht="15.75" customHeight="1">
      <c r="H703" s="11"/>
      <c r="I703" s="44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2"/>
      <c r="AJ703" s="11"/>
      <c r="AK703" s="11"/>
      <c r="AL703" s="12"/>
      <c r="AM703" s="11"/>
      <c r="AN703" s="11"/>
      <c r="AO703" s="11"/>
      <c r="AP703" s="11"/>
      <c r="AU703" s="11"/>
      <c r="AV703" s="11"/>
      <c r="AX703" s="11"/>
      <c r="AY703" s="11"/>
      <c r="AZ703" s="11"/>
      <c r="BA703" s="12"/>
      <c r="BB703" s="11"/>
    </row>
    <row r="704" spans="8:54" ht="15.75" customHeight="1">
      <c r="H704" s="11"/>
      <c r="I704" s="44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2"/>
      <c r="AJ704" s="11"/>
      <c r="AK704" s="11"/>
      <c r="AL704" s="12"/>
      <c r="AM704" s="11"/>
      <c r="AN704" s="11"/>
      <c r="AO704" s="11"/>
      <c r="AP704" s="11"/>
      <c r="AU704" s="11"/>
      <c r="AV704" s="11"/>
      <c r="AX704" s="11"/>
      <c r="AY704" s="11"/>
      <c r="AZ704" s="11"/>
      <c r="BA704" s="12"/>
      <c r="BB704" s="11"/>
    </row>
    <row r="705" spans="8:54" ht="15.75" customHeight="1">
      <c r="H705" s="11"/>
      <c r="I705" s="44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2"/>
      <c r="AJ705" s="11"/>
      <c r="AK705" s="11"/>
      <c r="AL705" s="12"/>
      <c r="AM705" s="11"/>
      <c r="AN705" s="11"/>
      <c r="AO705" s="11"/>
      <c r="AP705" s="11"/>
      <c r="AU705" s="11"/>
      <c r="AV705" s="11"/>
      <c r="AX705" s="11"/>
      <c r="AY705" s="11"/>
      <c r="AZ705" s="11"/>
      <c r="BA705" s="12"/>
      <c r="BB705" s="11"/>
    </row>
    <row r="706" spans="8:54" ht="15.75" customHeight="1">
      <c r="H706" s="11"/>
      <c r="I706" s="44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2"/>
      <c r="AJ706" s="11"/>
      <c r="AK706" s="11"/>
      <c r="AL706" s="12"/>
      <c r="AM706" s="11"/>
      <c r="AN706" s="11"/>
      <c r="AO706" s="11"/>
      <c r="AP706" s="11"/>
      <c r="AU706" s="11"/>
      <c r="AV706" s="11"/>
      <c r="AX706" s="11"/>
      <c r="AY706" s="11"/>
      <c r="AZ706" s="11"/>
      <c r="BA706" s="12"/>
      <c r="BB706" s="11"/>
    </row>
    <row r="707" spans="8:54" ht="15.75" customHeight="1">
      <c r="H707" s="11"/>
      <c r="I707" s="44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2"/>
      <c r="AJ707" s="11"/>
      <c r="AK707" s="11"/>
      <c r="AL707" s="12"/>
      <c r="AM707" s="11"/>
      <c r="AN707" s="11"/>
      <c r="AO707" s="11"/>
      <c r="AP707" s="11"/>
      <c r="AU707" s="11"/>
      <c r="AV707" s="11"/>
      <c r="AX707" s="11"/>
      <c r="AY707" s="11"/>
      <c r="AZ707" s="11"/>
      <c r="BA707" s="12"/>
      <c r="BB707" s="11"/>
    </row>
    <row r="708" spans="8:54" ht="15.75" customHeight="1">
      <c r="H708" s="11"/>
      <c r="I708" s="44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2"/>
      <c r="AJ708" s="11"/>
      <c r="AK708" s="11"/>
      <c r="AL708" s="12"/>
      <c r="AM708" s="11"/>
      <c r="AN708" s="11"/>
      <c r="AO708" s="11"/>
      <c r="AP708" s="11"/>
      <c r="AU708" s="11"/>
      <c r="AV708" s="11"/>
      <c r="AX708" s="11"/>
      <c r="AY708" s="11"/>
      <c r="AZ708" s="11"/>
      <c r="BA708" s="12"/>
      <c r="BB708" s="11"/>
    </row>
    <row r="709" spans="8:54" ht="15.75" customHeight="1">
      <c r="H709" s="11"/>
      <c r="I709" s="44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2"/>
      <c r="AJ709" s="11"/>
      <c r="AK709" s="11"/>
      <c r="AL709" s="12"/>
      <c r="AM709" s="11"/>
      <c r="AN709" s="11"/>
      <c r="AO709" s="11"/>
      <c r="AP709" s="11"/>
      <c r="AU709" s="11"/>
      <c r="AV709" s="11"/>
      <c r="AX709" s="11"/>
      <c r="AY709" s="11"/>
      <c r="AZ709" s="11"/>
      <c r="BA709" s="12"/>
      <c r="BB709" s="11"/>
    </row>
    <row r="710" spans="8:54" ht="15.75" customHeight="1">
      <c r="H710" s="11"/>
      <c r="I710" s="44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2"/>
      <c r="AJ710" s="11"/>
      <c r="AK710" s="11"/>
      <c r="AL710" s="12"/>
      <c r="AM710" s="11"/>
      <c r="AN710" s="11"/>
      <c r="AO710" s="11"/>
      <c r="AP710" s="11"/>
      <c r="AU710" s="11"/>
      <c r="AV710" s="11"/>
      <c r="AX710" s="11"/>
      <c r="AY710" s="11"/>
      <c r="AZ710" s="11"/>
      <c r="BA710" s="12"/>
      <c r="BB710" s="11"/>
    </row>
    <row r="711" spans="8:54" ht="15.75" customHeight="1">
      <c r="H711" s="11"/>
      <c r="I711" s="44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2"/>
      <c r="AJ711" s="11"/>
      <c r="AK711" s="11"/>
      <c r="AL711" s="12"/>
      <c r="AM711" s="11"/>
      <c r="AN711" s="11"/>
      <c r="AO711" s="11"/>
      <c r="AP711" s="11"/>
      <c r="AU711" s="11"/>
      <c r="AV711" s="11"/>
      <c r="AX711" s="11"/>
      <c r="AY711" s="11"/>
      <c r="AZ711" s="11"/>
      <c r="BA711" s="12"/>
      <c r="BB711" s="11"/>
    </row>
    <row r="712" spans="8:54" ht="15.75" customHeight="1">
      <c r="H712" s="11"/>
      <c r="I712" s="44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2"/>
      <c r="AJ712" s="11"/>
      <c r="AK712" s="11"/>
      <c r="AL712" s="12"/>
      <c r="AM712" s="11"/>
      <c r="AN712" s="11"/>
      <c r="AO712" s="11"/>
      <c r="AP712" s="11"/>
      <c r="AU712" s="11"/>
      <c r="AV712" s="11"/>
      <c r="AX712" s="11"/>
      <c r="AY712" s="11"/>
      <c r="AZ712" s="11"/>
      <c r="BA712" s="12"/>
      <c r="BB712" s="11"/>
    </row>
    <row r="713" spans="8:54" ht="15.75" customHeight="1">
      <c r="H713" s="11"/>
      <c r="I713" s="44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2"/>
      <c r="AJ713" s="11"/>
      <c r="AK713" s="11"/>
      <c r="AL713" s="12"/>
      <c r="AM713" s="11"/>
      <c r="AN713" s="11"/>
      <c r="AO713" s="11"/>
      <c r="AP713" s="11"/>
      <c r="AU713" s="11"/>
      <c r="AV713" s="11"/>
      <c r="AX713" s="11"/>
      <c r="AY713" s="11"/>
      <c r="AZ713" s="11"/>
      <c r="BA713" s="12"/>
      <c r="BB713" s="11"/>
    </row>
    <row r="714" spans="8:54" ht="15.75" customHeight="1">
      <c r="H714" s="11"/>
      <c r="I714" s="44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2"/>
      <c r="AJ714" s="11"/>
      <c r="AK714" s="11"/>
      <c r="AL714" s="12"/>
      <c r="AM714" s="11"/>
      <c r="AN714" s="11"/>
      <c r="AO714" s="11"/>
      <c r="AP714" s="11"/>
      <c r="AU714" s="11"/>
      <c r="AV714" s="11"/>
      <c r="AX714" s="11"/>
      <c r="AY714" s="11"/>
      <c r="AZ714" s="11"/>
      <c r="BA714" s="12"/>
      <c r="BB714" s="11"/>
    </row>
    <row r="715" spans="8:54" ht="15.75" customHeight="1">
      <c r="H715" s="11"/>
      <c r="I715" s="44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2"/>
      <c r="AJ715" s="11"/>
      <c r="AK715" s="11"/>
      <c r="AL715" s="12"/>
      <c r="AM715" s="11"/>
      <c r="AN715" s="11"/>
      <c r="AO715" s="11"/>
      <c r="AP715" s="11"/>
      <c r="AU715" s="11"/>
      <c r="AV715" s="11"/>
      <c r="AX715" s="11"/>
      <c r="AY715" s="11"/>
      <c r="AZ715" s="11"/>
      <c r="BA715" s="12"/>
      <c r="BB715" s="11"/>
    </row>
    <row r="716" spans="8:54" ht="15.75" customHeight="1">
      <c r="H716" s="11"/>
      <c r="I716" s="44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2"/>
      <c r="AJ716" s="11"/>
      <c r="AK716" s="11"/>
      <c r="AL716" s="12"/>
      <c r="AM716" s="11"/>
      <c r="AN716" s="11"/>
      <c r="AO716" s="11"/>
      <c r="AP716" s="11"/>
      <c r="AU716" s="11"/>
      <c r="AV716" s="11"/>
      <c r="AX716" s="11"/>
      <c r="AY716" s="11"/>
      <c r="AZ716" s="11"/>
      <c r="BA716" s="12"/>
      <c r="BB716" s="11"/>
    </row>
    <row r="717" spans="8:54" ht="15.75" customHeight="1">
      <c r="H717" s="11"/>
      <c r="I717" s="44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2"/>
      <c r="AJ717" s="11"/>
      <c r="AK717" s="11"/>
      <c r="AL717" s="12"/>
      <c r="AM717" s="11"/>
      <c r="AN717" s="11"/>
      <c r="AO717" s="11"/>
      <c r="AP717" s="11"/>
      <c r="AU717" s="11"/>
      <c r="AV717" s="11"/>
      <c r="AX717" s="11"/>
      <c r="AY717" s="11"/>
      <c r="AZ717" s="11"/>
      <c r="BA717" s="12"/>
      <c r="BB717" s="11"/>
    </row>
    <row r="718" spans="8:54" ht="15.75" customHeight="1">
      <c r="H718" s="11"/>
      <c r="I718" s="44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2"/>
      <c r="AJ718" s="11"/>
      <c r="AK718" s="11"/>
      <c r="AL718" s="12"/>
      <c r="AM718" s="11"/>
      <c r="AN718" s="11"/>
      <c r="AO718" s="11"/>
      <c r="AP718" s="11"/>
      <c r="AU718" s="11"/>
      <c r="AV718" s="11"/>
      <c r="AX718" s="11"/>
      <c r="AY718" s="11"/>
      <c r="AZ718" s="11"/>
      <c r="BA718" s="12"/>
      <c r="BB718" s="11"/>
    </row>
    <row r="719" spans="8:54" ht="15.75" customHeight="1">
      <c r="H719" s="11"/>
      <c r="I719" s="44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2"/>
      <c r="AJ719" s="11"/>
      <c r="AK719" s="11"/>
      <c r="AL719" s="12"/>
      <c r="AM719" s="11"/>
      <c r="AN719" s="11"/>
      <c r="AO719" s="11"/>
      <c r="AP719" s="11"/>
      <c r="AU719" s="11"/>
      <c r="AV719" s="11"/>
      <c r="AX719" s="11"/>
      <c r="AY719" s="11"/>
      <c r="AZ719" s="11"/>
      <c r="BA719" s="12"/>
      <c r="BB719" s="11"/>
    </row>
    <row r="720" spans="8:54" ht="15.75" customHeight="1">
      <c r="H720" s="11"/>
      <c r="I720" s="44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2"/>
      <c r="AJ720" s="11"/>
      <c r="AK720" s="11"/>
      <c r="AL720" s="12"/>
      <c r="AM720" s="11"/>
      <c r="AN720" s="11"/>
      <c r="AO720" s="11"/>
      <c r="AP720" s="11"/>
      <c r="AU720" s="11"/>
      <c r="AV720" s="11"/>
      <c r="AX720" s="11"/>
      <c r="AY720" s="11"/>
      <c r="AZ720" s="11"/>
      <c r="BA720" s="12"/>
      <c r="BB720" s="11"/>
    </row>
    <row r="721" spans="8:54" ht="15.75" customHeight="1">
      <c r="H721" s="11"/>
      <c r="I721" s="44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2"/>
      <c r="AJ721" s="11"/>
      <c r="AK721" s="11"/>
      <c r="AL721" s="12"/>
      <c r="AM721" s="11"/>
      <c r="AN721" s="11"/>
      <c r="AO721" s="11"/>
      <c r="AP721" s="11"/>
      <c r="AU721" s="11"/>
      <c r="AV721" s="11"/>
      <c r="AX721" s="11"/>
      <c r="AY721" s="11"/>
      <c r="AZ721" s="11"/>
      <c r="BA721" s="12"/>
      <c r="BB721" s="11"/>
    </row>
    <row r="722" spans="8:54" ht="15.75" customHeight="1">
      <c r="H722" s="11"/>
      <c r="I722" s="44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2"/>
      <c r="AJ722" s="11"/>
      <c r="AK722" s="11"/>
      <c r="AL722" s="12"/>
      <c r="AM722" s="11"/>
      <c r="AN722" s="11"/>
      <c r="AO722" s="11"/>
      <c r="AP722" s="11"/>
      <c r="AU722" s="11"/>
      <c r="AV722" s="11"/>
      <c r="AX722" s="11"/>
      <c r="AY722" s="11"/>
      <c r="AZ722" s="11"/>
      <c r="BA722" s="12"/>
      <c r="BB722" s="11"/>
    </row>
    <row r="723" spans="8:54" ht="15.75" customHeight="1">
      <c r="H723" s="11"/>
      <c r="I723" s="44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2"/>
      <c r="AJ723" s="11"/>
      <c r="AK723" s="11"/>
      <c r="AL723" s="12"/>
      <c r="AM723" s="11"/>
      <c r="AN723" s="11"/>
      <c r="AO723" s="11"/>
      <c r="AP723" s="11"/>
      <c r="AU723" s="11"/>
      <c r="AV723" s="11"/>
      <c r="AX723" s="11"/>
      <c r="AY723" s="11"/>
      <c r="AZ723" s="11"/>
      <c r="BA723" s="12"/>
      <c r="BB723" s="11"/>
    </row>
    <row r="724" spans="8:54" ht="15.75" customHeight="1">
      <c r="H724" s="11"/>
      <c r="I724" s="44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2"/>
      <c r="AJ724" s="11"/>
      <c r="AK724" s="11"/>
      <c r="AL724" s="12"/>
      <c r="AM724" s="11"/>
      <c r="AN724" s="11"/>
      <c r="AO724" s="11"/>
      <c r="AP724" s="11"/>
      <c r="AU724" s="11"/>
      <c r="AV724" s="11"/>
      <c r="AX724" s="11"/>
      <c r="AY724" s="11"/>
      <c r="AZ724" s="11"/>
      <c r="BA724" s="12"/>
      <c r="BB724" s="11"/>
    </row>
    <row r="725" spans="8:54" ht="15.75" customHeight="1">
      <c r="H725" s="11"/>
      <c r="I725" s="44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2"/>
      <c r="AJ725" s="11"/>
      <c r="AK725" s="11"/>
      <c r="AL725" s="12"/>
      <c r="AM725" s="11"/>
      <c r="AN725" s="11"/>
      <c r="AO725" s="11"/>
      <c r="AP725" s="11"/>
      <c r="AU725" s="11"/>
      <c r="AV725" s="11"/>
      <c r="AX725" s="11"/>
      <c r="AY725" s="11"/>
      <c r="AZ725" s="11"/>
      <c r="BA725" s="12"/>
      <c r="BB725" s="11"/>
    </row>
    <row r="726" spans="8:54" ht="15.75" customHeight="1">
      <c r="H726" s="11"/>
      <c r="I726" s="44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2"/>
      <c r="AJ726" s="11"/>
      <c r="AK726" s="11"/>
      <c r="AL726" s="12"/>
      <c r="AM726" s="11"/>
      <c r="AN726" s="11"/>
      <c r="AO726" s="11"/>
      <c r="AP726" s="11"/>
      <c r="AU726" s="11"/>
      <c r="AV726" s="11"/>
      <c r="AX726" s="11"/>
      <c r="AY726" s="11"/>
      <c r="AZ726" s="11"/>
      <c r="BA726" s="12"/>
      <c r="BB726" s="11"/>
    </row>
    <row r="727" spans="8:54" ht="15.75" customHeight="1">
      <c r="H727" s="11"/>
      <c r="I727" s="44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2"/>
      <c r="AJ727" s="11"/>
      <c r="AK727" s="11"/>
      <c r="AL727" s="12"/>
      <c r="AM727" s="11"/>
      <c r="AN727" s="11"/>
      <c r="AO727" s="11"/>
      <c r="AP727" s="11"/>
      <c r="AU727" s="11"/>
      <c r="AV727" s="11"/>
      <c r="AX727" s="11"/>
      <c r="AY727" s="11"/>
      <c r="AZ727" s="11"/>
      <c r="BA727" s="12"/>
      <c r="BB727" s="11"/>
    </row>
    <row r="728" spans="8:54" ht="15.75" customHeight="1">
      <c r="H728" s="11"/>
      <c r="I728" s="44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2"/>
      <c r="AJ728" s="11"/>
      <c r="AK728" s="11"/>
      <c r="AL728" s="12"/>
      <c r="AM728" s="11"/>
      <c r="AN728" s="11"/>
      <c r="AO728" s="11"/>
      <c r="AP728" s="11"/>
      <c r="AU728" s="11"/>
      <c r="AV728" s="11"/>
      <c r="AX728" s="11"/>
      <c r="AY728" s="11"/>
      <c r="AZ728" s="11"/>
      <c r="BA728" s="12"/>
      <c r="BB728" s="11"/>
    </row>
    <row r="729" spans="8:54" ht="15.75" customHeight="1">
      <c r="H729" s="11"/>
      <c r="I729" s="44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2"/>
      <c r="AJ729" s="11"/>
      <c r="AK729" s="11"/>
      <c r="AL729" s="12"/>
      <c r="AM729" s="11"/>
      <c r="AN729" s="11"/>
      <c r="AO729" s="11"/>
      <c r="AP729" s="11"/>
      <c r="AU729" s="11"/>
      <c r="AV729" s="11"/>
      <c r="AX729" s="11"/>
      <c r="AY729" s="11"/>
      <c r="AZ729" s="11"/>
      <c r="BA729" s="12"/>
      <c r="BB729" s="11"/>
    </row>
    <row r="730" spans="8:54" ht="15.75" customHeight="1">
      <c r="H730" s="11"/>
      <c r="I730" s="44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2"/>
      <c r="AJ730" s="11"/>
      <c r="AK730" s="11"/>
      <c r="AL730" s="12"/>
      <c r="AM730" s="11"/>
      <c r="AN730" s="11"/>
      <c r="AO730" s="11"/>
      <c r="AP730" s="11"/>
      <c r="AU730" s="11"/>
      <c r="AV730" s="11"/>
      <c r="AX730" s="11"/>
      <c r="AY730" s="11"/>
      <c r="AZ730" s="11"/>
      <c r="BA730" s="12"/>
      <c r="BB730" s="11"/>
    </row>
    <row r="731" spans="8:54" ht="15.75" customHeight="1">
      <c r="H731" s="11"/>
      <c r="I731" s="44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2"/>
      <c r="AJ731" s="11"/>
      <c r="AK731" s="11"/>
      <c r="AL731" s="12"/>
      <c r="AM731" s="11"/>
      <c r="AN731" s="11"/>
      <c r="AO731" s="11"/>
      <c r="AP731" s="11"/>
      <c r="AU731" s="11"/>
      <c r="AV731" s="11"/>
      <c r="AX731" s="11"/>
      <c r="AY731" s="11"/>
      <c r="AZ731" s="11"/>
      <c r="BA731" s="12"/>
      <c r="BB731" s="11"/>
    </row>
    <row r="732" spans="8:54" ht="15.75" customHeight="1">
      <c r="H732" s="11"/>
      <c r="I732" s="44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2"/>
      <c r="AJ732" s="11"/>
      <c r="AK732" s="11"/>
      <c r="AL732" s="12"/>
      <c r="AM732" s="11"/>
      <c r="AN732" s="11"/>
      <c r="AO732" s="11"/>
      <c r="AP732" s="11"/>
      <c r="AU732" s="11"/>
      <c r="AV732" s="11"/>
      <c r="AX732" s="11"/>
      <c r="AY732" s="11"/>
      <c r="AZ732" s="11"/>
      <c r="BA732" s="12"/>
      <c r="BB732" s="11"/>
    </row>
    <row r="733" spans="8:54" ht="15.75" customHeight="1">
      <c r="H733" s="11"/>
      <c r="I733" s="44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2"/>
      <c r="AJ733" s="11"/>
      <c r="AK733" s="11"/>
      <c r="AL733" s="12"/>
      <c r="AM733" s="11"/>
      <c r="AN733" s="11"/>
      <c r="AO733" s="11"/>
      <c r="AP733" s="11"/>
      <c r="AU733" s="11"/>
      <c r="AV733" s="11"/>
      <c r="AX733" s="11"/>
      <c r="AY733" s="11"/>
      <c r="AZ733" s="11"/>
      <c r="BA733" s="12"/>
      <c r="BB733" s="11"/>
    </row>
    <row r="734" spans="8:54" ht="15.75" customHeight="1">
      <c r="H734" s="11"/>
      <c r="I734" s="44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2"/>
      <c r="AJ734" s="11"/>
      <c r="AK734" s="11"/>
      <c r="AL734" s="12"/>
      <c r="AM734" s="11"/>
      <c r="AN734" s="11"/>
      <c r="AO734" s="11"/>
      <c r="AP734" s="11"/>
      <c r="AU734" s="11"/>
      <c r="AV734" s="11"/>
      <c r="AX734" s="11"/>
      <c r="AY734" s="11"/>
      <c r="AZ734" s="11"/>
      <c r="BA734" s="12"/>
      <c r="BB734" s="11"/>
    </row>
    <row r="735" spans="8:54" ht="15.75" customHeight="1">
      <c r="H735" s="11"/>
      <c r="I735" s="44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2"/>
      <c r="AJ735" s="11"/>
      <c r="AK735" s="11"/>
      <c r="AL735" s="12"/>
      <c r="AM735" s="11"/>
      <c r="AN735" s="11"/>
      <c r="AO735" s="11"/>
      <c r="AP735" s="11"/>
      <c r="AU735" s="11"/>
      <c r="AV735" s="11"/>
      <c r="AX735" s="11"/>
      <c r="AY735" s="11"/>
      <c r="AZ735" s="11"/>
      <c r="BA735" s="12"/>
      <c r="BB735" s="11"/>
    </row>
    <row r="736" spans="8:54" ht="15.75" customHeight="1">
      <c r="H736" s="11"/>
      <c r="I736" s="44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2"/>
      <c r="AJ736" s="11"/>
      <c r="AK736" s="11"/>
      <c r="AL736" s="12"/>
      <c r="AM736" s="11"/>
      <c r="AN736" s="11"/>
      <c r="AO736" s="11"/>
      <c r="AP736" s="11"/>
      <c r="AU736" s="11"/>
      <c r="AV736" s="11"/>
      <c r="AX736" s="11"/>
      <c r="AY736" s="11"/>
      <c r="AZ736" s="11"/>
      <c r="BA736" s="12"/>
      <c r="BB736" s="11"/>
    </row>
    <row r="737" spans="8:54" ht="15.75" customHeight="1">
      <c r="H737" s="11"/>
      <c r="I737" s="44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2"/>
      <c r="AJ737" s="11"/>
      <c r="AK737" s="11"/>
      <c r="AL737" s="12"/>
      <c r="AM737" s="11"/>
      <c r="AN737" s="11"/>
      <c r="AO737" s="11"/>
      <c r="AP737" s="11"/>
      <c r="AU737" s="11"/>
      <c r="AV737" s="11"/>
      <c r="AX737" s="11"/>
      <c r="AY737" s="11"/>
      <c r="AZ737" s="11"/>
      <c r="BA737" s="12"/>
      <c r="BB737" s="11"/>
    </row>
    <row r="738" spans="8:54" ht="15.75" customHeight="1">
      <c r="H738" s="11"/>
      <c r="I738" s="44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2"/>
      <c r="AJ738" s="11"/>
      <c r="AK738" s="11"/>
      <c r="AL738" s="12"/>
      <c r="AM738" s="11"/>
      <c r="AN738" s="11"/>
      <c r="AO738" s="11"/>
      <c r="AP738" s="11"/>
      <c r="AU738" s="11"/>
      <c r="AV738" s="11"/>
      <c r="AX738" s="11"/>
      <c r="AY738" s="11"/>
      <c r="AZ738" s="11"/>
      <c r="BA738" s="12"/>
      <c r="BB738" s="11"/>
    </row>
    <row r="739" spans="8:54" ht="15.75" customHeight="1">
      <c r="H739" s="11"/>
      <c r="I739" s="44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2"/>
      <c r="AJ739" s="11"/>
      <c r="AK739" s="11"/>
      <c r="AL739" s="12"/>
      <c r="AM739" s="11"/>
      <c r="AN739" s="11"/>
      <c r="AO739" s="11"/>
      <c r="AP739" s="11"/>
      <c r="AU739" s="11"/>
      <c r="AV739" s="11"/>
      <c r="AX739" s="11"/>
      <c r="AY739" s="11"/>
      <c r="AZ739" s="11"/>
      <c r="BA739" s="12"/>
      <c r="BB739" s="11"/>
    </row>
    <row r="740" spans="8:54" ht="15.75" customHeight="1">
      <c r="H740" s="11"/>
      <c r="I740" s="44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2"/>
      <c r="AJ740" s="11"/>
      <c r="AK740" s="11"/>
      <c r="AL740" s="12"/>
      <c r="AM740" s="11"/>
      <c r="AN740" s="11"/>
      <c r="AO740" s="11"/>
      <c r="AP740" s="11"/>
      <c r="AU740" s="11"/>
      <c r="AV740" s="11"/>
      <c r="AX740" s="11"/>
      <c r="AY740" s="11"/>
      <c r="AZ740" s="11"/>
      <c r="BA740" s="12"/>
      <c r="BB740" s="11"/>
    </row>
    <row r="741" spans="8:54" ht="15.75" customHeight="1">
      <c r="H741" s="11"/>
      <c r="I741" s="44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2"/>
      <c r="AJ741" s="11"/>
      <c r="AK741" s="11"/>
      <c r="AL741" s="12"/>
      <c r="AM741" s="11"/>
      <c r="AN741" s="11"/>
      <c r="AO741" s="11"/>
      <c r="AP741" s="11"/>
      <c r="AU741" s="11"/>
      <c r="AV741" s="11"/>
      <c r="AX741" s="11"/>
      <c r="AY741" s="11"/>
      <c r="AZ741" s="11"/>
      <c r="BA741" s="12"/>
      <c r="BB741" s="11"/>
    </row>
    <row r="742" spans="8:54" ht="15.75" customHeight="1">
      <c r="H742" s="11"/>
      <c r="I742" s="44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2"/>
      <c r="AJ742" s="11"/>
      <c r="AK742" s="11"/>
      <c r="AL742" s="12"/>
      <c r="AM742" s="11"/>
      <c r="AN742" s="11"/>
      <c r="AO742" s="11"/>
      <c r="AP742" s="11"/>
      <c r="AU742" s="11"/>
      <c r="AV742" s="11"/>
      <c r="AX742" s="11"/>
      <c r="AY742" s="11"/>
      <c r="AZ742" s="11"/>
      <c r="BA742" s="12"/>
      <c r="BB742" s="11"/>
    </row>
    <row r="743" spans="8:54" ht="15.75" customHeight="1">
      <c r="H743" s="11"/>
      <c r="I743" s="44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2"/>
      <c r="AJ743" s="11"/>
      <c r="AK743" s="11"/>
      <c r="AL743" s="12"/>
      <c r="AM743" s="11"/>
      <c r="AN743" s="11"/>
      <c r="AO743" s="11"/>
      <c r="AP743" s="11"/>
      <c r="AU743" s="11"/>
      <c r="AV743" s="11"/>
      <c r="AX743" s="11"/>
      <c r="AY743" s="11"/>
      <c r="AZ743" s="11"/>
      <c r="BA743" s="12"/>
      <c r="BB743" s="11"/>
    </row>
    <row r="744" spans="8:54" ht="15.75" customHeight="1">
      <c r="H744" s="11"/>
      <c r="I744" s="44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2"/>
      <c r="AJ744" s="11"/>
      <c r="AK744" s="11"/>
      <c r="AL744" s="12"/>
      <c r="AM744" s="11"/>
      <c r="AN744" s="11"/>
      <c r="AO744" s="11"/>
      <c r="AP744" s="11"/>
      <c r="AU744" s="11"/>
      <c r="AV744" s="11"/>
      <c r="AX744" s="11"/>
      <c r="AY744" s="11"/>
      <c r="AZ744" s="11"/>
      <c r="BA744" s="12"/>
      <c r="BB744" s="11"/>
    </row>
    <row r="745" spans="8:54" ht="15.75" customHeight="1">
      <c r="H745" s="11"/>
      <c r="I745" s="44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2"/>
      <c r="AJ745" s="11"/>
      <c r="AK745" s="11"/>
      <c r="AL745" s="12"/>
      <c r="AM745" s="11"/>
      <c r="AN745" s="11"/>
      <c r="AO745" s="11"/>
      <c r="AP745" s="11"/>
      <c r="AU745" s="11"/>
      <c r="AV745" s="11"/>
      <c r="AX745" s="11"/>
      <c r="AY745" s="11"/>
      <c r="AZ745" s="11"/>
      <c r="BA745" s="12"/>
      <c r="BB745" s="11"/>
    </row>
    <row r="746" spans="8:54" ht="15.75" customHeight="1">
      <c r="H746" s="11"/>
      <c r="I746" s="44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2"/>
      <c r="AJ746" s="11"/>
      <c r="AK746" s="11"/>
      <c r="AL746" s="12"/>
      <c r="AM746" s="11"/>
      <c r="AN746" s="11"/>
      <c r="AO746" s="11"/>
      <c r="AP746" s="11"/>
      <c r="AU746" s="11"/>
      <c r="AV746" s="11"/>
      <c r="AX746" s="11"/>
      <c r="AY746" s="11"/>
      <c r="AZ746" s="11"/>
      <c r="BA746" s="12"/>
      <c r="BB746" s="11"/>
    </row>
    <row r="747" spans="8:54" ht="15.75" customHeight="1">
      <c r="H747" s="11"/>
      <c r="I747" s="44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2"/>
      <c r="AJ747" s="11"/>
      <c r="AK747" s="11"/>
      <c r="AL747" s="12"/>
      <c r="AM747" s="11"/>
      <c r="AN747" s="11"/>
      <c r="AO747" s="11"/>
      <c r="AP747" s="11"/>
      <c r="AU747" s="11"/>
      <c r="AV747" s="11"/>
      <c r="AX747" s="11"/>
      <c r="AY747" s="11"/>
      <c r="AZ747" s="11"/>
      <c r="BA747" s="12"/>
      <c r="BB747" s="11"/>
    </row>
    <row r="748" spans="8:54" ht="15.75" customHeight="1">
      <c r="H748" s="11"/>
      <c r="I748" s="44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2"/>
      <c r="AJ748" s="11"/>
      <c r="AK748" s="11"/>
      <c r="AL748" s="12"/>
      <c r="AM748" s="11"/>
      <c r="AN748" s="11"/>
      <c r="AO748" s="11"/>
      <c r="AP748" s="11"/>
      <c r="AU748" s="11"/>
      <c r="AV748" s="11"/>
      <c r="AX748" s="11"/>
      <c r="AY748" s="11"/>
      <c r="AZ748" s="11"/>
      <c r="BA748" s="12"/>
      <c r="BB748" s="11"/>
    </row>
    <row r="749" spans="8:54" ht="15.75" customHeight="1">
      <c r="H749" s="11"/>
      <c r="I749" s="44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2"/>
      <c r="AJ749" s="11"/>
      <c r="AK749" s="11"/>
      <c r="AL749" s="12"/>
      <c r="AM749" s="11"/>
      <c r="AN749" s="11"/>
      <c r="AO749" s="11"/>
      <c r="AP749" s="11"/>
      <c r="AU749" s="11"/>
      <c r="AV749" s="11"/>
      <c r="AX749" s="11"/>
      <c r="AY749" s="11"/>
      <c r="AZ749" s="11"/>
      <c r="BA749" s="12"/>
      <c r="BB749" s="11"/>
    </row>
    <row r="750" spans="8:54" ht="15.75" customHeight="1">
      <c r="H750" s="11"/>
      <c r="I750" s="44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2"/>
      <c r="AJ750" s="11"/>
      <c r="AK750" s="11"/>
      <c r="AL750" s="12"/>
      <c r="AM750" s="11"/>
      <c r="AN750" s="11"/>
      <c r="AO750" s="11"/>
      <c r="AP750" s="11"/>
      <c r="AU750" s="11"/>
      <c r="AV750" s="11"/>
      <c r="AX750" s="11"/>
      <c r="AY750" s="11"/>
      <c r="AZ750" s="11"/>
      <c r="BA750" s="12"/>
      <c r="BB750" s="11"/>
    </row>
    <row r="751" spans="8:54" ht="15.75" customHeight="1">
      <c r="H751" s="11"/>
      <c r="I751" s="44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2"/>
      <c r="AJ751" s="11"/>
      <c r="AK751" s="11"/>
      <c r="AL751" s="12"/>
      <c r="AM751" s="11"/>
      <c r="AN751" s="11"/>
      <c r="AO751" s="11"/>
      <c r="AP751" s="11"/>
      <c r="AU751" s="11"/>
      <c r="AV751" s="11"/>
      <c r="AX751" s="11"/>
      <c r="AY751" s="11"/>
      <c r="AZ751" s="11"/>
      <c r="BA751" s="12"/>
      <c r="BB751" s="11"/>
    </row>
    <row r="752" spans="8:54" ht="15.75" customHeight="1">
      <c r="H752" s="11"/>
      <c r="I752" s="44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2"/>
      <c r="AJ752" s="11"/>
      <c r="AK752" s="11"/>
      <c r="AL752" s="12"/>
      <c r="AM752" s="11"/>
      <c r="AN752" s="11"/>
      <c r="AO752" s="11"/>
      <c r="AP752" s="11"/>
      <c r="AU752" s="11"/>
      <c r="AV752" s="11"/>
      <c r="AX752" s="11"/>
      <c r="AY752" s="11"/>
      <c r="AZ752" s="11"/>
      <c r="BA752" s="12"/>
      <c r="BB752" s="11"/>
    </row>
    <row r="753" spans="8:54" ht="15.75" customHeight="1">
      <c r="H753" s="11"/>
      <c r="I753" s="44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2"/>
      <c r="AJ753" s="11"/>
      <c r="AK753" s="11"/>
      <c r="AL753" s="12"/>
      <c r="AM753" s="11"/>
      <c r="AN753" s="11"/>
      <c r="AO753" s="11"/>
      <c r="AP753" s="11"/>
      <c r="AU753" s="11"/>
      <c r="AV753" s="11"/>
      <c r="AX753" s="11"/>
      <c r="AY753" s="11"/>
      <c r="AZ753" s="11"/>
      <c r="BA753" s="12"/>
      <c r="BB753" s="11"/>
    </row>
    <row r="754" spans="8:54" ht="15.75" customHeight="1">
      <c r="H754" s="11"/>
      <c r="I754" s="44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2"/>
      <c r="AJ754" s="11"/>
      <c r="AK754" s="11"/>
      <c r="AL754" s="12"/>
      <c r="AM754" s="11"/>
      <c r="AN754" s="11"/>
      <c r="AO754" s="11"/>
      <c r="AP754" s="11"/>
      <c r="AU754" s="11"/>
      <c r="AV754" s="11"/>
      <c r="AX754" s="11"/>
      <c r="AY754" s="11"/>
      <c r="AZ754" s="11"/>
      <c r="BA754" s="12"/>
      <c r="BB754" s="11"/>
    </row>
    <row r="755" spans="8:54" ht="15.75" customHeight="1">
      <c r="H755" s="11"/>
      <c r="I755" s="44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2"/>
      <c r="AJ755" s="11"/>
      <c r="AK755" s="11"/>
      <c r="AL755" s="12"/>
      <c r="AM755" s="11"/>
      <c r="AN755" s="11"/>
      <c r="AO755" s="11"/>
      <c r="AP755" s="11"/>
      <c r="AU755" s="11"/>
      <c r="AV755" s="11"/>
      <c r="AX755" s="11"/>
      <c r="AY755" s="11"/>
      <c r="AZ755" s="11"/>
      <c r="BA755" s="12"/>
      <c r="BB755" s="11"/>
    </row>
    <row r="756" spans="8:54" ht="15.75" customHeight="1">
      <c r="H756" s="11"/>
      <c r="I756" s="44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2"/>
      <c r="AJ756" s="11"/>
      <c r="AK756" s="11"/>
      <c r="AL756" s="12"/>
      <c r="AM756" s="11"/>
      <c r="AN756" s="11"/>
      <c r="AO756" s="11"/>
      <c r="AP756" s="11"/>
      <c r="AU756" s="11"/>
      <c r="AV756" s="11"/>
      <c r="AX756" s="11"/>
      <c r="AY756" s="11"/>
      <c r="AZ756" s="11"/>
      <c r="BA756" s="12"/>
      <c r="BB756" s="11"/>
    </row>
    <row r="757" spans="8:54" ht="15.75" customHeight="1">
      <c r="H757" s="11"/>
      <c r="I757" s="44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2"/>
      <c r="AJ757" s="11"/>
      <c r="AK757" s="11"/>
      <c r="AL757" s="12"/>
      <c r="AM757" s="11"/>
      <c r="AN757" s="11"/>
      <c r="AO757" s="11"/>
      <c r="AP757" s="11"/>
      <c r="AU757" s="11"/>
      <c r="AV757" s="11"/>
      <c r="AX757" s="11"/>
      <c r="AY757" s="11"/>
      <c r="AZ757" s="11"/>
      <c r="BA757" s="12"/>
      <c r="BB757" s="11"/>
    </row>
    <row r="758" spans="8:54" ht="15.75" customHeight="1">
      <c r="H758" s="11"/>
      <c r="I758" s="44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2"/>
      <c r="AJ758" s="11"/>
      <c r="AK758" s="11"/>
      <c r="AL758" s="12"/>
      <c r="AM758" s="11"/>
      <c r="AN758" s="11"/>
      <c r="AO758" s="11"/>
      <c r="AP758" s="11"/>
      <c r="AU758" s="11"/>
      <c r="AV758" s="11"/>
      <c r="AX758" s="11"/>
      <c r="AY758" s="11"/>
      <c r="AZ758" s="11"/>
      <c r="BA758" s="12"/>
      <c r="BB758" s="11"/>
    </row>
    <row r="759" spans="8:54" ht="15.75" customHeight="1">
      <c r="H759" s="11"/>
      <c r="I759" s="44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2"/>
      <c r="AJ759" s="11"/>
      <c r="AK759" s="11"/>
      <c r="AL759" s="12"/>
      <c r="AM759" s="11"/>
      <c r="AN759" s="11"/>
      <c r="AO759" s="11"/>
      <c r="AP759" s="11"/>
      <c r="AU759" s="11"/>
      <c r="AV759" s="11"/>
      <c r="AX759" s="11"/>
      <c r="AY759" s="11"/>
      <c r="AZ759" s="11"/>
      <c r="BA759" s="12"/>
      <c r="BB759" s="11"/>
    </row>
    <row r="760" spans="8:54" ht="15.75" customHeight="1">
      <c r="H760" s="11"/>
      <c r="I760" s="44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2"/>
      <c r="AJ760" s="11"/>
      <c r="AK760" s="11"/>
      <c r="AL760" s="12"/>
      <c r="AM760" s="11"/>
      <c r="AN760" s="11"/>
      <c r="AO760" s="11"/>
      <c r="AP760" s="11"/>
      <c r="AU760" s="11"/>
      <c r="AV760" s="11"/>
      <c r="AX760" s="11"/>
      <c r="AY760" s="11"/>
      <c r="AZ760" s="11"/>
      <c r="BA760" s="12"/>
      <c r="BB760" s="11"/>
    </row>
    <row r="761" spans="8:54" ht="15.75" customHeight="1">
      <c r="H761" s="11"/>
      <c r="I761" s="44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2"/>
      <c r="AJ761" s="11"/>
      <c r="AK761" s="11"/>
      <c r="AL761" s="12"/>
      <c r="AM761" s="11"/>
      <c r="AN761" s="11"/>
      <c r="AO761" s="11"/>
      <c r="AP761" s="11"/>
      <c r="AU761" s="11"/>
      <c r="AV761" s="11"/>
      <c r="AX761" s="11"/>
      <c r="AY761" s="11"/>
      <c r="AZ761" s="11"/>
      <c r="BA761" s="12"/>
      <c r="BB761" s="11"/>
    </row>
    <row r="762" spans="8:54" ht="15.75" customHeight="1">
      <c r="H762" s="11"/>
      <c r="I762" s="44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2"/>
      <c r="AJ762" s="11"/>
      <c r="AK762" s="11"/>
      <c r="AL762" s="12"/>
      <c r="AM762" s="11"/>
      <c r="AN762" s="11"/>
      <c r="AO762" s="11"/>
      <c r="AP762" s="11"/>
      <c r="AU762" s="11"/>
      <c r="AV762" s="11"/>
      <c r="AX762" s="11"/>
      <c r="AY762" s="11"/>
      <c r="AZ762" s="11"/>
      <c r="BA762" s="12"/>
      <c r="BB762" s="11"/>
    </row>
    <row r="763" spans="8:54" ht="15.75" customHeight="1">
      <c r="H763" s="11"/>
      <c r="I763" s="44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2"/>
      <c r="AJ763" s="11"/>
      <c r="AK763" s="11"/>
      <c r="AL763" s="12"/>
      <c r="AM763" s="11"/>
      <c r="AN763" s="11"/>
      <c r="AO763" s="11"/>
      <c r="AP763" s="11"/>
      <c r="AU763" s="11"/>
      <c r="AV763" s="11"/>
      <c r="AX763" s="11"/>
      <c r="AY763" s="11"/>
      <c r="AZ763" s="11"/>
      <c r="BA763" s="12"/>
      <c r="BB763" s="11"/>
    </row>
    <row r="764" spans="8:54" ht="15.75" customHeight="1">
      <c r="H764" s="11"/>
      <c r="I764" s="44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2"/>
      <c r="AJ764" s="11"/>
      <c r="AK764" s="11"/>
      <c r="AL764" s="12"/>
      <c r="AM764" s="11"/>
      <c r="AN764" s="11"/>
      <c r="AO764" s="11"/>
      <c r="AP764" s="11"/>
      <c r="AU764" s="11"/>
      <c r="AV764" s="11"/>
      <c r="AX764" s="11"/>
      <c r="AY764" s="11"/>
      <c r="AZ764" s="11"/>
      <c r="BA764" s="12"/>
      <c r="BB764" s="11"/>
    </row>
    <row r="765" spans="8:54" ht="15.75" customHeight="1">
      <c r="H765" s="11"/>
      <c r="I765" s="44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2"/>
      <c r="AJ765" s="11"/>
      <c r="AK765" s="11"/>
      <c r="AL765" s="12"/>
      <c r="AM765" s="11"/>
      <c r="AN765" s="11"/>
      <c r="AO765" s="11"/>
      <c r="AP765" s="11"/>
      <c r="AU765" s="11"/>
      <c r="AV765" s="11"/>
      <c r="AX765" s="11"/>
      <c r="AY765" s="11"/>
      <c r="AZ765" s="11"/>
      <c r="BA765" s="12"/>
      <c r="BB765" s="11"/>
    </row>
    <row r="766" spans="8:54" ht="15.75" customHeight="1">
      <c r="H766" s="11"/>
      <c r="I766" s="44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2"/>
      <c r="AJ766" s="11"/>
      <c r="AK766" s="11"/>
      <c r="AL766" s="12"/>
      <c r="AM766" s="11"/>
      <c r="AN766" s="11"/>
      <c r="AO766" s="11"/>
      <c r="AP766" s="11"/>
      <c r="AU766" s="11"/>
      <c r="AV766" s="11"/>
      <c r="AX766" s="11"/>
      <c r="AY766" s="11"/>
      <c r="AZ766" s="11"/>
      <c r="BA766" s="12"/>
      <c r="BB766" s="11"/>
    </row>
    <row r="767" spans="8:54" ht="15.75" customHeight="1">
      <c r="H767" s="11"/>
      <c r="I767" s="44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2"/>
      <c r="AJ767" s="11"/>
      <c r="AK767" s="11"/>
      <c r="AL767" s="12"/>
      <c r="AM767" s="11"/>
      <c r="AN767" s="11"/>
      <c r="AO767" s="11"/>
      <c r="AP767" s="11"/>
      <c r="AU767" s="11"/>
      <c r="AV767" s="11"/>
      <c r="AX767" s="11"/>
      <c r="AY767" s="11"/>
      <c r="AZ767" s="11"/>
      <c r="BA767" s="12"/>
      <c r="BB767" s="11"/>
    </row>
    <row r="768" spans="8:54" ht="15.75" customHeight="1">
      <c r="H768" s="11"/>
      <c r="I768" s="44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2"/>
      <c r="AJ768" s="11"/>
      <c r="AK768" s="11"/>
      <c r="AL768" s="12"/>
      <c r="AM768" s="11"/>
      <c r="AN768" s="11"/>
      <c r="AO768" s="11"/>
      <c r="AP768" s="11"/>
      <c r="AU768" s="11"/>
      <c r="AV768" s="11"/>
      <c r="AX768" s="11"/>
      <c r="AY768" s="11"/>
      <c r="AZ768" s="11"/>
      <c r="BA768" s="12"/>
      <c r="BB768" s="11"/>
    </row>
    <row r="769" spans="8:54" ht="15.75" customHeight="1">
      <c r="H769" s="11"/>
      <c r="I769" s="44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2"/>
      <c r="AJ769" s="11"/>
      <c r="AK769" s="11"/>
      <c r="AL769" s="12"/>
      <c r="AM769" s="11"/>
      <c r="AN769" s="11"/>
      <c r="AO769" s="11"/>
      <c r="AP769" s="11"/>
      <c r="AU769" s="11"/>
      <c r="AV769" s="11"/>
      <c r="AX769" s="11"/>
      <c r="AY769" s="11"/>
      <c r="AZ769" s="11"/>
      <c r="BA769" s="12"/>
      <c r="BB769" s="11"/>
    </row>
    <row r="770" spans="8:54" ht="15.75" customHeight="1">
      <c r="H770" s="11"/>
      <c r="I770" s="44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2"/>
      <c r="AJ770" s="11"/>
      <c r="AK770" s="11"/>
      <c r="AL770" s="12"/>
      <c r="AM770" s="11"/>
      <c r="AN770" s="11"/>
      <c r="AO770" s="11"/>
      <c r="AP770" s="11"/>
      <c r="AU770" s="11"/>
      <c r="AV770" s="11"/>
      <c r="AX770" s="11"/>
      <c r="AY770" s="11"/>
      <c r="AZ770" s="11"/>
      <c r="BA770" s="12"/>
      <c r="BB770" s="11"/>
    </row>
    <row r="771" spans="8:54" ht="15.75" customHeight="1">
      <c r="H771" s="11"/>
      <c r="I771" s="44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2"/>
      <c r="AJ771" s="11"/>
      <c r="AK771" s="11"/>
      <c r="AL771" s="12"/>
      <c r="AM771" s="11"/>
      <c r="AN771" s="11"/>
      <c r="AO771" s="11"/>
      <c r="AP771" s="11"/>
      <c r="AU771" s="11"/>
      <c r="AV771" s="11"/>
      <c r="AX771" s="11"/>
      <c r="AY771" s="11"/>
      <c r="AZ771" s="11"/>
      <c r="BA771" s="12"/>
      <c r="BB771" s="11"/>
    </row>
    <row r="772" spans="8:54" ht="15.75" customHeight="1">
      <c r="H772" s="11"/>
      <c r="I772" s="44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2"/>
      <c r="AJ772" s="11"/>
      <c r="AK772" s="11"/>
      <c r="AL772" s="12"/>
      <c r="AM772" s="11"/>
      <c r="AN772" s="11"/>
      <c r="AO772" s="11"/>
      <c r="AP772" s="11"/>
      <c r="AU772" s="11"/>
      <c r="AV772" s="11"/>
      <c r="AX772" s="11"/>
      <c r="AY772" s="11"/>
      <c r="AZ772" s="11"/>
      <c r="BA772" s="12"/>
      <c r="BB772" s="11"/>
    </row>
    <row r="773" spans="8:54" ht="15.75" customHeight="1">
      <c r="H773" s="11"/>
      <c r="I773" s="44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2"/>
      <c r="AJ773" s="11"/>
      <c r="AK773" s="11"/>
      <c r="AL773" s="12"/>
      <c r="AM773" s="11"/>
      <c r="AN773" s="11"/>
      <c r="AO773" s="11"/>
      <c r="AP773" s="11"/>
      <c r="AU773" s="11"/>
      <c r="AV773" s="11"/>
      <c r="AX773" s="11"/>
      <c r="AY773" s="11"/>
      <c r="AZ773" s="11"/>
      <c r="BA773" s="12"/>
      <c r="BB773" s="11"/>
    </row>
    <row r="774" spans="8:54" ht="15.75" customHeight="1">
      <c r="H774" s="11"/>
      <c r="I774" s="44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2"/>
      <c r="AJ774" s="11"/>
      <c r="AK774" s="11"/>
      <c r="AL774" s="12"/>
      <c r="AM774" s="11"/>
      <c r="AN774" s="11"/>
      <c r="AO774" s="11"/>
      <c r="AP774" s="11"/>
      <c r="AU774" s="11"/>
      <c r="AV774" s="11"/>
      <c r="AX774" s="11"/>
      <c r="AY774" s="11"/>
      <c r="AZ774" s="11"/>
      <c r="BA774" s="12"/>
      <c r="BB774" s="11"/>
    </row>
    <row r="775" spans="8:54" ht="15.75" customHeight="1">
      <c r="H775" s="11"/>
      <c r="I775" s="44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2"/>
      <c r="AJ775" s="11"/>
      <c r="AK775" s="11"/>
      <c r="AL775" s="12"/>
      <c r="AM775" s="11"/>
      <c r="AN775" s="11"/>
      <c r="AO775" s="11"/>
      <c r="AP775" s="11"/>
      <c r="AU775" s="11"/>
      <c r="AV775" s="11"/>
      <c r="AX775" s="11"/>
      <c r="AY775" s="11"/>
      <c r="AZ775" s="11"/>
      <c r="BA775" s="12"/>
      <c r="BB775" s="11"/>
    </row>
    <row r="776" spans="8:54" ht="15.75" customHeight="1">
      <c r="H776" s="11"/>
      <c r="I776" s="44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2"/>
      <c r="AJ776" s="11"/>
      <c r="AK776" s="11"/>
      <c r="AL776" s="12"/>
      <c r="AM776" s="11"/>
      <c r="AN776" s="11"/>
      <c r="AO776" s="11"/>
      <c r="AP776" s="11"/>
      <c r="AU776" s="11"/>
      <c r="AV776" s="11"/>
      <c r="AX776" s="11"/>
      <c r="AY776" s="11"/>
      <c r="AZ776" s="11"/>
      <c r="BA776" s="12"/>
      <c r="BB776" s="11"/>
    </row>
    <row r="777" spans="8:54" ht="15.75" customHeight="1">
      <c r="H777" s="11"/>
      <c r="I777" s="44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2"/>
      <c r="AJ777" s="11"/>
      <c r="AK777" s="11"/>
      <c r="AL777" s="12"/>
      <c r="AM777" s="11"/>
      <c r="AN777" s="11"/>
      <c r="AO777" s="11"/>
      <c r="AP777" s="11"/>
      <c r="AU777" s="11"/>
      <c r="AV777" s="11"/>
      <c r="AX777" s="11"/>
      <c r="AY777" s="11"/>
      <c r="AZ777" s="11"/>
      <c r="BA777" s="12"/>
      <c r="BB777" s="11"/>
    </row>
    <row r="778" spans="8:54" ht="15.75" customHeight="1">
      <c r="H778" s="11"/>
      <c r="I778" s="44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2"/>
      <c r="AJ778" s="11"/>
      <c r="AK778" s="11"/>
      <c r="AL778" s="12"/>
      <c r="AM778" s="11"/>
      <c r="AN778" s="11"/>
      <c r="AO778" s="11"/>
      <c r="AP778" s="11"/>
      <c r="AU778" s="11"/>
      <c r="AV778" s="11"/>
      <c r="AX778" s="11"/>
      <c r="AY778" s="11"/>
      <c r="AZ778" s="11"/>
      <c r="BA778" s="12"/>
      <c r="BB778" s="11"/>
    </row>
    <row r="779" spans="8:54" ht="15.75" customHeight="1">
      <c r="H779" s="11"/>
      <c r="I779" s="44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2"/>
      <c r="AJ779" s="11"/>
      <c r="AK779" s="11"/>
      <c r="AL779" s="12"/>
      <c r="AM779" s="11"/>
      <c r="AN779" s="11"/>
      <c r="AO779" s="11"/>
      <c r="AP779" s="11"/>
      <c r="AU779" s="11"/>
      <c r="AV779" s="11"/>
      <c r="AX779" s="11"/>
      <c r="AY779" s="11"/>
      <c r="AZ779" s="11"/>
      <c r="BA779" s="12"/>
      <c r="BB779" s="11"/>
    </row>
    <row r="780" spans="8:54" ht="15.75" customHeight="1">
      <c r="H780" s="11"/>
      <c r="I780" s="44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2"/>
      <c r="AJ780" s="11"/>
      <c r="AK780" s="11"/>
      <c r="AL780" s="12"/>
      <c r="AM780" s="11"/>
      <c r="AN780" s="11"/>
      <c r="AO780" s="11"/>
      <c r="AP780" s="11"/>
      <c r="AU780" s="11"/>
      <c r="AV780" s="11"/>
      <c r="AX780" s="11"/>
      <c r="AY780" s="11"/>
      <c r="AZ780" s="11"/>
      <c r="BA780" s="12"/>
      <c r="BB780" s="11"/>
    </row>
    <row r="781" spans="8:54" ht="15.75" customHeight="1">
      <c r="H781" s="11"/>
      <c r="I781" s="44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2"/>
      <c r="AJ781" s="11"/>
      <c r="AK781" s="11"/>
      <c r="AL781" s="12"/>
      <c r="AM781" s="11"/>
      <c r="AN781" s="11"/>
      <c r="AO781" s="11"/>
      <c r="AP781" s="11"/>
      <c r="AU781" s="11"/>
      <c r="AV781" s="11"/>
      <c r="AX781" s="11"/>
      <c r="AY781" s="11"/>
      <c r="AZ781" s="11"/>
      <c r="BA781" s="12"/>
      <c r="BB781" s="11"/>
    </row>
    <row r="782" spans="8:54" ht="15.75" customHeight="1">
      <c r="H782" s="11"/>
      <c r="I782" s="44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2"/>
      <c r="AJ782" s="11"/>
      <c r="AK782" s="11"/>
      <c r="AL782" s="12"/>
      <c r="AM782" s="11"/>
      <c r="AN782" s="11"/>
      <c r="AO782" s="11"/>
      <c r="AP782" s="11"/>
      <c r="AU782" s="11"/>
      <c r="AV782" s="11"/>
      <c r="AX782" s="11"/>
      <c r="AY782" s="11"/>
      <c r="AZ782" s="11"/>
      <c r="BA782" s="12"/>
      <c r="BB782" s="11"/>
    </row>
    <row r="783" spans="8:54" ht="15.75" customHeight="1">
      <c r="H783" s="11"/>
      <c r="I783" s="44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2"/>
      <c r="AJ783" s="11"/>
      <c r="AK783" s="11"/>
      <c r="AL783" s="12"/>
      <c r="AM783" s="11"/>
      <c r="AN783" s="11"/>
      <c r="AO783" s="11"/>
      <c r="AP783" s="11"/>
      <c r="AU783" s="11"/>
      <c r="AV783" s="11"/>
      <c r="AX783" s="11"/>
      <c r="AY783" s="11"/>
      <c r="AZ783" s="11"/>
      <c r="BA783" s="12"/>
      <c r="BB783" s="11"/>
    </row>
    <row r="784" spans="8:54" ht="15.75" customHeight="1">
      <c r="H784" s="11"/>
      <c r="I784" s="44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2"/>
      <c r="AJ784" s="11"/>
      <c r="AK784" s="11"/>
      <c r="AL784" s="12"/>
      <c r="AM784" s="11"/>
      <c r="AN784" s="11"/>
      <c r="AO784" s="11"/>
      <c r="AP784" s="11"/>
      <c r="AU784" s="11"/>
      <c r="AV784" s="11"/>
      <c r="AX784" s="11"/>
      <c r="AY784" s="11"/>
      <c r="AZ784" s="11"/>
      <c r="BA784" s="12"/>
      <c r="BB784" s="11"/>
    </row>
    <row r="785" spans="8:54" ht="15.75" customHeight="1">
      <c r="H785" s="11"/>
      <c r="I785" s="44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2"/>
      <c r="AJ785" s="11"/>
      <c r="AK785" s="11"/>
      <c r="AL785" s="12"/>
      <c r="AM785" s="11"/>
      <c r="AN785" s="11"/>
      <c r="AO785" s="11"/>
      <c r="AP785" s="11"/>
      <c r="AU785" s="11"/>
      <c r="AV785" s="11"/>
      <c r="AX785" s="11"/>
      <c r="AY785" s="11"/>
      <c r="AZ785" s="11"/>
      <c r="BA785" s="12"/>
      <c r="BB785" s="11"/>
    </row>
    <row r="786" spans="8:54" ht="15.75" customHeight="1">
      <c r="H786" s="11"/>
      <c r="I786" s="44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2"/>
      <c r="AJ786" s="11"/>
      <c r="AK786" s="11"/>
      <c r="AL786" s="12"/>
      <c r="AM786" s="11"/>
      <c r="AN786" s="11"/>
      <c r="AO786" s="11"/>
      <c r="AP786" s="11"/>
      <c r="AU786" s="11"/>
      <c r="AV786" s="11"/>
      <c r="AX786" s="11"/>
      <c r="AY786" s="11"/>
      <c r="AZ786" s="11"/>
      <c r="BA786" s="12"/>
      <c r="BB786" s="11"/>
    </row>
    <row r="787" spans="8:54" ht="15.75" customHeight="1">
      <c r="H787" s="11"/>
      <c r="I787" s="44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2"/>
      <c r="AJ787" s="11"/>
      <c r="AK787" s="11"/>
      <c r="AL787" s="12"/>
      <c r="AM787" s="11"/>
      <c r="AN787" s="11"/>
      <c r="AO787" s="11"/>
      <c r="AP787" s="11"/>
      <c r="AU787" s="11"/>
      <c r="AV787" s="11"/>
      <c r="AX787" s="11"/>
      <c r="AY787" s="11"/>
      <c r="AZ787" s="11"/>
      <c r="BA787" s="12"/>
      <c r="BB787" s="11"/>
    </row>
    <row r="788" spans="8:54" ht="15.75" customHeight="1">
      <c r="H788" s="11"/>
      <c r="I788" s="44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2"/>
      <c r="AJ788" s="11"/>
      <c r="AK788" s="11"/>
      <c r="AL788" s="12"/>
      <c r="AM788" s="11"/>
      <c r="AN788" s="11"/>
      <c r="AO788" s="11"/>
      <c r="AP788" s="11"/>
      <c r="AU788" s="11"/>
      <c r="AV788" s="11"/>
      <c r="AX788" s="11"/>
      <c r="AY788" s="11"/>
      <c r="AZ788" s="11"/>
      <c r="BA788" s="12"/>
      <c r="BB788" s="11"/>
    </row>
    <row r="789" spans="8:54" ht="15.75" customHeight="1">
      <c r="H789" s="11"/>
      <c r="I789" s="44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2"/>
      <c r="AJ789" s="11"/>
      <c r="AK789" s="11"/>
      <c r="AL789" s="12"/>
      <c r="AM789" s="11"/>
      <c r="AN789" s="11"/>
      <c r="AO789" s="11"/>
      <c r="AP789" s="11"/>
      <c r="AU789" s="11"/>
      <c r="AV789" s="11"/>
      <c r="AX789" s="11"/>
      <c r="AY789" s="11"/>
      <c r="AZ789" s="11"/>
      <c r="BA789" s="12"/>
      <c r="BB789" s="11"/>
    </row>
    <row r="790" spans="8:54" ht="15.75" customHeight="1">
      <c r="H790" s="11"/>
      <c r="I790" s="44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2"/>
      <c r="AJ790" s="11"/>
      <c r="AK790" s="11"/>
      <c r="AL790" s="12"/>
      <c r="AM790" s="11"/>
      <c r="AN790" s="11"/>
      <c r="AO790" s="11"/>
      <c r="AP790" s="11"/>
      <c r="AU790" s="11"/>
      <c r="AV790" s="11"/>
      <c r="AX790" s="11"/>
      <c r="AY790" s="11"/>
      <c r="AZ790" s="11"/>
      <c r="BA790" s="12"/>
      <c r="BB790" s="11"/>
    </row>
    <row r="791" spans="8:54" ht="15.75" customHeight="1">
      <c r="H791" s="11"/>
      <c r="I791" s="44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2"/>
      <c r="AJ791" s="11"/>
      <c r="AK791" s="11"/>
      <c r="AL791" s="12"/>
      <c r="AM791" s="11"/>
      <c r="AN791" s="11"/>
      <c r="AO791" s="11"/>
      <c r="AP791" s="11"/>
      <c r="AU791" s="11"/>
      <c r="AV791" s="11"/>
      <c r="AX791" s="11"/>
      <c r="AY791" s="11"/>
      <c r="AZ791" s="11"/>
      <c r="BA791" s="12"/>
      <c r="BB791" s="11"/>
    </row>
    <row r="792" spans="8:54" ht="15.75" customHeight="1">
      <c r="H792" s="11"/>
      <c r="I792" s="44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2"/>
      <c r="AJ792" s="11"/>
      <c r="AK792" s="11"/>
      <c r="AL792" s="12"/>
      <c r="AM792" s="11"/>
      <c r="AN792" s="11"/>
      <c r="AO792" s="11"/>
      <c r="AP792" s="11"/>
      <c r="AU792" s="11"/>
      <c r="AV792" s="11"/>
      <c r="AX792" s="11"/>
      <c r="AY792" s="11"/>
      <c r="AZ792" s="11"/>
      <c r="BA792" s="12"/>
      <c r="BB792" s="11"/>
    </row>
    <row r="793" spans="8:54" ht="15.75" customHeight="1">
      <c r="H793" s="11"/>
      <c r="I793" s="44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2"/>
      <c r="AJ793" s="11"/>
      <c r="AK793" s="11"/>
      <c r="AL793" s="12"/>
      <c r="AM793" s="11"/>
      <c r="AN793" s="11"/>
      <c r="AO793" s="11"/>
      <c r="AP793" s="11"/>
      <c r="AU793" s="11"/>
      <c r="AV793" s="11"/>
      <c r="AX793" s="11"/>
      <c r="AY793" s="11"/>
      <c r="AZ793" s="11"/>
      <c r="BA793" s="12"/>
      <c r="BB793" s="11"/>
    </row>
    <row r="794" spans="8:54" ht="15.75" customHeight="1">
      <c r="H794" s="11"/>
      <c r="I794" s="44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2"/>
      <c r="AJ794" s="11"/>
      <c r="AK794" s="11"/>
      <c r="AL794" s="12"/>
      <c r="AM794" s="11"/>
      <c r="AN794" s="11"/>
      <c r="AO794" s="11"/>
      <c r="AP794" s="11"/>
      <c r="AU794" s="11"/>
      <c r="AV794" s="11"/>
      <c r="AX794" s="11"/>
      <c r="AY794" s="11"/>
      <c r="AZ794" s="11"/>
      <c r="BA794" s="12"/>
      <c r="BB794" s="11"/>
    </row>
    <row r="795" spans="8:54" ht="15.75" customHeight="1">
      <c r="H795" s="11"/>
      <c r="I795" s="44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2"/>
      <c r="AJ795" s="11"/>
      <c r="AK795" s="11"/>
      <c r="AL795" s="12"/>
      <c r="AM795" s="11"/>
      <c r="AN795" s="11"/>
      <c r="AO795" s="11"/>
      <c r="AP795" s="11"/>
      <c r="AU795" s="11"/>
      <c r="AV795" s="11"/>
      <c r="AX795" s="11"/>
      <c r="AY795" s="11"/>
      <c r="AZ795" s="11"/>
      <c r="BA795" s="12"/>
      <c r="BB795" s="11"/>
    </row>
    <row r="796" spans="8:54" ht="15.75" customHeight="1">
      <c r="H796" s="11"/>
      <c r="I796" s="44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2"/>
      <c r="AJ796" s="11"/>
      <c r="AK796" s="11"/>
      <c r="AL796" s="12"/>
      <c r="AM796" s="11"/>
      <c r="AN796" s="11"/>
      <c r="AO796" s="11"/>
      <c r="AP796" s="11"/>
      <c r="AU796" s="11"/>
      <c r="AV796" s="11"/>
      <c r="AX796" s="11"/>
      <c r="AY796" s="11"/>
      <c r="AZ796" s="11"/>
      <c r="BA796" s="12"/>
      <c r="BB796" s="11"/>
    </row>
    <row r="797" spans="8:54" ht="15.75" customHeight="1">
      <c r="H797" s="11"/>
      <c r="I797" s="44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2"/>
      <c r="AJ797" s="11"/>
      <c r="AK797" s="11"/>
      <c r="AL797" s="12"/>
      <c r="AM797" s="11"/>
      <c r="AN797" s="11"/>
      <c r="AO797" s="11"/>
      <c r="AP797" s="11"/>
      <c r="AU797" s="11"/>
      <c r="AV797" s="11"/>
      <c r="AX797" s="11"/>
      <c r="AY797" s="11"/>
      <c r="AZ797" s="11"/>
      <c r="BA797" s="12"/>
      <c r="BB797" s="11"/>
    </row>
    <row r="798" spans="8:54" ht="15.75" customHeight="1">
      <c r="H798" s="11"/>
      <c r="I798" s="44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2"/>
      <c r="AJ798" s="11"/>
      <c r="AK798" s="11"/>
      <c r="AL798" s="12"/>
      <c r="AM798" s="11"/>
      <c r="AN798" s="11"/>
      <c r="AO798" s="11"/>
      <c r="AP798" s="11"/>
      <c r="AU798" s="11"/>
      <c r="AV798" s="11"/>
      <c r="AX798" s="11"/>
      <c r="AY798" s="11"/>
      <c r="AZ798" s="11"/>
      <c r="BA798" s="12"/>
      <c r="BB798" s="11"/>
    </row>
    <row r="799" spans="8:54" ht="15.75" customHeight="1">
      <c r="H799" s="11"/>
      <c r="I799" s="44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2"/>
      <c r="AJ799" s="11"/>
      <c r="AK799" s="11"/>
      <c r="AL799" s="12"/>
      <c r="AM799" s="11"/>
      <c r="AN799" s="11"/>
      <c r="AO799" s="11"/>
      <c r="AP799" s="11"/>
      <c r="AU799" s="11"/>
      <c r="AV799" s="11"/>
      <c r="AX799" s="11"/>
      <c r="AY799" s="11"/>
      <c r="AZ799" s="11"/>
      <c r="BA799" s="12"/>
      <c r="BB799" s="11"/>
    </row>
    <row r="800" spans="8:54" ht="15.75" customHeight="1">
      <c r="H800" s="11"/>
      <c r="I800" s="44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2"/>
      <c r="AJ800" s="11"/>
      <c r="AK800" s="11"/>
      <c r="AL800" s="12"/>
      <c r="AM800" s="11"/>
      <c r="AN800" s="11"/>
      <c r="AO800" s="11"/>
      <c r="AP800" s="11"/>
      <c r="AU800" s="11"/>
      <c r="AV800" s="11"/>
      <c r="AX800" s="11"/>
      <c r="AY800" s="11"/>
      <c r="AZ800" s="11"/>
      <c r="BA800" s="12"/>
      <c r="BB800" s="11"/>
    </row>
    <row r="801" spans="8:54" ht="15.75" customHeight="1">
      <c r="H801" s="11"/>
      <c r="I801" s="44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2"/>
      <c r="AJ801" s="11"/>
      <c r="AK801" s="11"/>
      <c r="AL801" s="12"/>
      <c r="AM801" s="11"/>
      <c r="AN801" s="11"/>
      <c r="AO801" s="11"/>
      <c r="AP801" s="11"/>
      <c r="AU801" s="11"/>
      <c r="AV801" s="11"/>
      <c r="AX801" s="11"/>
      <c r="AY801" s="11"/>
      <c r="AZ801" s="11"/>
      <c r="BA801" s="12"/>
      <c r="BB801" s="11"/>
    </row>
    <row r="802" spans="8:54" ht="15.75" customHeight="1">
      <c r="H802" s="11"/>
      <c r="I802" s="44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2"/>
      <c r="AJ802" s="11"/>
      <c r="AK802" s="11"/>
      <c r="AL802" s="12"/>
      <c r="AM802" s="11"/>
      <c r="AN802" s="11"/>
      <c r="AO802" s="11"/>
      <c r="AP802" s="11"/>
      <c r="AU802" s="11"/>
      <c r="AV802" s="11"/>
      <c r="AX802" s="11"/>
      <c r="AY802" s="11"/>
      <c r="AZ802" s="11"/>
      <c r="BA802" s="12"/>
      <c r="BB802" s="11"/>
    </row>
    <row r="803" spans="8:54" ht="15.75" customHeight="1">
      <c r="H803" s="11"/>
      <c r="I803" s="44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2"/>
      <c r="AJ803" s="11"/>
      <c r="AK803" s="11"/>
      <c r="AL803" s="12"/>
      <c r="AM803" s="11"/>
      <c r="AN803" s="11"/>
      <c r="AO803" s="11"/>
      <c r="AP803" s="11"/>
      <c r="AU803" s="11"/>
      <c r="AV803" s="11"/>
      <c r="AX803" s="11"/>
      <c r="AY803" s="11"/>
      <c r="AZ803" s="11"/>
      <c r="BA803" s="12"/>
      <c r="BB803" s="11"/>
    </row>
    <row r="804" spans="8:54" ht="15.75" customHeight="1">
      <c r="H804" s="11"/>
      <c r="I804" s="44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2"/>
      <c r="AJ804" s="11"/>
      <c r="AK804" s="11"/>
      <c r="AL804" s="12"/>
      <c r="AM804" s="11"/>
      <c r="AN804" s="11"/>
      <c r="AO804" s="11"/>
      <c r="AP804" s="11"/>
      <c r="AU804" s="11"/>
      <c r="AV804" s="11"/>
      <c r="AX804" s="11"/>
      <c r="AY804" s="11"/>
      <c r="AZ804" s="11"/>
      <c r="BA804" s="12"/>
      <c r="BB804" s="11"/>
    </row>
    <row r="805" spans="8:54" ht="15.75" customHeight="1">
      <c r="H805" s="11"/>
      <c r="I805" s="44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2"/>
      <c r="AJ805" s="11"/>
      <c r="AK805" s="11"/>
      <c r="AL805" s="12"/>
      <c r="AM805" s="11"/>
      <c r="AN805" s="11"/>
      <c r="AO805" s="11"/>
      <c r="AP805" s="11"/>
      <c r="AU805" s="11"/>
      <c r="AV805" s="11"/>
      <c r="AX805" s="11"/>
      <c r="AY805" s="11"/>
      <c r="AZ805" s="11"/>
      <c r="BA805" s="12"/>
      <c r="BB805" s="11"/>
    </row>
    <row r="806" spans="8:54" ht="15.75" customHeight="1">
      <c r="H806" s="11"/>
      <c r="I806" s="44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2"/>
      <c r="AJ806" s="11"/>
      <c r="AK806" s="11"/>
      <c r="AL806" s="12"/>
      <c r="AM806" s="11"/>
      <c r="AN806" s="11"/>
      <c r="AO806" s="11"/>
      <c r="AP806" s="11"/>
      <c r="AU806" s="11"/>
      <c r="AV806" s="11"/>
      <c r="AX806" s="11"/>
      <c r="AY806" s="11"/>
      <c r="AZ806" s="11"/>
      <c r="BA806" s="12"/>
      <c r="BB806" s="11"/>
    </row>
    <row r="807" spans="8:54" ht="15.75" customHeight="1">
      <c r="H807" s="11"/>
      <c r="I807" s="44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2"/>
      <c r="AJ807" s="11"/>
      <c r="AK807" s="11"/>
      <c r="AL807" s="12"/>
      <c r="AM807" s="11"/>
      <c r="AN807" s="11"/>
      <c r="AO807" s="11"/>
      <c r="AP807" s="11"/>
      <c r="AU807" s="11"/>
      <c r="AV807" s="11"/>
      <c r="AX807" s="11"/>
      <c r="AY807" s="11"/>
      <c r="AZ807" s="11"/>
      <c r="BA807" s="12"/>
      <c r="BB807" s="11"/>
    </row>
    <row r="808" spans="8:54" ht="15.75" customHeight="1">
      <c r="H808" s="11"/>
      <c r="I808" s="44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2"/>
      <c r="AJ808" s="11"/>
      <c r="AK808" s="11"/>
      <c r="AL808" s="12"/>
      <c r="AM808" s="11"/>
      <c r="AN808" s="11"/>
      <c r="AO808" s="11"/>
      <c r="AP808" s="11"/>
      <c r="AU808" s="11"/>
      <c r="AV808" s="11"/>
      <c r="AX808" s="11"/>
      <c r="AY808" s="11"/>
      <c r="AZ808" s="11"/>
      <c r="BA808" s="12"/>
      <c r="BB808" s="11"/>
    </row>
    <row r="809" spans="8:54" ht="15.75" customHeight="1">
      <c r="H809" s="11"/>
      <c r="I809" s="44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2"/>
      <c r="AJ809" s="11"/>
      <c r="AK809" s="11"/>
      <c r="AL809" s="12"/>
      <c r="AM809" s="11"/>
      <c r="AN809" s="11"/>
      <c r="AO809" s="11"/>
      <c r="AP809" s="11"/>
      <c r="AU809" s="11"/>
      <c r="AV809" s="11"/>
      <c r="AX809" s="11"/>
      <c r="AY809" s="11"/>
      <c r="AZ809" s="11"/>
      <c r="BA809" s="12"/>
      <c r="BB809" s="11"/>
    </row>
    <row r="810" spans="8:54" ht="15.75" customHeight="1">
      <c r="H810" s="11"/>
      <c r="I810" s="44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2"/>
      <c r="AJ810" s="11"/>
      <c r="AK810" s="11"/>
      <c r="AL810" s="12"/>
      <c r="AM810" s="11"/>
      <c r="AN810" s="11"/>
      <c r="AO810" s="11"/>
      <c r="AP810" s="11"/>
      <c r="AU810" s="11"/>
      <c r="AV810" s="11"/>
      <c r="AX810" s="11"/>
      <c r="AY810" s="11"/>
      <c r="AZ810" s="11"/>
      <c r="BA810" s="12"/>
      <c r="BB810" s="11"/>
    </row>
    <row r="811" spans="8:54" ht="15.75" customHeight="1">
      <c r="H811" s="11"/>
      <c r="I811" s="44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2"/>
      <c r="AJ811" s="11"/>
      <c r="AK811" s="11"/>
      <c r="AL811" s="12"/>
      <c r="AM811" s="11"/>
      <c r="AN811" s="11"/>
      <c r="AO811" s="11"/>
      <c r="AP811" s="11"/>
      <c r="AU811" s="11"/>
      <c r="AV811" s="11"/>
      <c r="AX811" s="11"/>
      <c r="AY811" s="11"/>
      <c r="AZ811" s="11"/>
      <c r="BA811" s="12"/>
      <c r="BB811" s="11"/>
    </row>
    <row r="812" spans="8:54" ht="15.75" customHeight="1">
      <c r="H812" s="11"/>
      <c r="I812" s="44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2"/>
      <c r="AJ812" s="11"/>
      <c r="AK812" s="11"/>
      <c r="AL812" s="12"/>
      <c r="AM812" s="11"/>
      <c r="AN812" s="11"/>
      <c r="AO812" s="11"/>
      <c r="AP812" s="11"/>
      <c r="AU812" s="11"/>
      <c r="AV812" s="11"/>
      <c r="AX812" s="11"/>
      <c r="AY812" s="11"/>
      <c r="AZ812" s="11"/>
      <c r="BA812" s="12"/>
      <c r="BB812" s="11"/>
    </row>
    <row r="813" spans="8:54" ht="15.75" customHeight="1">
      <c r="H813" s="11"/>
      <c r="I813" s="44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2"/>
      <c r="AJ813" s="11"/>
      <c r="AK813" s="11"/>
      <c r="AL813" s="12"/>
      <c r="AM813" s="11"/>
      <c r="AN813" s="11"/>
      <c r="AO813" s="11"/>
      <c r="AP813" s="11"/>
      <c r="AU813" s="11"/>
      <c r="AV813" s="11"/>
      <c r="AX813" s="11"/>
      <c r="AY813" s="11"/>
      <c r="AZ813" s="11"/>
      <c r="BA813" s="12"/>
      <c r="BB813" s="11"/>
    </row>
    <row r="814" spans="8:54" ht="15.75" customHeight="1">
      <c r="H814" s="11"/>
      <c r="I814" s="44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2"/>
      <c r="AJ814" s="11"/>
      <c r="AK814" s="11"/>
      <c r="AL814" s="12"/>
      <c r="AM814" s="11"/>
      <c r="AN814" s="11"/>
      <c r="AO814" s="11"/>
      <c r="AP814" s="11"/>
      <c r="AU814" s="11"/>
      <c r="AV814" s="11"/>
      <c r="AX814" s="11"/>
      <c r="AY814" s="11"/>
      <c r="AZ814" s="11"/>
      <c r="BA814" s="12"/>
      <c r="BB814" s="11"/>
    </row>
    <row r="815" spans="8:54" ht="15.75" customHeight="1">
      <c r="H815" s="11"/>
      <c r="I815" s="44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2"/>
      <c r="AJ815" s="11"/>
      <c r="AK815" s="11"/>
      <c r="AL815" s="12"/>
      <c r="AM815" s="11"/>
      <c r="AN815" s="11"/>
      <c r="AO815" s="11"/>
      <c r="AP815" s="11"/>
      <c r="AU815" s="11"/>
      <c r="AV815" s="11"/>
      <c r="AX815" s="11"/>
      <c r="AY815" s="11"/>
      <c r="AZ815" s="11"/>
      <c r="BA815" s="12"/>
      <c r="BB815" s="11"/>
    </row>
    <row r="816" spans="8:54" ht="15.75" customHeight="1">
      <c r="H816" s="11"/>
      <c r="I816" s="44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2"/>
      <c r="AJ816" s="11"/>
      <c r="AK816" s="11"/>
      <c r="AL816" s="12"/>
      <c r="AM816" s="11"/>
      <c r="AN816" s="11"/>
      <c r="AO816" s="11"/>
      <c r="AP816" s="11"/>
      <c r="AU816" s="11"/>
      <c r="AV816" s="11"/>
      <c r="AX816" s="11"/>
      <c r="AY816" s="11"/>
      <c r="AZ816" s="11"/>
      <c r="BA816" s="12"/>
      <c r="BB816" s="11"/>
    </row>
    <row r="817" spans="8:54" ht="15.75" customHeight="1">
      <c r="H817" s="11"/>
      <c r="I817" s="44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2"/>
      <c r="AJ817" s="11"/>
      <c r="AK817" s="11"/>
      <c r="AL817" s="12"/>
      <c r="AM817" s="11"/>
      <c r="AN817" s="11"/>
      <c r="AO817" s="11"/>
      <c r="AP817" s="11"/>
      <c r="AU817" s="11"/>
      <c r="AV817" s="11"/>
      <c r="AX817" s="11"/>
      <c r="AY817" s="11"/>
      <c r="AZ817" s="11"/>
      <c r="BA817" s="12"/>
      <c r="BB817" s="11"/>
    </row>
    <row r="818" spans="8:54" ht="15.75" customHeight="1">
      <c r="H818" s="11"/>
      <c r="I818" s="44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2"/>
      <c r="AJ818" s="11"/>
      <c r="AK818" s="11"/>
      <c r="AL818" s="12"/>
      <c r="AM818" s="11"/>
      <c r="AN818" s="11"/>
      <c r="AO818" s="11"/>
      <c r="AP818" s="11"/>
      <c r="AU818" s="11"/>
      <c r="AV818" s="11"/>
      <c r="AX818" s="11"/>
      <c r="AY818" s="11"/>
      <c r="AZ818" s="11"/>
      <c r="BA818" s="12"/>
      <c r="BB818" s="11"/>
    </row>
    <row r="819" spans="8:54" ht="15.75" customHeight="1">
      <c r="H819" s="11"/>
      <c r="I819" s="44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2"/>
      <c r="AJ819" s="11"/>
      <c r="AK819" s="11"/>
      <c r="AL819" s="12"/>
      <c r="AM819" s="11"/>
      <c r="AN819" s="11"/>
      <c r="AO819" s="11"/>
      <c r="AP819" s="11"/>
      <c r="AU819" s="11"/>
      <c r="AV819" s="11"/>
      <c r="AX819" s="11"/>
      <c r="AY819" s="11"/>
      <c r="AZ819" s="11"/>
      <c r="BA819" s="12"/>
      <c r="BB819" s="11"/>
    </row>
    <row r="820" spans="8:54" ht="15.75" customHeight="1">
      <c r="H820" s="11"/>
      <c r="I820" s="44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2"/>
      <c r="AJ820" s="11"/>
      <c r="AK820" s="11"/>
      <c r="AL820" s="12"/>
      <c r="AM820" s="11"/>
      <c r="AN820" s="11"/>
      <c r="AO820" s="11"/>
      <c r="AP820" s="11"/>
      <c r="AU820" s="11"/>
      <c r="AV820" s="11"/>
      <c r="AX820" s="11"/>
      <c r="AY820" s="11"/>
      <c r="AZ820" s="11"/>
      <c r="BA820" s="12"/>
      <c r="BB820" s="11"/>
    </row>
    <row r="821" spans="8:54" ht="15.75" customHeight="1">
      <c r="H821" s="11"/>
      <c r="I821" s="44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2"/>
      <c r="AJ821" s="11"/>
      <c r="AK821" s="11"/>
      <c r="AL821" s="12"/>
      <c r="AM821" s="11"/>
      <c r="AN821" s="11"/>
      <c r="AO821" s="11"/>
      <c r="AP821" s="11"/>
      <c r="AU821" s="11"/>
      <c r="AV821" s="11"/>
      <c r="AX821" s="11"/>
      <c r="AY821" s="11"/>
      <c r="AZ821" s="11"/>
      <c r="BA821" s="12"/>
      <c r="BB821" s="11"/>
    </row>
    <row r="822" spans="8:54" ht="15.75" customHeight="1">
      <c r="H822" s="11"/>
      <c r="I822" s="44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2"/>
      <c r="AJ822" s="11"/>
      <c r="AK822" s="11"/>
      <c r="AL822" s="12"/>
      <c r="AM822" s="11"/>
      <c r="AN822" s="11"/>
      <c r="AO822" s="11"/>
      <c r="AP822" s="11"/>
      <c r="AU822" s="11"/>
      <c r="AV822" s="11"/>
      <c r="AX822" s="11"/>
      <c r="AY822" s="11"/>
      <c r="AZ822" s="11"/>
      <c r="BA822" s="12"/>
      <c r="BB822" s="11"/>
    </row>
    <row r="823" spans="8:54" ht="15.75" customHeight="1">
      <c r="H823" s="11"/>
      <c r="I823" s="44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2"/>
      <c r="AJ823" s="11"/>
      <c r="AK823" s="11"/>
      <c r="AL823" s="12"/>
      <c r="AM823" s="11"/>
      <c r="AN823" s="11"/>
      <c r="AO823" s="11"/>
      <c r="AP823" s="11"/>
      <c r="AU823" s="11"/>
      <c r="AV823" s="11"/>
      <c r="AX823" s="11"/>
      <c r="AY823" s="11"/>
      <c r="AZ823" s="11"/>
      <c r="BA823" s="12"/>
      <c r="BB823" s="11"/>
    </row>
    <row r="824" spans="8:54" ht="15.75" customHeight="1">
      <c r="H824" s="11"/>
      <c r="I824" s="44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2"/>
      <c r="AJ824" s="11"/>
      <c r="AK824" s="11"/>
      <c r="AL824" s="12"/>
      <c r="AM824" s="11"/>
      <c r="AN824" s="11"/>
      <c r="AO824" s="11"/>
      <c r="AP824" s="11"/>
      <c r="AU824" s="11"/>
      <c r="AV824" s="11"/>
      <c r="AX824" s="11"/>
      <c r="AY824" s="11"/>
      <c r="AZ824" s="11"/>
      <c r="BA824" s="12"/>
      <c r="BB824" s="11"/>
    </row>
    <row r="825" spans="8:54" ht="15.75" customHeight="1">
      <c r="H825" s="11"/>
      <c r="I825" s="44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2"/>
      <c r="AJ825" s="11"/>
      <c r="AK825" s="11"/>
      <c r="AL825" s="12"/>
      <c r="AM825" s="11"/>
      <c r="AN825" s="11"/>
      <c r="AO825" s="11"/>
      <c r="AP825" s="11"/>
      <c r="AU825" s="11"/>
      <c r="AV825" s="11"/>
      <c r="AX825" s="11"/>
      <c r="AY825" s="11"/>
      <c r="AZ825" s="11"/>
      <c r="BA825" s="12"/>
      <c r="BB825" s="11"/>
    </row>
    <row r="826" spans="8:54" ht="15.75" customHeight="1">
      <c r="H826" s="11"/>
      <c r="I826" s="44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2"/>
      <c r="AJ826" s="11"/>
      <c r="AK826" s="11"/>
      <c r="AL826" s="12"/>
      <c r="AM826" s="11"/>
      <c r="AN826" s="11"/>
      <c r="AO826" s="11"/>
      <c r="AP826" s="11"/>
      <c r="AU826" s="11"/>
      <c r="AV826" s="11"/>
      <c r="AX826" s="11"/>
      <c r="AY826" s="11"/>
      <c r="AZ826" s="11"/>
      <c r="BA826" s="12"/>
      <c r="BB826" s="11"/>
    </row>
    <row r="827" spans="8:54" ht="15.75" customHeight="1">
      <c r="H827" s="11"/>
      <c r="I827" s="44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2"/>
      <c r="AJ827" s="11"/>
      <c r="AK827" s="11"/>
      <c r="AL827" s="12"/>
      <c r="AM827" s="11"/>
      <c r="AN827" s="11"/>
      <c r="AO827" s="11"/>
      <c r="AP827" s="11"/>
      <c r="AU827" s="11"/>
      <c r="AV827" s="11"/>
      <c r="AX827" s="11"/>
      <c r="AY827" s="11"/>
      <c r="AZ827" s="11"/>
      <c r="BA827" s="12"/>
      <c r="BB827" s="11"/>
    </row>
    <row r="828" spans="8:54" ht="15.75" customHeight="1">
      <c r="H828" s="11"/>
      <c r="I828" s="44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2"/>
      <c r="AJ828" s="11"/>
      <c r="AK828" s="11"/>
      <c r="AL828" s="12"/>
      <c r="AM828" s="11"/>
      <c r="AN828" s="11"/>
      <c r="AO828" s="11"/>
      <c r="AP828" s="11"/>
      <c r="AU828" s="11"/>
      <c r="AV828" s="11"/>
      <c r="AX828" s="11"/>
      <c r="AY828" s="11"/>
      <c r="AZ828" s="11"/>
      <c r="BA828" s="12"/>
      <c r="BB828" s="11"/>
    </row>
    <row r="829" spans="8:54" ht="15.75" customHeight="1">
      <c r="H829" s="11"/>
      <c r="I829" s="44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2"/>
      <c r="AJ829" s="11"/>
      <c r="AK829" s="11"/>
      <c r="AL829" s="12"/>
      <c r="AM829" s="11"/>
      <c r="AN829" s="11"/>
      <c r="AO829" s="11"/>
      <c r="AP829" s="11"/>
      <c r="AU829" s="11"/>
      <c r="AV829" s="11"/>
      <c r="AX829" s="11"/>
      <c r="AY829" s="11"/>
      <c r="AZ829" s="11"/>
      <c r="BA829" s="12"/>
      <c r="BB829" s="11"/>
    </row>
    <row r="830" spans="8:54" ht="15.75" customHeight="1">
      <c r="H830" s="11"/>
      <c r="I830" s="44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2"/>
      <c r="AJ830" s="11"/>
      <c r="AK830" s="11"/>
      <c r="AL830" s="12"/>
      <c r="AM830" s="11"/>
      <c r="AN830" s="11"/>
      <c r="AO830" s="11"/>
      <c r="AP830" s="11"/>
      <c r="AU830" s="11"/>
      <c r="AV830" s="11"/>
      <c r="AX830" s="11"/>
      <c r="AY830" s="11"/>
      <c r="AZ830" s="11"/>
      <c r="BA830" s="12"/>
      <c r="BB830" s="11"/>
    </row>
    <row r="831" spans="8:54" ht="15.75" customHeight="1">
      <c r="H831" s="11"/>
      <c r="I831" s="44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2"/>
      <c r="AJ831" s="11"/>
      <c r="AK831" s="11"/>
      <c r="AL831" s="12"/>
      <c r="AM831" s="11"/>
      <c r="AN831" s="11"/>
      <c r="AO831" s="11"/>
      <c r="AP831" s="11"/>
      <c r="AU831" s="11"/>
      <c r="AV831" s="11"/>
      <c r="AX831" s="11"/>
      <c r="AY831" s="11"/>
      <c r="AZ831" s="11"/>
      <c r="BA831" s="12"/>
      <c r="BB831" s="11"/>
    </row>
    <row r="832" spans="8:54" ht="15.75" customHeight="1">
      <c r="H832" s="11"/>
      <c r="I832" s="44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2"/>
      <c r="AJ832" s="11"/>
      <c r="AK832" s="11"/>
      <c r="AL832" s="12"/>
      <c r="AM832" s="11"/>
      <c r="AN832" s="11"/>
      <c r="AO832" s="11"/>
      <c r="AP832" s="11"/>
      <c r="AU832" s="11"/>
      <c r="AV832" s="11"/>
      <c r="AX832" s="11"/>
      <c r="AY832" s="11"/>
      <c r="AZ832" s="11"/>
      <c r="BA832" s="12"/>
      <c r="BB832" s="11"/>
    </row>
    <row r="833" spans="8:54" ht="15.75" customHeight="1">
      <c r="H833" s="11"/>
      <c r="I833" s="44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2"/>
      <c r="AJ833" s="11"/>
      <c r="AK833" s="11"/>
      <c r="AL833" s="12"/>
      <c r="AM833" s="11"/>
      <c r="AN833" s="11"/>
      <c r="AO833" s="11"/>
      <c r="AP833" s="11"/>
      <c r="AU833" s="11"/>
      <c r="AV833" s="11"/>
      <c r="AX833" s="11"/>
      <c r="AY833" s="11"/>
      <c r="AZ833" s="11"/>
      <c r="BA833" s="12"/>
      <c r="BB833" s="11"/>
    </row>
    <row r="834" spans="8:54" ht="15.75" customHeight="1">
      <c r="H834" s="11"/>
      <c r="I834" s="44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2"/>
      <c r="AJ834" s="11"/>
      <c r="AK834" s="11"/>
      <c r="AL834" s="12"/>
      <c r="AM834" s="11"/>
      <c r="AN834" s="11"/>
      <c r="AO834" s="11"/>
      <c r="AP834" s="11"/>
      <c r="AU834" s="11"/>
      <c r="AV834" s="11"/>
      <c r="AX834" s="11"/>
      <c r="AY834" s="11"/>
      <c r="AZ834" s="11"/>
      <c r="BA834" s="12"/>
      <c r="BB834" s="11"/>
    </row>
    <row r="835" spans="8:54" ht="15.75" customHeight="1">
      <c r="H835" s="11"/>
      <c r="I835" s="44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2"/>
      <c r="AJ835" s="11"/>
      <c r="AK835" s="11"/>
      <c r="AL835" s="12"/>
      <c r="AM835" s="11"/>
      <c r="AN835" s="11"/>
      <c r="AO835" s="11"/>
      <c r="AP835" s="11"/>
      <c r="AU835" s="11"/>
      <c r="AV835" s="11"/>
      <c r="AX835" s="11"/>
      <c r="AY835" s="11"/>
      <c r="AZ835" s="11"/>
      <c r="BA835" s="12"/>
      <c r="BB835" s="11"/>
    </row>
    <row r="836" spans="8:54" ht="15.75" customHeight="1">
      <c r="H836" s="11"/>
      <c r="I836" s="44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2"/>
      <c r="AJ836" s="11"/>
      <c r="AK836" s="11"/>
      <c r="AL836" s="12"/>
      <c r="AM836" s="11"/>
      <c r="AN836" s="11"/>
      <c r="AO836" s="11"/>
      <c r="AP836" s="11"/>
      <c r="AU836" s="11"/>
      <c r="AV836" s="11"/>
      <c r="AX836" s="11"/>
      <c r="AY836" s="11"/>
      <c r="AZ836" s="11"/>
      <c r="BA836" s="12"/>
      <c r="BB836" s="11"/>
    </row>
    <row r="837" spans="8:54" ht="15.75" customHeight="1">
      <c r="H837" s="11"/>
      <c r="I837" s="44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2"/>
      <c r="AJ837" s="11"/>
      <c r="AK837" s="11"/>
      <c r="AL837" s="12"/>
      <c r="AM837" s="11"/>
      <c r="AN837" s="11"/>
      <c r="AO837" s="11"/>
      <c r="AP837" s="11"/>
      <c r="AU837" s="11"/>
      <c r="AV837" s="11"/>
      <c r="AX837" s="11"/>
      <c r="AY837" s="11"/>
      <c r="AZ837" s="11"/>
      <c r="BA837" s="12"/>
      <c r="BB837" s="11"/>
    </row>
    <row r="838" spans="8:54" ht="15.75" customHeight="1">
      <c r="H838" s="11"/>
      <c r="I838" s="44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2"/>
      <c r="AJ838" s="11"/>
      <c r="AK838" s="11"/>
      <c r="AL838" s="12"/>
      <c r="AM838" s="11"/>
      <c r="AN838" s="11"/>
      <c r="AO838" s="11"/>
      <c r="AP838" s="11"/>
      <c r="AU838" s="11"/>
      <c r="AV838" s="11"/>
      <c r="AX838" s="11"/>
      <c r="AY838" s="11"/>
      <c r="AZ838" s="11"/>
      <c r="BA838" s="12"/>
      <c r="BB838" s="11"/>
    </row>
    <row r="839" spans="8:54" ht="15.75" customHeight="1">
      <c r="H839" s="11"/>
      <c r="I839" s="44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2"/>
      <c r="AJ839" s="11"/>
      <c r="AK839" s="11"/>
      <c r="AL839" s="12"/>
      <c r="AM839" s="11"/>
      <c r="AN839" s="11"/>
      <c r="AO839" s="11"/>
      <c r="AP839" s="11"/>
      <c r="AU839" s="11"/>
      <c r="AV839" s="11"/>
      <c r="AX839" s="11"/>
      <c r="AY839" s="11"/>
      <c r="AZ839" s="11"/>
      <c r="BA839" s="12"/>
      <c r="BB839" s="11"/>
    </row>
    <row r="840" spans="8:54" ht="15.75" customHeight="1">
      <c r="H840" s="11"/>
      <c r="I840" s="44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2"/>
      <c r="AJ840" s="11"/>
      <c r="AK840" s="11"/>
      <c r="AL840" s="12"/>
      <c r="AM840" s="11"/>
      <c r="AN840" s="11"/>
      <c r="AO840" s="11"/>
      <c r="AP840" s="11"/>
      <c r="AU840" s="11"/>
      <c r="AV840" s="11"/>
      <c r="AX840" s="11"/>
      <c r="AY840" s="11"/>
      <c r="AZ840" s="11"/>
      <c r="BA840" s="12"/>
      <c r="BB840" s="11"/>
    </row>
    <row r="841" spans="8:54" ht="15.75" customHeight="1">
      <c r="H841" s="11"/>
      <c r="I841" s="44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2"/>
      <c r="AJ841" s="11"/>
      <c r="AK841" s="11"/>
      <c r="AL841" s="12"/>
      <c r="AM841" s="11"/>
      <c r="AN841" s="11"/>
      <c r="AO841" s="11"/>
      <c r="AP841" s="11"/>
      <c r="AU841" s="11"/>
      <c r="AV841" s="11"/>
      <c r="AX841" s="11"/>
      <c r="AY841" s="11"/>
      <c r="AZ841" s="11"/>
      <c r="BA841" s="12"/>
      <c r="BB841" s="11"/>
    </row>
    <row r="842" spans="8:54" ht="15.75" customHeight="1">
      <c r="H842" s="11"/>
      <c r="I842" s="44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2"/>
      <c r="AJ842" s="11"/>
      <c r="AK842" s="11"/>
      <c r="AL842" s="12"/>
      <c r="AM842" s="11"/>
      <c r="AN842" s="11"/>
      <c r="AO842" s="11"/>
      <c r="AP842" s="11"/>
      <c r="AU842" s="11"/>
      <c r="AV842" s="11"/>
      <c r="AX842" s="11"/>
      <c r="AY842" s="11"/>
      <c r="AZ842" s="11"/>
      <c r="BA842" s="12"/>
      <c r="BB842" s="11"/>
    </row>
    <row r="843" spans="8:54" ht="15.75" customHeight="1">
      <c r="H843" s="11"/>
      <c r="I843" s="44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2"/>
      <c r="AJ843" s="11"/>
      <c r="AK843" s="11"/>
      <c r="AL843" s="12"/>
      <c r="AM843" s="11"/>
      <c r="AN843" s="11"/>
      <c r="AO843" s="11"/>
      <c r="AP843" s="11"/>
      <c r="AU843" s="11"/>
      <c r="AV843" s="11"/>
      <c r="AX843" s="11"/>
      <c r="AY843" s="11"/>
      <c r="AZ843" s="11"/>
      <c r="BA843" s="12"/>
      <c r="BB843" s="11"/>
    </row>
    <row r="844" spans="8:54" ht="15.75" customHeight="1">
      <c r="H844" s="11"/>
      <c r="I844" s="44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2"/>
      <c r="AJ844" s="11"/>
      <c r="AK844" s="11"/>
      <c r="AL844" s="12"/>
      <c r="AM844" s="11"/>
      <c r="AN844" s="11"/>
      <c r="AO844" s="11"/>
      <c r="AP844" s="11"/>
      <c r="AU844" s="11"/>
      <c r="AV844" s="11"/>
      <c r="AX844" s="11"/>
      <c r="AY844" s="11"/>
      <c r="AZ844" s="11"/>
      <c r="BA844" s="12"/>
      <c r="BB844" s="11"/>
    </row>
    <row r="845" spans="8:54" ht="15.75" customHeight="1">
      <c r="H845" s="11"/>
      <c r="I845" s="44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2"/>
      <c r="AJ845" s="11"/>
      <c r="AK845" s="11"/>
      <c r="AL845" s="12"/>
      <c r="AM845" s="11"/>
      <c r="AN845" s="11"/>
      <c r="AO845" s="11"/>
      <c r="AP845" s="11"/>
      <c r="AU845" s="11"/>
      <c r="AV845" s="11"/>
      <c r="AX845" s="11"/>
      <c r="AY845" s="11"/>
      <c r="AZ845" s="11"/>
      <c r="BA845" s="12"/>
      <c r="BB845" s="11"/>
    </row>
    <row r="846" spans="8:54" ht="15.75" customHeight="1">
      <c r="H846" s="11"/>
      <c r="I846" s="44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2"/>
      <c r="AJ846" s="11"/>
      <c r="AK846" s="11"/>
      <c r="AL846" s="12"/>
      <c r="AM846" s="11"/>
      <c r="AN846" s="11"/>
      <c r="AO846" s="11"/>
      <c r="AP846" s="11"/>
      <c r="AU846" s="11"/>
      <c r="AV846" s="11"/>
      <c r="AX846" s="11"/>
      <c r="AY846" s="11"/>
      <c r="AZ846" s="11"/>
      <c r="BA846" s="12"/>
      <c r="BB846" s="11"/>
    </row>
    <row r="847" spans="8:54" ht="15.75" customHeight="1">
      <c r="H847" s="11"/>
      <c r="I847" s="44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2"/>
      <c r="AJ847" s="11"/>
      <c r="AK847" s="11"/>
      <c r="AL847" s="12"/>
      <c r="AM847" s="11"/>
      <c r="AN847" s="11"/>
      <c r="AO847" s="11"/>
      <c r="AP847" s="11"/>
      <c r="AU847" s="11"/>
      <c r="AV847" s="11"/>
      <c r="AX847" s="11"/>
      <c r="AY847" s="11"/>
      <c r="AZ847" s="11"/>
      <c r="BA847" s="12"/>
      <c r="BB847" s="11"/>
    </row>
    <row r="848" spans="8:54" ht="15.75" customHeight="1">
      <c r="H848" s="11"/>
      <c r="I848" s="44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2"/>
      <c r="AJ848" s="11"/>
      <c r="AK848" s="11"/>
      <c r="AL848" s="12"/>
      <c r="AM848" s="11"/>
      <c r="AN848" s="11"/>
      <c r="AO848" s="11"/>
      <c r="AP848" s="11"/>
      <c r="AU848" s="11"/>
      <c r="AV848" s="11"/>
      <c r="AX848" s="11"/>
      <c r="AY848" s="11"/>
      <c r="AZ848" s="11"/>
      <c r="BA848" s="12"/>
      <c r="BB848" s="11"/>
    </row>
    <row r="849" spans="8:54" ht="15.75" customHeight="1">
      <c r="H849" s="11"/>
      <c r="I849" s="44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2"/>
      <c r="AJ849" s="11"/>
      <c r="AK849" s="11"/>
      <c r="AL849" s="12"/>
      <c r="AM849" s="11"/>
      <c r="AN849" s="11"/>
      <c r="AO849" s="11"/>
      <c r="AP849" s="11"/>
      <c r="AU849" s="11"/>
      <c r="AV849" s="11"/>
      <c r="AX849" s="11"/>
      <c r="AY849" s="11"/>
      <c r="AZ849" s="11"/>
      <c r="BA849" s="12"/>
      <c r="BB849" s="11"/>
    </row>
    <row r="850" spans="8:54" ht="15.75" customHeight="1">
      <c r="H850" s="11"/>
      <c r="I850" s="44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2"/>
      <c r="AJ850" s="11"/>
      <c r="AK850" s="11"/>
      <c r="AL850" s="12"/>
      <c r="AM850" s="11"/>
      <c r="AN850" s="11"/>
      <c r="AO850" s="11"/>
      <c r="AP850" s="11"/>
      <c r="AU850" s="11"/>
      <c r="AV850" s="11"/>
      <c r="AX850" s="11"/>
      <c r="AY850" s="11"/>
      <c r="AZ850" s="11"/>
      <c r="BA850" s="12"/>
      <c r="BB850" s="11"/>
    </row>
    <row r="851" spans="8:54" ht="15.75" customHeight="1">
      <c r="H851" s="11"/>
      <c r="I851" s="44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2"/>
      <c r="AJ851" s="11"/>
      <c r="AK851" s="11"/>
      <c r="AL851" s="12"/>
      <c r="AM851" s="11"/>
      <c r="AN851" s="11"/>
      <c r="AO851" s="11"/>
      <c r="AP851" s="11"/>
      <c r="AU851" s="11"/>
      <c r="AV851" s="11"/>
      <c r="AX851" s="11"/>
      <c r="AY851" s="11"/>
      <c r="AZ851" s="11"/>
      <c r="BA851" s="12"/>
      <c r="BB851" s="11"/>
    </row>
    <row r="852" spans="8:54" ht="15.75" customHeight="1">
      <c r="H852" s="11"/>
      <c r="I852" s="44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2"/>
      <c r="AJ852" s="11"/>
      <c r="AK852" s="11"/>
      <c r="AL852" s="12"/>
      <c r="AM852" s="11"/>
      <c r="AN852" s="11"/>
      <c r="AO852" s="11"/>
      <c r="AP852" s="11"/>
      <c r="AU852" s="11"/>
      <c r="AV852" s="11"/>
      <c r="AX852" s="11"/>
      <c r="AY852" s="11"/>
      <c r="AZ852" s="11"/>
      <c r="BA852" s="12"/>
      <c r="BB852" s="11"/>
    </row>
    <row r="853" spans="8:54" ht="15.75" customHeight="1">
      <c r="H853" s="11"/>
      <c r="I853" s="44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2"/>
      <c r="AJ853" s="11"/>
      <c r="AK853" s="11"/>
      <c r="AL853" s="12"/>
      <c r="AM853" s="11"/>
      <c r="AN853" s="11"/>
      <c r="AO853" s="11"/>
      <c r="AP853" s="11"/>
      <c r="AU853" s="11"/>
      <c r="AV853" s="11"/>
      <c r="AX853" s="11"/>
      <c r="AY853" s="11"/>
      <c r="AZ853" s="11"/>
      <c r="BA853" s="12"/>
      <c r="BB853" s="11"/>
    </row>
    <row r="854" spans="8:54" ht="15.75" customHeight="1">
      <c r="H854" s="11"/>
      <c r="I854" s="44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2"/>
      <c r="AJ854" s="11"/>
      <c r="AK854" s="11"/>
      <c r="AL854" s="12"/>
      <c r="AM854" s="11"/>
      <c r="AN854" s="11"/>
      <c r="AO854" s="11"/>
      <c r="AP854" s="11"/>
      <c r="AU854" s="11"/>
      <c r="AV854" s="11"/>
      <c r="AX854" s="11"/>
      <c r="AY854" s="11"/>
      <c r="AZ854" s="11"/>
      <c r="BA854" s="12"/>
      <c r="BB854" s="11"/>
    </row>
    <row r="855" spans="8:54" ht="15.75" customHeight="1">
      <c r="H855" s="11"/>
      <c r="I855" s="44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2"/>
      <c r="AJ855" s="11"/>
      <c r="AK855" s="11"/>
      <c r="AL855" s="12"/>
      <c r="AM855" s="11"/>
      <c r="AN855" s="11"/>
      <c r="AO855" s="11"/>
      <c r="AP855" s="11"/>
      <c r="AU855" s="11"/>
      <c r="AV855" s="11"/>
      <c r="AX855" s="11"/>
      <c r="AY855" s="11"/>
      <c r="AZ855" s="11"/>
      <c r="BA855" s="12"/>
      <c r="BB855" s="11"/>
    </row>
    <row r="856" spans="8:54" ht="15.75" customHeight="1">
      <c r="H856" s="11"/>
      <c r="I856" s="44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2"/>
      <c r="AJ856" s="11"/>
      <c r="AK856" s="11"/>
      <c r="AL856" s="12"/>
      <c r="AM856" s="11"/>
      <c r="AN856" s="11"/>
      <c r="AO856" s="11"/>
      <c r="AP856" s="11"/>
      <c r="AU856" s="11"/>
      <c r="AV856" s="11"/>
      <c r="AX856" s="11"/>
      <c r="AY856" s="11"/>
      <c r="AZ856" s="11"/>
      <c r="BA856" s="12"/>
      <c r="BB856" s="11"/>
    </row>
    <row r="857" spans="8:54" ht="15.75" customHeight="1">
      <c r="H857" s="11"/>
      <c r="I857" s="44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2"/>
      <c r="AJ857" s="11"/>
      <c r="AK857" s="11"/>
      <c r="AL857" s="12"/>
      <c r="AM857" s="11"/>
      <c r="AN857" s="11"/>
      <c r="AO857" s="11"/>
      <c r="AP857" s="11"/>
      <c r="AU857" s="11"/>
      <c r="AV857" s="11"/>
      <c r="AX857" s="11"/>
      <c r="AY857" s="11"/>
      <c r="AZ857" s="11"/>
      <c r="BA857" s="12"/>
      <c r="BB857" s="11"/>
    </row>
    <row r="858" spans="8:54" ht="15.75" customHeight="1">
      <c r="H858" s="11"/>
      <c r="I858" s="44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2"/>
      <c r="AJ858" s="11"/>
      <c r="AK858" s="11"/>
      <c r="AL858" s="12"/>
      <c r="AM858" s="11"/>
      <c r="AN858" s="11"/>
      <c r="AO858" s="11"/>
      <c r="AP858" s="11"/>
      <c r="AU858" s="11"/>
      <c r="AV858" s="11"/>
      <c r="AX858" s="11"/>
      <c r="AY858" s="11"/>
      <c r="AZ858" s="11"/>
      <c r="BA858" s="12"/>
      <c r="BB858" s="11"/>
    </row>
    <row r="859" spans="8:54" ht="15.75" customHeight="1">
      <c r="H859" s="11"/>
      <c r="I859" s="44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2"/>
      <c r="AJ859" s="11"/>
      <c r="AK859" s="11"/>
      <c r="AL859" s="12"/>
      <c r="AM859" s="11"/>
      <c r="AN859" s="11"/>
      <c r="AO859" s="11"/>
      <c r="AP859" s="11"/>
      <c r="AU859" s="11"/>
      <c r="AV859" s="11"/>
      <c r="AX859" s="11"/>
      <c r="AY859" s="11"/>
      <c r="AZ859" s="11"/>
      <c r="BA859" s="12"/>
      <c r="BB859" s="11"/>
    </row>
    <row r="860" spans="8:54" ht="15.75" customHeight="1">
      <c r="H860" s="11"/>
      <c r="I860" s="44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2"/>
      <c r="AJ860" s="11"/>
      <c r="AK860" s="11"/>
      <c r="AL860" s="12"/>
      <c r="AM860" s="11"/>
      <c r="AN860" s="11"/>
      <c r="AO860" s="11"/>
      <c r="AP860" s="11"/>
      <c r="AU860" s="11"/>
      <c r="AV860" s="11"/>
      <c r="AX860" s="11"/>
      <c r="AY860" s="11"/>
      <c r="AZ860" s="11"/>
      <c r="BA860" s="12"/>
      <c r="BB860" s="11"/>
    </row>
    <row r="861" spans="8:54" ht="15.75" customHeight="1">
      <c r="H861" s="11"/>
      <c r="I861" s="44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2"/>
      <c r="AJ861" s="11"/>
      <c r="AK861" s="11"/>
      <c r="AL861" s="12"/>
      <c r="AM861" s="11"/>
      <c r="AN861" s="11"/>
      <c r="AO861" s="11"/>
      <c r="AP861" s="11"/>
      <c r="AU861" s="11"/>
      <c r="AV861" s="11"/>
      <c r="AX861" s="11"/>
      <c r="AY861" s="11"/>
      <c r="AZ861" s="11"/>
      <c r="BA861" s="12"/>
      <c r="BB861" s="11"/>
    </row>
    <row r="862" spans="8:54" ht="15.75" customHeight="1">
      <c r="H862" s="11"/>
      <c r="I862" s="44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2"/>
      <c r="AJ862" s="11"/>
      <c r="AK862" s="11"/>
      <c r="AL862" s="12"/>
      <c r="AM862" s="11"/>
      <c r="AN862" s="11"/>
      <c r="AO862" s="11"/>
      <c r="AP862" s="11"/>
      <c r="AU862" s="11"/>
      <c r="AV862" s="11"/>
      <c r="AX862" s="11"/>
      <c r="AY862" s="11"/>
      <c r="AZ862" s="11"/>
      <c r="BA862" s="12"/>
      <c r="BB862" s="11"/>
    </row>
    <row r="863" spans="8:54" ht="15.75" customHeight="1">
      <c r="H863" s="11"/>
      <c r="I863" s="44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2"/>
      <c r="AJ863" s="11"/>
      <c r="AK863" s="11"/>
      <c r="AL863" s="12"/>
      <c r="AM863" s="11"/>
      <c r="AN863" s="11"/>
      <c r="AO863" s="11"/>
      <c r="AP863" s="11"/>
      <c r="AU863" s="11"/>
      <c r="AV863" s="11"/>
      <c r="AX863" s="11"/>
      <c r="AY863" s="11"/>
      <c r="AZ863" s="11"/>
      <c r="BA863" s="12"/>
      <c r="BB863" s="11"/>
    </row>
    <row r="864" spans="8:54" ht="15.75" customHeight="1">
      <c r="H864" s="11"/>
      <c r="I864" s="44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2"/>
      <c r="AJ864" s="11"/>
      <c r="AK864" s="11"/>
      <c r="AL864" s="12"/>
      <c r="AM864" s="11"/>
      <c r="AN864" s="11"/>
      <c r="AO864" s="11"/>
      <c r="AP864" s="11"/>
      <c r="AU864" s="11"/>
      <c r="AV864" s="11"/>
      <c r="AX864" s="11"/>
      <c r="AY864" s="11"/>
      <c r="AZ864" s="11"/>
      <c r="BA864" s="12"/>
      <c r="BB864" s="11"/>
    </row>
    <row r="865" spans="8:54" ht="15.75" customHeight="1">
      <c r="H865" s="11"/>
      <c r="I865" s="44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2"/>
      <c r="AJ865" s="11"/>
      <c r="AK865" s="11"/>
      <c r="AL865" s="12"/>
      <c r="AM865" s="11"/>
      <c r="AN865" s="11"/>
      <c r="AO865" s="11"/>
      <c r="AP865" s="11"/>
      <c r="AU865" s="11"/>
      <c r="AV865" s="11"/>
      <c r="AX865" s="11"/>
      <c r="AY865" s="11"/>
      <c r="AZ865" s="11"/>
      <c r="BA865" s="12"/>
      <c r="BB865" s="11"/>
    </row>
    <row r="866" spans="8:54" ht="15.75" customHeight="1">
      <c r="H866" s="11"/>
      <c r="I866" s="44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2"/>
      <c r="AJ866" s="11"/>
      <c r="AK866" s="11"/>
      <c r="AL866" s="12"/>
      <c r="AM866" s="11"/>
      <c r="AN866" s="11"/>
      <c r="AO866" s="11"/>
      <c r="AP866" s="11"/>
      <c r="AU866" s="11"/>
      <c r="AV866" s="11"/>
      <c r="AX866" s="11"/>
      <c r="AY866" s="11"/>
      <c r="AZ866" s="11"/>
      <c r="BA866" s="12"/>
      <c r="BB866" s="11"/>
    </row>
    <row r="867" spans="8:54" ht="15.75" customHeight="1">
      <c r="H867" s="11"/>
      <c r="I867" s="44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2"/>
      <c r="AJ867" s="11"/>
      <c r="AK867" s="11"/>
      <c r="AL867" s="12"/>
      <c r="AM867" s="11"/>
      <c r="AN867" s="11"/>
      <c r="AO867" s="11"/>
      <c r="AP867" s="11"/>
      <c r="AU867" s="11"/>
      <c r="AV867" s="11"/>
      <c r="AX867" s="11"/>
      <c r="AY867" s="11"/>
      <c r="AZ867" s="11"/>
      <c r="BA867" s="12"/>
      <c r="BB867" s="11"/>
    </row>
    <row r="868" spans="8:54" ht="15.75" customHeight="1">
      <c r="H868" s="11"/>
      <c r="I868" s="44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2"/>
      <c r="AJ868" s="11"/>
      <c r="AK868" s="11"/>
      <c r="AL868" s="12"/>
      <c r="AM868" s="11"/>
      <c r="AN868" s="11"/>
      <c r="AO868" s="11"/>
      <c r="AP868" s="11"/>
      <c r="AU868" s="11"/>
      <c r="AV868" s="11"/>
      <c r="AX868" s="11"/>
      <c r="AY868" s="11"/>
      <c r="AZ868" s="11"/>
      <c r="BA868" s="12"/>
      <c r="BB868" s="11"/>
    </row>
    <row r="869" spans="8:54" ht="15.75" customHeight="1">
      <c r="H869" s="11"/>
      <c r="I869" s="44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2"/>
      <c r="AJ869" s="11"/>
      <c r="AK869" s="11"/>
      <c r="AL869" s="12"/>
      <c r="AM869" s="11"/>
      <c r="AN869" s="11"/>
      <c r="AO869" s="11"/>
      <c r="AP869" s="11"/>
      <c r="AU869" s="11"/>
      <c r="AV869" s="11"/>
      <c r="AX869" s="11"/>
      <c r="AY869" s="11"/>
      <c r="AZ869" s="11"/>
      <c r="BA869" s="12"/>
      <c r="BB869" s="11"/>
    </row>
    <row r="870" spans="8:54" ht="15.75" customHeight="1">
      <c r="H870" s="11"/>
      <c r="I870" s="44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2"/>
      <c r="AJ870" s="11"/>
      <c r="AK870" s="11"/>
      <c r="AL870" s="12"/>
      <c r="AM870" s="11"/>
      <c r="AN870" s="11"/>
      <c r="AO870" s="11"/>
      <c r="AP870" s="11"/>
      <c r="AU870" s="11"/>
      <c r="AV870" s="11"/>
      <c r="AX870" s="11"/>
      <c r="AY870" s="11"/>
      <c r="AZ870" s="11"/>
      <c r="BA870" s="12"/>
      <c r="BB870" s="11"/>
    </row>
    <row r="871" spans="8:54" ht="15.75" customHeight="1">
      <c r="H871" s="11"/>
      <c r="I871" s="44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2"/>
      <c r="AJ871" s="11"/>
      <c r="AK871" s="11"/>
      <c r="AL871" s="12"/>
      <c r="AM871" s="11"/>
      <c r="AN871" s="11"/>
      <c r="AO871" s="11"/>
      <c r="AP871" s="11"/>
      <c r="AU871" s="11"/>
      <c r="AV871" s="11"/>
      <c r="AX871" s="11"/>
      <c r="AY871" s="11"/>
      <c r="AZ871" s="11"/>
      <c r="BA871" s="12"/>
      <c r="BB871" s="11"/>
    </row>
    <row r="872" spans="8:54" ht="15.75" customHeight="1">
      <c r="H872" s="11"/>
      <c r="I872" s="44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2"/>
      <c r="AJ872" s="11"/>
      <c r="AK872" s="11"/>
      <c r="AL872" s="12"/>
      <c r="AM872" s="11"/>
      <c r="AN872" s="11"/>
      <c r="AO872" s="11"/>
      <c r="AP872" s="11"/>
      <c r="AU872" s="11"/>
      <c r="AV872" s="11"/>
      <c r="AX872" s="11"/>
      <c r="AY872" s="11"/>
      <c r="AZ872" s="11"/>
      <c r="BA872" s="12"/>
      <c r="BB872" s="11"/>
    </row>
    <row r="873" spans="8:54" ht="15.75" customHeight="1">
      <c r="H873" s="11"/>
      <c r="I873" s="44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2"/>
      <c r="AJ873" s="11"/>
      <c r="AK873" s="11"/>
      <c r="AL873" s="12"/>
      <c r="AM873" s="11"/>
      <c r="AN873" s="11"/>
      <c r="AO873" s="11"/>
      <c r="AP873" s="11"/>
      <c r="AU873" s="11"/>
      <c r="AV873" s="11"/>
      <c r="AX873" s="11"/>
      <c r="AY873" s="11"/>
      <c r="AZ873" s="11"/>
      <c r="BA873" s="12"/>
      <c r="BB873" s="11"/>
    </row>
    <row r="874" spans="8:54" ht="15.75" customHeight="1">
      <c r="H874" s="11"/>
      <c r="I874" s="44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2"/>
      <c r="AJ874" s="11"/>
      <c r="AK874" s="11"/>
      <c r="AL874" s="12"/>
      <c r="AM874" s="11"/>
      <c r="AN874" s="11"/>
      <c r="AO874" s="11"/>
      <c r="AP874" s="11"/>
      <c r="AU874" s="11"/>
      <c r="AV874" s="11"/>
      <c r="AX874" s="11"/>
      <c r="AY874" s="11"/>
      <c r="AZ874" s="11"/>
      <c r="BA874" s="12"/>
      <c r="BB874" s="11"/>
    </row>
    <row r="875" spans="8:54" ht="15.75" customHeight="1">
      <c r="H875" s="11"/>
      <c r="I875" s="44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2"/>
      <c r="AJ875" s="11"/>
      <c r="AK875" s="11"/>
      <c r="AL875" s="12"/>
      <c r="AM875" s="11"/>
      <c r="AN875" s="11"/>
      <c r="AO875" s="11"/>
      <c r="AP875" s="11"/>
      <c r="AU875" s="11"/>
      <c r="AV875" s="11"/>
      <c r="AX875" s="11"/>
      <c r="AY875" s="11"/>
      <c r="AZ875" s="11"/>
      <c r="BA875" s="12"/>
      <c r="BB875" s="11"/>
    </row>
    <row r="876" spans="8:54" ht="15.75" customHeight="1">
      <c r="H876" s="11"/>
      <c r="I876" s="44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2"/>
      <c r="AJ876" s="11"/>
      <c r="AK876" s="11"/>
      <c r="AL876" s="12"/>
      <c r="AM876" s="11"/>
      <c r="AN876" s="11"/>
      <c r="AO876" s="11"/>
      <c r="AP876" s="11"/>
      <c r="AU876" s="11"/>
      <c r="AV876" s="11"/>
      <c r="AX876" s="11"/>
      <c r="AY876" s="11"/>
      <c r="AZ876" s="11"/>
      <c r="BA876" s="12"/>
      <c r="BB876" s="11"/>
    </row>
    <row r="877" spans="8:54" ht="15.75" customHeight="1">
      <c r="H877" s="11"/>
      <c r="I877" s="44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2"/>
      <c r="AJ877" s="11"/>
      <c r="AK877" s="11"/>
      <c r="AL877" s="12"/>
      <c r="AM877" s="11"/>
      <c r="AN877" s="11"/>
      <c r="AO877" s="11"/>
      <c r="AP877" s="11"/>
      <c r="AU877" s="11"/>
      <c r="AV877" s="11"/>
      <c r="AX877" s="11"/>
      <c r="AY877" s="11"/>
      <c r="AZ877" s="11"/>
      <c r="BA877" s="12"/>
      <c r="BB877" s="11"/>
    </row>
    <row r="878" spans="8:54" ht="15.75" customHeight="1">
      <c r="H878" s="11"/>
      <c r="I878" s="44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2"/>
      <c r="AJ878" s="11"/>
      <c r="AK878" s="11"/>
      <c r="AL878" s="12"/>
      <c r="AM878" s="11"/>
      <c r="AN878" s="11"/>
      <c r="AO878" s="11"/>
      <c r="AP878" s="11"/>
      <c r="AU878" s="11"/>
      <c r="AV878" s="11"/>
      <c r="AX878" s="11"/>
      <c r="AY878" s="11"/>
      <c r="AZ878" s="11"/>
      <c r="BA878" s="12"/>
      <c r="BB878" s="11"/>
    </row>
    <row r="879" spans="8:54" ht="15.75" customHeight="1">
      <c r="H879" s="11"/>
      <c r="I879" s="44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2"/>
      <c r="AJ879" s="11"/>
      <c r="AK879" s="11"/>
      <c r="AL879" s="12"/>
      <c r="AM879" s="11"/>
      <c r="AN879" s="11"/>
      <c r="AO879" s="11"/>
      <c r="AP879" s="11"/>
      <c r="AU879" s="11"/>
      <c r="AV879" s="11"/>
      <c r="AX879" s="11"/>
      <c r="AY879" s="11"/>
      <c r="AZ879" s="11"/>
      <c r="BA879" s="12"/>
      <c r="BB879" s="11"/>
    </row>
    <row r="880" spans="8:54" ht="15.75" customHeight="1">
      <c r="H880" s="11"/>
      <c r="I880" s="44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2"/>
      <c r="AJ880" s="11"/>
      <c r="AK880" s="11"/>
      <c r="AL880" s="12"/>
      <c r="AM880" s="11"/>
      <c r="AN880" s="11"/>
      <c r="AO880" s="11"/>
      <c r="AP880" s="11"/>
      <c r="AU880" s="11"/>
      <c r="AV880" s="11"/>
      <c r="AX880" s="11"/>
      <c r="AY880" s="11"/>
      <c r="AZ880" s="11"/>
      <c r="BA880" s="12"/>
      <c r="BB880" s="11"/>
    </row>
    <row r="881" spans="8:54" ht="15.75" customHeight="1">
      <c r="H881" s="11"/>
      <c r="I881" s="44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2"/>
      <c r="AJ881" s="11"/>
      <c r="AK881" s="11"/>
      <c r="AL881" s="12"/>
      <c r="AM881" s="11"/>
      <c r="AN881" s="11"/>
      <c r="AO881" s="11"/>
      <c r="AP881" s="11"/>
      <c r="AU881" s="11"/>
      <c r="AV881" s="11"/>
      <c r="AX881" s="11"/>
      <c r="AY881" s="11"/>
      <c r="AZ881" s="11"/>
      <c r="BA881" s="12"/>
      <c r="BB881" s="11"/>
    </row>
    <row r="882" spans="8:54" ht="15.75" customHeight="1">
      <c r="H882" s="11"/>
      <c r="I882" s="44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2"/>
      <c r="AJ882" s="11"/>
      <c r="AK882" s="11"/>
      <c r="AL882" s="12"/>
      <c r="AM882" s="11"/>
      <c r="AN882" s="11"/>
      <c r="AO882" s="11"/>
      <c r="AP882" s="11"/>
      <c r="AU882" s="11"/>
      <c r="AV882" s="11"/>
      <c r="AX882" s="11"/>
      <c r="AY882" s="11"/>
      <c r="AZ882" s="11"/>
      <c r="BA882" s="12"/>
      <c r="BB882" s="11"/>
    </row>
    <row r="883" spans="8:54" ht="15.75" customHeight="1">
      <c r="H883" s="11"/>
      <c r="I883" s="44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2"/>
      <c r="AJ883" s="11"/>
      <c r="AK883" s="11"/>
      <c r="AL883" s="12"/>
      <c r="AM883" s="11"/>
      <c r="AN883" s="11"/>
      <c r="AO883" s="11"/>
      <c r="AP883" s="11"/>
      <c r="AU883" s="11"/>
      <c r="AV883" s="11"/>
      <c r="AX883" s="11"/>
      <c r="AY883" s="11"/>
      <c r="AZ883" s="11"/>
      <c r="BA883" s="12"/>
      <c r="BB883" s="11"/>
    </row>
    <row r="884" spans="8:54" ht="15.75" customHeight="1">
      <c r="H884" s="11"/>
      <c r="I884" s="44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2"/>
      <c r="AJ884" s="11"/>
      <c r="AK884" s="11"/>
      <c r="AL884" s="12"/>
      <c r="AM884" s="11"/>
      <c r="AN884" s="11"/>
      <c r="AO884" s="11"/>
      <c r="AP884" s="11"/>
      <c r="AU884" s="11"/>
      <c r="AV884" s="11"/>
      <c r="AX884" s="11"/>
      <c r="AY884" s="11"/>
      <c r="AZ884" s="11"/>
      <c r="BA884" s="12"/>
      <c r="BB884" s="11"/>
    </row>
    <row r="885" spans="8:54" ht="15.75" customHeight="1">
      <c r="H885" s="11"/>
      <c r="I885" s="44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2"/>
      <c r="AJ885" s="11"/>
      <c r="AK885" s="11"/>
      <c r="AL885" s="12"/>
      <c r="AM885" s="11"/>
      <c r="AN885" s="11"/>
      <c r="AO885" s="11"/>
      <c r="AP885" s="11"/>
      <c r="AU885" s="11"/>
      <c r="AV885" s="11"/>
      <c r="AX885" s="11"/>
      <c r="AY885" s="11"/>
      <c r="AZ885" s="11"/>
      <c r="BA885" s="12"/>
      <c r="BB885" s="11"/>
    </row>
    <row r="886" spans="8:54" ht="15.75" customHeight="1">
      <c r="H886" s="11"/>
      <c r="I886" s="44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2"/>
      <c r="AJ886" s="11"/>
      <c r="AK886" s="11"/>
      <c r="AL886" s="12"/>
      <c r="AM886" s="11"/>
      <c r="AN886" s="11"/>
      <c r="AO886" s="11"/>
      <c r="AP886" s="11"/>
      <c r="AU886" s="11"/>
      <c r="AV886" s="11"/>
      <c r="AX886" s="11"/>
      <c r="AY886" s="11"/>
      <c r="AZ886" s="11"/>
      <c r="BA886" s="12"/>
      <c r="BB886" s="11"/>
    </row>
    <row r="887" spans="8:54" ht="15.75" customHeight="1">
      <c r="H887" s="11"/>
      <c r="I887" s="44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2"/>
      <c r="AJ887" s="11"/>
      <c r="AK887" s="11"/>
      <c r="AL887" s="12"/>
      <c r="AM887" s="11"/>
      <c r="AN887" s="11"/>
      <c r="AO887" s="11"/>
      <c r="AP887" s="11"/>
      <c r="AU887" s="11"/>
      <c r="AV887" s="11"/>
      <c r="AX887" s="11"/>
      <c r="AY887" s="11"/>
      <c r="AZ887" s="11"/>
      <c r="BA887" s="12"/>
      <c r="BB887" s="11"/>
    </row>
    <row r="888" spans="8:54" ht="15.75" customHeight="1">
      <c r="H888" s="11"/>
      <c r="I888" s="44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2"/>
      <c r="AJ888" s="11"/>
      <c r="AK888" s="11"/>
      <c r="AL888" s="12"/>
      <c r="AM888" s="11"/>
      <c r="AN888" s="11"/>
      <c r="AO888" s="11"/>
      <c r="AP888" s="11"/>
      <c r="AU888" s="11"/>
      <c r="AV888" s="11"/>
      <c r="AX888" s="11"/>
      <c r="AY888" s="11"/>
      <c r="AZ888" s="11"/>
      <c r="BA888" s="12"/>
      <c r="BB888" s="11"/>
    </row>
    <row r="889" spans="8:54" ht="15.75" customHeight="1">
      <c r="H889" s="11"/>
      <c r="I889" s="44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2"/>
      <c r="AJ889" s="11"/>
      <c r="AK889" s="11"/>
      <c r="AL889" s="12"/>
      <c r="AM889" s="11"/>
      <c r="AN889" s="11"/>
      <c r="AO889" s="11"/>
      <c r="AP889" s="11"/>
      <c r="AU889" s="11"/>
      <c r="AV889" s="11"/>
      <c r="AX889" s="11"/>
      <c r="AY889" s="11"/>
      <c r="AZ889" s="11"/>
      <c r="BA889" s="12"/>
      <c r="BB889" s="11"/>
    </row>
    <row r="890" spans="8:54" ht="15.75" customHeight="1">
      <c r="H890" s="11"/>
      <c r="I890" s="44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2"/>
      <c r="AJ890" s="11"/>
      <c r="AK890" s="11"/>
      <c r="AL890" s="12"/>
      <c r="AM890" s="11"/>
      <c r="AN890" s="11"/>
      <c r="AO890" s="11"/>
      <c r="AP890" s="11"/>
      <c r="AU890" s="11"/>
      <c r="AV890" s="11"/>
      <c r="AX890" s="11"/>
      <c r="AY890" s="11"/>
      <c r="AZ890" s="11"/>
      <c r="BA890" s="12"/>
      <c r="BB890" s="11"/>
    </row>
    <row r="891" spans="8:54" ht="15.75" customHeight="1">
      <c r="H891" s="11"/>
      <c r="I891" s="44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2"/>
      <c r="AJ891" s="11"/>
      <c r="AK891" s="11"/>
      <c r="AL891" s="12"/>
      <c r="AM891" s="11"/>
      <c r="AN891" s="11"/>
      <c r="AO891" s="11"/>
      <c r="AP891" s="11"/>
      <c r="AU891" s="11"/>
      <c r="AV891" s="11"/>
      <c r="AX891" s="11"/>
      <c r="AY891" s="11"/>
      <c r="AZ891" s="11"/>
      <c r="BA891" s="12"/>
      <c r="BB891" s="11"/>
    </row>
    <row r="892" spans="8:54" ht="15.75" customHeight="1">
      <c r="H892" s="11"/>
      <c r="I892" s="44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2"/>
      <c r="AJ892" s="11"/>
      <c r="AK892" s="11"/>
      <c r="AL892" s="12"/>
      <c r="AM892" s="11"/>
      <c r="AN892" s="11"/>
      <c r="AO892" s="11"/>
      <c r="AP892" s="11"/>
      <c r="AU892" s="11"/>
      <c r="AV892" s="11"/>
      <c r="AX892" s="11"/>
      <c r="AY892" s="11"/>
      <c r="AZ892" s="11"/>
      <c r="BA892" s="12"/>
      <c r="BB892" s="11"/>
    </row>
    <row r="893" spans="8:54" ht="15.75" customHeight="1">
      <c r="H893" s="11"/>
      <c r="I893" s="44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2"/>
      <c r="AJ893" s="11"/>
      <c r="AK893" s="11"/>
      <c r="AL893" s="12"/>
      <c r="AM893" s="11"/>
      <c r="AN893" s="11"/>
      <c r="AO893" s="11"/>
      <c r="AP893" s="11"/>
      <c r="AU893" s="11"/>
      <c r="AV893" s="11"/>
      <c r="AX893" s="11"/>
      <c r="AY893" s="11"/>
      <c r="AZ893" s="11"/>
      <c r="BA893" s="12"/>
      <c r="BB893" s="11"/>
    </row>
    <row r="894" spans="8:54" ht="15.75" customHeight="1">
      <c r="H894" s="11"/>
      <c r="I894" s="44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2"/>
      <c r="AJ894" s="11"/>
      <c r="AK894" s="11"/>
      <c r="AL894" s="12"/>
      <c r="AM894" s="11"/>
      <c r="AN894" s="11"/>
      <c r="AO894" s="11"/>
      <c r="AP894" s="11"/>
      <c r="AU894" s="11"/>
      <c r="AV894" s="11"/>
      <c r="AX894" s="11"/>
      <c r="AY894" s="11"/>
      <c r="AZ894" s="11"/>
      <c r="BA894" s="12"/>
      <c r="BB894" s="11"/>
    </row>
    <row r="895" spans="8:54" ht="15.75" customHeight="1">
      <c r="H895" s="11"/>
      <c r="I895" s="44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2"/>
      <c r="AJ895" s="11"/>
      <c r="AK895" s="11"/>
      <c r="AL895" s="12"/>
      <c r="AM895" s="11"/>
      <c r="AN895" s="11"/>
      <c r="AO895" s="11"/>
      <c r="AP895" s="11"/>
      <c r="AU895" s="11"/>
      <c r="AV895" s="11"/>
      <c r="AX895" s="11"/>
      <c r="AY895" s="11"/>
      <c r="AZ895" s="11"/>
      <c r="BA895" s="12"/>
      <c r="BB895" s="11"/>
    </row>
    <row r="896" spans="8:54" ht="15.75" customHeight="1">
      <c r="H896" s="11"/>
      <c r="I896" s="44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2"/>
      <c r="AJ896" s="11"/>
      <c r="AK896" s="11"/>
      <c r="AL896" s="12"/>
      <c r="AM896" s="11"/>
      <c r="AN896" s="11"/>
      <c r="AO896" s="11"/>
      <c r="AP896" s="11"/>
      <c r="AU896" s="11"/>
      <c r="AV896" s="11"/>
      <c r="AX896" s="11"/>
      <c r="AY896" s="11"/>
      <c r="AZ896" s="11"/>
      <c r="BA896" s="12"/>
      <c r="BB896" s="11"/>
    </row>
    <row r="897" spans="8:54" ht="15.75" customHeight="1">
      <c r="H897" s="11"/>
      <c r="I897" s="44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2"/>
      <c r="AJ897" s="11"/>
      <c r="AK897" s="11"/>
      <c r="AL897" s="12"/>
      <c r="AM897" s="11"/>
      <c r="AN897" s="11"/>
      <c r="AO897" s="11"/>
      <c r="AP897" s="11"/>
      <c r="AU897" s="11"/>
      <c r="AV897" s="11"/>
      <c r="AX897" s="11"/>
      <c r="AY897" s="11"/>
      <c r="AZ897" s="11"/>
      <c r="BA897" s="12"/>
      <c r="BB897" s="11"/>
    </row>
    <row r="898" spans="8:54" ht="15.75" customHeight="1">
      <c r="H898" s="11"/>
      <c r="I898" s="44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2"/>
      <c r="AJ898" s="11"/>
      <c r="AK898" s="11"/>
      <c r="AL898" s="12"/>
      <c r="AM898" s="11"/>
      <c r="AN898" s="11"/>
      <c r="AO898" s="11"/>
      <c r="AP898" s="11"/>
      <c r="AU898" s="11"/>
      <c r="AV898" s="11"/>
      <c r="AX898" s="11"/>
      <c r="AY898" s="11"/>
      <c r="AZ898" s="11"/>
      <c r="BA898" s="12"/>
      <c r="BB898" s="11"/>
    </row>
    <row r="899" spans="8:54" ht="15.75" customHeight="1">
      <c r="H899" s="11"/>
      <c r="I899" s="44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2"/>
      <c r="AJ899" s="11"/>
      <c r="AK899" s="11"/>
      <c r="AL899" s="12"/>
      <c r="AM899" s="11"/>
      <c r="AN899" s="11"/>
      <c r="AO899" s="11"/>
      <c r="AP899" s="11"/>
      <c r="AU899" s="11"/>
      <c r="AV899" s="11"/>
      <c r="AX899" s="11"/>
      <c r="AY899" s="11"/>
      <c r="AZ899" s="11"/>
      <c r="BA899" s="12"/>
      <c r="BB899" s="11"/>
    </row>
    <row r="900" spans="8:54" ht="15.75" customHeight="1">
      <c r="H900" s="11"/>
      <c r="I900" s="44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2"/>
      <c r="AJ900" s="11"/>
      <c r="AK900" s="11"/>
      <c r="AL900" s="12"/>
      <c r="AM900" s="11"/>
      <c r="AN900" s="11"/>
      <c r="AO900" s="11"/>
      <c r="AP900" s="11"/>
      <c r="AU900" s="11"/>
      <c r="AV900" s="11"/>
      <c r="AX900" s="11"/>
      <c r="AY900" s="11"/>
      <c r="AZ900" s="11"/>
      <c r="BA900" s="12"/>
      <c r="BB900" s="11"/>
    </row>
    <row r="901" spans="8:54" ht="15.75" customHeight="1">
      <c r="H901" s="11"/>
      <c r="I901" s="44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2"/>
      <c r="AJ901" s="11"/>
      <c r="AK901" s="11"/>
      <c r="AL901" s="12"/>
      <c r="AM901" s="11"/>
      <c r="AN901" s="11"/>
      <c r="AO901" s="11"/>
      <c r="AP901" s="11"/>
      <c r="AU901" s="11"/>
      <c r="AV901" s="11"/>
      <c r="AX901" s="11"/>
      <c r="AY901" s="11"/>
      <c r="AZ901" s="11"/>
      <c r="BA901" s="12"/>
      <c r="BB901" s="11"/>
    </row>
    <row r="902" spans="8:54" ht="15.75" customHeight="1">
      <c r="H902" s="11"/>
      <c r="I902" s="44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2"/>
      <c r="AJ902" s="11"/>
      <c r="AK902" s="11"/>
      <c r="AL902" s="12"/>
      <c r="AM902" s="11"/>
      <c r="AN902" s="11"/>
      <c r="AO902" s="11"/>
      <c r="AP902" s="11"/>
      <c r="AU902" s="11"/>
      <c r="AV902" s="11"/>
      <c r="AX902" s="11"/>
      <c r="AY902" s="11"/>
      <c r="AZ902" s="11"/>
      <c r="BA902" s="12"/>
      <c r="BB902" s="11"/>
    </row>
    <row r="903" spans="8:54" ht="15.75" customHeight="1">
      <c r="H903" s="11"/>
      <c r="I903" s="44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2"/>
      <c r="AJ903" s="11"/>
      <c r="AK903" s="11"/>
      <c r="AL903" s="12"/>
      <c r="AM903" s="11"/>
      <c r="AN903" s="11"/>
      <c r="AO903" s="11"/>
      <c r="AP903" s="11"/>
      <c r="AU903" s="11"/>
      <c r="AV903" s="11"/>
      <c r="AX903" s="11"/>
      <c r="AY903" s="11"/>
      <c r="AZ903" s="11"/>
      <c r="BA903" s="12"/>
      <c r="BB903" s="11"/>
    </row>
    <row r="904" spans="8:54" ht="15.75" customHeight="1">
      <c r="H904" s="11"/>
      <c r="I904" s="44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2"/>
      <c r="AJ904" s="11"/>
      <c r="AK904" s="11"/>
      <c r="AL904" s="12"/>
      <c r="AM904" s="11"/>
      <c r="AN904" s="11"/>
      <c r="AO904" s="11"/>
      <c r="AP904" s="11"/>
      <c r="AU904" s="11"/>
      <c r="AV904" s="11"/>
      <c r="AX904" s="11"/>
      <c r="AY904" s="11"/>
      <c r="AZ904" s="11"/>
      <c r="BA904" s="12"/>
      <c r="BB904" s="11"/>
    </row>
    <row r="905" spans="8:54" ht="15.75" customHeight="1">
      <c r="H905" s="11"/>
      <c r="I905" s="44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2"/>
      <c r="AJ905" s="11"/>
      <c r="AK905" s="11"/>
      <c r="AL905" s="12"/>
      <c r="AM905" s="11"/>
      <c r="AN905" s="11"/>
      <c r="AO905" s="11"/>
      <c r="AP905" s="11"/>
      <c r="AU905" s="11"/>
      <c r="AV905" s="11"/>
      <c r="AX905" s="11"/>
      <c r="AY905" s="11"/>
      <c r="AZ905" s="11"/>
      <c r="BA905" s="12"/>
      <c r="BB905" s="11"/>
    </row>
    <row r="906" spans="8:54" ht="15.75" customHeight="1">
      <c r="H906" s="11"/>
      <c r="I906" s="44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2"/>
      <c r="AJ906" s="11"/>
      <c r="AK906" s="11"/>
      <c r="AL906" s="12"/>
      <c r="AM906" s="11"/>
      <c r="AN906" s="11"/>
      <c r="AO906" s="11"/>
      <c r="AP906" s="11"/>
      <c r="AU906" s="11"/>
      <c r="AV906" s="11"/>
      <c r="AX906" s="11"/>
      <c r="AY906" s="11"/>
      <c r="AZ906" s="11"/>
      <c r="BA906" s="12"/>
      <c r="BB906" s="11"/>
    </row>
    <row r="907" spans="8:54" ht="15.75" customHeight="1">
      <c r="H907" s="11"/>
      <c r="I907" s="44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2"/>
      <c r="AJ907" s="11"/>
      <c r="AK907" s="11"/>
      <c r="AL907" s="12"/>
      <c r="AM907" s="11"/>
      <c r="AN907" s="11"/>
      <c r="AO907" s="11"/>
      <c r="AP907" s="11"/>
      <c r="AU907" s="11"/>
      <c r="AV907" s="11"/>
      <c r="AX907" s="11"/>
      <c r="AY907" s="11"/>
      <c r="AZ907" s="11"/>
      <c r="BA907" s="12"/>
      <c r="BB907" s="11"/>
    </row>
    <row r="908" spans="8:54" ht="15.75" customHeight="1">
      <c r="H908" s="11"/>
      <c r="I908" s="44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2"/>
      <c r="AJ908" s="11"/>
      <c r="AK908" s="11"/>
      <c r="AL908" s="12"/>
      <c r="AM908" s="11"/>
      <c r="AN908" s="11"/>
      <c r="AO908" s="11"/>
      <c r="AP908" s="11"/>
      <c r="AU908" s="11"/>
      <c r="AV908" s="11"/>
      <c r="AX908" s="11"/>
      <c r="AY908" s="11"/>
      <c r="AZ908" s="11"/>
      <c r="BA908" s="12"/>
      <c r="BB908" s="11"/>
    </row>
    <row r="909" spans="8:54" ht="15.75" customHeight="1">
      <c r="H909" s="11"/>
      <c r="I909" s="44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2"/>
      <c r="AJ909" s="11"/>
      <c r="AK909" s="11"/>
      <c r="AL909" s="12"/>
      <c r="AM909" s="11"/>
      <c r="AN909" s="11"/>
      <c r="AO909" s="11"/>
      <c r="AP909" s="11"/>
      <c r="AU909" s="11"/>
      <c r="AV909" s="11"/>
      <c r="AX909" s="11"/>
      <c r="AY909" s="11"/>
      <c r="AZ909" s="11"/>
      <c r="BA909" s="12"/>
      <c r="BB909" s="11"/>
    </row>
    <row r="910" spans="8:54" ht="15.75" customHeight="1">
      <c r="H910" s="11"/>
      <c r="I910" s="44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2"/>
      <c r="AJ910" s="11"/>
      <c r="AK910" s="11"/>
      <c r="AL910" s="12"/>
      <c r="AM910" s="11"/>
      <c r="AN910" s="11"/>
      <c r="AO910" s="11"/>
      <c r="AP910" s="11"/>
      <c r="AU910" s="11"/>
      <c r="AV910" s="11"/>
      <c r="AX910" s="11"/>
      <c r="AY910" s="11"/>
      <c r="AZ910" s="11"/>
      <c r="BA910" s="12"/>
      <c r="BB910" s="11"/>
    </row>
    <row r="911" spans="8:54" ht="15.75" customHeight="1">
      <c r="H911" s="11"/>
      <c r="I911" s="44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2"/>
      <c r="AJ911" s="11"/>
      <c r="AK911" s="11"/>
      <c r="AL911" s="12"/>
      <c r="AM911" s="11"/>
      <c r="AN911" s="11"/>
      <c r="AO911" s="11"/>
      <c r="AP911" s="11"/>
      <c r="AU911" s="11"/>
      <c r="AV911" s="11"/>
      <c r="AX911" s="11"/>
      <c r="AY911" s="11"/>
      <c r="AZ911" s="11"/>
      <c r="BA911" s="12"/>
      <c r="BB911" s="11"/>
    </row>
    <row r="912" spans="8:54" ht="15.75" customHeight="1">
      <c r="H912" s="11"/>
      <c r="I912" s="44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2"/>
      <c r="AJ912" s="11"/>
      <c r="AK912" s="11"/>
      <c r="AL912" s="12"/>
      <c r="AM912" s="11"/>
      <c r="AN912" s="11"/>
      <c r="AO912" s="11"/>
      <c r="AP912" s="11"/>
      <c r="AU912" s="11"/>
      <c r="AV912" s="11"/>
      <c r="AX912" s="11"/>
      <c r="AY912" s="11"/>
      <c r="AZ912" s="11"/>
      <c r="BA912" s="12"/>
      <c r="BB912" s="11"/>
    </row>
    <row r="913" spans="8:54" ht="15.75" customHeight="1">
      <c r="H913" s="11"/>
      <c r="I913" s="44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2"/>
      <c r="AJ913" s="11"/>
      <c r="AK913" s="11"/>
      <c r="AL913" s="12"/>
      <c r="AM913" s="11"/>
      <c r="AN913" s="11"/>
      <c r="AO913" s="11"/>
      <c r="AP913" s="11"/>
      <c r="AU913" s="11"/>
      <c r="AV913" s="11"/>
      <c r="AX913" s="11"/>
      <c r="AY913" s="11"/>
      <c r="AZ913" s="11"/>
      <c r="BA913" s="12"/>
      <c r="BB913" s="11"/>
    </row>
    <row r="914" spans="8:54" ht="15.75" customHeight="1">
      <c r="H914" s="11"/>
      <c r="I914" s="44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2"/>
      <c r="AJ914" s="11"/>
      <c r="AK914" s="11"/>
      <c r="AL914" s="12"/>
      <c r="AM914" s="11"/>
      <c r="AN914" s="11"/>
      <c r="AO914" s="11"/>
      <c r="AP914" s="11"/>
      <c r="AU914" s="11"/>
      <c r="AV914" s="11"/>
      <c r="AX914" s="11"/>
      <c r="AY914" s="11"/>
      <c r="AZ914" s="11"/>
      <c r="BA914" s="12"/>
      <c r="BB914" s="11"/>
    </row>
    <row r="915" spans="8:54" ht="15.75" customHeight="1">
      <c r="H915" s="11"/>
      <c r="I915" s="44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2"/>
      <c r="AJ915" s="11"/>
      <c r="AK915" s="11"/>
      <c r="AL915" s="12"/>
      <c r="AM915" s="11"/>
      <c r="AN915" s="11"/>
      <c r="AO915" s="11"/>
      <c r="AP915" s="11"/>
      <c r="AU915" s="11"/>
      <c r="AV915" s="11"/>
      <c r="AX915" s="11"/>
      <c r="AY915" s="11"/>
      <c r="AZ915" s="11"/>
      <c r="BA915" s="12"/>
      <c r="BB915" s="11"/>
    </row>
    <row r="916" spans="8:54" ht="15.75" customHeight="1">
      <c r="H916" s="11"/>
      <c r="I916" s="44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2"/>
      <c r="AJ916" s="11"/>
      <c r="AK916" s="11"/>
      <c r="AL916" s="12"/>
      <c r="AM916" s="11"/>
      <c r="AN916" s="11"/>
      <c r="AO916" s="11"/>
      <c r="AP916" s="11"/>
      <c r="AU916" s="11"/>
      <c r="AV916" s="11"/>
      <c r="AX916" s="11"/>
      <c r="AY916" s="11"/>
      <c r="AZ916" s="11"/>
      <c r="BA916" s="12"/>
      <c r="BB916" s="11"/>
    </row>
    <row r="917" spans="8:54" ht="15.75" customHeight="1">
      <c r="H917" s="11"/>
      <c r="I917" s="44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2"/>
      <c r="AJ917" s="11"/>
      <c r="AK917" s="11"/>
      <c r="AL917" s="12"/>
      <c r="AM917" s="11"/>
      <c r="AN917" s="11"/>
      <c r="AO917" s="11"/>
      <c r="AP917" s="11"/>
      <c r="AU917" s="11"/>
      <c r="AV917" s="11"/>
      <c r="AX917" s="11"/>
      <c r="AY917" s="11"/>
      <c r="AZ917" s="11"/>
      <c r="BA917" s="12"/>
      <c r="BB917" s="11"/>
    </row>
    <row r="918" spans="8:54" ht="15.75" customHeight="1">
      <c r="H918" s="11"/>
      <c r="I918" s="44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2"/>
      <c r="AJ918" s="11"/>
      <c r="AK918" s="11"/>
      <c r="AL918" s="12"/>
      <c r="AM918" s="11"/>
      <c r="AN918" s="11"/>
      <c r="AO918" s="11"/>
      <c r="AP918" s="11"/>
      <c r="AU918" s="11"/>
      <c r="AV918" s="11"/>
      <c r="AX918" s="11"/>
      <c r="AY918" s="11"/>
      <c r="AZ918" s="11"/>
      <c r="BA918" s="12"/>
      <c r="BB918" s="11"/>
    </row>
    <row r="919" spans="8:54" ht="15.75" customHeight="1">
      <c r="H919" s="11"/>
      <c r="I919" s="44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2"/>
      <c r="AJ919" s="11"/>
      <c r="AK919" s="11"/>
      <c r="AL919" s="12"/>
      <c r="AM919" s="11"/>
      <c r="AN919" s="11"/>
      <c r="AO919" s="11"/>
      <c r="AP919" s="11"/>
      <c r="AU919" s="11"/>
      <c r="AV919" s="11"/>
      <c r="AX919" s="11"/>
      <c r="AY919" s="11"/>
      <c r="AZ919" s="11"/>
      <c r="BA919" s="12"/>
      <c r="BB919" s="11"/>
    </row>
    <row r="920" spans="8:54" ht="15.75" customHeight="1">
      <c r="H920" s="11"/>
      <c r="I920" s="44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2"/>
      <c r="AJ920" s="11"/>
      <c r="AK920" s="11"/>
      <c r="AL920" s="12"/>
      <c r="AM920" s="11"/>
      <c r="AN920" s="11"/>
      <c r="AO920" s="11"/>
      <c r="AP920" s="11"/>
      <c r="AU920" s="11"/>
      <c r="AV920" s="11"/>
      <c r="AX920" s="11"/>
      <c r="AY920" s="11"/>
      <c r="AZ920" s="11"/>
      <c r="BA920" s="12"/>
      <c r="BB920" s="11"/>
    </row>
    <row r="921" spans="8:54" ht="15.75" customHeight="1">
      <c r="H921" s="11"/>
      <c r="I921" s="44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2"/>
      <c r="AJ921" s="11"/>
      <c r="AK921" s="11"/>
      <c r="AL921" s="12"/>
      <c r="AM921" s="11"/>
      <c r="AN921" s="11"/>
      <c r="AO921" s="11"/>
      <c r="AP921" s="11"/>
      <c r="AU921" s="11"/>
      <c r="AV921" s="11"/>
      <c r="AX921" s="11"/>
      <c r="AY921" s="11"/>
      <c r="AZ921" s="11"/>
      <c r="BA921" s="12"/>
      <c r="BB921" s="11"/>
    </row>
    <row r="922" spans="8:54" ht="15.75" customHeight="1">
      <c r="H922" s="11"/>
      <c r="I922" s="44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2"/>
      <c r="AJ922" s="11"/>
      <c r="AK922" s="11"/>
      <c r="AL922" s="12"/>
      <c r="AM922" s="11"/>
      <c r="AN922" s="11"/>
      <c r="AO922" s="11"/>
      <c r="AP922" s="11"/>
      <c r="AU922" s="11"/>
      <c r="AV922" s="11"/>
      <c r="AX922" s="11"/>
      <c r="AY922" s="11"/>
      <c r="AZ922" s="11"/>
      <c r="BA922" s="12"/>
      <c r="BB922" s="11"/>
    </row>
    <row r="923" spans="8:54" ht="15.75" customHeight="1">
      <c r="H923" s="11"/>
      <c r="I923" s="44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2"/>
      <c r="AJ923" s="11"/>
      <c r="AK923" s="11"/>
      <c r="AL923" s="12"/>
      <c r="AM923" s="11"/>
      <c r="AN923" s="11"/>
      <c r="AO923" s="11"/>
      <c r="AP923" s="11"/>
      <c r="AU923" s="11"/>
      <c r="AV923" s="11"/>
      <c r="AX923" s="11"/>
      <c r="AY923" s="11"/>
      <c r="AZ923" s="11"/>
      <c r="BA923" s="12"/>
      <c r="BB923" s="11"/>
    </row>
    <row r="924" spans="8:54" ht="15.75" customHeight="1">
      <c r="H924" s="11"/>
      <c r="I924" s="44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2"/>
      <c r="AJ924" s="11"/>
      <c r="AK924" s="11"/>
      <c r="AL924" s="12"/>
      <c r="AM924" s="11"/>
      <c r="AN924" s="11"/>
      <c r="AO924" s="11"/>
      <c r="AP924" s="11"/>
      <c r="AU924" s="11"/>
      <c r="AV924" s="11"/>
      <c r="AX924" s="11"/>
      <c r="AY924" s="11"/>
      <c r="AZ924" s="11"/>
      <c r="BA924" s="12"/>
      <c r="BB924" s="11"/>
    </row>
    <row r="925" spans="8:54" ht="15.75" customHeight="1">
      <c r="H925" s="11"/>
      <c r="I925" s="44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2"/>
      <c r="AJ925" s="11"/>
      <c r="AK925" s="11"/>
      <c r="AL925" s="12"/>
      <c r="AM925" s="11"/>
      <c r="AN925" s="11"/>
      <c r="AO925" s="11"/>
      <c r="AP925" s="11"/>
      <c r="AU925" s="11"/>
      <c r="AV925" s="11"/>
      <c r="AX925" s="11"/>
      <c r="AY925" s="11"/>
      <c r="AZ925" s="11"/>
      <c r="BA925" s="12"/>
      <c r="BB925" s="11"/>
    </row>
    <row r="926" spans="8:54" ht="15.75" customHeight="1">
      <c r="H926" s="11"/>
      <c r="I926" s="44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2"/>
      <c r="AJ926" s="11"/>
      <c r="AK926" s="11"/>
      <c r="AL926" s="12"/>
      <c r="AM926" s="11"/>
      <c r="AN926" s="11"/>
      <c r="AO926" s="11"/>
      <c r="AP926" s="11"/>
      <c r="AU926" s="11"/>
      <c r="AV926" s="11"/>
      <c r="AX926" s="11"/>
      <c r="AY926" s="11"/>
      <c r="AZ926" s="11"/>
      <c r="BA926" s="12"/>
      <c r="BB926" s="11"/>
    </row>
    <row r="927" spans="8:54" ht="15.75" customHeight="1">
      <c r="H927" s="11"/>
      <c r="I927" s="44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2"/>
      <c r="AJ927" s="11"/>
      <c r="AK927" s="11"/>
      <c r="AL927" s="12"/>
      <c r="AM927" s="11"/>
      <c r="AN927" s="11"/>
      <c r="AO927" s="11"/>
      <c r="AP927" s="11"/>
      <c r="AU927" s="11"/>
      <c r="AV927" s="11"/>
      <c r="AX927" s="11"/>
      <c r="AY927" s="11"/>
      <c r="AZ927" s="11"/>
      <c r="BA927" s="12"/>
      <c r="BB927" s="11"/>
    </row>
    <row r="928" spans="8:54" ht="15.75" customHeight="1">
      <c r="H928" s="11"/>
      <c r="I928" s="44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2"/>
      <c r="AJ928" s="11"/>
      <c r="AK928" s="11"/>
      <c r="AL928" s="12"/>
      <c r="AM928" s="11"/>
      <c r="AN928" s="11"/>
      <c r="AO928" s="11"/>
      <c r="AP928" s="11"/>
      <c r="AU928" s="11"/>
      <c r="AV928" s="11"/>
      <c r="AX928" s="11"/>
      <c r="AY928" s="11"/>
      <c r="AZ928" s="11"/>
      <c r="BA928" s="12"/>
      <c r="BB928" s="11"/>
    </row>
    <row r="929" spans="8:54" ht="15.75" customHeight="1">
      <c r="H929" s="11"/>
      <c r="I929" s="44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2"/>
      <c r="AJ929" s="11"/>
      <c r="AK929" s="11"/>
      <c r="AL929" s="12"/>
      <c r="AM929" s="11"/>
      <c r="AN929" s="11"/>
      <c r="AO929" s="11"/>
      <c r="AP929" s="11"/>
      <c r="AU929" s="11"/>
      <c r="AV929" s="11"/>
      <c r="AX929" s="11"/>
      <c r="AY929" s="11"/>
      <c r="AZ929" s="11"/>
      <c r="BA929" s="12"/>
      <c r="BB929" s="11"/>
    </row>
    <row r="930" spans="8:54" ht="15.75" customHeight="1">
      <c r="H930" s="11"/>
      <c r="I930" s="44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2"/>
      <c r="AJ930" s="11"/>
      <c r="AK930" s="11"/>
      <c r="AL930" s="12"/>
      <c r="AM930" s="11"/>
      <c r="AN930" s="11"/>
      <c r="AO930" s="11"/>
      <c r="AP930" s="11"/>
      <c r="AU930" s="11"/>
      <c r="AV930" s="11"/>
      <c r="AX930" s="11"/>
      <c r="AY930" s="11"/>
      <c r="AZ930" s="11"/>
      <c r="BA930" s="12"/>
      <c r="BB930" s="11"/>
    </row>
    <row r="931" spans="8:54" ht="15.75" customHeight="1">
      <c r="H931" s="11"/>
      <c r="I931" s="44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2"/>
      <c r="AJ931" s="11"/>
      <c r="AK931" s="11"/>
      <c r="AL931" s="12"/>
      <c r="AM931" s="11"/>
      <c r="AN931" s="11"/>
      <c r="AO931" s="11"/>
      <c r="AP931" s="11"/>
      <c r="AU931" s="11"/>
      <c r="AV931" s="11"/>
      <c r="AX931" s="11"/>
      <c r="AY931" s="11"/>
      <c r="AZ931" s="11"/>
      <c r="BA931" s="12"/>
      <c r="BB931" s="11"/>
    </row>
    <row r="932" spans="8:54" ht="15.75" customHeight="1">
      <c r="H932" s="11"/>
      <c r="I932" s="44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2"/>
      <c r="AJ932" s="11"/>
      <c r="AK932" s="11"/>
      <c r="AL932" s="12"/>
      <c r="AM932" s="11"/>
      <c r="AN932" s="11"/>
      <c r="AO932" s="11"/>
      <c r="AP932" s="11"/>
      <c r="AU932" s="11"/>
      <c r="AV932" s="11"/>
      <c r="AX932" s="11"/>
      <c r="AY932" s="11"/>
      <c r="AZ932" s="11"/>
      <c r="BA932" s="12"/>
      <c r="BB932" s="11"/>
    </row>
    <row r="933" spans="8:54" ht="15.75" customHeight="1">
      <c r="H933" s="11"/>
      <c r="I933" s="44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2"/>
      <c r="AJ933" s="11"/>
      <c r="AK933" s="11"/>
      <c r="AL933" s="12"/>
      <c r="AM933" s="11"/>
      <c r="AN933" s="11"/>
      <c r="AO933" s="11"/>
      <c r="AP933" s="11"/>
      <c r="AU933" s="11"/>
      <c r="AV933" s="11"/>
      <c r="AX933" s="11"/>
      <c r="AY933" s="11"/>
      <c r="AZ933" s="11"/>
      <c r="BA933" s="12"/>
      <c r="BB933" s="11"/>
    </row>
    <row r="934" spans="8:54" ht="15.75" customHeight="1">
      <c r="H934" s="11"/>
      <c r="I934" s="44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2"/>
      <c r="AJ934" s="11"/>
      <c r="AK934" s="11"/>
      <c r="AL934" s="12"/>
      <c r="AM934" s="11"/>
      <c r="AN934" s="11"/>
      <c r="AO934" s="11"/>
      <c r="AP934" s="11"/>
      <c r="AU934" s="11"/>
      <c r="AV934" s="11"/>
      <c r="AX934" s="11"/>
      <c r="AY934" s="11"/>
      <c r="AZ934" s="11"/>
      <c r="BA934" s="12"/>
      <c r="BB934" s="11"/>
    </row>
    <row r="935" spans="8:54" ht="15.75" customHeight="1">
      <c r="H935" s="11"/>
      <c r="I935" s="44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2"/>
      <c r="AJ935" s="11"/>
      <c r="AK935" s="11"/>
      <c r="AL935" s="12"/>
      <c r="AM935" s="11"/>
      <c r="AN935" s="11"/>
      <c r="AO935" s="11"/>
      <c r="AP935" s="11"/>
      <c r="AU935" s="11"/>
      <c r="AV935" s="11"/>
      <c r="AX935" s="11"/>
      <c r="AY935" s="11"/>
      <c r="AZ935" s="11"/>
      <c r="BA935" s="12"/>
      <c r="BB935" s="11"/>
    </row>
    <row r="936" spans="8:54" ht="15.75" customHeight="1">
      <c r="H936" s="11"/>
      <c r="I936" s="44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2"/>
      <c r="AJ936" s="11"/>
      <c r="AK936" s="11"/>
      <c r="AL936" s="12"/>
      <c r="AM936" s="11"/>
      <c r="AN936" s="11"/>
      <c r="AO936" s="11"/>
      <c r="AP936" s="11"/>
      <c r="AU936" s="11"/>
      <c r="AV936" s="11"/>
      <c r="AX936" s="11"/>
      <c r="AY936" s="11"/>
      <c r="AZ936" s="11"/>
      <c r="BA936" s="12"/>
      <c r="BB936" s="11"/>
    </row>
    <row r="937" spans="8:54" ht="15.75" customHeight="1">
      <c r="H937" s="11"/>
      <c r="I937" s="44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2"/>
      <c r="AJ937" s="11"/>
      <c r="AK937" s="11"/>
      <c r="AL937" s="12"/>
      <c r="AM937" s="11"/>
      <c r="AN937" s="11"/>
      <c r="AO937" s="11"/>
      <c r="AP937" s="11"/>
      <c r="AU937" s="11"/>
      <c r="AV937" s="11"/>
      <c r="AX937" s="11"/>
      <c r="AY937" s="11"/>
      <c r="AZ937" s="11"/>
      <c r="BA937" s="12"/>
      <c r="BB937" s="11"/>
    </row>
    <row r="938" spans="8:54" ht="15.75" customHeight="1">
      <c r="H938" s="11"/>
      <c r="I938" s="44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2"/>
      <c r="AJ938" s="11"/>
      <c r="AK938" s="11"/>
      <c r="AL938" s="12"/>
      <c r="AM938" s="11"/>
      <c r="AN938" s="11"/>
      <c r="AO938" s="11"/>
      <c r="AP938" s="11"/>
      <c r="AU938" s="11"/>
      <c r="AV938" s="11"/>
      <c r="AX938" s="11"/>
      <c r="AY938" s="11"/>
      <c r="AZ938" s="11"/>
      <c r="BA938" s="12"/>
      <c r="BB938" s="11"/>
    </row>
    <row r="939" spans="8:54" ht="15.75" customHeight="1">
      <c r="H939" s="11"/>
      <c r="I939" s="44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2"/>
      <c r="AJ939" s="11"/>
      <c r="AK939" s="11"/>
      <c r="AL939" s="12"/>
      <c r="AM939" s="11"/>
      <c r="AN939" s="11"/>
      <c r="AO939" s="11"/>
      <c r="AP939" s="11"/>
      <c r="AU939" s="11"/>
      <c r="AV939" s="11"/>
      <c r="AX939" s="11"/>
      <c r="AY939" s="11"/>
      <c r="AZ939" s="11"/>
      <c r="BA939" s="12"/>
      <c r="BB939" s="11"/>
    </row>
    <row r="940" spans="8:54" ht="15.75" customHeight="1">
      <c r="H940" s="11"/>
      <c r="I940" s="44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2"/>
      <c r="AJ940" s="11"/>
      <c r="AK940" s="11"/>
      <c r="AL940" s="12"/>
      <c r="AM940" s="11"/>
      <c r="AN940" s="11"/>
      <c r="AO940" s="11"/>
      <c r="AP940" s="11"/>
      <c r="AU940" s="11"/>
      <c r="AV940" s="11"/>
      <c r="AX940" s="11"/>
      <c r="AY940" s="11"/>
      <c r="AZ940" s="11"/>
      <c r="BA940" s="12"/>
      <c r="BB940" s="11"/>
    </row>
    <row r="941" spans="8:54" ht="15.75" customHeight="1">
      <c r="H941" s="11"/>
      <c r="I941" s="44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2"/>
      <c r="AJ941" s="11"/>
      <c r="AK941" s="11"/>
      <c r="AL941" s="12"/>
      <c r="AM941" s="11"/>
      <c r="AN941" s="11"/>
      <c r="AO941" s="11"/>
      <c r="AP941" s="11"/>
      <c r="AU941" s="11"/>
      <c r="AV941" s="11"/>
      <c r="AX941" s="11"/>
      <c r="AY941" s="11"/>
      <c r="AZ941" s="11"/>
      <c r="BA941" s="12"/>
      <c r="BB941" s="11"/>
    </row>
    <row r="942" spans="8:54" ht="15.75" customHeight="1">
      <c r="H942" s="11"/>
      <c r="I942" s="44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2"/>
      <c r="AJ942" s="11"/>
      <c r="AK942" s="11"/>
      <c r="AL942" s="12"/>
      <c r="AM942" s="11"/>
      <c r="AN942" s="11"/>
      <c r="AO942" s="11"/>
      <c r="AP942" s="11"/>
      <c r="AU942" s="11"/>
      <c r="AV942" s="11"/>
      <c r="AX942" s="11"/>
      <c r="AY942" s="11"/>
      <c r="AZ942" s="11"/>
      <c r="BA942" s="12"/>
      <c r="BB942" s="11"/>
    </row>
    <row r="943" spans="8:54" ht="15.75" customHeight="1">
      <c r="H943" s="11"/>
      <c r="I943" s="44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2"/>
      <c r="AJ943" s="11"/>
      <c r="AK943" s="11"/>
      <c r="AL943" s="12"/>
      <c r="AM943" s="11"/>
      <c r="AN943" s="11"/>
      <c r="AO943" s="11"/>
      <c r="AP943" s="11"/>
      <c r="AU943" s="11"/>
      <c r="AV943" s="11"/>
      <c r="AX943" s="11"/>
      <c r="AY943" s="11"/>
      <c r="AZ943" s="11"/>
      <c r="BA943" s="12"/>
      <c r="BB943" s="11"/>
    </row>
    <row r="944" spans="8:54" ht="15.75" customHeight="1">
      <c r="H944" s="11"/>
      <c r="I944" s="44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2"/>
      <c r="AJ944" s="11"/>
      <c r="AK944" s="11"/>
      <c r="AL944" s="12"/>
      <c r="AM944" s="11"/>
      <c r="AN944" s="11"/>
      <c r="AO944" s="11"/>
      <c r="AP944" s="11"/>
      <c r="AU944" s="11"/>
      <c r="AV944" s="11"/>
      <c r="AX944" s="11"/>
      <c r="AY944" s="11"/>
      <c r="AZ944" s="11"/>
      <c r="BA944" s="12"/>
      <c r="BB944" s="11"/>
    </row>
    <row r="945" spans="8:54" ht="15.75" customHeight="1">
      <c r="H945" s="11"/>
      <c r="I945" s="44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2"/>
      <c r="AJ945" s="11"/>
      <c r="AK945" s="11"/>
      <c r="AL945" s="12"/>
      <c r="AM945" s="11"/>
      <c r="AN945" s="11"/>
      <c r="AO945" s="11"/>
      <c r="AP945" s="11"/>
      <c r="AU945" s="11"/>
      <c r="AV945" s="11"/>
      <c r="AX945" s="11"/>
      <c r="AY945" s="11"/>
      <c r="AZ945" s="11"/>
      <c r="BA945" s="12"/>
      <c r="BB945" s="11"/>
    </row>
    <row r="946" spans="8:54" ht="15.75" customHeight="1">
      <c r="H946" s="11"/>
      <c r="I946" s="44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2"/>
      <c r="AJ946" s="11"/>
      <c r="AK946" s="11"/>
      <c r="AL946" s="12"/>
      <c r="AM946" s="11"/>
      <c r="AN946" s="11"/>
      <c r="AO946" s="11"/>
      <c r="AP946" s="11"/>
      <c r="AU946" s="11"/>
      <c r="AV946" s="11"/>
      <c r="AX946" s="11"/>
      <c r="AY946" s="11"/>
      <c r="AZ946" s="11"/>
      <c r="BA946" s="12"/>
      <c r="BB946" s="11"/>
    </row>
    <row r="947" spans="8:54" ht="15.75" customHeight="1">
      <c r="H947" s="11"/>
      <c r="I947" s="44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2"/>
      <c r="AJ947" s="11"/>
      <c r="AK947" s="11"/>
      <c r="AL947" s="12"/>
      <c r="AM947" s="11"/>
      <c r="AN947" s="11"/>
      <c r="AO947" s="11"/>
      <c r="AP947" s="11"/>
      <c r="AU947" s="11"/>
      <c r="AV947" s="11"/>
      <c r="AX947" s="11"/>
      <c r="AY947" s="11"/>
      <c r="AZ947" s="11"/>
      <c r="BA947" s="12"/>
      <c r="BB947" s="11"/>
    </row>
    <row r="948" spans="8:54" ht="15.75" customHeight="1">
      <c r="H948" s="11"/>
      <c r="I948" s="44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2"/>
      <c r="AJ948" s="11"/>
      <c r="AK948" s="11"/>
      <c r="AL948" s="12"/>
      <c r="AM948" s="11"/>
      <c r="AN948" s="11"/>
      <c r="AO948" s="11"/>
      <c r="AP948" s="11"/>
      <c r="AU948" s="11"/>
      <c r="AV948" s="11"/>
      <c r="AX948" s="11"/>
      <c r="AY948" s="11"/>
      <c r="AZ948" s="11"/>
      <c r="BA948" s="12"/>
      <c r="BB948" s="11"/>
    </row>
    <row r="949" spans="8:54" ht="15.75" customHeight="1">
      <c r="H949" s="11"/>
      <c r="I949" s="44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2"/>
      <c r="AJ949" s="11"/>
      <c r="AK949" s="11"/>
      <c r="AL949" s="12"/>
      <c r="AM949" s="11"/>
      <c r="AN949" s="11"/>
      <c r="AO949" s="11"/>
      <c r="AP949" s="11"/>
      <c r="AU949" s="11"/>
      <c r="AV949" s="11"/>
      <c r="AX949" s="11"/>
      <c r="AY949" s="11"/>
      <c r="AZ949" s="11"/>
      <c r="BA949" s="12"/>
      <c r="BB949" s="11"/>
    </row>
    <row r="950" spans="8:54" ht="15.75" customHeight="1">
      <c r="H950" s="11"/>
      <c r="I950" s="44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2"/>
      <c r="AJ950" s="11"/>
      <c r="AK950" s="11"/>
      <c r="AL950" s="12"/>
      <c r="AM950" s="11"/>
      <c r="AN950" s="11"/>
      <c r="AO950" s="11"/>
      <c r="AP950" s="11"/>
      <c r="AU950" s="11"/>
      <c r="AV950" s="11"/>
      <c r="AX950" s="11"/>
      <c r="AY950" s="11"/>
      <c r="AZ950" s="11"/>
      <c r="BA950" s="12"/>
      <c r="BB950" s="11"/>
    </row>
    <row r="951" spans="8:54" ht="15.75" customHeight="1">
      <c r="H951" s="11"/>
      <c r="I951" s="44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2"/>
      <c r="AJ951" s="11"/>
      <c r="AK951" s="11"/>
      <c r="AL951" s="12"/>
      <c r="AM951" s="11"/>
      <c r="AN951" s="11"/>
      <c r="AO951" s="11"/>
      <c r="AP951" s="11"/>
      <c r="AU951" s="11"/>
      <c r="AV951" s="11"/>
      <c r="AX951" s="11"/>
      <c r="AY951" s="11"/>
      <c r="AZ951" s="11"/>
      <c r="BA951" s="12"/>
      <c r="BB951" s="11"/>
    </row>
    <row r="952" spans="8:54" ht="15.75" customHeight="1">
      <c r="H952" s="11"/>
      <c r="I952" s="44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2"/>
      <c r="AJ952" s="11"/>
      <c r="AK952" s="11"/>
      <c r="AL952" s="12"/>
      <c r="AM952" s="11"/>
      <c r="AN952" s="11"/>
      <c r="AO952" s="11"/>
      <c r="AP952" s="11"/>
      <c r="AU952" s="11"/>
      <c r="AV952" s="11"/>
      <c r="AX952" s="11"/>
      <c r="AY952" s="11"/>
      <c r="AZ952" s="11"/>
      <c r="BA952" s="12"/>
      <c r="BB952" s="11"/>
    </row>
    <row r="953" spans="8:54" ht="15.75" customHeight="1">
      <c r="H953" s="11"/>
      <c r="I953" s="44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2"/>
      <c r="AJ953" s="11"/>
      <c r="AK953" s="11"/>
      <c r="AL953" s="12"/>
      <c r="AM953" s="11"/>
      <c r="AN953" s="11"/>
      <c r="AO953" s="11"/>
      <c r="AP953" s="11"/>
      <c r="AU953" s="11"/>
      <c r="AV953" s="11"/>
      <c r="AX953" s="11"/>
      <c r="AY953" s="11"/>
      <c r="AZ953" s="11"/>
      <c r="BA953" s="12"/>
      <c r="BB953" s="11"/>
    </row>
    <row r="954" spans="8:54" ht="15.75" customHeight="1">
      <c r="H954" s="11"/>
      <c r="I954" s="44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2"/>
      <c r="AJ954" s="11"/>
      <c r="AK954" s="11"/>
      <c r="AL954" s="12"/>
      <c r="AM954" s="11"/>
      <c r="AN954" s="11"/>
      <c r="AO954" s="11"/>
      <c r="AP954" s="11"/>
      <c r="AU954" s="11"/>
      <c r="AV954" s="11"/>
      <c r="AX954" s="11"/>
      <c r="AY954" s="11"/>
      <c r="AZ954" s="11"/>
      <c r="BA954" s="12"/>
      <c r="BB954" s="11"/>
    </row>
    <row r="955" spans="8:54" ht="15.75" customHeight="1">
      <c r="H955" s="11"/>
      <c r="I955" s="44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2"/>
      <c r="AJ955" s="11"/>
      <c r="AK955" s="11"/>
      <c r="AL955" s="12"/>
      <c r="AM955" s="11"/>
      <c r="AN955" s="11"/>
      <c r="AO955" s="11"/>
      <c r="AP955" s="11"/>
      <c r="AU955" s="11"/>
      <c r="AV955" s="11"/>
      <c r="AX955" s="11"/>
      <c r="AY955" s="11"/>
      <c r="AZ955" s="11"/>
      <c r="BA955" s="12"/>
      <c r="BB955" s="11"/>
    </row>
    <row r="956" spans="8:54" ht="15.75" customHeight="1">
      <c r="H956" s="11"/>
      <c r="I956" s="44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2"/>
      <c r="AJ956" s="11"/>
      <c r="AK956" s="11"/>
      <c r="AL956" s="12"/>
      <c r="AM956" s="11"/>
      <c r="AN956" s="11"/>
      <c r="AO956" s="11"/>
      <c r="AP956" s="11"/>
      <c r="AU956" s="11"/>
      <c r="AV956" s="11"/>
      <c r="AX956" s="11"/>
      <c r="AY956" s="11"/>
      <c r="AZ956" s="11"/>
      <c r="BA956" s="12"/>
      <c r="BB956" s="11"/>
    </row>
    <row r="957" spans="8:54" ht="15.75" customHeight="1">
      <c r="H957" s="11"/>
      <c r="I957" s="44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2"/>
      <c r="AJ957" s="11"/>
      <c r="AK957" s="11"/>
      <c r="AL957" s="12"/>
      <c r="AM957" s="11"/>
      <c r="AN957" s="11"/>
      <c r="AO957" s="11"/>
      <c r="AP957" s="11"/>
      <c r="AU957" s="11"/>
      <c r="AV957" s="11"/>
      <c r="AX957" s="11"/>
      <c r="AY957" s="11"/>
      <c r="AZ957" s="11"/>
      <c r="BA957" s="12"/>
      <c r="BB957" s="11"/>
    </row>
    <row r="958" spans="8:54" ht="15.75" customHeight="1">
      <c r="H958" s="11"/>
      <c r="I958" s="44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2"/>
      <c r="AJ958" s="11"/>
      <c r="AK958" s="11"/>
      <c r="AL958" s="12"/>
      <c r="AM958" s="11"/>
      <c r="AN958" s="11"/>
      <c r="AO958" s="11"/>
      <c r="AP958" s="11"/>
      <c r="AU958" s="11"/>
      <c r="AV958" s="11"/>
      <c r="AX958" s="11"/>
      <c r="AY958" s="11"/>
      <c r="AZ958" s="11"/>
      <c r="BA958" s="12"/>
      <c r="BB958" s="11"/>
    </row>
    <row r="959" spans="8:54" ht="15.75" customHeight="1">
      <c r="H959" s="11"/>
      <c r="I959" s="44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2"/>
      <c r="AJ959" s="11"/>
      <c r="AK959" s="11"/>
      <c r="AL959" s="12"/>
      <c r="AM959" s="11"/>
      <c r="AN959" s="11"/>
      <c r="AO959" s="11"/>
      <c r="AP959" s="11"/>
      <c r="AU959" s="11"/>
      <c r="AV959" s="11"/>
      <c r="AX959" s="11"/>
      <c r="AY959" s="11"/>
      <c r="AZ959" s="11"/>
      <c r="BA959" s="12"/>
      <c r="BB959" s="11"/>
    </row>
    <row r="960" spans="8:54" ht="15.75" customHeight="1">
      <c r="H960" s="11"/>
      <c r="I960" s="44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2"/>
      <c r="AJ960" s="11"/>
      <c r="AK960" s="11"/>
      <c r="AL960" s="12"/>
      <c r="AM960" s="11"/>
      <c r="AN960" s="11"/>
      <c r="AO960" s="11"/>
      <c r="AP960" s="11"/>
      <c r="AU960" s="11"/>
      <c r="AV960" s="11"/>
      <c r="AX960" s="11"/>
      <c r="AY960" s="11"/>
      <c r="AZ960" s="11"/>
      <c r="BA960" s="12"/>
      <c r="BB960" s="11"/>
    </row>
    <row r="961" spans="8:54" ht="15.75" customHeight="1">
      <c r="H961" s="11"/>
      <c r="I961" s="44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2"/>
      <c r="AJ961" s="11"/>
      <c r="AK961" s="11"/>
      <c r="AL961" s="12"/>
      <c r="AM961" s="11"/>
      <c r="AN961" s="11"/>
      <c r="AO961" s="11"/>
      <c r="AP961" s="11"/>
      <c r="AU961" s="11"/>
      <c r="AV961" s="11"/>
      <c r="AX961" s="11"/>
      <c r="AY961" s="11"/>
      <c r="AZ961" s="11"/>
      <c r="BA961" s="12"/>
      <c r="BB961" s="11"/>
    </row>
    <row r="962" spans="8:54" ht="15.75" customHeight="1">
      <c r="H962" s="11"/>
      <c r="I962" s="44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2"/>
      <c r="AJ962" s="11"/>
      <c r="AK962" s="11"/>
      <c r="AL962" s="12"/>
      <c r="AM962" s="11"/>
      <c r="AN962" s="11"/>
      <c r="AO962" s="11"/>
      <c r="AP962" s="11"/>
      <c r="AU962" s="11"/>
      <c r="AV962" s="11"/>
      <c r="AX962" s="11"/>
      <c r="AY962" s="11"/>
      <c r="AZ962" s="11"/>
      <c r="BA962" s="12"/>
      <c r="BB962" s="11"/>
    </row>
    <row r="963" spans="8:54" ht="15.75" customHeight="1">
      <c r="H963" s="11"/>
      <c r="I963" s="44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2"/>
      <c r="AJ963" s="11"/>
      <c r="AK963" s="11"/>
      <c r="AL963" s="12"/>
      <c r="AM963" s="11"/>
      <c r="AN963" s="11"/>
      <c r="AO963" s="11"/>
      <c r="AP963" s="11"/>
      <c r="AU963" s="11"/>
      <c r="AV963" s="11"/>
      <c r="AX963" s="11"/>
      <c r="AY963" s="11"/>
      <c r="AZ963" s="11"/>
      <c r="BA963" s="12"/>
      <c r="BB963" s="11"/>
    </row>
    <row r="964" spans="8:54" ht="15.75" customHeight="1">
      <c r="H964" s="11"/>
      <c r="I964" s="44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2"/>
      <c r="AJ964" s="11"/>
      <c r="AK964" s="11"/>
      <c r="AL964" s="12"/>
      <c r="AM964" s="11"/>
      <c r="AN964" s="11"/>
      <c r="AO964" s="11"/>
      <c r="AP964" s="11"/>
      <c r="AU964" s="11"/>
      <c r="AV964" s="11"/>
      <c r="AX964" s="11"/>
      <c r="AY964" s="11"/>
      <c r="AZ964" s="11"/>
      <c r="BA964" s="12"/>
      <c r="BB964" s="11"/>
    </row>
    <row r="965" spans="8:54" ht="15.75" customHeight="1">
      <c r="H965" s="11"/>
      <c r="I965" s="44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2"/>
      <c r="AJ965" s="11"/>
      <c r="AK965" s="11"/>
      <c r="AL965" s="12"/>
      <c r="AM965" s="11"/>
      <c r="AN965" s="11"/>
      <c r="AO965" s="11"/>
      <c r="AP965" s="11"/>
      <c r="AU965" s="11"/>
      <c r="AV965" s="11"/>
      <c r="AX965" s="11"/>
      <c r="AY965" s="11"/>
      <c r="AZ965" s="11"/>
      <c r="BA965" s="12"/>
      <c r="BB965" s="11"/>
    </row>
    <row r="966" spans="8:54" ht="15.75" customHeight="1">
      <c r="H966" s="11"/>
      <c r="I966" s="44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2"/>
      <c r="AJ966" s="11"/>
      <c r="AK966" s="11"/>
      <c r="AL966" s="12"/>
      <c r="AM966" s="11"/>
      <c r="AN966" s="11"/>
      <c r="AO966" s="11"/>
      <c r="AP966" s="11"/>
      <c r="AU966" s="11"/>
      <c r="AV966" s="11"/>
      <c r="AX966" s="11"/>
      <c r="AY966" s="11"/>
      <c r="AZ966" s="11"/>
      <c r="BA966" s="12"/>
      <c r="BB966" s="11"/>
    </row>
    <row r="967" spans="8:54" ht="15.75" customHeight="1">
      <c r="H967" s="11"/>
      <c r="I967" s="44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2"/>
      <c r="AJ967" s="11"/>
      <c r="AK967" s="11"/>
      <c r="AL967" s="12"/>
      <c r="AM967" s="11"/>
      <c r="AN967" s="11"/>
      <c r="AO967" s="11"/>
      <c r="AP967" s="11"/>
      <c r="AU967" s="11"/>
      <c r="AV967" s="11"/>
      <c r="AX967" s="11"/>
      <c r="AY967" s="11"/>
      <c r="AZ967" s="11"/>
      <c r="BA967" s="12"/>
      <c r="BB967" s="11"/>
    </row>
    <row r="968" spans="8:54" ht="15.75" customHeight="1">
      <c r="H968" s="11"/>
      <c r="I968" s="44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2"/>
      <c r="AJ968" s="11"/>
      <c r="AK968" s="11"/>
      <c r="AL968" s="12"/>
      <c r="AM968" s="11"/>
      <c r="AN968" s="11"/>
      <c r="AO968" s="11"/>
      <c r="AP968" s="11"/>
      <c r="AU968" s="11"/>
      <c r="AV968" s="11"/>
      <c r="AX968" s="11"/>
      <c r="AY968" s="11"/>
      <c r="AZ968" s="11"/>
      <c r="BA968" s="12"/>
      <c r="BB968" s="11"/>
    </row>
    <row r="969" spans="8:54" ht="15.75" customHeight="1">
      <c r="H969" s="11"/>
      <c r="I969" s="44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2"/>
      <c r="AJ969" s="11"/>
      <c r="AK969" s="11"/>
      <c r="AL969" s="12"/>
      <c r="AM969" s="11"/>
      <c r="AN969" s="11"/>
      <c r="AO969" s="11"/>
      <c r="AP969" s="11"/>
      <c r="AU969" s="11"/>
      <c r="AV969" s="11"/>
      <c r="AX969" s="11"/>
      <c r="AY969" s="11"/>
      <c r="AZ969" s="11"/>
      <c r="BA969" s="12"/>
      <c r="BB969" s="11"/>
    </row>
    <row r="970" spans="8:54" ht="15.75" customHeight="1">
      <c r="H970" s="11"/>
      <c r="I970" s="44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2"/>
      <c r="AJ970" s="11"/>
      <c r="AK970" s="11"/>
      <c r="AL970" s="12"/>
      <c r="AM970" s="11"/>
      <c r="AN970" s="11"/>
      <c r="AO970" s="11"/>
      <c r="AP970" s="11"/>
      <c r="AU970" s="11"/>
      <c r="AV970" s="11"/>
      <c r="AX970" s="11"/>
      <c r="AY970" s="11"/>
      <c r="AZ970" s="11"/>
      <c r="BA970" s="12"/>
      <c r="BB970" s="11"/>
    </row>
    <row r="971" spans="8:54" ht="15.75" customHeight="1">
      <c r="H971" s="11"/>
      <c r="I971" s="44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2"/>
      <c r="AJ971" s="11"/>
      <c r="AK971" s="11"/>
      <c r="AL971" s="12"/>
      <c r="AM971" s="11"/>
      <c r="AN971" s="11"/>
      <c r="AO971" s="11"/>
      <c r="AP971" s="11"/>
      <c r="AU971" s="11"/>
      <c r="AV971" s="11"/>
      <c r="AX971" s="11"/>
      <c r="AY971" s="11"/>
      <c r="AZ971" s="11"/>
      <c r="BA971" s="12"/>
      <c r="BB971" s="11"/>
    </row>
    <row r="972" spans="8:54" ht="15.75" customHeight="1">
      <c r="H972" s="11"/>
      <c r="I972" s="44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2"/>
      <c r="AJ972" s="11"/>
      <c r="AK972" s="11"/>
      <c r="AL972" s="12"/>
      <c r="AM972" s="11"/>
      <c r="AN972" s="11"/>
      <c r="AO972" s="11"/>
      <c r="AP972" s="11"/>
      <c r="AU972" s="11"/>
      <c r="AV972" s="11"/>
      <c r="AX972" s="11"/>
      <c r="AY972" s="11"/>
      <c r="AZ972" s="11"/>
      <c r="BA972" s="12"/>
      <c r="BB972" s="11"/>
    </row>
    <row r="973" spans="8:54" ht="15.75" customHeight="1">
      <c r="H973" s="11"/>
      <c r="I973" s="44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2"/>
      <c r="AJ973" s="11"/>
      <c r="AK973" s="11"/>
      <c r="AL973" s="12"/>
      <c r="AM973" s="11"/>
      <c r="AN973" s="11"/>
      <c r="AO973" s="11"/>
      <c r="AP973" s="11"/>
      <c r="AU973" s="11"/>
      <c r="AV973" s="11"/>
      <c r="AX973" s="11"/>
      <c r="AY973" s="11"/>
      <c r="AZ973" s="11"/>
      <c r="BA973" s="12"/>
      <c r="BB973" s="11"/>
    </row>
    <row r="974" spans="8:54" ht="15.75" customHeight="1">
      <c r="H974" s="11"/>
      <c r="I974" s="44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2"/>
      <c r="AJ974" s="11"/>
      <c r="AK974" s="11"/>
      <c r="AL974" s="12"/>
      <c r="AM974" s="11"/>
      <c r="AN974" s="11"/>
      <c r="AO974" s="11"/>
      <c r="AP974" s="11"/>
      <c r="AU974" s="11"/>
      <c r="AV974" s="11"/>
      <c r="AX974" s="11"/>
      <c r="AY974" s="11"/>
      <c r="AZ974" s="11"/>
      <c r="BA974" s="12"/>
      <c r="BB974" s="11"/>
    </row>
    <row r="975" spans="8:54" ht="15.75" customHeight="1">
      <c r="H975" s="11"/>
      <c r="I975" s="44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2"/>
      <c r="AJ975" s="11"/>
      <c r="AK975" s="11"/>
      <c r="AL975" s="12"/>
      <c r="AM975" s="11"/>
      <c r="AN975" s="11"/>
      <c r="AO975" s="11"/>
      <c r="AP975" s="11"/>
      <c r="AU975" s="11"/>
      <c r="AV975" s="11"/>
      <c r="AX975" s="11"/>
      <c r="AY975" s="11"/>
      <c r="AZ975" s="11"/>
      <c r="BA975" s="12"/>
      <c r="BB975" s="11"/>
    </row>
    <row r="976" spans="8:54" ht="15.75" customHeight="1">
      <c r="H976" s="11"/>
      <c r="I976" s="44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2"/>
      <c r="AJ976" s="11"/>
      <c r="AK976" s="11"/>
      <c r="AL976" s="12"/>
      <c r="AM976" s="11"/>
      <c r="AN976" s="11"/>
      <c r="AO976" s="11"/>
      <c r="AP976" s="11"/>
      <c r="AU976" s="11"/>
      <c r="AV976" s="11"/>
      <c r="AX976" s="11"/>
      <c r="AY976" s="11"/>
      <c r="AZ976" s="11"/>
      <c r="BA976" s="12"/>
      <c r="BB976" s="11"/>
    </row>
    <row r="977" spans="8:54" ht="15.75" customHeight="1">
      <c r="H977" s="11"/>
      <c r="I977" s="44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2"/>
      <c r="AJ977" s="11"/>
      <c r="AK977" s="11"/>
      <c r="AL977" s="12"/>
      <c r="AM977" s="11"/>
      <c r="AN977" s="11"/>
      <c r="AO977" s="11"/>
      <c r="AP977" s="11"/>
      <c r="AU977" s="11"/>
      <c r="AV977" s="11"/>
      <c r="AX977" s="11"/>
      <c r="AY977" s="11"/>
      <c r="AZ977" s="11"/>
      <c r="BA977" s="12"/>
      <c r="BB977" s="11"/>
    </row>
    <row r="978" spans="8:54" ht="15.75" customHeight="1">
      <c r="H978" s="11"/>
      <c r="I978" s="44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2"/>
      <c r="AJ978" s="11"/>
      <c r="AK978" s="11"/>
      <c r="AL978" s="12"/>
      <c r="AM978" s="11"/>
      <c r="AN978" s="11"/>
      <c r="AO978" s="11"/>
      <c r="AP978" s="11"/>
      <c r="AU978" s="11"/>
      <c r="AV978" s="11"/>
      <c r="AX978" s="11"/>
      <c r="AY978" s="11"/>
      <c r="AZ978" s="11"/>
      <c r="BA978" s="12"/>
      <c r="BB978" s="11"/>
    </row>
    <row r="979" spans="8:54" ht="15.75" customHeight="1">
      <c r="H979" s="11"/>
      <c r="I979" s="44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2"/>
      <c r="AJ979" s="11"/>
      <c r="AK979" s="11"/>
      <c r="AL979" s="12"/>
      <c r="AM979" s="11"/>
      <c r="AN979" s="11"/>
      <c r="AO979" s="11"/>
      <c r="AP979" s="11"/>
      <c r="AU979" s="11"/>
      <c r="AV979" s="11"/>
      <c r="AX979" s="11"/>
      <c r="AY979" s="11"/>
      <c r="AZ979" s="11"/>
      <c r="BA979" s="12"/>
      <c r="BB979" s="11"/>
    </row>
    <row r="980" spans="8:54" ht="15.75" customHeight="1">
      <c r="H980" s="11"/>
      <c r="I980" s="44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2"/>
      <c r="AJ980" s="11"/>
      <c r="AK980" s="11"/>
      <c r="AL980" s="12"/>
      <c r="AM980" s="11"/>
      <c r="AN980" s="11"/>
      <c r="AO980" s="11"/>
      <c r="AP980" s="11"/>
      <c r="AU980" s="11"/>
      <c r="AV980" s="11"/>
      <c r="AX980" s="11"/>
      <c r="AY980" s="11"/>
      <c r="AZ980" s="11"/>
      <c r="BA980" s="12"/>
      <c r="BB980" s="11"/>
    </row>
    <row r="981" spans="8:54" ht="15.75" customHeight="1">
      <c r="H981" s="11"/>
      <c r="I981" s="44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2"/>
      <c r="AJ981" s="11"/>
      <c r="AK981" s="11"/>
      <c r="AL981" s="12"/>
      <c r="AM981" s="11"/>
      <c r="AN981" s="11"/>
      <c r="AO981" s="11"/>
      <c r="AP981" s="11"/>
      <c r="AU981" s="11"/>
      <c r="AV981" s="11"/>
      <c r="AX981" s="11"/>
      <c r="AY981" s="11"/>
      <c r="AZ981" s="11"/>
      <c r="BA981" s="12"/>
      <c r="BB981" s="11"/>
    </row>
    <row r="982" spans="8:54" ht="15.75" customHeight="1">
      <c r="H982" s="11"/>
      <c r="I982" s="44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2"/>
      <c r="AJ982" s="11"/>
      <c r="AK982" s="11"/>
      <c r="AL982" s="12"/>
      <c r="AM982" s="11"/>
      <c r="AN982" s="11"/>
      <c r="AO982" s="11"/>
      <c r="AP982" s="11"/>
      <c r="AU982" s="11"/>
      <c r="AV982" s="11"/>
      <c r="AX982" s="11"/>
      <c r="AY982" s="11"/>
      <c r="AZ982" s="11"/>
      <c r="BA982" s="12"/>
      <c r="BB982" s="11"/>
    </row>
    <row r="983" spans="8:54" ht="15.75" customHeight="1">
      <c r="H983" s="11"/>
      <c r="I983" s="44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2"/>
      <c r="AJ983" s="11"/>
      <c r="AK983" s="11"/>
      <c r="AL983" s="12"/>
      <c r="AM983" s="11"/>
      <c r="AN983" s="11"/>
      <c r="AO983" s="11"/>
      <c r="AP983" s="11"/>
      <c r="AU983" s="11"/>
      <c r="AV983" s="11"/>
      <c r="AX983" s="11"/>
      <c r="AY983" s="11"/>
      <c r="AZ983" s="11"/>
      <c r="BA983" s="12"/>
      <c r="BB983" s="11"/>
    </row>
    <row r="984" spans="8:54" ht="15.75" customHeight="1">
      <c r="H984" s="11"/>
      <c r="I984" s="44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2"/>
      <c r="AJ984" s="11"/>
      <c r="AK984" s="11"/>
      <c r="AL984" s="12"/>
      <c r="AM984" s="11"/>
      <c r="AN984" s="11"/>
      <c r="AO984" s="11"/>
      <c r="AP984" s="11"/>
      <c r="AU984" s="11"/>
      <c r="AV984" s="11"/>
      <c r="AX984" s="11"/>
      <c r="AY984" s="11"/>
      <c r="AZ984" s="11"/>
      <c r="BA984" s="12"/>
      <c r="BB984" s="11"/>
    </row>
    <row r="985" spans="8:54" ht="15.75" customHeight="1">
      <c r="H985" s="11"/>
      <c r="I985" s="44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2"/>
      <c r="AJ985" s="11"/>
      <c r="AK985" s="11"/>
      <c r="AL985" s="12"/>
      <c r="AM985" s="11"/>
      <c r="AN985" s="11"/>
      <c r="AO985" s="11"/>
      <c r="AP985" s="11"/>
      <c r="AU985" s="11"/>
      <c r="AV985" s="11"/>
      <c r="AX985" s="11"/>
      <c r="AY985" s="11"/>
      <c r="AZ985" s="11"/>
      <c r="BA985" s="12"/>
      <c r="BB985" s="11"/>
    </row>
    <row r="986" spans="8:54" ht="15.75" customHeight="1">
      <c r="H986" s="11"/>
      <c r="I986" s="44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2"/>
      <c r="AJ986" s="11"/>
      <c r="AK986" s="11"/>
      <c r="AL986" s="12"/>
      <c r="AM986" s="11"/>
      <c r="AN986" s="11"/>
      <c r="AO986" s="11"/>
      <c r="AP986" s="11"/>
      <c r="AU986" s="11"/>
      <c r="AV986" s="11"/>
      <c r="AX986" s="11"/>
      <c r="AY986" s="11"/>
      <c r="AZ986" s="11"/>
      <c r="BA986" s="12"/>
      <c r="BB986" s="11"/>
    </row>
    <row r="987" spans="8:54" ht="15.75" customHeight="1">
      <c r="H987" s="11"/>
      <c r="I987" s="44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2"/>
      <c r="AJ987" s="11"/>
      <c r="AK987" s="11"/>
      <c r="AL987" s="12"/>
      <c r="AM987" s="11"/>
      <c r="AN987" s="11"/>
      <c r="AO987" s="11"/>
      <c r="AP987" s="11"/>
      <c r="AU987" s="11"/>
      <c r="AV987" s="11"/>
      <c r="AX987" s="11"/>
      <c r="AY987" s="11"/>
      <c r="AZ987" s="11"/>
      <c r="BA987" s="12"/>
      <c r="BB987" s="11"/>
    </row>
    <row r="988" spans="8:54" ht="15.75" customHeight="1">
      <c r="H988" s="11"/>
      <c r="I988" s="44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2"/>
      <c r="AJ988" s="11"/>
      <c r="AK988" s="11"/>
      <c r="AL988" s="12"/>
      <c r="AM988" s="11"/>
      <c r="AN988" s="11"/>
      <c r="AO988" s="11"/>
      <c r="AP988" s="11"/>
      <c r="AU988" s="11"/>
      <c r="AV988" s="11"/>
      <c r="AX988" s="11"/>
      <c r="AY988" s="11"/>
      <c r="AZ988" s="11"/>
      <c r="BA988" s="12"/>
      <c r="BB988" s="11"/>
    </row>
    <row r="989" spans="8:54" ht="15.75" customHeight="1">
      <c r="H989" s="11"/>
      <c r="I989" s="44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2"/>
      <c r="AJ989" s="11"/>
      <c r="AK989" s="11"/>
      <c r="AL989" s="12"/>
      <c r="AM989" s="11"/>
      <c r="AN989" s="11"/>
      <c r="AO989" s="11"/>
      <c r="AP989" s="11"/>
      <c r="AU989" s="11"/>
      <c r="AV989" s="11"/>
      <c r="AX989" s="11"/>
      <c r="AY989" s="11"/>
      <c r="AZ989" s="11"/>
      <c r="BA989" s="12"/>
      <c r="BB989" s="11"/>
    </row>
    <row r="990" spans="8:54" ht="15.75" customHeight="1">
      <c r="H990" s="11"/>
      <c r="I990" s="44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2"/>
      <c r="AJ990" s="11"/>
      <c r="AK990" s="11"/>
      <c r="AL990" s="12"/>
      <c r="AM990" s="11"/>
      <c r="AN990" s="11"/>
      <c r="AO990" s="11"/>
      <c r="AP990" s="11"/>
      <c r="AU990" s="11"/>
      <c r="AV990" s="11"/>
      <c r="AX990" s="11"/>
      <c r="AY990" s="11"/>
      <c r="AZ990" s="11"/>
      <c r="BA990" s="12"/>
      <c r="BB990" s="11"/>
    </row>
    <row r="991" spans="8:54" ht="15.75" customHeight="1">
      <c r="H991" s="11"/>
      <c r="I991" s="44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2"/>
      <c r="AJ991" s="11"/>
      <c r="AK991" s="11"/>
      <c r="AL991" s="12"/>
      <c r="AM991" s="11"/>
      <c r="AN991" s="11"/>
      <c r="AO991" s="11"/>
      <c r="AP991" s="11"/>
      <c r="AU991" s="11"/>
      <c r="AV991" s="11"/>
      <c r="AX991" s="11"/>
      <c r="AY991" s="11"/>
      <c r="AZ991" s="11"/>
      <c r="BA991" s="12"/>
      <c r="BB991" s="11"/>
    </row>
    <row r="992" spans="8:54" ht="15.75" customHeight="1">
      <c r="H992" s="11"/>
      <c r="I992" s="44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2"/>
      <c r="AJ992" s="11"/>
      <c r="AK992" s="11"/>
      <c r="AL992" s="12"/>
      <c r="AM992" s="11"/>
      <c r="AN992" s="11"/>
      <c r="AO992" s="11"/>
      <c r="AP992" s="11"/>
      <c r="AU992" s="11"/>
      <c r="AV992" s="11"/>
      <c r="AX992" s="11"/>
      <c r="AY992" s="11"/>
      <c r="AZ992" s="11"/>
      <c r="BA992" s="12"/>
      <c r="BB992" s="11"/>
    </row>
    <row r="993" spans="8:54" ht="15.75" customHeight="1">
      <c r="H993" s="11"/>
      <c r="I993" s="44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2"/>
      <c r="AJ993" s="11"/>
      <c r="AK993" s="11"/>
      <c r="AL993" s="12"/>
      <c r="AM993" s="11"/>
      <c r="AN993" s="11"/>
      <c r="AO993" s="11"/>
      <c r="AP993" s="11"/>
      <c r="AU993" s="11"/>
      <c r="AV993" s="11"/>
      <c r="AX993" s="11"/>
      <c r="AY993" s="11"/>
      <c r="AZ993" s="11"/>
      <c r="BA993" s="12"/>
      <c r="BB993" s="11"/>
    </row>
    <row r="994" spans="8:54" ht="15.75" customHeight="1">
      <c r="H994" s="11"/>
      <c r="I994" s="44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2"/>
      <c r="AJ994" s="11"/>
      <c r="AK994" s="11"/>
      <c r="AL994" s="12"/>
      <c r="AM994" s="11"/>
      <c r="AN994" s="11"/>
      <c r="AO994" s="11"/>
      <c r="AP994" s="11"/>
      <c r="AU994" s="11"/>
      <c r="AV994" s="11"/>
      <c r="AX994" s="11"/>
      <c r="AY994" s="11"/>
      <c r="AZ994" s="11"/>
      <c r="BA994" s="12"/>
      <c r="BB994" s="11"/>
    </row>
    <row r="995" spans="8:54" ht="15.75" customHeight="1">
      <c r="H995" s="11"/>
      <c r="I995" s="44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2"/>
      <c r="AJ995" s="11"/>
      <c r="AK995" s="11"/>
      <c r="AL995" s="12"/>
      <c r="AM995" s="11"/>
      <c r="AN995" s="11"/>
      <c r="AO995" s="11"/>
      <c r="AP995" s="11"/>
      <c r="AU995" s="11"/>
      <c r="AV995" s="11"/>
      <c r="AX995" s="11"/>
      <c r="AY995" s="11"/>
      <c r="AZ995" s="11"/>
      <c r="BA995" s="12"/>
      <c r="BB995" s="11"/>
    </row>
    <row r="996" spans="8:54" ht="15.75" customHeight="1">
      <c r="H996" s="11"/>
      <c r="I996" s="44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2"/>
      <c r="AJ996" s="11"/>
      <c r="AK996" s="11"/>
      <c r="AL996" s="12"/>
      <c r="AM996" s="11"/>
      <c r="AN996" s="11"/>
      <c r="AO996" s="11"/>
      <c r="AP996" s="11"/>
      <c r="AU996" s="11"/>
      <c r="AV996" s="11"/>
      <c r="AX996" s="11"/>
      <c r="AY996" s="11"/>
      <c r="AZ996" s="11"/>
      <c r="BA996" s="12"/>
      <c r="BB996" s="11"/>
    </row>
    <row r="997" spans="8:54" ht="15.75" customHeight="1">
      <c r="H997" s="11"/>
      <c r="I997" s="44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2"/>
      <c r="AJ997" s="11"/>
      <c r="AK997" s="11"/>
      <c r="AL997" s="12"/>
      <c r="AM997" s="11"/>
      <c r="AN997" s="11"/>
      <c r="AO997" s="11"/>
      <c r="AP997" s="11"/>
      <c r="AU997" s="11"/>
      <c r="AV997" s="11"/>
      <c r="AX997" s="11"/>
      <c r="AY997" s="11"/>
      <c r="AZ997" s="11"/>
      <c r="BA997" s="12"/>
      <c r="BB997" s="11"/>
    </row>
    <row r="998" spans="8:54" ht="15.75" customHeight="1">
      <c r="H998" s="11"/>
      <c r="I998" s="44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2"/>
      <c r="AJ998" s="11"/>
      <c r="AK998" s="11"/>
      <c r="AL998" s="12"/>
      <c r="AM998" s="11"/>
      <c r="AN998" s="11"/>
      <c r="AO998" s="11"/>
      <c r="AP998" s="11"/>
      <c r="AU998" s="11"/>
      <c r="AV998" s="11"/>
      <c r="AX998" s="11"/>
      <c r="AY998" s="11"/>
      <c r="AZ998" s="11"/>
      <c r="BA998" s="12"/>
      <c r="BB998" s="11"/>
    </row>
    <row r="999" spans="8:54" ht="15.75" customHeight="1">
      <c r="H999" s="11"/>
      <c r="I999" s="44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2"/>
      <c r="AJ999" s="11"/>
      <c r="AK999" s="11"/>
      <c r="AL999" s="12"/>
      <c r="AM999" s="11"/>
      <c r="AN999" s="11"/>
      <c r="AO999" s="11"/>
      <c r="AP999" s="11"/>
      <c r="AU999" s="11"/>
      <c r="AV999" s="11"/>
      <c r="AX999" s="11"/>
      <c r="AY999" s="11"/>
      <c r="AZ999" s="11"/>
      <c r="BA999" s="12"/>
      <c r="BB999" s="11"/>
    </row>
    <row r="1000" spans="8:54" ht="15.75" customHeight="1">
      <c r="H1000" s="11"/>
      <c r="I1000" s="44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2"/>
      <c r="AJ1000" s="11"/>
      <c r="AK1000" s="11"/>
      <c r="AL1000" s="12"/>
      <c r="AM1000" s="11"/>
      <c r="AN1000" s="11"/>
      <c r="AO1000" s="11"/>
      <c r="AP1000" s="11"/>
      <c r="AU1000" s="11"/>
      <c r="AV1000" s="11"/>
      <c r="AX1000" s="11"/>
      <c r="AY1000" s="11"/>
      <c r="AZ1000" s="11"/>
      <c r="BA1000" s="12"/>
      <c r="BB1000" s="11"/>
    </row>
    <row r="1001" spans="8:54" ht="15.75" customHeight="1">
      <c r="H1001" s="11"/>
      <c r="I1001" s="44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2"/>
      <c r="AJ1001" s="11"/>
      <c r="AK1001" s="11"/>
      <c r="AL1001" s="12"/>
      <c r="AM1001" s="11"/>
      <c r="AN1001" s="11"/>
      <c r="AO1001" s="11"/>
      <c r="AP1001" s="11"/>
      <c r="AU1001" s="11"/>
      <c r="AV1001" s="11"/>
      <c r="AX1001" s="11"/>
      <c r="AY1001" s="11"/>
      <c r="AZ1001" s="11"/>
      <c r="BA1001" s="12"/>
      <c r="BB1001" s="11"/>
    </row>
    <row r="1002" spans="8:54" ht="15.75" customHeight="1">
      <c r="H1002" s="11"/>
      <c r="I1002" s="44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2"/>
      <c r="AJ1002" s="11"/>
      <c r="AK1002" s="11"/>
      <c r="AL1002" s="12"/>
      <c r="AM1002" s="11"/>
      <c r="AN1002" s="11"/>
      <c r="AO1002" s="11"/>
      <c r="AP1002" s="11"/>
      <c r="AU1002" s="11"/>
      <c r="AV1002" s="11"/>
      <c r="AX1002" s="11"/>
      <c r="AY1002" s="11"/>
      <c r="AZ1002" s="11"/>
      <c r="BA1002" s="12"/>
      <c r="BB1002" s="11"/>
    </row>
  </sheetData>
  <conditionalFormatting sqref="H4:J36">
    <cfRule type="expression" dxfId="127" priority="13">
      <formula>H4=H$39</formula>
    </cfRule>
    <cfRule type="expression" dxfId="126" priority="14">
      <formula>H4=H$38</formula>
    </cfRule>
  </conditionalFormatting>
  <conditionalFormatting sqref="M4:M36">
    <cfRule type="expression" dxfId="125" priority="11">
      <formula>M4=M$39</formula>
    </cfRule>
    <cfRule type="expression" dxfId="124" priority="12">
      <formula>M4=M$38</formula>
    </cfRule>
  </conditionalFormatting>
  <conditionalFormatting sqref="P4:P36">
    <cfRule type="expression" dxfId="123" priority="9">
      <formula>P4=P$39</formula>
    </cfRule>
    <cfRule type="expression" dxfId="122" priority="10">
      <formula>P4=P$38</formula>
    </cfRule>
  </conditionalFormatting>
  <conditionalFormatting sqref="S4:S36">
    <cfRule type="expression" dxfId="121" priority="7">
      <formula>S4=S$39</formula>
    </cfRule>
    <cfRule type="expression" dxfId="120" priority="8">
      <formula>S4=S$38</formula>
    </cfRule>
  </conditionalFormatting>
  <conditionalFormatting sqref="V4:V36">
    <cfRule type="expression" dxfId="119" priority="3">
      <formula>V4=V$39</formula>
    </cfRule>
    <cfRule type="expression" dxfId="118" priority="4">
      <formula>V4=V$38</formula>
    </cfRule>
  </conditionalFormatting>
  <conditionalFormatting sqref="Y4:Y36">
    <cfRule type="expression" dxfId="117" priority="5">
      <formula>Y4=Y$39</formula>
    </cfRule>
    <cfRule type="expression" dxfId="116" priority="6">
      <formula>Y4=Y$38</formula>
    </cfRule>
  </conditionalFormatting>
  <conditionalFormatting sqref="AB4:AB36">
    <cfRule type="expression" dxfId="115" priority="1">
      <formula>AB4=AB$39</formula>
    </cfRule>
    <cfRule type="expression" dxfId="114" priority="2">
      <formula>AB4=AB$38</formula>
    </cfRule>
  </conditionalFormatting>
  <conditionalFormatting sqref="AE4:AE36">
    <cfRule type="expression" dxfId="113" priority="15">
      <formula>AE4=AE$39</formula>
    </cfRule>
    <cfRule type="expression" dxfId="112" priority="16">
      <formula>AE4=AE$38</formula>
    </cfRule>
  </conditionalFormatting>
  <conditionalFormatting sqref="AH4:AH36">
    <cfRule type="expression" dxfId="111" priority="17">
      <formula>AH4=AH$39</formula>
    </cfRule>
    <cfRule type="expression" dxfId="110" priority="18">
      <formula>AH4=AH$38</formula>
    </cfRule>
  </conditionalFormatting>
  <conditionalFormatting sqref="AK4:AK36">
    <cfRule type="expression" dxfId="109" priority="19">
      <formula>AK4=AK$39</formula>
    </cfRule>
    <cfRule type="expression" dxfId="108" priority="20">
      <formula>AK4=AK$38</formula>
    </cfRule>
  </conditionalFormatting>
  <conditionalFormatting sqref="AN4:AN36">
    <cfRule type="expression" dxfId="107" priority="21">
      <formula>AN4=AN$39</formula>
    </cfRule>
    <cfRule type="expression" dxfId="106" priority="22">
      <formula>AN4=AN$38</formula>
    </cfRule>
  </conditionalFormatting>
  <conditionalFormatting sqref="AQ4:AQ36">
    <cfRule type="expression" dxfId="105" priority="23">
      <formula>AQ4=AQ$39</formula>
    </cfRule>
    <cfRule type="expression" dxfId="104" priority="24">
      <formula>AQ4=AQ$38</formula>
    </cfRule>
  </conditionalFormatting>
  <conditionalFormatting sqref="AT4:AT36">
    <cfRule type="expression" dxfId="103" priority="25">
      <formula>AT4=AT$39</formula>
    </cfRule>
    <cfRule type="expression" dxfId="102" priority="26">
      <formula>AT4=AT$38</formula>
    </cfRule>
  </conditionalFormatting>
  <conditionalFormatting sqref="AX4:AX36">
    <cfRule type="expression" dxfId="101" priority="27">
      <formula>AX4=AX$39</formula>
    </cfRule>
    <cfRule type="expression" dxfId="100" priority="28">
      <formula>AX4=AX$38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2"/>
  <sheetViews>
    <sheetView workbookViewId="0">
      <pane xSplit="2" ySplit="3" topLeftCell="E4" activePane="bottomRight" state="frozen"/>
      <selection pane="topRight" activeCell="C1" sqref="C1"/>
      <selection pane="bottomLeft" activeCell="A2" sqref="A2"/>
      <selection pane="bottomRight" activeCell="M28" sqref="M28"/>
    </sheetView>
  </sheetViews>
  <sheetFormatPr baseColWidth="10" defaultColWidth="12.625" defaultRowHeight="15" customHeight="1"/>
  <cols>
    <col min="1" max="15" width="20.625" customWidth="1"/>
    <col min="16" max="26" width="9.375" customWidth="1"/>
  </cols>
  <sheetData>
    <row r="1" spans="1:15" ht="22.5">
      <c r="A1" s="118" t="s">
        <v>469</v>
      </c>
    </row>
    <row r="2" spans="1:15" ht="18" thickBot="1">
      <c r="A2" s="119" t="s">
        <v>474</v>
      </c>
    </row>
    <row r="3" spans="1:15" ht="60.75" thickTop="1">
      <c r="A3" s="122" t="s">
        <v>0</v>
      </c>
      <c r="B3" s="123" t="s">
        <v>1</v>
      </c>
      <c r="C3" s="123" t="s">
        <v>266</v>
      </c>
      <c r="D3" s="124" t="s">
        <v>267</v>
      </c>
      <c r="E3" s="142" t="s">
        <v>268</v>
      </c>
      <c r="F3" s="124" t="s">
        <v>269</v>
      </c>
      <c r="G3" s="142" t="s">
        <v>270</v>
      </c>
      <c r="H3" s="191" t="s">
        <v>271</v>
      </c>
      <c r="I3" s="124" t="s">
        <v>272</v>
      </c>
      <c r="J3" s="192" t="s">
        <v>273</v>
      </c>
      <c r="K3" s="143" t="s">
        <v>274</v>
      </c>
      <c r="L3" s="143" t="s">
        <v>275</v>
      </c>
      <c r="M3" s="142" t="s">
        <v>276</v>
      </c>
      <c r="N3" s="143" t="s">
        <v>277</v>
      </c>
      <c r="O3" s="193" t="s">
        <v>278</v>
      </c>
    </row>
    <row r="4" spans="1:15">
      <c r="A4" s="120">
        <v>1</v>
      </c>
      <c r="B4" s="3" t="s">
        <v>13</v>
      </c>
      <c r="C4" s="3">
        <v>20</v>
      </c>
      <c r="D4" s="3">
        <v>19</v>
      </c>
      <c r="E4" s="84">
        <v>95</v>
      </c>
      <c r="F4" s="3">
        <v>0</v>
      </c>
      <c r="G4" s="84">
        <v>0</v>
      </c>
      <c r="H4" s="22">
        <v>0</v>
      </c>
      <c r="I4" s="84">
        <f t="shared" ref="I4:I36" si="0">H4/C4*100</f>
        <v>0</v>
      </c>
      <c r="J4" s="21">
        <v>19</v>
      </c>
      <c r="K4" s="86">
        <f t="shared" ref="K4:K36" si="1">J$39*100/J4</f>
        <v>10.526315789473685</v>
      </c>
      <c r="L4" s="53">
        <f t="shared" ref="L4:L36" si="2">(K4-K$40)/K$41</f>
        <v>-0.33450458135901906</v>
      </c>
      <c r="M4" s="21">
        <v>95</v>
      </c>
      <c r="N4" s="86">
        <f t="shared" ref="N4:N36" si="3">M$39*100/M4</f>
        <v>23.391812865497077</v>
      </c>
      <c r="O4" s="182">
        <f t="shared" ref="O4:O36" si="4">(N4-N$40)/N$41</f>
        <v>-0.287918614937205</v>
      </c>
    </row>
    <row r="5" spans="1:15">
      <c r="A5" s="120">
        <v>2</v>
      </c>
      <c r="B5" s="3" t="s">
        <v>14</v>
      </c>
      <c r="C5" s="3">
        <v>8</v>
      </c>
      <c r="D5" s="3">
        <v>8</v>
      </c>
      <c r="E5" s="84">
        <v>100</v>
      </c>
      <c r="F5" s="3">
        <v>0</v>
      </c>
      <c r="G5" s="84">
        <v>0</v>
      </c>
      <c r="H5" s="22">
        <v>0</v>
      </c>
      <c r="I5" s="84">
        <f t="shared" si="0"/>
        <v>0</v>
      </c>
      <c r="J5" s="21">
        <v>8</v>
      </c>
      <c r="K5" s="86">
        <f t="shared" si="1"/>
        <v>25</v>
      </c>
      <c r="L5" s="53">
        <f t="shared" si="2"/>
        <v>0.51060714004071028</v>
      </c>
      <c r="M5" s="21">
        <v>100</v>
      </c>
      <c r="N5" s="86">
        <f t="shared" si="3"/>
        <v>22.222222222222221</v>
      </c>
      <c r="O5" s="182">
        <f t="shared" si="4"/>
        <v>-0.36666872941705875</v>
      </c>
    </row>
    <row r="6" spans="1:15">
      <c r="A6" s="120">
        <v>3</v>
      </c>
      <c r="B6" s="3" t="s">
        <v>15</v>
      </c>
      <c r="C6" s="3">
        <v>19</v>
      </c>
      <c r="D6" s="3">
        <v>19</v>
      </c>
      <c r="E6" s="84">
        <v>100</v>
      </c>
      <c r="F6" s="3">
        <v>0</v>
      </c>
      <c r="G6" s="84">
        <v>0</v>
      </c>
      <c r="H6" s="22">
        <v>0</v>
      </c>
      <c r="I6" s="84">
        <f t="shared" si="0"/>
        <v>0</v>
      </c>
      <c r="J6" s="21">
        <v>19</v>
      </c>
      <c r="K6" s="86">
        <f t="shared" si="1"/>
        <v>10.526315789473685</v>
      </c>
      <c r="L6" s="53">
        <f t="shared" si="2"/>
        <v>-0.33450458135901906</v>
      </c>
      <c r="M6" s="21">
        <v>100</v>
      </c>
      <c r="N6" s="86">
        <f t="shared" si="3"/>
        <v>22.222222222222221</v>
      </c>
      <c r="O6" s="182">
        <f t="shared" si="4"/>
        <v>-0.36666872941705875</v>
      </c>
    </row>
    <row r="7" spans="1:15">
      <c r="A7" s="120">
        <v>4</v>
      </c>
      <c r="B7" s="3" t="s">
        <v>16</v>
      </c>
      <c r="C7" s="3">
        <v>34</v>
      </c>
      <c r="D7" s="3">
        <v>34</v>
      </c>
      <c r="E7" s="84">
        <v>100</v>
      </c>
      <c r="F7" s="3">
        <v>0</v>
      </c>
      <c r="G7" s="84">
        <v>0</v>
      </c>
      <c r="H7" s="22">
        <v>0</v>
      </c>
      <c r="I7" s="84">
        <f t="shared" si="0"/>
        <v>0</v>
      </c>
      <c r="J7" s="21">
        <v>34</v>
      </c>
      <c r="K7" s="86">
        <f t="shared" si="1"/>
        <v>5.882352941176471</v>
      </c>
      <c r="L7" s="53">
        <f t="shared" si="2"/>
        <v>-0.60566342244984128</v>
      </c>
      <c r="M7" s="21">
        <v>100</v>
      </c>
      <c r="N7" s="86">
        <f t="shared" si="3"/>
        <v>22.222222222222221</v>
      </c>
      <c r="O7" s="182">
        <f t="shared" si="4"/>
        <v>-0.36666872941705875</v>
      </c>
    </row>
    <row r="8" spans="1:15">
      <c r="A8" s="120">
        <v>5</v>
      </c>
      <c r="B8" s="3" t="s">
        <v>17</v>
      </c>
      <c r="C8" s="3">
        <v>31</v>
      </c>
      <c r="D8" s="3">
        <v>13</v>
      </c>
      <c r="E8" s="84">
        <v>41.935483870967744</v>
      </c>
      <c r="F8" s="3">
        <v>14</v>
      </c>
      <c r="G8" s="84">
        <v>45.161290322580641</v>
      </c>
      <c r="H8" s="22">
        <v>1</v>
      </c>
      <c r="I8" s="84">
        <f t="shared" si="0"/>
        <v>3.225806451612903</v>
      </c>
      <c r="J8" s="21">
        <v>28</v>
      </c>
      <c r="K8" s="86">
        <f t="shared" si="1"/>
        <v>7.1428571428571432</v>
      </c>
      <c r="L8" s="53">
        <f t="shared" si="2"/>
        <v>-0.53206316558233246</v>
      </c>
      <c r="M8" s="21">
        <v>90.322580645161281</v>
      </c>
      <c r="N8" s="86">
        <f t="shared" si="3"/>
        <v>24.603174603174605</v>
      </c>
      <c r="O8" s="182">
        <f t="shared" si="4"/>
        <v>-0.20635599636878507</v>
      </c>
    </row>
    <row r="9" spans="1:15">
      <c r="A9" s="120">
        <v>6</v>
      </c>
      <c r="B9" s="3" t="s">
        <v>18</v>
      </c>
      <c r="C9" s="3">
        <v>40</v>
      </c>
      <c r="D9" s="3">
        <v>10</v>
      </c>
      <c r="E9" s="84">
        <v>25</v>
      </c>
      <c r="F9" s="3">
        <v>28</v>
      </c>
      <c r="G9" s="84">
        <v>70</v>
      </c>
      <c r="H9" s="22">
        <v>0</v>
      </c>
      <c r="I9" s="84">
        <f t="shared" si="0"/>
        <v>0</v>
      </c>
      <c r="J9" s="21">
        <v>38</v>
      </c>
      <c r="K9" s="86">
        <f t="shared" si="1"/>
        <v>5.2631578947368425</v>
      </c>
      <c r="L9" s="53">
        <f t="shared" si="2"/>
        <v>-0.64181793459528425</v>
      </c>
      <c r="M9" s="21">
        <v>95</v>
      </c>
      <c r="N9" s="86">
        <f t="shared" si="3"/>
        <v>23.391812865497077</v>
      </c>
      <c r="O9" s="182">
        <f t="shared" si="4"/>
        <v>-0.287918614937205</v>
      </c>
    </row>
    <row r="10" spans="1:15">
      <c r="A10" s="120">
        <v>7</v>
      </c>
      <c r="B10" s="3" t="s">
        <v>19</v>
      </c>
      <c r="C10" s="3">
        <v>29</v>
      </c>
      <c r="D10" s="3">
        <v>9</v>
      </c>
      <c r="E10" s="84">
        <v>31.03448275862069</v>
      </c>
      <c r="F10" s="3">
        <v>16</v>
      </c>
      <c r="G10" s="84">
        <v>55.172413793103445</v>
      </c>
      <c r="H10" s="22">
        <v>1</v>
      </c>
      <c r="I10" s="84">
        <f t="shared" si="0"/>
        <v>3.4482758620689653</v>
      </c>
      <c r="J10" s="21">
        <v>26</v>
      </c>
      <c r="K10" s="86">
        <f t="shared" si="1"/>
        <v>7.6923076923076925</v>
      </c>
      <c r="L10" s="53">
        <f t="shared" si="2"/>
        <v>-0.49998100233239262</v>
      </c>
      <c r="M10" s="21">
        <v>89.65517241379311</v>
      </c>
      <c r="N10" s="86">
        <f t="shared" si="3"/>
        <v>24.786324786324784</v>
      </c>
      <c r="O10" s="182">
        <f t="shared" si="4"/>
        <v>-0.1940242476727643</v>
      </c>
    </row>
    <row r="11" spans="1:15">
      <c r="A11" s="120">
        <v>8</v>
      </c>
      <c r="B11" s="3" t="s">
        <v>20</v>
      </c>
      <c r="C11" s="3">
        <v>9</v>
      </c>
      <c r="D11" s="3">
        <v>0</v>
      </c>
      <c r="E11" s="84">
        <v>0</v>
      </c>
      <c r="F11" s="3">
        <v>2</v>
      </c>
      <c r="G11" s="84">
        <v>22.222222222222221</v>
      </c>
      <c r="H11" s="22">
        <v>0</v>
      </c>
      <c r="I11" s="84">
        <f t="shared" si="0"/>
        <v>0</v>
      </c>
      <c r="J11" s="21">
        <v>2</v>
      </c>
      <c r="K11" s="86">
        <f t="shared" si="1"/>
        <v>100</v>
      </c>
      <c r="L11" s="53">
        <f t="shared" si="2"/>
        <v>4.8898224236574901</v>
      </c>
      <c r="M11" s="21">
        <v>22.222222222222221</v>
      </c>
      <c r="N11" s="86">
        <f t="shared" si="3"/>
        <v>100</v>
      </c>
      <c r="O11" s="182">
        <f t="shared" si="4"/>
        <v>4.8702138834932098</v>
      </c>
    </row>
    <row r="12" spans="1:15">
      <c r="A12" s="120">
        <v>9</v>
      </c>
      <c r="B12" s="3" t="s">
        <v>21</v>
      </c>
      <c r="C12" s="3">
        <v>14</v>
      </c>
      <c r="D12" s="3">
        <v>5</v>
      </c>
      <c r="E12" s="84">
        <v>35.714285714285715</v>
      </c>
      <c r="F12" s="3">
        <v>3</v>
      </c>
      <c r="G12" s="84">
        <v>21.428571428571427</v>
      </c>
      <c r="H12" s="22">
        <v>0</v>
      </c>
      <c r="I12" s="84">
        <f t="shared" si="0"/>
        <v>0</v>
      </c>
      <c r="J12" s="21">
        <v>8</v>
      </c>
      <c r="K12" s="86">
        <f t="shared" si="1"/>
        <v>25</v>
      </c>
      <c r="L12" s="53">
        <f t="shared" si="2"/>
        <v>0.51060714004071028</v>
      </c>
      <c r="M12" s="21">
        <v>57.142857142857139</v>
      </c>
      <c r="N12" s="86">
        <f t="shared" si="3"/>
        <v>38.888888888888893</v>
      </c>
      <c r="O12" s="182">
        <f t="shared" si="4"/>
        <v>0.75552040192085634</v>
      </c>
    </row>
    <row r="13" spans="1:15">
      <c r="A13" s="120">
        <v>10</v>
      </c>
      <c r="B13" s="3" t="s">
        <v>22</v>
      </c>
      <c r="C13" s="3">
        <v>31</v>
      </c>
      <c r="D13" s="3">
        <v>0</v>
      </c>
      <c r="E13" s="84">
        <v>0</v>
      </c>
      <c r="F13" s="3">
        <v>18</v>
      </c>
      <c r="G13" s="84">
        <v>58.064516129032263</v>
      </c>
      <c r="H13" s="22">
        <v>0</v>
      </c>
      <c r="I13" s="84">
        <f t="shared" si="0"/>
        <v>0</v>
      </c>
      <c r="J13" s="21">
        <v>18</v>
      </c>
      <c r="K13" s="86">
        <f t="shared" si="1"/>
        <v>11.111111111111111</v>
      </c>
      <c r="L13" s="53">
        <f t="shared" si="2"/>
        <v>-0.30035865322165634</v>
      </c>
      <c r="M13" s="21">
        <v>58.064516129032263</v>
      </c>
      <c r="N13" s="86">
        <f t="shared" si="3"/>
        <v>38.271604938271601</v>
      </c>
      <c r="O13" s="182">
        <f t="shared" si="4"/>
        <v>0.713957841500933</v>
      </c>
    </row>
    <row r="14" spans="1:15">
      <c r="A14" s="120">
        <v>11</v>
      </c>
      <c r="B14" s="3" t="s">
        <v>23</v>
      </c>
      <c r="C14" s="3">
        <v>11</v>
      </c>
      <c r="D14" s="3">
        <v>1</v>
      </c>
      <c r="E14" s="84">
        <v>9.0909090909090917</v>
      </c>
      <c r="F14" s="3">
        <v>5</v>
      </c>
      <c r="G14" s="84">
        <v>45.454545454545453</v>
      </c>
      <c r="H14" s="22">
        <v>0</v>
      </c>
      <c r="I14" s="84">
        <f t="shared" si="0"/>
        <v>0</v>
      </c>
      <c r="J14" s="21">
        <v>6</v>
      </c>
      <c r="K14" s="86">
        <f t="shared" si="1"/>
        <v>33.333333333333336</v>
      </c>
      <c r="L14" s="53">
        <f t="shared" si="2"/>
        <v>0.9971866159981303</v>
      </c>
      <c r="M14" s="21">
        <v>54.54545454545454</v>
      </c>
      <c r="N14" s="86">
        <f t="shared" si="3"/>
        <v>40.740740740740748</v>
      </c>
      <c r="O14" s="182">
        <f t="shared" si="4"/>
        <v>0.88020808318062482</v>
      </c>
    </row>
    <row r="15" spans="1:15">
      <c r="A15" s="120">
        <v>12</v>
      </c>
      <c r="B15" s="3" t="s">
        <v>24</v>
      </c>
      <c r="C15" s="3">
        <v>16</v>
      </c>
      <c r="D15" s="3">
        <v>10</v>
      </c>
      <c r="E15" s="84">
        <v>62.5</v>
      </c>
      <c r="F15" s="3">
        <v>5</v>
      </c>
      <c r="G15" s="84">
        <v>31.25</v>
      </c>
      <c r="H15" s="22">
        <v>1</v>
      </c>
      <c r="I15" s="84">
        <f t="shared" si="0"/>
        <v>6.25</v>
      </c>
      <c r="J15" s="21">
        <v>16</v>
      </c>
      <c r="K15" s="86">
        <f t="shared" si="1"/>
        <v>12.5</v>
      </c>
      <c r="L15" s="53">
        <f t="shared" si="2"/>
        <v>-0.21926207389541966</v>
      </c>
      <c r="M15" s="21">
        <v>100</v>
      </c>
      <c r="N15" s="86">
        <f t="shared" si="3"/>
        <v>22.222222222222221</v>
      </c>
      <c r="O15" s="182">
        <f t="shared" si="4"/>
        <v>-0.36666872941705875</v>
      </c>
    </row>
    <row r="16" spans="1:15">
      <c r="A16" s="120">
        <v>13</v>
      </c>
      <c r="B16" s="3" t="s">
        <v>25</v>
      </c>
      <c r="C16" s="3">
        <v>18</v>
      </c>
      <c r="D16" s="3">
        <v>3</v>
      </c>
      <c r="E16" s="84">
        <v>16.666666666666664</v>
      </c>
      <c r="F16" s="3">
        <v>13</v>
      </c>
      <c r="G16" s="84">
        <v>72.222222222222214</v>
      </c>
      <c r="H16" s="22">
        <v>0</v>
      </c>
      <c r="I16" s="84">
        <f t="shared" si="0"/>
        <v>0</v>
      </c>
      <c r="J16" s="21">
        <v>16</v>
      </c>
      <c r="K16" s="86">
        <f t="shared" si="1"/>
        <v>12.5</v>
      </c>
      <c r="L16" s="53">
        <f t="shared" si="2"/>
        <v>-0.21926207389541966</v>
      </c>
      <c r="M16" s="21">
        <v>88.888888888888886</v>
      </c>
      <c r="N16" s="86">
        <f t="shared" si="3"/>
        <v>25</v>
      </c>
      <c r="O16" s="182">
        <f t="shared" si="4"/>
        <v>-0.17963720752740625</v>
      </c>
    </row>
    <row r="17" spans="1:15">
      <c r="A17" s="120">
        <v>14</v>
      </c>
      <c r="B17" s="3" t="s">
        <v>26</v>
      </c>
      <c r="C17" s="3">
        <v>13</v>
      </c>
      <c r="D17" s="3">
        <v>13</v>
      </c>
      <c r="E17" s="84">
        <v>100</v>
      </c>
      <c r="F17" s="3">
        <v>0</v>
      </c>
      <c r="G17" s="84">
        <v>0</v>
      </c>
      <c r="H17" s="22">
        <v>0</v>
      </c>
      <c r="I17" s="84">
        <f t="shared" si="0"/>
        <v>0</v>
      </c>
      <c r="J17" s="21">
        <v>13</v>
      </c>
      <c r="K17" s="86">
        <f t="shared" si="1"/>
        <v>15.384615384615385</v>
      </c>
      <c r="L17" s="53">
        <f t="shared" si="2"/>
        <v>-5.0830716833235812E-2</v>
      </c>
      <c r="M17" s="21">
        <v>100</v>
      </c>
      <c r="N17" s="86">
        <f t="shared" si="3"/>
        <v>22.222222222222221</v>
      </c>
      <c r="O17" s="182">
        <f t="shared" si="4"/>
        <v>-0.36666872941705875</v>
      </c>
    </row>
    <row r="18" spans="1:15">
      <c r="A18" s="120">
        <v>15</v>
      </c>
      <c r="B18" s="3" t="s">
        <v>27</v>
      </c>
      <c r="C18" s="3">
        <v>17</v>
      </c>
      <c r="D18" s="3">
        <v>0</v>
      </c>
      <c r="E18" s="84">
        <v>0</v>
      </c>
      <c r="F18" s="3">
        <v>7</v>
      </c>
      <c r="G18" s="84">
        <v>41.17647058823529</v>
      </c>
      <c r="H18" s="22">
        <v>0</v>
      </c>
      <c r="I18" s="84">
        <f t="shared" si="0"/>
        <v>0</v>
      </c>
      <c r="J18" s="21">
        <v>7</v>
      </c>
      <c r="K18" s="86">
        <f t="shared" si="1"/>
        <v>28.571428571428573</v>
      </c>
      <c r="L18" s="53">
        <f t="shared" si="2"/>
        <v>0.71914120116531888</v>
      </c>
      <c r="M18" s="21">
        <v>41.17647058823529</v>
      </c>
      <c r="N18" s="86">
        <f t="shared" si="3"/>
        <v>53.968253968253975</v>
      </c>
      <c r="O18" s="182">
        <f t="shared" si="4"/>
        <v>1.7708343778932556</v>
      </c>
    </row>
    <row r="19" spans="1:15">
      <c r="A19" s="120">
        <v>16</v>
      </c>
      <c r="B19" s="3" t="s">
        <v>28</v>
      </c>
      <c r="C19" s="3">
        <v>17</v>
      </c>
      <c r="D19" s="3">
        <v>4</v>
      </c>
      <c r="E19" s="84">
        <v>23.52941176470588</v>
      </c>
      <c r="F19" s="3">
        <v>13</v>
      </c>
      <c r="G19" s="84">
        <v>76.470588235294116</v>
      </c>
      <c r="H19" s="22">
        <v>0</v>
      </c>
      <c r="I19" s="84">
        <f t="shared" si="0"/>
        <v>0</v>
      </c>
      <c r="J19" s="21">
        <v>17</v>
      </c>
      <c r="K19" s="86">
        <f t="shared" si="1"/>
        <v>11.764705882352942</v>
      </c>
      <c r="L19" s="53">
        <f t="shared" si="2"/>
        <v>-0.26219555706813313</v>
      </c>
      <c r="M19" s="21">
        <v>100</v>
      </c>
      <c r="N19" s="86">
        <f t="shared" si="3"/>
        <v>22.222222222222221</v>
      </c>
      <c r="O19" s="182">
        <f t="shared" si="4"/>
        <v>-0.36666872941705875</v>
      </c>
    </row>
    <row r="20" spans="1:15">
      <c r="A20" s="120">
        <v>17</v>
      </c>
      <c r="B20" s="3" t="s">
        <v>29</v>
      </c>
      <c r="C20" s="3">
        <v>21</v>
      </c>
      <c r="D20" s="3">
        <v>1</v>
      </c>
      <c r="E20" s="84">
        <v>4.7619047619047619</v>
      </c>
      <c r="F20" s="3">
        <v>14</v>
      </c>
      <c r="G20" s="84">
        <v>66.666666666666657</v>
      </c>
      <c r="H20" s="22">
        <v>0</v>
      </c>
      <c r="I20" s="84">
        <f t="shared" si="0"/>
        <v>0</v>
      </c>
      <c r="J20" s="21">
        <v>15</v>
      </c>
      <c r="K20" s="86">
        <f t="shared" si="1"/>
        <v>13.333333333333334</v>
      </c>
      <c r="L20" s="53">
        <f t="shared" si="2"/>
        <v>-0.17060412629967764</v>
      </c>
      <c r="M20" s="21">
        <v>71.428571428571431</v>
      </c>
      <c r="N20" s="86">
        <f t="shared" si="3"/>
        <v>31.111111111111111</v>
      </c>
      <c r="O20" s="182">
        <f t="shared" si="4"/>
        <v>0.23183214062982913</v>
      </c>
    </row>
    <row r="21" spans="1:15">
      <c r="A21" s="120">
        <v>18</v>
      </c>
      <c r="B21" s="3" t="s">
        <v>30</v>
      </c>
      <c r="C21" s="3">
        <v>10</v>
      </c>
      <c r="D21" s="3">
        <v>0</v>
      </c>
      <c r="E21" s="84">
        <v>0</v>
      </c>
      <c r="F21" s="3">
        <v>10</v>
      </c>
      <c r="G21" s="84">
        <v>100</v>
      </c>
      <c r="H21" s="22">
        <v>0</v>
      </c>
      <c r="I21" s="84">
        <f t="shared" si="0"/>
        <v>0</v>
      </c>
      <c r="J21" s="21">
        <v>10</v>
      </c>
      <c r="K21" s="86">
        <f t="shared" si="1"/>
        <v>20</v>
      </c>
      <c r="L21" s="53">
        <f t="shared" si="2"/>
        <v>0.21865945446625829</v>
      </c>
      <c r="M21" s="21">
        <v>100</v>
      </c>
      <c r="N21" s="86">
        <f t="shared" si="3"/>
        <v>22.222222222222221</v>
      </c>
      <c r="O21" s="182">
        <f t="shared" si="4"/>
        <v>-0.36666872941705875</v>
      </c>
    </row>
    <row r="22" spans="1:15">
      <c r="A22" s="120">
        <v>19</v>
      </c>
      <c r="B22" s="3" t="s">
        <v>31</v>
      </c>
      <c r="C22" s="3">
        <v>6</v>
      </c>
      <c r="D22" s="3">
        <v>2</v>
      </c>
      <c r="E22" s="84">
        <v>33.333333333333329</v>
      </c>
      <c r="F22" s="3">
        <v>4</v>
      </c>
      <c r="G22" s="84">
        <v>66.666666666666657</v>
      </c>
      <c r="H22" s="22">
        <v>0</v>
      </c>
      <c r="I22" s="84">
        <f t="shared" si="0"/>
        <v>0</v>
      </c>
      <c r="J22" s="21">
        <v>6</v>
      </c>
      <c r="K22" s="86">
        <f t="shared" si="1"/>
        <v>33.333333333333336</v>
      </c>
      <c r="L22" s="53">
        <f t="shared" si="2"/>
        <v>0.9971866159981303</v>
      </c>
      <c r="M22" s="21">
        <v>100</v>
      </c>
      <c r="N22" s="86">
        <f t="shared" si="3"/>
        <v>22.222222222222221</v>
      </c>
      <c r="O22" s="182">
        <f t="shared" si="4"/>
        <v>-0.36666872941705875</v>
      </c>
    </row>
    <row r="23" spans="1:15" ht="15.75" customHeight="1">
      <c r="A23" s="120">
        <v>20</v>
      </c>
      <c r="B23" s="3" t="s">
        <v>32</v>
      </c>
      <c r="C23" s="3">
        <v>67</v>
      </c>
      <c r="D23" s="3">
        <v>56</v>
      </c>
      <c r="E23" s="84">
        <v>83.582089552238799</v>
      </c>
      <c r="F23" s="3">
        <v>10</v>
      </c>
      <c r="G23" s="84">
        <v>14.925373134328357</v>
      </c>
      <c r="H23" s="22">
        <v>1</v>
      </c>
      <c r="I23" s="84">
        <f t="shared" si="0"/>
        <v>1.4925373134328357</v>
      </c>
      <c r="J23" s="21">
        <v>67</v>
      </c>
      <c r="K23" s="86">
        <f t="shared" si="1"/>
        <v>2.9850746268656718</v>
      </c>
      <c r="L23" s="53">
        <f t="shared" si="2"/>
        <v>-0.77483416211545886</v>
      </c>
      <c r="M23" s="21">
        <v>100</v>
      </c>
      <c r="N23" s="86">
        <f t="shared" si="3"/>
        <v>22.222222222222221</v>
      </c>
      <c r="O23" s="182">
        <f t="shared" si="4"/>
        <v>-0.36666872941705875</v>
      </c>
    </row>
    <row r="24" spans="1:15" ht="15.75" customHeight="1">
      <c r="A24" s="120">
        <v>21</v>
      </c>
      <c r="B24" s="3" t="s">
        <v>33</v>
      </c>
      <c r="C24" s="3">
        <v>14</v>
      </c>
      <c r="D24" s="3">
        <v>8</v>
      </c>
      <c r="E24" s="84">
        <v>57.142857142857139</v>
      </c>
      <c r="F24" s="3">
        <v>6</v>
      </c>
      <c r="G24" s="84">
        <v>42.857142857142854</v>
      </c>
      <c r="H24" s="22">
        <v>0</v>
      </c>
      <c r="I24" s="84">
        <f t="shared" si="0"/>
        <v>0</v>
      </c>
      <c r="J24" s="21">
        <v>14</v>
      </c>
      <c r="K24" s="86">
        <f t="shared" si="1"/>
        <v>14.285714285714286</v>
      </c>
      <c r="L24" s="53">
        <f t="shared" si="2"/>
        <v>-0.11499504333311535</v>
      </c>
      <c r="M24" s="21">
        <v>100</v>
      </c>
      <c r="N24" s="86">
        <f t="shared" si="3"/>
        <v>22.222222222222221</v>
      </c>
      <c r="O24" s="182">
        <f t="shared" si="4"/>
        <v>-0.36666872941705875</v>
      </c>
    </row>
    <row r="25" spans="1:15" ht="15.75" customHeight="1">
      <c r="A25" s="120">
        <v>22</v>
      </c>
      <c r="B25" s="3" t="s">
        <v>34</v>
      </c>
      <c r="C25" s="3">
        <v>15</v>
      </c>
      <c r="D25" s="3">
        <v>1</v>
      </c>
      <c r="E25" s="84">
        <v>6.666666666666667</v>
      </c>
      <c r="F25" s="3">
        <v>14</v>
      </c>
      <c r="G25" s="84">
        <v>93.333333333333329</v>
      </c>
      <c r="H25" s="22">
        <v>0</v>
      </c>
      <c r="I25" s="84">
        <f t="shared" si="0"/>
        <v>0</v>
      </c>
      <c r="J25" s="21">
        <v>15</v>
      </c>
      <c r="K25" s="86">
        <f t="shared" si="1"/>
        <v>13.333333333333334</v>
      </c>
      <c r="L25" s="53">
        <f t="shared" si="2"/>
        <v>-0.17060412629967764</v>
      </c>
      <c r="M25" s="21">
        <v>100</v>
      </c>
      <c r="N25" s="86">
        <f t="shared" si="3"/>
        <v>22.222222222222221</v>
      </c>
      <c r="O25" s="182">
        <f t="shared" si="4"/>
        <v>-0.36666872941705875</v>
      </c>
    </row>
    <row r="26" spans="1:15" ht="15.75" customHeight="1">
      <c r="A26" s="120">
        <v>23</v>
      </c>
      <c r="B26" s="3" t="s">
        <v>35</v>
      </c>
      <c r="C26" s="3">
        <v>9</v>
      </c>
      <c r="D26" s="3">
        <v>0</v>
      </c>
      <c r="E26" s="84">
        <v>0</v>
      </c>
      <c r="F26" s="3">
        <v>9</v>
      </c>
      <c r="G26" s="84">
        <v>100</v>
      </c>
      <c r="H26" s="22">
        <v>0</v>
      </c>
      <c r="I26" s="84">
        <f t="shared" si="0"/>
        <v>0</v>
      </c>
      <c r="J26" s="21">
        <v>9</v>
      </c>
      <c r="K26" s="86">
        <f t="shared" si="1"/>
        <v>22.222222222222221</v>
      </c>
      <c r="L26" s="53">
        <f t="shared" si="2"/>
        <v>0.34841398138823687</v>
      </c>
      <c r="M26" s="21">
        <v>100</v>
      </c>
      <c r="N26" s="86">
        <f t="shared" si="3"/>
        <v>22.222222222222221</v>
      </c>
      <c r="O26" s="182">
        <f t="shared" si="4"/>
        <v>-0.36666872941705875</v>
      </c>
    </row>
    <row r="27" spans="1:15" ht="15.75" customHeight="1">
      <c r="A27" s="120">
        <v>24</v>
      </c>
      <c r="B27" s="3" t="s">
        <v>36</v>
      </c>
      <c r="C27" s="3">
        <v>35</v>
      </c>
      <c r="D27" s="3">
        <v>23</v>
      </c>
      <c r="E27" s="84">
        <v>65.714285714285708</v>
      </c>
      <c r="F27" s="3">
        <v>12</v>
      </c>
      <c r="G27" s="84">
        <v>34.285714285714285</v>
      </c>
      <c r="H27" s="22">
        <v>0</v>
      </c>
      <c r="I27" s="84">
        <f t="shared" si="0"/>
        <v>0</v>
      </c>
      <c r="J27" s="21">
        <v>35</v>
      </c>
      <c r="K27" s="86">
        <f t="shared" si="1"/>
        <v>5.7142857142857144</v>
      </c>
      <c r="L27" s="53">
        <f t="shared" si="2"/>
        <v>-0.61547679003217581</v>
      </c>
      <c r="M27" s="21">
        <v>100</v>
      </c>
      <c r="N27" s="86">
        <f t="shared" si="3"/>
        <v>22.222222222222221</v>
      </c>
      <c r="O27" s="182">
        <f t="shared" si="4"/>
        <v>-0.36666872941705875</v>
      </c>
    </row>
    <row r="28" spans="1:15" ht="15.75" customHeight="1">
      <c r="A28" s="120">
        <v>25</v>
      </c>
      <c r="B28" s="3" t="s">
        <v>37</v>
      </c>
      <c r="C28" s="3">
        <v>40</v>
      </c>
      <c r="D28" s="3">
        <v>38</v>
      </c>
      <c r="E28" s="84">
        <v>95</v>
      </c>
      <c r="F28" s="3">
        <v>1</v>
      </c>
      <c r="G28" s="84">
        <v>2.5</v>
      </c>
      <c r="H28" s="22">
        <v>1</v>
      </c>
      <c r="I28" s="84">
        <f t="shared" si="0"/>
        <v>2.5</v>
      </c>
      <c r="J28" s="21">
        <v>40</v>
      </c>
      <c r="K28" s="86">
        <f t="shared" si="1"/>
        <v>5</v>
      </c>
      <c r="L28" s="53">
        <f t="shared" si="2"/>
        <v>-0.6571836022570976</v>
      </c>
      <c r="M28" s="21">
        <v>100</v>
      </c>
      <c r="N28" s="86">
        <f t="shared" si="3"/>
        <v>22.222222222222221</v>
      </c>
      <c r="O28" s="182">
        <f t="shared" si="4"/>
        <v>-0.36666872941705875</v>
      </c>
    </row>
    <row r="29" spans="1:15" ht="15.75" customHeight="1">
      <c r="A29" s="120">
        <v>26</v>
      </c>
      <c r="B29" s="3" t="s">
        <v>38</v>
      </c>
      <c r="C29" s="3">
        <v>30</v>
      </c>
      <c r="D29" s="3">
        <v>27</v>
      </c>
      <c r="E29" s="84">
        <v>90</v>
      </c>
      <c r="F29" s="3">
        <v>3</v>
      </c>
      <c r="G29" s="84">
        <v>10</v>
      </c>
      <c r="H29" s="22">
        <v>0</v>
      </c>
      <c r="I29" s="84">
        <f t="shared" si="0"/>
        <v>0</v>
      </c>
      <c r="J29" s="21">
        <v>30</v>
      </c>
      <c r="K29" s="86">
        <f t="shared" si="1"/>
        <v>6.666666666666667</v>
      </c>
      <c r="L29" s="53">
        <f t="shared" si="2"/>
        <v>-0.55986770706561351</v>
      </c>
      <c r="M29" s="21">
        <v>100</v>
      </c>
      <c r="N29" s="86">
        <f t="shared" si="3"/>
        <v>22.222222222222221</v>
      </c>
      <c r="O29" s="182">
        <f t="shared" si="4"/>
        <v>-0.36666872941705875</v>
      </c>
    </row>
    <row r="30" spans="1:15" ht="15.75" customHeight="1">
      <c r="A30" s="120">
        <v>27</v>
      </c>
      <c r="B30" s="3" t="s">
        <v>39</v>
      </c>
      <c r="C30" s="3">
        <v>9</v>
      </c>
      <c r="D30" s="3">
        <v>8</v>
      </c>
      <c r="E30" s="84">
        <v>88.888888888888886</v>
      </c>
      <c r="F30" s="3">
        <v>1</v>
      </c>
      <c r="G30" s="84">
        <v>11.111111111111111</v>
      </c>
      <c r="H30" s="22">
        <v>0</v>
      </c>
      <c r="I30" s="84">
        <f t="shared" si="0"/>
        <v>0</v>
      </c>
      <c r="J30" s="21">
        <v>9</v>
      </c>
      <c r="K30" s="86">
        <f t="shared" si="1"/>
        <v>22.222222222222221</v>
      </c>
      <c r="L30" s="53">
        <f t="shared" si="2"/>
        <v>0.34841398138823687</v>
      </c>
      <c r="M30" s="21">
        <v>100</v>
      </c>
      <c r="N30" s="86">
        <f t="shared" si="3"/>
        <v>22.222222222222221</v>
      </c>
      <c r="O30" s="182">
        <f t="shared" si="4"/>
        <v>-0.36666872941705875</v>
      </c>
    </row>
    <row r="31" spans="1:15" ht="15.75" customHeight="1">
      <c r="A31" s="120">
        <v>28</v>
      </c>
      <c r="B31" s="3" t="s">
        <v>40</v>
      </c>
      <c r="C31" s="3">
        <v>20</v>
      </c>
      <c r="D31" s="3">
        <v>9</v>
      </c>
      <c r="E31" s="84">
        <v>45</v>
      </c>
      <c r="F31" s="3">
        <v>7</v>
      </c>
      <c r="G31" s="84">
        <v>35</v>
      </c>
      <c r="H31" s="22">
        <v>4</v>
      </c>
      <c r="I31" s="84">
        <f t="shared" si="0"/>
        <v>20</v>
      </c>
      <c r="J31" s="21">
        <v>20</v>
      </c>
      <c r="K31" s="86">
        <f t="shared" si="1"/>
        <v>10</v>
      </c>
      <c r="L31" s="53">
        <f t="shared" si="2"/>
        <v>-0.36523591668264566</v>
      </c>
      <c r="M31" s="21">
        <v>100</v>
      </c>
      <c r="N31" s="86">
        <f t="shared" si="3"/>
        <v>22.222222222222221</v>
      </c>
      <c r="O31" s="182">
        <f t="shared" si="4"/>
        <v>-0.36666872941705875</v>
      </c>
    </row>
    <row r="32" spans="1:15" ht="15.75" customHeight="1">
      <c r="A32" s="120">
        <v>29</v>
      </c>
      <c r="B32" s="3" t="s">
        <v>41</v>
      </c>
      <c r="C32" s="3">
        <v>46</v>
      </c>
      <c r="D32" s="3">
        <v>46</v>
      </c>
      <c r="E32" s="84">
        <v>100</v>
      </c>
      <c r="F32" s="3">
        <v>0</v>
      </c>
      <c r="G32" s="84">
        <v>0</v>
      </c>
      <c r="H32" s="22">
        <v>0</v>
      </c>
      <c r="I32" s="84">
        <f t="shared" si="0"/>
        <v>0</v>
      </c>
      <c r="J32" s="21">
        <v>46</v>
      </c>
      <c r="K32" s="86">
        <f t="shared" si="1"/>
        <v>4.3478260869565215</v>
      </c>
      <c r="L32" s="53">
        <f t="shared" si="2"/>
        <v>-0.69526373515811302</v>
      </c>
      <c r="M32" s="21">
        <v>100</v>
      </c>
      <c r="N32" s="86">
        <f t="shared" si="3"/>
        <v>22.222222222222221</v>
      </c>
      <c r="O32" s="182">
        <f t="shared" si="4"/>
        <v>-0.36666872941705875</v>
      </c>
    </row>
    <row r="33" spans="1:15" ht="15.75" customHeight="1">
      <c r="A33" s="120">
        <v>30</v>
      </c>
      <c r="B33" s="3" t="s">
        <v>42</v>
      </c>
      <c r="C33" s="3">
        <v>15</v>
      </c>
      <c r="D33" s="3">
        <v>15</v>
      </c>
      <c r="E33" s="84">
        <v>100</v>
      </c>
      <c r="F33" s="3">
        <v>0</v>
      </c>
      <c r="G33" s="84">
        <v>0</v>
      </c>
      <c r="H33" s="22">
        <v>0</v>
      </c>
      <c r="I33" s="84">
        <f t="shared" si="0"/>
        <v>0</v>
      </c>
      <c r="J33" s="21">
        <v>15</v>
      </c>
      <c r="K33" s="86">
        <f t="shared" si="1"/>
        <v>13.333333333333334</v>
      </c>
      <c r="L33" s="53">
        <f t="shared" si="2"/>
        <v>-0.17060412629967764</v>
      </c>
      <c r="M33" s="21">
        <v>100</v>
      </c>
      <c r="N33" s="86">
        <f t="shared" si="3"/>
        <v>22.222222222222221</v>
      </c>
      <c r="O33" s="182">
        <f t="shared" si="4"/>
        <v>-0.36666872941705875</v>
      </c>
    </row>
    <row r="34" spans="1:15" ht="15.75" customHeight="1">
      <c r="A34" s="120">
        <v>31</v>
      </c>
      <c r="B34" s="3" t="s">
        <v>43</v>
      </c>
      <c r="C34" s="3">
        <v>25</v>
      </c>
      <c r="D34" s="3">
        <v>25</v>
      </c>
      <c r="E34" s="84">
        <v>100</v>
      </c>
      <c r="F34" s="3">
        <v>0</v>
      </c>
      <c r="G34" s="84">
        <v>0</v>
      </c>
      <c r="H34" s="22">
        <v>0</v>
      </c>
      <c r="I34" s="84">
        <f t="shared" si="0"/>
        <v>0</v>
      </c>
      <c r="J34" s="21">
        <v>25</v>
      </c>
      <c r="K34" s="86">
        <f t="shared" si="1"/>
        <v>8</v>
      </c>
      <c r="L34" s="53">
        <f t="shared" si="2"/>
        <v>-0.48201499091242639</v>
      </c>
      <c r="M34" s="21">
        <v>100</v>
      </c>
      <c r="N34" s="86">
        <f t="shared" si="3"/>
        <v>22.222222222222221</v>
      </c>
      <c r="O34" s="182">
        <f t="shared" si="4"/>
        <v>-0.36666872941705875</v>
      </c>
    </row>
    <row r="35" spans="1:15" ht="15.75" customHeight="1">
      <c r="A35" s="120">
        <v>32</v>
      </c>
      <c r="B35" s="3" t="s">
        <v>44</v>
      </c>
      <c r="C35" s="3">
        <v>24</v>
      </c>
      <c r="D35" s="3">
        <v>21</v>
      </c>
      <c r="E35" s="84">
        <v>87.5</v>
      </c>
      <c r="F35" s="3">
        <v>0</v>
      </c>
      <c r="G35" s="84">
        <v>0</v>
      </c>
      <c r="H35" s="22">
        <v>3</v>
      </c>
      <c r="I35" s="84">
        <f t="shared" si="0"/>
        <v>12.5</v>
      </c>
      <c r="J35" s="21">
        <v>24</v>
      </c>
      <c r="K35" s="86">
        <f t="shared" si="1"/>
        <v>8.3333333333333339</v>
      </c>
      <c r="L35" s="53">
        <f t="shared" si="2"/>
        <v>-0.46255181187412958</v>
      </c>
      <c r="M35" s="21">
        <v>100</v>
      </c>
      <c r="N35" s="86">
        <f t="shared" si="3"/>
        <v>22.222222222222221</v>
      </c>
      <c r="O35" s="182">
        <f t="shared" si="4"/>
        <v>-0.36666872941705875</v>
      </c>
    </row>
    <row r="36" spans="1:15" ht="15.75" customHeight="1">
      <c r="A36" s="131">
        <v>33</v>
      </c>
      <c r="B36" s="132" t="s">
        <v>45</v>
      </c>
      <c r="C36" s="132">
        <v>18</v>
      </c>
      <c r="D36" s="132">
        <v>10</v>
      </c>
      <c r="E36" s="185">
        <v>55.555555555555557</v>
      </c>
      <c r="F36" s="132">
        <v>8</v>
      </c>
      <c r="G36" s="185">
        <v>44.444444444444443</v>
      </c>
      <c r="H36" s="186">
        <v>0</v>
      </c>
      <c r="I36" s="185">
        <f t="shared" si="0"/>
        <v>0</v>
      </c>
      <c r="J36" s="187">
        <v>18</v>
      </c>
      <c r="K36" s="188">
        <f t="shared" si="1"/>
        <v>11.111111111111111</v>
      </c>
      <c r="L36" s="189">
        <f t="shared" si="2"/>
        <v>-0.30035865322165634</v>
      </c>
      <c r="M36" s="187">
        <v>100</v>
      </c>
      <c r="N36" s="188">
        <f t="shared" si="3"/>
        <v>22.222222222222221</v>
      </c>
      <c r="O36" s="190">
        <f t="shared" si="4"/>
        <v>-0.36666872941705875</v>
      </c>
    </row>
    <row r="37" spans="1:15" ht="15.75" customHeight="1">
      <c r="I37" s="33"/>
    </row>
    <row r="38" spans="1:15" ht="15.75" customHeight="1">
      <c r="B38" s="45" t="s">
        <v>46</v>
      </c>
      <c r="I38" s="33"/>
      <c r="J38" s="46">
        <f>MAX(J4:J36)</f>
        <v>67</v>
      </c>
      <c r="M38" s="46">
        <f>MAX(M4:M36)</f>
        <v>100</v>
      </c>
    </row>
    <row r="39" spans="1:15" ht="15.75" customHeight="1">
      <c r="B39" s="47" t="s">
        <v>47</v>
      </c>
      <c r="I39" s="33"/>
      <c r="J39" s="46">
        <f>MIN(J4:J36)</f>
        <v>2</v>
      </c>
      <c r="M39" s="46">
        <f>MIN(M4:M36)</f>
        <v>22.222222222222221</v>
      </c>
    </row>
    <row r="40" spans="1:15" ht="15.75" customHeight="1">
      <c r="B40" s="48" t="s">
        <v>79</v>
      </c>
      <c r="I40" s="33"/>
      <c r="K40" s="49">
        <f>AVERAGE(K4:K36)</f>
        <v>16.255160337441755</v>
      </c>
      <c r="N40" s="49">
        <f>AVERAGE(N4:N36)</f>
        <v>27.667957989595394</v>
      </c>
    </row>
    <row r="41" spans="1:15" ht="15.75" customHeight="1">
      <c r="B41" s="48" t="s">
        <v>80</v>
      </c>
      <c r="I41" s="33"/>
      <c r="K41" s="50">
        <f>STDEVA(K4:K36)</f>
        <v>17.126356011905802</v>
      </c>
      <c r="N41" s="50">
        <f>STDEVA(N4:N36)</f>
        <v>14.851923086080918</v>
      </c>
    </row>
    <row r="42" spans="1:15" ht="15.75" customHeight="1">
      <c r="I42" s="33"/>
    </row>
    <row r="43" spans="1:15" ht="15.75" customHeight="1">
      <c r="I43" s="33"/>
    </row>
    <row r="44" spans="1:15" ht="15.75" customHeight="1">
      <c r="I44" s="33"/>
    </row>
    <row r="45" spans="1:15" ht="15.75" customHeight="1">
      <c r="I45" s="33"/>
    </row>
    <row r="46" spans="1:15" ht="15.75" customHeight="1">
      <c r="I46" s="33"/>
    </row>
    <row r="47" spans="1:15" ht="15.75" customHeight="1">
      <c r="I47" s="33"/>
    </row>
    <row r="48" spans="1:15" ht="15.75" customHeight="1">
      <c r="I48" s="33"/>
    </row>
    <row r="49" spans="9:9" ht="15.75" customHeight="1">
      <c r="I49" s="33"/>
    </row>
    <row r="50" spans="9:9" ht="15.75" customHeight="1">
      <c r="I50" s="33"/>
    </row>
    <row r="51" spans="9:9" ht="15.75" customHeight="1">
      <c r="I51" s="33"/>
    </row>
    <row r="52" spans="9:9" ht="15.75" customHeight="1">
      <c r="I52" s="33"/>
    </row>
    <row r="53" spans="9:9" ht="15.75" customHeight="1">
      <c r="I53" s="33"/>
    </row>
    <row r="54" spans="9:9" ht="15.75" customHeight="1">
      <c r="I54" s="33"/>
    </row>
    <row r="55" spans="9:9" ht="15.75" customHeight="1">
      <c r="I55" s="33"/>
    </row>
    <row r="56" spans="9:9" ht="15.75" customHeight="1">
      <c r="I56" s="33"/>
    </row>
    <row r="57" spans="9:9" ht="15.75" customHeight="1">
      <c r="I57" s="33"/>
    </row>
    <row r="58" spans="9:9" ht="15.75" customHeight="1">
      <c r="I58" s="33"/>
    </row>
    <row r="59" spans="9:9" ht="15.75" customHeight="1">
      <c r="I59" s="33"/>
    </row>
    <row r="60" spans="9:9" ht="15.75" customHeight="1">
      <c r="I60" s="33"/>
    </row>
    <row r="61" spans="9:9" ht="15.75" customHeight="1">
      <c r="I61" s="33"/>
    </row>
    <row r="62" spans="9:9" ht="15.75" customHeight="1">
      <c r="I62" s="33"/>
    </row>
    <row r="63" spans="9:9" ht="15.75" customHeight="1">
      <c r="I63" s="33"/>
    </row>
    <row r="64" spans="9:9" ht="15.75" customHeight="1">
      <c r="I64" s="33"/>
    </row>
    <row r="65" spans="9:9" ht="15.75" customHeight="1">
      <c r="I65" s="33"/>
    </row>
    <row r="66" spans="9:9" ht="15.75" customHeight="1">
      <c r="I66" s="33"/>
    </row>
    <row r="67" spans="9:9" ht="15.75" customHeight="1">
      <c r="I67" s="33"/>
    </row>
    <row r="68" spans="9:9" ht="15.75" customHeight="1">
      <c r="I68" s="33"/>
    </row>
    <row r="69" spans="9:9" ht="15.75" customHeight="1">
      <c r="I69" s="33"/>
    </row>
    <row r="70" spans="9:9" ht="15.75" customHeight="1">
      <c r="I70" s="33"/>
    </row>
    <row r="71" spans="9:9" ht="15.75" customHeight="1">
      <c r="I71" s="33"/>
    </row>
    <row r="72" spans="9:9" ht="15.75" customHeight="1">
      <c r="I72" s="33"/>
    </row>
    <row r="73" spans="9:9" ht="15.75" customHeight="1">
      <c r="I73" s="33"/>
    </row>
    <row r="74" spans="9:9" ht="15.75" customHeight="1">
      <c r="I74" s="33"/>
    </row>
    <row r="75" spans="9:9" ht="15.75" customHeight="1">
      <c r="I75" s="33"/>
    </row>
    <row r="76" spans="9:9" ht="15.75" customHeight="1">
      <c r="I76" s="33"/>
    </row>
    <row r="77" spans="9:9" ht="15.75" customHeight="1">
      <c r="I77" s="33"/>
    </row>
    <row r="78" spans="9:9" ht="15.75" customHeight="1">
      <c r="I78" s="33"/>
    </row>
    <row r="79" spans="9:9" ht="15.75" customHeight="1">
      <c r="I79" s="33"/>
    </row>
    <row r="80" spans="9:9" ht="15.75" customHeight="1">
      <c r="I80" s="33"/>
    </row>
    <row r="81" spans="9:9" ht="15.75" customHeight="1">
      <c r="I81" s="33"/>
    </row>
    <row r="82" spans="9:9" ht="15.75" customHeight="1">
      <c r="I82" s="33"/>
    </row>
    <row r="83" spans="9:9" ht="15.75" customHeight="1">
      <c r="I83" s="33"/>
    </row>
    <row r="84" spans="9:9" ht="15.75" customHeight="1">
      <c r="I84" s="33"/>
    </row>
    <row r="85" spans="9:9" ht="15.75" customHeight="1">
      <c r="I85" s="33"/>
    </row>
    <row r="86" spans="9:9" ht="15.75" customHeight="1">
      <c r="I86" s="33"/>
    </row>
    <row r="87" spans="9:9" ht="15.75" customHeight="1">
      <c r="I87" s="33"/>
    </row>
    <row r="88" spans="9:9" ht="15.75" customHeight="1">
      <c r="I88" s="33"/>
    </row>
    <row r="89" spans="9:9" ht="15.75" customHeight="1">
      <c r="I89" s="33"/>
    </row>
    <row r="90" spans="9:9" ht="15.75" customHeight="1">
      <c r="I90" s="33"/>
    </row>
    <row r="91" spans="9:9" ht="15.75" customHeight="1">
      <c r="I91" s="33"/>
    </row>
    <row r="92" spans="9:9" ht="15.75" customHeight="1">
      <c r="I92" s="33"/>
    </row>
    <row r="93" spans="9:9" ht="15.75" customHeight="1">
      <c r="I93" s="33"/>
    </row>
    <row r="94" spans="9:9" ht="15.75" customHeight="1">
      <c r="I94" s="33"/>
    </row>
    <row r="95" spans="9:9" ht="15.75" customHeight="1">
      <c r="I95" s="33"/>
    </row>
    <row r="96" spans="9:9" ht="15.75" customHeight="1">
      <c r="I96" s="33"/>
    </row>
    <row r="97" spans="9:9" ht="15.75" customHeight="1">
      <c r="I97" s="33"/>
    </row>
    <row r="98" spans="9:9" ht="15.75" customHeight="1">
      <c r="I98" s="33"/>
    </row>
    <row r="99" spans="9:9" ht="15.75" customHeight="1">
      <c r="I99" s="33"/>
    </row>
    <row r="100" spans="9:9" ht="15.75" customHeight="1">
      <c r="I100" s="33"/>
    </row>
    <row r="101" spans="9:9" ht="15.75" customHeight="1">
      <c r="I101" s="33"/>
    </row>
    <row r="102" spans="9:9" ht="15.75" customHeight="1">
      <c r="I102" s="33"/>
    </row>
    <row r="103" spans="9:9" ht="15.75" customHeight="1">
      <c r="I103" s="33"/>
    </row>
    <row r="104" spans="9:9" ht="15.75" customHeight="1">
      <c r="I104" s="33"/>
    </row>
    <row r="105" spans="9:9" ht="15.75" customHeight="1">
      <c r="I105" s="33"/>
    </row>
    <row r="106" spans="9:9" ht="15.75" customHeight="1">
      <c r="I106" s="33"/>
    </row>
    <row r="107" spans="9:9" ht="15.75" customHeight="1">
      <c r="I107" s="33"/>
    </row>
    <row r="108" spans="9:9" ht="15.75" customHeight="1">
      <c r="I108" s="33"/>
    </row>
    <row r="109" spans="9:9" ht="15.75" customHeight="1">
      <c r="I109" s="33"/>
    </row>
    <row r="110" spans="9:9" ht="15.75" customHeight="1">
      <c r="I110" s="33"/>
    </row>
    <row r="111" spans="9:9" ht="15.75" customHeight="1">
      <c r="I111" s="33"/>
    </row>
    <row r="112" spans="9:9" ht="15.75" customHeight="1">
      <c r="I112" s="33"/>
    </row>
    <row r="113" spans="9:9" ht="15.75" customHeight="1">
      <c r="I113" s="33"/>
    </row>
    <row r="114" spans="9:9" ht="15.75" customHeight="1">
      <c r="I114" s="33"/>
    </row>
    <row r="115" spans="9:9" ht="15.75" customHeight="1">
      <c r="I115" s="33"/>
    </row>
    <row r="116" spans="9:9" ht="15.75" customHeight="1">
      <c r="I116" s="33"/>
    </row>
    <row r="117" spans="9:9" ht="15.75" customHeight="1">
      <c r="I117" s="33"/>
    </row>
    <row r="118" spans="9:9" ht="15.75" customHeight="1">
      <c r="I118" s="33"/>
    </row>
    <row r="119" spans="9:9" ht="15.75" customHeight="1">
      <c r="I119" s="33"/>
    </row>
    <row r="120" spans="9:9" ht="15.75" customHeight="1">
      <c r="I120" s="33"/>
    </row>
    <row r="121" spans="9:9" ht="15.75" customHeight="1">
      <c r="I121" s="33"/>
    </row>
    <row r="122" spans="9:9" ht="15.75" customHeight="1">
      <c r="I122" s="33"/>
    </row>
    <row r="123" spans="9:9" ht="15.75" customHeight="1">
      <c r="I123" s="33"/>
    </row>
    <row r="124" spans="9:9" ht="15.75" customHeight="1">
      <c r="I124" s="33"/>
    </row>
    <row r="125" spans="9:9" ht="15.75" customHeight="1">
      <c r="I125" s="33"/>
    </row>
    <row r="126" spans="9:9" ht="15.75" customHeight="1">
      <c r="I126" s="33"/>
    </row>
    <row r="127" spans="9:9" ht="15.75" customHeight="1">
      <c r="I127" s="33"/>
    </row>
    <row r="128" spans="9:9" ht="15.75" customHeight="1">
      <c r="I128" s="33"/>
    </row>
    <row r="129" spans="9:9" ht="15.75" customHeight="1">
      <c r="I129" s="33"/>
    </row>
    <row r="130" spans="9:9" ht="15.75" customHeight="1">
      <c r="I130" s="33"/>
    </row>
    <row r="131" spans="9:9" ht="15.75" customHeight="1">
      <c r="I131" s="33"/>
    </row>
    <row r="132" spans="9:9" ht="15.75" customHeight="1">
      <c r="I132" s="33"/>
    </row>
    <row r="133" spans="9:9" ht="15.75" customHeight="1">
      <c r="I133" s="33"/>
    </row>
    <row r="134" spans="9:9" ht="15.75" customHeight="1">
      <c r="I134" s="33"/>
    </row>
    <row r="135" spans="9:9" ht="15.75" customHeight="1">
      <c r="I135" s="33"/>
    </row>
    <row r="136" spans="9:9" ht="15.75" customHeight="1">
      <c r="I136" s="33"/>
    </row>
    <row r="137" spans="9:9" ht="15.75" customHeight="1">
      <c r="I137" s="33"/>
    </row>
    <row r="138" spans="9:9" ht="15.75" customHeight="1">
      <c r="I138" s="33"/>
    </row>
    <row r="139" spans="9:9" ht="15.75" customHeight="1">
      <c r="I139" s="33"/>
    </row>
    <row r="140" spans="9:9" ht="15.75" customHeight="1">
      <c r="I140" s="33"/>
    </row>
    <row r="141" spans="9:9" ht="15.75" customHeight="1">
      <c r="I141" s="33"/>
    </row>
    <row r="142" spans="9:9" ht="15.75" customHeight="1">
      <c r="I142" s="33"/>
    </row>
    <row r="143" spans="9:9" ht="15.75" customHeight="1">
      <c r="I143" s="33"/>
    </row>
    <row r="144" spans="9:9" ht="15.75" customHeight="1">
      <c r="I144" s="33"/>
    </row>
    <row r="145" spans="9:9" ht="15.75" customHeight="1">
      <c r="I145" s="33"/>
    </row>
    <row r="146" spans="9:9" ht="15.75" customHeight="1">
      <c r="I146" s="33"/>
    </row>
    <row r="147" spans="9:9" ht="15.75" customHeight="1">
      <c r="I147" s="33"/>
    </row>
    <row r="148" spans="9:9" ht="15.75" customHeight="1">
      <c r="I148" s="33"/>
    </row>
    <row r="149" spans="9:9" ht="15.75" customHeight="1">
      <c r="I149" s="33"/>
    </row>
    <row r="150" spans="9:9" ht="15.75" customHeight="1">
      <c r="I150" s="33"/>
    </row>
    <row r="151" spans="9:9" ht="15.75" customHeight="1">
      <c r="I151" s="33"/>
    </row>
    <row r="152" spans="9:9" ht="15.75" customHeight="1">
      <c r="I152" s="33"/>
    </row>
    <row r="153" spans="9:9" ht="15.75" customHeight="1">
      <c r="I153" s="33"/>
    </row>
    <row r="154" spans="9:9" ht="15.75" customHeight="1">
      <c r="I154" s="33"/>
    </row>
    <row r="155" spans="9:9" ht="15.75" customHeight="1">
      <c r="I155" s="33"/>
    </row>
    <row r="156" spans="9:9" ht="15.75" customHeight="1">
      <c r="I156" s="33"/>
    </row>
    <row r="157" spans="9:9" ht="15.75" customHeight="1">
      <c r="I157" s="33"/>
    </row>
    <row r="158" spans="9:9" ht="15.75" customHeight="1">
      <c r="I158" s="33"/>
    </row>
    <row r="159" spans="9:9" ht="15.75" customHeight="1">
      <c r="I159" s="33"/>
    </row>
    <row r="160" spans="9:9" ht="15.75" customHeight="1">
      <c r="I160" s="33"/>
    </row>
    <row r="161" spans="9:9" ht="15.75" customHeight="1">
      <c r="I161" s="33"/>
    </row>
    <row r="162" spans="9:9" ht="15.75" customHeight="1">
      <c r="I162" s="33"/>
    </row>
    <row r="163" spans="9:9" ht="15.75" customHeight="1">
      <c r="I163" s="33"/>
    </row>
    <row r="164" spans="9:9" ht="15.75" customHeight="1">
      <c r="I164" s="33"/>
    </row>
    <row r="165" spans="9:9" ht="15.75" customHeight="1">
      <c r="I165" s="33"/>
    </row>
    <row r="166" spans="9:9" ht="15.75" customHeight="1">
      <c r="I166" s="33"/>
    </row>
    <row r="167" spans="9:9" ht="15.75" customHeight="1">
      <c r="I167" s="33"/>
    </row>
    <row r="168" spans="9:9" ht="15.75" customHeight="1">
      <c r="I168" s="33"/>
    </row>
    <row r="169" spans="9:9" ht="15.75" customHeight="1">
      <c r="I169" s="33"/>
    </row>
    <row r="170" spans="9:9" ht="15.75" customHeight="1">
      <c r="I170" s="33"/>
    </row>
    <row r="171" spans="9:9" ht="15.75" customHeight="1">
      <c r="I171" s="33"/>
    </row>
    <row r="172" spans="9:9" ht="15.75" customHeight="1">
      <c r="I172" s="33"/>
    </row>
    <row r="173" spans="9:9" ht="15.75" customHeight="1">
      <c r="I173" s="33"/>
    </row>
    <row r="174" spans="9:9" ht="15.75" customHeight="1">
      <c r="I174" s="33"/>
    </row>
    <row r="175" spans="9:9" ht="15.75" customHeight="1">
      <c r="I175" s="33"/>
    </row>
    <row r="176" spans="9:9" ht="15.75" customHeight="1">
      <c r="I176" s="33"/>
    </row>
    <row r="177" spans="9:9" ht="15.75" customHeight="1">
      <c r="I177" s="33"/>
    </row>
    <row r="178" spans="9:9" ht="15.75" customHeight="1">
      <c r="I178" s="33"/>
    </row>
    <row r="179" spans="9:9" ht="15.75" customHeight="1">
      <c r="I179" s="33"/>
    </row>
    <row r="180" spans="9:9" ht="15.75" customHeight="1">
      <c r="I180" s="33"/>
    </row>
    <row r="181" spans="9:9" ht="15.75" customHeight="1">
      <c r="I181" s="33"/>
    </row>
    <row r="182" spans="9:9" ht="15.75" customHeight="1">
      <c r="I182" s="33"/>
    </row>
    <row r="183" spans="9:9" ht="15.75" customHeight="1">
      <c r="I183" s="33"/>
    </row>
    <row r="184" spans="9:9" ht="15.75" customHeight="1">
      <c r="I184" s="33"/>
    </row>
    <row r="185" spans="9:9" ht="15.75" customHeight="1">
      <c r="I185" s="33"/>
    </row>
    <row r="186" spans="9:9" ht="15.75" customHeight="1">
      <c r="I186" s="33"/>
    </row>
    <row r="187" spans="9:9" ht="15.75" customHeight="1">
      <c r="I187" s="33"/>
    </row>
    <row r="188" spans="9:9" ht="15.75" customHeight="1">
      <c r="I188" s="33"/>
    </row>
    <row r="189" spans="9:9" ht="15.75" customHeight="1">
      <c r="I189" s="33"/>
    </row>
    <row r="190" spans="9:9" ht="15.75" customHeight="1">
      <c r="I190" s="33"/>
    </row>
    <row r="191" spans="9:9" ht="15.75" customHeight="1">
      <c r="I191" s="33"/>
    </row>
    <row r="192" spans="9:9" ht="15.75" customHeight="1">
      <c r="I192" s="33"/>
    </row>
    <row r="193" spans="9:9" ht="15.75" customHeight="1">
      <c r="I193" s="33"/>
    </row>
    <row r="194" spans="9:9" ht="15.75" customHeight="1">
      <c r="I194" s="33"/>
    </row>
    <row r="195" spans="9:9" ht="15.75" customHeight="1">
      <c r="I195" s="33"/>
    </row>
    <row r="196" spans="9:9" ht="15.75" customHeight="1">
      <c r="I196" s="33"/>
    </row>
    <row r="197" spans="9:9" ht="15.75" customHeight="1">
      <c r="I197" s="33"/>
    </row>
    <row r="198" spans="9:9" ht="15.75" customHeight="1">
      <c r="I198" s="33"/>
    </row>
    <row r="199" spans="9:9" ht="15.75" customHeight="1">
      <c r="I199" s="33"/>
    </row>
    <row r="200" spans="9:9" ht="15.75" customHeight="1">
      <c r="I200" s="33"/>
    </row>
    <row r="201" spans="9:9" ht="15.75" customHeight="1">
      <c r="I201" s="33"/>
    </row>
    <row r="202" spans="9:9" ht="15.75" customHeight="1">
      <c r="I202" s="33"/>
    </row>
    <row r="203" spans="9:9" ht="15.75" customHeight="1">
      <c r="I203" s="33"/>
    </row>
    <row r="204" spans="9:9" ht="15.75" customHeight="1">
      <c r="I204" s="33"/>
    </row>
    <row r="205" spans="9:9" ht="15.75" customHeight="1">
      <c r="I205" s="33"/>
    </row>
    <row r="206" spans="9:9" ht="15.75" customHeight="1">
      <c r="I206" s="33"/>
    </row>
    <row r="207" spans="9:9" ht="15.75" customHeight="1">
      <c r="I207" s="33"/>
    </row>
    <row r="208" spans="9:9" ht="15.75" customHeight="1">
      <c r="I208" s="33"/>
    </row>
    <row r="209" spans="9:9" ht="15.75" customHeight="1">
      <c r="I209" s="33"/>
    </row>
    <row r="210" spans="9:9" ht="15.75" customHeight="1">
      <c r="I210" s="33"/>
    </row>
    <row r="211" spans="9:9" ht="15.75" customHeight="1">
      <c r="I211" s="33"/>
    </row>
    <row r="212" spans="9:9" ht="15.75" customHeight="1">
      <c r="I212" s="33"/>
    </row>
    <row r="213" spans="9:9" ht="15.75" customHeight="1">
      <c r="I213" s="33"/>
    </row>
    <row r="214" spans="9:9" ht="15.75" customHeight="1">
      <c r="I214" s="33"/>
    </row>
    <row r="215" spans="9:9" ht="15.75" customHeight="1">
      <c r="I215" s="33"/>
    </row>
    <row r="216" spans="9:9" ht="15.75" customHeight="1">
      <c r="I216" s="33"/>
    </row>
    <row r="217" spans="9:9" ht="15.75" customHeight="1">
      <c r="I217" s="33"/>
    </row>
    <row r="218" spans="9:9" ht="15.75" customHeight="1">
      <c r="I218" s="33"/>
    </row>
    <row r="219" spans="9:9" ht="15.75" customHeight="1">
      <c r="I219" s="33"/>
    </row>
    <row r="220" spans="9:9" ht="15.75" customHeight="1">
      <c r="I220" s="33"/>
    </row>
    <row r="221" spans="9:9" ht="15.75" customHeight="1">
      <c r="I221" s="33"/>
    </row>
    <row r="222" spans="9:9" ht="15.75" customHeight="1">
      <c r="I222" s="33"/>
    </row>
    <row r="223" spans="9:9" ht="15.75" customHeight="1">
      <c r="I223" s="33"/>
    </row>
    <row r="224" spans="9:9" ht="15.75" customHeight="1">
      <c r="I224" s="33"/>
    </row>
    <row r="225" spans="9:9" ht="15.75" customHeight="1">
      <c r="I225" s="33"/>
    </row>
    <row r="226" spans="9:9" ht="15.75" customHeight="1">
      <c r="I226" s="33"/>
    </row>
    <row r="227" spans="9:9" ht="15.75" customHeight="1">
      <c r="I227" s="33"/>
    </row>
    <row r="228" spans="9:9" ht="15.75" customHeight="1">
      <c r="I228" s="33"/>
    </row>
    <row r="229" spans="9:9" ht="15.75" customHeight="1">
      <c r="I229" s="33"/>
    </row>
    <row r="230" spans="9:9" ht="15.75" customHeight="1">
      <c r="I230" s="33"/>
    </row>
    <row r="231" spans="9:9" ht="15.75" customHeight="1">
      <c r="I231" s="33"/>
    </row>
    <row r="232" spans="9:9" ht="15.75" customHeight="1">
      <c r="I232" s="33"/>
    </row>
    <row r="233" spans="9:9" ht="15.75" customHeight="1">
      <c r="I233" s="33"/>
    </row>
    <row r="234" spans="9:9" ht="15.75" customHeight="1">
      <c r="I234" s="33"/>
    </row>
    <row r="235" spans="9:9" ht="15.75" customHeight="1">
      <c r="I235" s="33"/>
    </row>
    <row r="236" spans="9:9" ht="15.75" customHeight="1">
      <c r="I236" s="33"/>
    </row>
    <row r="237" spans="9:9" ht="15.75" customHeight="1">
      <c r="I237" s="33"/>
    </row>
    <row r="238" spans="9:9" ht="15.75" customHeight="1">
      <c r="I238" s="33"/>
    </row>
    <row r="239" spans="9:9" ht="15.75" customHeight="1">
      <c r="I239" s="33"/>
    </row>
    <row r="240" spans="9:9" ht="15.75" customHeight="1">
      <c r="I240" s="33"/>
    </row>
    <row r="241" spans="9:9" ht="15.75" customHeight="1">
      <c r="I241" s="33"/>
    </row>
    <row r="242" spans="9:9" ht="15.75" customHeight="1">
      <c r="I242" s="33"/>
    </row>
    <row r="243" spans="9:9" ht="15.75" customHeight="1">
      <c r="I243" s="33"/>
    </row>
    <row r="244" spans="9:9" ht="15.75" customHeight="1">
      <c r="I244" s="33"/>
    </row>
    <row r="245" spans="9:9" ht="15.75" customHeight="1">
      <c r="I245" s="33"/>
    </row>
    <row r="246" spans="9:9" ht="15.75" customHeight="1">
      <c r="I246" s="33"/>
    </row>
    <row r="247" spans="9:9" ht="15.75" customHeight="1">
      <c r="I247" s="33"/>
    </row>
    <row r="248" spans="9:9" ht="15.75" customHeight="1">
      <c r="I248" s="33"/>
    </row>
    <row r="249" spans="9:9" ht="15.75" customHeight="1">
      <c r="I249" s="33"/>
    </row>
    <row r="250" spans="9:9" ht="15.75" customHeight="1">
      <c r="I250" s="33"/>
    </row>
    <row r="251" spans="9:9" ht="15.75" customHeight="1">
      <c r="I251" s="33"/>
    </row>
    <row r="252" spans="9:9" ht="15.75" customHeight="1">
      <c r="I252" s="33"/>
    </row>
    <row r="253" spans="9:9" ht="15.75" customHeight="1">
      <c r="I253" s="33"/>
    </row>
    <row r="254" spans="9:9" ht="15.75" customHeight="1">
      <c r="I254" s="33"/>
    </row>
    <row r="255" spans="9:9" ht="15.75" customHeight="1">
      <c r="I255" s="33"/>
    </row>
    <row r="256" spans="9:9" ht="15.75" customHeight="1">
      <c r="I256" s="33"/>
    </row>
    <row r="257" spans="9:9" ht="15.75" customHeight="1">
      <c r="I257" s="33"/>
    </row>
    <row r="258" spans="9:9" ht="15.75" customHeight="1">
      <c r="I258" s="33"/>
    </row>
    <row r="259" spans="9:9" ht="15.75" customHeight="1">
      <c r="I259" s="33"/>
    </row>
    <row r="260" spans="9:9" ht="15.75" customHeight="1">
      <c r="I260" s="33"/>
    </row>
    <row r="261" spans="9:9" ht="15.75" customHeight="1">
      <c r="I261" s="33"/>
    </row>
    <row r="262" spans="9:9" ht="15.75" customHeight="1">
      <c r="I262" s="33"/>
    </row>
    <row r="263" spans="9:9" ht="15.75" customHeight="1">
      <c r="I263" s="33"/>
    </row>
    <row r="264" spans="9:9" ht="15.75" customHeight="1">
      <c r="I264" s="33"/>
    </row>
    <row r="265" spans="9:9" ht="15.75" customHeight="1">
      <c r="I265" s="33"/>
    </row>
    <row r="266" spans="9:9" ht="15.75" customHeight="1">
      <c r="I266" s="33"/>
    </row>
    <row r="267" spans="9:9" ht="15.75" customHeight="1">
      <c r="I267" s="33"/>
    </row>
    <row r="268" spans="9:9" ht="15.75" customHeight="1">
      <c r="I268" s="33"/>
    </row>
    <row r="269" spans="9:9" ht="15.75" customHeight="1">
      <c r="I269" s="33"/>
    </row>
    <row r="270" spans="9:9" ht="15.75" customHeight="1">
      <c r="I270" s="33"/>
    </row>
    <row r="271" spans="9:9" ht="15.75" customHeight="1">
      <c r="I271" s="33"/>
    </row>
    <row r="272" spans="9:9" ht="15.75" customHeight="1">
      <c r="I272" s="33"/>
    </row>
    <row r="273" spans="9:9" ht="15.75" customHeight="1">
      <c r="I273" s="33"/>
    </row>
    <row r="274" spans="9:9" ht="15.75" customHeight="1">
      <c r="I274" s="33"/>
    </row>
    <row r="275" spans="9:9" ht="15.75" customHeight="1">
      <c r="I275" s="33"/>
    </row>
    <row r="276" spans="9:9" ht="15.75" customHeight="1">
      <c r="I276" s="33"/>
    </row>
    <row r="277" spans="9:9" ht="15.75" customHeight="1">
      <c r="I277" s="33"/>
    </row>
    <row r="278" spans="9:9" ht="15.75" customHeight="1">
      <c r="I278" s="33"/>
    </row>
    <row r="279" spans="9:9" ht="15.75" customHeight="1">
      <c r="I279" s="33"/>
    </row>
    <row r="280" spans="9:9" ht="15.75" customHeight="1">
      <c r="I280" s="33"/>
    </row>
    <row r="281" spans="9:9" ht="15.75" customHeight="1">
      <c r="I281" s="33"/>
    </row>
    <row r="282" spans="9:9" ht="15.75" customHeight="1">
      <c r="I282" s="33"/>
    </row>
    <row r="283" spans="9:9" ht="15.75" customHeight="1">
      <c r="I283" s="33"/>
    </row>
    <row r="284" spans="9:9" ht="15.75" customHeight="1">
      <c r="I284" s="33"/>
    </row>
    <row r="285" spans="9:9" ht="15.75" customHeight="1">
      <c r="I285" s="33"/>
    </row>
    <row r="286" spans="9:9" ht="15.75" customHeight="1">
      <c r="I286" s="33"/>
    </row>
    <row r="287" spans="9:9" ht="15.75" customHeight="1">
      <c r="I287" s="33"/>
    </row>
    <row r="288" spans="9:9" ht="15.75" customHeight="1">
      <c r="I288" s="33"/>
    </row>
    <row r="289" spans="9:9" ht="15.75" customHeight="1">
      <c r="I289" s="33"/>
    </row>
    <row r="290" spans="9:9" ht="15.75" customHeight="1">
      <c r="I290" s="33"/>
    </row>
    <row r="291" spans="9:9" ht="15.75" customHeight="1">
      <c r="I291" s="33"/>
    </row>
    <row r="292" spans="9:9" ht="15.75" customHeight="1">
      <c r="I292" s="33"/>
    </row>
    <row r="293" spans="9:9" ht="15.75" customHeight="1">
      <c r="I293" s="33"/>
    </row>
    <row r="294" spans="9:9" ht="15.75" customHeight="1">
      <c r="I294" s="33"/>
    </row>
    <row r="295" spans="9:9" ht="15.75" customHeight="1">
      <c r="I295" s="33"/>
    </row>
    <row r="296" spans="9:9" ht="15.75" customHeight="1">
      <c r="I296" s="33"/>
    </row>
    <row r="297" spans="9:9" ht="15.75" customHeight="1">
      <c r="I297" s="33"/>
    </row>
    <row r="298" spans="9:9" ht="15.75" customHeight="1">
      <c r="I298" s="33"/>
    </row>
    <row r="299" spans="9:9" ht="15.75" customHeight="1">
      <c r="I299" s="33"/>
    </row>
    <row r="300" spans="9:9" ht="15.75" customHeight="1">
      <c r="I300" s="33"/>
    </row>
    <row r="301" spans="9:9" ht="15.75" customHeight="1">
      <c r="I301" s="33"/>
    </row>
    <row r="302" spans="9:9" ht="15.75" customHeight="1">
      <c r="I302" s="33"/>
    </row>
    <row r="303" spans="9:9" ht="15.75" customHeight="1">
      <c r="I303" s="33"/>
    </row>
    <row r="304" spans="9:9" ht="15.75" customHeight="1">
      <c r="I304" s="33"/>
    </row>
    <row r="305" spans="9:9" ht="15.75" customHeight="1">
      <c r="I305" s="33"/>
    </row>
    <row r="306" spans="9:9" ht="15.75" customHeight="1">
      <c r="I306" s="33"/>
    </row>
    <row r="307" spans="9:9" ht="15.75" customHeight="1">
      <c r="I307" s="33"/>
    </row>
    <row r="308" spans="9:9" ht="15.75" customHeight="1">
      <c r="I308" s="33"/>
    </row>
    <row r="309" spans="9:9" ht="15.75" customHeight="1">
      <c r="I309" s="33"/>
    </row>
    <row r="310" spans="9:9" ht="15.75" customHeight="1">
      <c r="I310" s="33"/>
    </row>
    <row r="311" spans="9:9" ht="15.75" customHeight="1">
      <c r="I311" s="33"/>
    </row>
    <row r="312" spans="9:9" ht="15.75" customHeight="1">
      <c r="I312" s="33"/>
    </row>
    <row r="313" spans="9:9" ht="15.75" customHeight="1">
      <c r="I313" s="33"/>
    </row>
    <row r="314" spans="9:9" ht="15.75" customHeight="1">
      <c r="I314" s="33"/>
    </row>
    <row r="315" spans="9:9" ht="15.75" customHeight="1">
      <c r="I315" s="33"/>
    </row>
    <row r="316" spans="9:9" ht="15.75" customHeight="1">
      <c r="I316" s="33"/>
    </row>
    <row r="317" spans="9:9" ht="15.75" customHeight="1">
      <c r="I317" s="33"/>
    </row>
    <row r="318" spans="9:9" ht="15.75" customHeight="1">
      <c r="I318" s="33"/>
    </row>
    <row r="319" spans="9:9" ht="15.75" customHeight="1">
      <c r="I319" s="33"/>
    </row>
    <row r="320" spans="9:9" ht="15.75" customHeight="1">
      <c r="I320" s="33"/>
    </row>
    <row r="321" spans="9:9" ht="15.75" customHeight="1">
      <c r="I321" s="33"/>
    </row>
    <row r="322" spans="9:9" ht="15.75" customHeight="1">
      <c r="I322" s="33"/>
    </row>
    <row r="323" spans="9:9" ht="15.75" customHeight="1">
      <c r="I323" s="33"/>
    </row>
    <row r="324" spans="9:9" ht="15.75" customHeight="1">
      <c r="I324" s="33"/>
    </row>
    <row r="325" spans="9:9" ht="15.75" customHeight="1">
      <c r="I325" s="33"/>
    </row>
    <row r="326" spans="9:9" ht="15.75" customHeight="1">
      <c r="I326" s="33"/>
    </row>
    <row r="327" spans="9:9" ht="15.75" customHeight="1">
      <c r="I327" s="33"/>
    </row>
    <row r="328" spans="9:9" ht="15.75" customHeight="1">
      <c r="I328" s="33"/>
    </row>
    <row r="329" spans="9:9" ht="15.75" customHeight="1">
      <c r="I329" s="33"/>
    </row>
    <row r="330" spans="9:9" ht="15.75" customHeight="1">
      <c r="I330" s="33"/>
    </row>
    <row r="331" spans="9:9" ht="15.75" customHeight="1">
      <c r="I331" s="33"/>
    </row>
    <row r="332" spans="9:9" ht="15.75" customHeight="1">
      <c r="I332" s="33"/>
    </row>
    <row r="333" spans="9:9" ht="15.75" customHeight="1">
      <c r="I333" s="33"/>
    </row>
    <row r="334" spans="9:9" ht="15.75" customHeight="1">
      <c r="I334" s="33"/>
    </row>
    <row r="335" spans="9:9" ht="15.75" customHeight="1">
      <c r="I335" s="33"/>
    </row>
    <row r="336" spans="9:9" ht="15.75" customHeight="1">
      <c r="I336" s="33"/>
    </row>
    <row r="337" spans="9:9" ht="15.75" customHeight="1">
      <c r="I337" s="33"/>
    </row>
    <row r="338" spans="9:9" ht="15.75" customHeight="1">
      <c r="I338" s="33"/>
    </row>
    <row r="339" spans="9:9" ht="15.75" customHeight="1">
      <c r="I339" s="33"/>
    </row>
    <row r="340" spans="9:9" ht="15.75" customHeight="1">
      <c r="I340" s="33"/>
    </row>
    <row r="341" spans="9:9" ht="15.75" customHeight="1">
      <c r="I341" s="33"/>
    </row>
    <row r="342" spans="9:9" ht="15.75" customHeight="1">
      <c r="I342" s="33"/>
    </row>
    <row r="343" spans="9:9" ht="15.75" customHeight="1">
      <c r="I343" s="33"/>
    </row>
    <row r="344" spans="9:9" ht="15.75" customHeight="1">
      <c r="I344" s="33"/>
    </row>
    <row r="345" spans="9:9" ht="15.75" customHeight="1">
      <c r="I345" s="33"/>
    </row>
    <row r="346" spans="9:9" ht="15.75" customHeight="1">
      <c r="I346" s="33"/>
    </row>
    <row r="347" spans="9:9" ht="15.75" customHeight="1">
      <c r="I347" s="33"/>
    </row>
    <row r="348" spans="9:9" ht="15.75" customHeight="1">
      <c r="I348" s="33"/>
    </row>
    <row r="349" spans="9:9" ht="15.75" customHeight="1">
      <c r="I349" s="33"/>
    </row>
    <row r="350" spans="9:9" ht="15.75" customHeight="1">
      <c r="I350" s="33"/>
    </row>
    <row r="351" spans="9:9" ht="15.75" customHeight="1">
      <c r="I351" s="33"/>
    </row>
    <row r="352" spans="9:9" ht="15.75" customHeight="1">
      <c r="I352" s="33"/>
    </row>
    <row r="353" spans="9:9" ht="15.75" customHeight="1">
      <c r="I353" s="33"/>
    </row>
    <row r="354" spans="9:9" ht="15.75" customHeight="1">
      <c r="I354" s="33"/>
    </row>
    <row r="355" spans="9:9" ht="15.75" customHeight="1">
      <c r="I355" s="33"/>
    </row>
    <row r="356" spans="9:9" ht="15.75" customHeight="1">
      <c r="I356" s="33"/>
    </row>
    <row r="357" spans="9:9" ht="15.75" customHeight="1">
      <c r="I357" s="33"/>
    </row>
    <row r="358" spans="9:9" ht="15.75" customHeight="1">
      <c r="I358" s="33"/>
    </row>
    <row r="359" spans="9:9" ht="15.75" customHeight="1">
      <c r="I359" s="33"/>
    </row>
    <row r="360" spans="9:9" ht="15.75" customHeight="1">
      <c r="I360" s="33"/>
    </row>
    <row r="361" spans="9:9" ht="15.75" customHeight="1">
      <c r="I361" s="33"/>
    </row>
    <row r="362" spans="9:9" ht="15.75" customHeight="1">
      <c r="I362" s="33"/>
    </row>
    <row r="363" spans="9:9" ht="15.75" customHeight="1">
      <c r="I363" s="33"/>
    </row>
    <row r="364" spans="9:9" ht="15.75" customHeight="1">
      <c r="I364" s="33"/>
    </row>
    <row r="365" spans="9:9" ht="15.75" customHeight="1">
      <c r="I365" s="33"/>
    </row>
    <row r="366" spans="9:9" ht="15.75" customHeight="1">
      <c r="I366" s="33"/>
    </row>
    <row r="367" spans="9:9" ht="15.75" customHeight="1">
      <c r="I367" s="33"/>
    </row>
    <row r="368" spans="9:9" ht="15.75" customHeight="1">
      <c r="I368" s="33"/>
    </row>
    <row r="369" spans="9:9" ht="15.75" customHeight="1">
      <c r="I369" s="33"/>
    </row>
    <row r="370" spans="9:9" ht="15.75" customHeight="1">
      <c r="I370" s="33"/>
    </row>
    <row r="371" spans="9:9" ht="15.75" customHeight="1">
      <c r="I371" s="33"/>
    </row>
    <row r="372" spans="9:9" ht="15.75" customHeight="1">
      <c r="I372" s="33"/>
    </row>
    <row r="373" spans="9:9" ht="15.75" customHeight="1">
      <c r="I373" s="33"/>
    </row>
    <row r="374" spans="9:9" ht="15.75" customHeight="1">
      <c r="I374" s="33"/>
    </row>
    <row r="375" spans="9:9" ht="15.75" customHeight="1">
      <c r="I375" s="33"/>
    </row>
    <row r="376" spans="9:9" ht="15.75" customHeight="1">
      <c r="I376" s="33"/>
    </row>
    <row r="377" spans="9:9" ht="15.75" customHeight="1">
      <c r="I377" s="33"/>
    </row>
    <row r="378" spans="9:9" ht="15.75" customHeight="1">
      <c r="I378" s="33"/>
    </row>
    <row r="379" spans="9:9" ht="15.75" customHeight="1">
      <c r="I379" s="33"/>
    </row>
    <row r="380" spans="9:9" ht="15.75" customHeight="1">
      <c r="I380" s="33"/>
    </row>
    <row r="381" spans="9:9" ht="15.75" customHeight="1">
      <c r="I381" s="33"/>
    </row>
    <row r="382" spans="9:9" ht="15.75" customHeight="1">
      <c r="I382" s="33"/>
    </row>
    <row r="383" spans="9:9" ht="15.75" customHeight="1">
      <c r="I383" s="33"/>
    </row>
    <row r="384" spans="9:9" ht="15.75" customHeight="1">
      <c r="I384" s="33"/>
    </row>
    <row r="385" spans="9:9" ht="15.75" customHeight="1">
      <c r="I385" s="33"/>
    </row>
    <row r="386" spans="9:9" ht="15.75" customHeight="1">
      <c r="I386" s="33"/>
    </row>
    <row r="387" spans="9:9" ht="15.75" customHeight="1">
      <c r="I387" s="33"/>
    </row>
    <row r="388" spans="9:9" ht="15.75" customHeight="1">
      <c r="I388" s="33"/>
    </row>
    <row r="389" spans="9:9" ht="15.75" customHeight="1">
      <c r="I389" s="33"/>
    </row>
    <row r="390" spans="9:9" ht="15.75" customHeight="1">
      <c r="I390" s="33"/>
    </row>
    <row r="391" spans="9:9" ht="15.75" customHeight="1">
      <c r="I391" s="33"/>
    </row>
    <row r="392" spans="9:9" ht="15.75" customHeight="1">
      <c r="I392" s="33"/>
    </row>
    <row r="393" spans="9:9" ht="15.75" customHeight="1">
      <c r="I393" s="33"/>
    </row>
    <row r="394" spans="9:9" ht="15.75" customHeight="1">
      <c r="I394" s="33"/>
    </row>
    <row r="395" spans="9:9" ht="15.75" customHeight="1">
      <c r="I395" s="33"/>
    </row>
    <row r="396" spans="9:9" ht="15.75" customHeight="1">
      <c r="I396" s="33"/>
    </row>
    <row r="397" spans="9:9" ht="15.75" customHeight="1">
      <c r="I397" s="33"/>
    </row>
    <row r="398" spans="9:9" ht="15.75" customHeight="1">
      <c r="I398" s="33"/>
    </row>
    <row r="399" spans="9:9" ht="15.75" customHeight="1">
      <c r="I399" s="33"/>
    </row>
    <row r="400" spans="9:9" ht="15.75" customHeight="1">
      <c r="I400" s="33"/>
    </row>
    <row r="401" spans="9:9" ht="15.75" customHeight="1">
      <c r="I401" s="33"/>
    </row>
    <row r="402" spans="9:9" ht="15.75" customHeight="1">
      <c r="I402" s="33"/>
    </row>
    <row r="403" spans="9:9" ht="15.75" customHeight="1">
      <c r="I403" s="33"/>
    </row>
    <row r="404" spans="9:9" ht="15.75" customHeight="1">
      <c r="I404" s="33"/>
    </row>
    <row r="405" spans="9:9" ht="15.75" customHeight="1">
      <c r="I405" s="33"/>
    </row>
    <row r="406" spans="9:9" ht="15.75" customHeight="1">
      <c r="I406" s="33"/>
    </row>
    <row r="407" spans="9:9" ht="15.75" customHeight="1">
      <c r="I407" s="33"/>
    </row>
    <row r="408" spans="9:9" ht="15.75" customHeight="1">
      <c r="I408" s="33"/>
    </row>
    <row r="409" spans="9:9" ht="15.75" customHeight="1">
      <c r="I409" s="33"/>
    </row>
    <row r="410" spans="9:9" ht="15.75" customHeight="1">
      <c r="I410" s="33"/>
    </row>
    <row r="411" spans="9:9" ht="15.75" customHeight="1">
      <c r="I411" s="33"/>
    </row>
    <row r="412" spans="9:9" ht="15.75" customHeight="1">
      <c r="I412" s="33"/>
    </row>
    <row r="413" spans="9:9" ht="15.75" customHeight="1">
      <c r="I413" s="33"/>
    </row>
    <row r="414" spans="9:9" ht="15.75" customHeight="1">
      <c r="I414" s="33"/>
    </row>
    <row r="415" spans="9:9" ht="15.75" customHeight="1">
      <c r="I415" s="33"/>
    </row>
    <row r="416" spans="9:9" ht="15.75" customHeight="1">
      <c r="I416" s="33"/>
    </row>
    <row r="417" spans="9:9" ht="15.75" customHeight="1">
      <c r="I417" s="33"/>
    </row>
    <row r="418" spans="9:9" ht="15.75" customHeight="1">
      <c r="I418" s="33"/>
    </row>
    <row r="419" spans="9:9" ht="15.75" customHeight="1">
      <c r="I419" s="33"/>
    </row>
    <row r="420" spans="9:9" ht="15.75" customHeight="1">
      <c r="I420" s="33"/>
    </row>
    <row r="421" spans="9:9" ht="15.75" customHeight="1">
      <c r="I421" s="33"/>
    </row>
    <row r="422" spans="9:9" ht="15.75" customHeight="1">
      <c r="I422" s="33"/>
    </row>
    <row r="423" spans="9:9" ht="15.75" customHeight="1">
      <c r="I423" s="33"/>
    </row>
    <row r="424" spans="9:9" ht="15.75" customHeight="1">
      <c r="I424" s="33"/>
    </row>
    <row r="425" spans="9:9" ht="15.75" customHeight="1">
      <c r="I425" s="33"/>
    </row>
    <row r="426" spans="9:9" ht="15.75" customHeight="1">
      <c r="I426" s="33"/>
    </row>
    <row r="427" spans="9:9" ht="15.75" customHeight="1">
      <c r="I427" s="33"/>
    </row>
    <row r="428" spans="9:9" ht="15.75" customHeight="1">
      <c r="I428" s="33"/>
    </row>
    <row r="429" spans="9:9" ht="15.75" customHeight="1">
      <c r="I429" s="33"/>
    </row>
    <row r="430" spans="9:9" ht="15.75" customHeight="1">
      <c r="I430" s="33"/>
    </row>
    <row r="431" spans="9:9" ht="15.75" customHeight="1">
      <c r="I431" s="33"/>
    </row>
    <row r="432" spans="9:9" ht="15.75" customHeight="1">
      <c r="I432" s="33"/>
    </row>
    <row r="433" spans="9:9" ht="15.75" customHeight="1">
      <c r="I433" s="33"/>
    </row>
    <row r="434" spans="9:9" ht="15.75" customHeight="1">
      <c r="I434" s="33"/>
    </row>
    <row r="435" spans="9:9" ht="15.75" customHeight="1">
      <c r="I435" s="33"/>
    </row>
    <row r="436" spans="9:9" ht="15.75" customHeight="1">
      <c r="I436" s="33"/>
    </row>
    <row r="437" spans="9:9" ht="15.75" customHeight="1">
      <c r="I437" s="33"/>
    </row>
    <row r="438" spans="9:9" ht="15.75" customHeight="1">
      <c r="I438" s="33"/>
    </row>
    <row r="439" spans="9:9" ht="15.75" customHeight="1">
      <c r="I439" s="33"/>
    </row>
    <row r="440" spans="9:9" ht="15.75" customHeight="1">
      <c r="I440" s="33"/>
    </row>
    <row r="441" spans="9:9" ht="15.75" customHeight="1">
      <c r="I441" s="33"/>
    </row>
    <row r="442" spans="9:9" ht="15.75" customHeight="1">
      <c r="I442" s="33"/>
    </row>
    <row r="443" spans="9:9" ht="15.75" customHeight="1">
      <c r="I443" s="33"/>
    </row>
    <row r="444" spans="9:9" ht="15.75" customHeight="1">
      <c r="I444" s="33"/>
    </row>
    <row r="445" spans="9:9" ht="15.75" customHeight="1">
      <c r="I445" s="33"/>
    </row>
    <row r="446" spans="9:9" ht="15.75" customHeight="1">
      <c r="I446" s="33"/>
    </row>
    <row r="447" spans="9:9" ht="15.75" customHeight="1">
      <c r="I447" s="33"/>
    </row>
    <row r="448" spans="9:9" ht="15.75" customHeight="1">
      <c r="I448" s="33"/>
    </row>
    <row r="449" spans="9:9" ht="15.75" customHeight="1">
      <c r="I449" s="33"/>
    </row>
    <row r="450" spans="9:9" ht="15.75" customHeight="1">
      <c r="I450" s="33"/>
    </row>
    <row r="451" spans="9:9" ht="15.75" customHeight="1">
      <c r="I451" s="33"/>
    </row>
    <row r="452" spans="9:9" ht="15.75" customHeight="1">
      <c r="I452" s="33"/>
    </row>
    <row r="453" spans="9:9" ht="15.75" customHeight="1">
      <c r="I453" s="33"/>
    </row>
    <row r="454" spans="9:9" ht="15.75" customHeight="1">
      <c r="I454" s="33"/>
    </row>
    <row r="455" spans="9:9" ht="15.75" customHeight="1">
      <c r="I455" s="33"/>
    </row>
    <row r="456" spans="9:9" ht="15.75" customHeight="1">
      <c r="I456" s="33"/>
    </row>
    <row r="457" spans="9:9" ht="15.75" customHeight="1">
      <c r="I457" s="33"/>
    </row>
    <row r="458" spans="9:9" ht="15.75" customHeight="1">
      <c r="I458" s="33"/>
    </row>
    <row r="459" spans="9:9" ht="15.75" customHeight="1">
      <c r="I459" s="33"/>
    </row>
    <row r="460" spans="9:9" ht="15.75" customHeight="1">
      <c r="I460" s="33"/>
    </row>
    <row r="461" spans="9:9" ht="15.75" customHeight="1">
      <c r="I461" s="33"/>
    </row>
    <row r="462" spans="9:9" ht="15.75" customHeight="1">
      <c r="I462" s="33"/>
    </row>
    <row r="463" spans="9:9" ht="15.75" customHeight="1">
      <c r="I463" s="33"/>
    </row>
    <row r="464" spans="9:9" ht="15.75" customHeight="1">
      <c r="I464" s="33"/>
    </row>
    <row r="465" spans="9:9" ht="15.75" customHeight="1">
      <c r="I465" s="33"/>
    </row>
    <row r="466" spans="9:9" ht="15.75" customHeight="1">
      <c r="I466" s="33"/>
    </row>
    <row r="467" spans="9:9" ht="15.75" customHeight="1">
      <c r="I467" s="33"/>
    </row>
    <row r="468" spans="9:9" ht="15.75" customHeight="1">
      <c r="I468" s="33"/>
    </row>
    <row r="469" spans="9:9" ht="15.75" customHeight="1">
      <c r="I469" s="33"/>
    </row>
    <row r="470" spans="9:9" ht="15.75" customHeight="1">
      <c r="I470" s="33"/>
    </row>
    <row r="471" spans="9:9" ht="15.75" customHeight="1">
      <c r="I471" s="33"/>
    </row>
    <row r="472" spans="9:9" ht="15.75" customHeight="1">
      <c r="I472" s="33"/>
    </row>
    <row r="473" spans="9:9" ht="15.75" customHeight="1">
      <c r="I473" s="33"/>
    </row>
    <row r="474" spans="9:9" ht="15.75" customHeight="1">
      <c r="I474" s="33"/>
    </row>
    <row r="475" spans="9:9" ht="15.75" customHeight="1">
      <c r="I475" s="33"/>
    </row>
    <row r="476" spans="9:9" ht="15.75" customHeight="1">
      <c r="I476" s="33"/>
    </row>
    <row r="477" spans="9:9" ht="15.75" customHeight="1">
      <c r="I477" s="33"/>
    </row>
    <row r="478" spans="9:9" ht="15.75" customHeight="1">
      <c r="I478" s="33"/>
    </row>
    <row r="479" spans="9:9" ht="15.75" customHeight="1">
      <c r="I479" s="33"/>
    </row>
    <row r="480" spans="9:9" ht="15.75" customHeight="1">
      <c r="I480" s="33"/>
    </row>
    <row r="481" spans="9:9" ht="15.75" customHeight="1">
      <c r="I481" s="33"/>
    </row>
    <row r="482" spans="9:9" ht="15.75" customHeight="1">
      <c r="I482" s="33"/>
    </row>
    <row r="483" spans="9:9" ht="15.75" customHeight="1">
      <c r="I483" s="33"/>
    </row>
    <row r="484" spans="9:9" ht="15.75" customHeight="1">
      <c r="I484" s="33"/>
    </row>
    <row r="485" spans="9:9" ht="15.75" customHeight="1">
      <c r="I485" s="33"/>
    </row>
    <row r="486" spans="9:9" ht="15.75" customHeight="1">
      <c r="I486" s="33"/>
    </row>
    <row r="487" spans="9:9" ht="15.75" customHeight="1">
      <c r="I487" s="33"/>
    </row>
    <row r="488" spans="9:9" ht="15.75" customHeight="1">
      <c r="I488" s="33"/>
    </row>
    <row r="489" spans="9:9" ht="15.75" customHeight="1">
      <c r="I489" s="33"/>
    </row>
    <row r="490" spans="9:9" ht="15.75" customHeight="1">
      <c r="I490" s="33"/>
    </row>
    <row r="491" spans="9:9" ht="15.75" customHeight="1">
      <c r="I491" s="33"/>
    </row>
    <row r="492" spans="9:9" ht="15.75" customHeight="1">
      <c r="I492" s="33"/>
    </row>
    <row r="493" spans="9:9" ht="15.75" customHeight="1">
      <c r="I493" s="33"/>
    </row>
    <row r="494" spans="9:9" ht="15.75" customHeight="1">
      <c r="I494" s="33"/>
    </row>
    <row r="495" spans="9:9" ht="15.75" customHeight="1">
      <c r="I495" s="33"/>
    </row>
    <row r="496" spans="9:9" ht="15.75" customHeight="1">
      <c r="I496" s="33"/>
    </row>
    <row r="497" spans="9:9" ht="15.75" customHeight="1">
      <c r="I497" s="33"/>
    </row>
    <row r="498" spans="9:9" ht="15.75" customHeight="1">
      <c r="I498" s="33"/>
    </row>
    <row r="499" spans="9:9" ht="15.75" customHeight="1">
      <c r="I499" s="33"/>
    </row>
    <row r="500" spans="9:9" ht="15.75" customHeight="1">
      <c r="I500" s="33"/>
    </row>
    <row r="501" spans="9:9" ht="15.75" customHeight="1">
      <c r="I501" s="33"/>
    </row>
    <row r="502" spans="9:9" ht="15.75" customHeight="1">
      <c r="I502" s="33"/>
    </row>
    <row r="503" spans="9:9" ht="15.75" customHeight="1">
      <c r="I503" s="33"/>
    </row>
    <row r="504" spans="9:9" ht="15.75" customHeight="1">
      <c r="I504" s="33"/>
    </row>
    <row r="505" spans="9:9" ht="15.75" customHeight="1">
      <c r="I505" s="33"/>
    </row>
    <row r="506" spans="9:9" ht="15.75" customHeight="1">
      <c r="I506" s="33"/>
    </row>
    <row r="507" spans="9:9" ht="15.75" customHeight="1">
      <c r="I507" s="33"/>
    </row>
    <row r="508" spans="9:9" ht="15.75" customHeight="1">
      <c r="I508" s="33"/>
    </row>
    <row r="509" spans="9:9" ht="15.75" customHeight="1">
      <c r="I509" s="33"/>
    </row>
    <row r="510" spans="9:9" ht="15.75" customHeight="1">
      <c r="I510" s="33"/>
    </row>
    <row r="511" spans="9:9" ht="15.75" customHeight="1">
      <c r="I511" s="33"/>
    </row>
    <row r="512" spans="9:9" ht="15.75" customHeight="1">
      <c r="I512" s="33"/>
    </row>
    <row r="513" spans="9:9" ht="15.75" customHeight="1">
      <c r="I513" s="33"/>
    </row>
    <row r="514" spans="9:9" ht="15.75" customHeight="1">
      <c r="I514" s="33"/>
    </row>
    <row r="515" spans="9:9" ht="15.75" customHeight="1">
      <c r="I515" s="33"/>
    </row>
    <row r="516" spans="9:9" ht="15.75" customHeight="1">
      <c r="I516" s="33"/>
    </row>
    <row r="517" spans="9:9" ht="15.75" customHeight="1">
      <c r="I517" s="33"/>
    </row>
    <row r="518" spans="9:9" ht="15.75" customHeight="1">
      <c r="I518" s="33"/>
    </row>
    <row r="519" spans="9:9" ht="15.75" customHeight="1">
      <c r="I519" s="33"/>
    </row>
    <row r="520" spans="9:9" ht="15.75" customHeight="1">
      <c r="I520" s="33"/>
    </row>
    <row r="521" spans="9:9" ht="15.75" customHeight="1">
      <c r="I521" s="33"/>
    </row>
    <row r="522" spans="9:9" ht="15.75" customHeight="1">
      <c r="I522" s="33"/>
    </row>
    <row r="523" spans="9:9" ht="15.75" customHeight="1">
      <c r="I523" s="33"/>
    </row>
    <row r="524" spans="9:9" ht="15.75" customHeight="1">
      <c r="I524" s="33"/>
    </row>
    <row r="525" spans="9:9" ht="15.75" customHeight="1">
      <c r="I525" s="33"/>
    </row>
    <row r="526" spans="9:9" ht="15.75" customHeight="1">
      <c r="I526" s="33"/>
    </row>
    <row r="527" spans="9:9" ht="15.75" customHeight="1">
      <c r="I527" s="33"/>
    </row>
    <row r="528" spans="9:9" ht="15.75" customHeight="1">
      <c r="I528" s="33"/>
    </row>
    <row r="529" spans="9:9" ht="15.75" customHeight="1">
      <c r="I529" s="33"/>
    </row>
    <row r="530" spans="9:9" ht="15.75" customHeight="1">
      <c r="I530" s="33"/>
    </row>
    <row r="531" spans="9:9" ht="15.75" customHeight="1">
      <c r="I531" s="33"/>
    </row>
    <row r="532" spans="9:9" ht="15.75" customHeight="1">
      <c r="I532" s="33"/>
    </row>
    <row r="533" spans="9:9" ht="15.75" customHeight="1">
      <c r="I533" s="33"/>
    </row>
    <row r="534" spans="9:9" ht="15.75" customHeight="1">
      <c r="I534" s="33"/>
    </row>
    <row r="535" spans="9:9" ht="15.75" customHeight="1">
      <c r="I535" s="33"/>
    </row>
    <row r="536" spans="9:9" ht="15.75" customHeight="1">
      <c r="I536" s="33"/>
    </row>
    <row r="537" spans="9:9" ht="15.75" customHeight="1">
      <c r="I537" s="33"/>
    </row>
    <row r="538" spans="9:9" ht="15.75" customHeight="1">
      <c r="I538" s="33"/>
    </row>
    <row r="539" spans="9:9" ht="15.75" customHeight="1">
      <c r="I539" s="33"/>
    </row>
    <row r="540" spans="9:9" ht="15.75" customHeight="1">
      <c r="I540" s="33"/>
    </row>
    <row r="541" spans="9:9" ht="15.75" customHeight="1">
      <c r="I541" s="33"/>
    </row>
    <row r="542" spans="9:9" ht="15.75" customHeight="1">
      <c r="I542" s="33"/>
    </row>
    <row r="543" spans="9:9" ht="15.75" customHeight="1">
      <c r="I543" s="33"/>
    </row>
    <row r="544" spans="9:9" ht="15.75" customHeight="1">
      <c r="I544" s="33"/>
    </row>
    <row r="545" spans="9:9" ht="15.75" customHeight="1">
      <c r="I545" s="33"/>
    </row>
    <row r="546" spans="9:9" ht="15.75" customHeight="1">
      <c r="I546" s="33"/>
    </row>
    <row r="547" spans="9:9" ht="15.75" customHeight="1">
      <c r="I547" s="33"/>
    </row>
    <row r="548" spans="9:9" ht="15.75" customHeight="1">
      <c r="I548" s="33"/>
    </row>
    <row r="549" spans="9:9" ht="15.75" customHeight="1">
      <c r="I549" s="33"/>
    </row>
    <row r="550" spans="9:9" ht="15.75" customHeight="1">
      <c r="I550" s="33"/>
    </row>
    <row r="551" spans="9:9" ht="15.75" customHeight="1">
      <c r="I551" s="33"/>
    </row>
    <row r="552" spans="9:9" ht="15.75" customHeight="1">
      <c r="I552" s="33"/>
    </row>
    <row r="553" spans="9:9" ht="15.75" customHeight="1">
      <c r="I553" s="33"/>
    </row>
    <row r="554" spans="9:9" ht="15.75" customHeight="1">
      <c r="I554" s="33"/>
    </row>
    <row r="555" spans="9:9" ht="15.75" customHeight="1">
      <c r="I555" s="33"/>
    </row>
    <row r="556" spans="9:9" ht="15.75" customHeight="1">
      <c r="I556" s="33"/>
    </row>
    <row r="557" spans="9:9" ht="15.75" customHeight="1">
      <c r="I557" s="33"/>
    </row>
    <row r="558" spans="9:9" ht="15.75" customHeight="1">
      <c r="I558" s="33"/>
    </row>
    <row r="559" spans="9:9" ht="15.75" customHeight="1">
      <c r="I559" s="33"/>
    </row>
    <row r="560" spans="9:9" ht="15.75" customHeight="1">
      <c r="I560" s="33"/>
    </row>
    <row r="561" spans="9:9" ht="15.75" customHeight="1">
      <c r="I561" s="33"/>
    </row>
    <row r="562" spans="9:9" ht="15.75" customHeight="1">
      <c r="I562" s="33"/>
    </row>
    <row r="563" spans="9:9" ht="15.75" customHeight="1">
      <c r="I563" s="33"/>
    </row>
    <row r="564" spans="9:9" ht="15.75" customHeight="1">
      <c r="I564" s="33"/>
    </row>
    <row r="565" spans="9:9" ht="15.75" customHeight="1">
      <c r="I565" s="33"/>
    </row>
    <row r="566" spans="9:9" ht="15.75" customHeight="1">
      <c r="I566" s="33"/>
    </row>
    <row r="567" spans="9:9" ht="15.75" customHeight="1">
      <c r="I567" s="33"/>
    </row>
    <row r="568" spans="9:9" ht="15.75" customHeight="1">
      <c r="I568" s="33"/>
    </row>
    <row r="569" spans="9:9" ht="15.75" customHeight="1">
      <c r="I569" s="33"/>
    </row>
    <row r="570" spans="9:9" ht="15.75" customHeight="1">
      <c r="I570" s="33"/>
    </row>
    <row r="571" spans="9:9" ht="15.75" customHeight="1">
      <c r="I571" s="33"/>
    </row>
    <row r="572" spans="9:9" ht="15.75" customHeight="1">
      <c r="I572" s="33"/>
    </row>
    <row r="573" spans="9:9" ht="15.75" customHeight="1">
      <c r="I573" s="33"/>
    </row>
    <row r="574" spans="9:9" ht="15.75" customHeight="1">
      <c r="I574" s="33"/>
    </row>
    <row r="575" spans="9:9" ht="15.75" customHeight="1">
      <c r="I575" s="33"/>
    </row>
    <row r="576" spans="9:9" ht="15.75" customHeight="1">
      <c r="I576" s="33"/>
    </row>
    <row r="577" spans="9:9" ht="15.75" customHeight="1">
      <c r="I577" s="33"/>
    </row>
    <row r="578" spans="9:9" ht="15.75" customHeight="1">
      <c r="I578" s="33"/>
    </row>
    <row r="579" spans="9:9" ht="15.75" customHeight="1">
      <c r="I579" s="33"/>
    </row>
    <row r="580" spans="9:9" ht="15.75" customHeight="1">
      <c r="I580" s="33"/>
    </row>
    <row r="581" spans="9:9" ht="15.75" customHeight="1">
      <c r="I581" s="33"/>
    </row>
    <row r="582" spans="9:9" ht="15.75" customHeight="1">
      <c r="I582" s="33"/>
    </row>
    <row r="583" spans="9:9" ht="15.75" customHeight="1">
      <c r="I583" s="33"/>
    </row>
    <row r="584" spans="9:9" ht="15.75" customHeight="1">
      <c r="I584" s="33"/>
    </row>
    <row r="585" spans="9:9" ht="15.75" customHeight="1">
      <c r="I585" s="33"/>
    </row>
    <row r="586" spans="9:9" ht="15.75" customHeight="1">
      <c r="I586" s="33"/>
    </row>
    <row r="587" spans="9:9" ht="15.75" customHeight="1">
      <c r="I587" s="33"/>
    </row>
    <row r="588" spans="9:9" ht="15.75" customHeight="1">
      <c r="I588" s="33"/>
    </row>
    <row r="589" spans="9:9" ht="15.75" customHeight="1">
      <c r="I589" s="33"/>
    </row>
    <row r="590" spans="9:9" ht="15.75" customHeight="1">
      <c r="I590" s="33"/>
    </row>
    <row r="591" spans="9:9" ht="15.75" customHeight="1">
      <c r="I591" s="33"/>
    </row>
    <row r="592" spans="9:9" ht="15.75" customHeight="1">
      <c r="I592" s="33"/>
    </row>
    <row r="593" spans="9:9" ht="15.75" customHeight="1">
      <c r="I593" s="33"/>
    </row>
    <row r="594" spans="9:9" ht="15.75" customHeight="1">
      <c r="I594" s="33"/>
    </row>
    <row r="595" spans="9:9" ht="15.75" customHeight="1">
      <c r="I595" s="33"/>
    </row>
    <row r="596" spans="9:9" ht="15.75" customHeight="1">
      <c r="I596" s="33"/>
    </row>
    <row r="597" spans="9:9" ht="15.75" customHeight="1">
      <c r="I597" s="33"/>
    </row>
    <row r="598" spans="9:9" ht="15.75" customHeight="1">
      <c r="I598" s="33"/>
    </row>
    <row r="599" spans="9:9" ht="15.75" customHeight="1">
      <c r="I599" s="33"/>
    </row>
    <row r="600" spans="9:9" ht="15.75" customHeight="1">
      <c r="I600" s="33"/>
    </row>
    <row r="601" spans="9:9" ht="15.75" customHeight="1">
      <c r="I601" s="33"/>
    </row>
    <row r="602" spans="9:9" ht="15.75" customHeight="1">
      <c r="I602" s="33"/>
    </row>
    <row r="603" spans="9:9" ht="15.75" customHeight="1">
      <c r="I603" s="33"/>
    </row>
    <row r="604" spans="9:9" ht="15.75" customHeight="1">
      <c r="I604" s="33"/>
    </row>
    <row r="605" spans="9:9" ht="15.75" customHeight="1">
      <c r="I605" s="33"/>
    </row>
    <row r="606" spans="9:9" ht="15.75" customHeight="1">
      <c r="I606" s="33"/>
    </row>
    <row r="607" spans="9:9" ht="15.75" customHeight="1">
      <c r="I607" s="33"/>
    </row>
    <row r="608" spans="9:9" ht="15.75" customHeight="1">
      <c r="I608" s="33"/>
    </row>
    <row r="609" spans="9:9" ht="15.75" customHeight="1">
      <c r="I609" s="33"/>
    </row>
    <row r="610" spans="9:9" ht="15.75" customHeight="1">
      <c r="I610" s="33"/>
    </row>
    <row r="611" spans="9:9" ht="15.75" customHeight="1">
      <c r="I611" s="33"/>
    </row>
    <row r="612" spans="9:9" ht="15.75" customHeight="1">
      <c r="I612" s="33"/>
    </row>
    <row r="613" spans="9:9" ht="15.75" customHeight="1">
      <c r="I613" s="33"/>
    </row>
    <row r="614" spans="9:9" ht="15.75" customHeight="1">
      <c r="I614" s="33"/>
    </row>
    <row r="615" spans="9:9" ht="15.75" customHeight="1">
      <c r="I615" s="33"/>
    </row>
    <row r="616" spans="9:9" ht="15.75" customHeight="1">
      <c r="I616" s="33"/>
    </row>
    <row r="617" spans="9:9" ht="15.75" customHeight="1">
      <c r="I617" s="33"/>
    </row>
    <row r="618" spans="9:9" ht="15.75" customHeight="1">
      <c r="I618" s="33"/>
    </row>
    <row r="619" spans="9:9" ht="15.75" customHeight="1">
      <c r="I619" s="33"/>
    </row>
    <row r="620" spans="9:9" ht="15.75" customHeight="1">
      <c r="I620" s="33"/>
    </row>
    <row r="621" spans="9:9" ht="15.75" customHeight="1">
      <c r="I621" s="33"/>
    </row>
    <row r="622" spans="9:9" ht="15.75" customHeight="1">
      <c r="I622" s="33"/>
    </row>
    <row r="623" spans="9:9" ht="15.75" customHeight="1">
      <c r="I623" s="33"/>
    </row>
    <row r="624" spans="9:9" ht="15.75" customHeight="1">
      <c r="I624" s="33"/>
    </row>
    <row r="625" spans="9:9" ht="15.75" customHeight="1">
      <c r="I625" s="33"/>
    </row>
    <row r="626" spans="9:9" ht="15.75" customHeight="1">
      <c r="I626" s="33"/>
    </row>
    <row r="627" spans="9:9" ht="15.75" customHeight="1">
      <c r="I627" s="33"/>
    </row>
    <row r="628" spans="9:9" ht="15.75" customHeight="1">
      <c r="I628" s="33"/>
    </row>
    <row r="629" spans="9:9" ht="15.75" customHeight="1">
      <c r="I629" s="33"/>
    </row>
    <row r="630" spans="9:9" ht="15.75" customHeight="1">
      <c r="I630" s="33"/>
    </row>
    <row r="631" spans="9:9" ht="15.75" customHeight="1">
      <c r="I631" s="33"/>
    </row>
    <row r="632" spans="9:9" ht="15.75" customHeight="1">
      <c r="I632" s="33"/>
    </row>
    <row r="633" spans="9:9" ht="15.75" customHeight="1">
      <c r="I633" s="33"/>
    </row>
    <row r="634" spans="9:9" ht="15.75" customHeight="1">
      <c r="I634" s="33"/>
    </row>
    <row r="635" spans="9:9" ht="15.75" customHeight="1">
      <c r="I635" s="33"/>
    </row>
    <row r="636" spans="9:9" ht="15.75" customHeight="1">
      <c r="I636" s="33"/>
    </row>
    <row r="637" spans="9:9" ht="15.75" customHeight="1">
      <c r="I637" s="33"/>
    </row>
    <row r="638" spans="9:9" ht="15.75" customHeight="1">
      <c r="I638" s="33"/>
    </row>
    <row r="639" spans="9:9" ht="15.75" customHeight="1">
      <c r="I639" s="33"/>
    </row>
    <row r="640" spans="9:9" ht="15.75" customHeight="1">
      <c r="I640" s="33"/>
    </row>
    <row r="641" spans="9:9" ht="15.75" customHeight="1">
      <c r="I641" s="33"/>
    </row>
    <row r="642" spans="9:9" ht="15.75" customHeight="1">
      <c r="I642" s="33"/>
    </row>
    <row r="643" spans="9:9" ht="15.75" customHeight="1">
      <c r="I643" s="33"/>
    </row>
    <row r="644" spans="9:9" ht="15.75" customHeight="1">
      <c r="I644" s="33"/>
    </row>
    <row r="645" spans="9:9" ht="15.75" customHeight="1">
      <c r="I645" s="33"/>
    </row>
    <row r="646" spans="9:9" ht="15.75" customHeight="1">
      <c r="I646" s="33"/>
    </row>
    <row r="647" spans="9:9" ht="15.75" customHeight="1">
      <c r="I647" s="33"/>
    </row>
    <row r="648" spans="9:9" ht="15.75" customHeight="1">
      <c r="I648" s="33"/>
    </row>
    <row r="649" spans="9:9" ht="15.75" customHeight="1">
      <c r="I649" s="33"/>
    </row>
    <row r="650" spans="9:9" ht="15.75" customHeight="1">
      <c r="I650" s="33"/>
    </row>
    <row r="651" spans="9:9" ht="15.75" customHeight="1">
      <c r="I651" s="33"/>
    </row>
    <row r="652" spans="9:9" ht="15.75" customHeight="1">
      <c r="I652" s="33"/>
    </row>
    <row r="653" spans="9:9" ht="15.75" customHeight="1">
      <c r="I653" s="33"/>
    </row>
    <row r="654" spans="9:9" ht="15.75" customHeight="1">
      <c r="I654" s="33"/>
    </row>
    <row r="655" spans="9:9" ht="15.75" customHeight="1">
      <c r="I655" s="33"/>
    </row>
    <row r="656" spans="9:9" ht="15.75" customHeight="1">
      <c r="I656" s="33"/>
    </row>
    <row r="657" spans="9:9" ht="15.75" customHeight="1">
      <c r="I657" s="33"/>
    </row>
    <row r="658" spans="9:9" ht="15.75" customHeight="1">
      <c r="I658" s="33"/>
    </row>
    <row r="659" spans="9:9" ht="15.75" customHeight="1">
      <c r="I659" s="33"/>
    </row>
    <row r="660" spans="9:9" ht="15.75" customHeight="1">
      <c r="I660" s="33"/>
    </row>
    <row r="661" spans="9:9" ht="15.75" customHeight="1">
      <c r="I661" s="33"/>
    </row>
    <row r="662" spans="9:9" ht="15.75" customHeight="1">
      <c r="I662" s="33"/>
    </row>
    <row r="663" spans="9:9" ht="15.75" customHeight="1">
      <c r="I663" s="33"/>
    </row>
    <row r="664" spans="9:9" ht="15.75" customHeight="1">
      <c r="I664" s="33"/>
    </row>
    <row r="665" spans="9:9" ht="15.75" customHeight="1">
      <c r="I665" s="33"/>
    </row>
    <row r="666" spans="9:9" ht="15.75" customHeight="1">
      <c r="I666" s="33"/>
    </row>
    <row r="667" spans="9:9" ht="15.75" customHeight="1">
      <c r="I667" s="33"/>
    </row>
    <row r="668" spans="9:9" ht="15.75" customHeight="1">
      <c r="I668" s="33"/>
    </row>
    <row r="669" spans="9:9" ht="15.75" customHeight="1">
      <c r="I669" s="33"/>
    </row>
    <row r="670" spans="9:9" ht="15.75" customHeight="1">
      <c r="I670" s="33"/>
    </row>
    <row r="671" spans="9:9" ht="15.75" customHeight="1">
      <c r="I671" s="33"/>
    </row>
    <row r="672" spans="9:9" ht="15.75" customHeight="1">
      <c r="I672" s="33"/>
    </row>
    <row r="673" spans="9:9" ht="15.75" customHeight="1">
      <c r="I673" s="33"/>
    </row>
    <row r="674" spans="9:9" ht="15.75" customHeight="1">
      <c r="I674" s="33"/>
    </row>
    <row r="675" spans="9:9" ht="15.75" customHeight="1">
      <c r="I675" s="33"/>
    </row>
    <row r="676" spans="9:9" ht="15.75" customHeight="1">
      <c r="I676" s="33"/>
    </row>
    <row r="677" spans="9:9" ht="15.75" customHeight="1">
      <c r="I677" s="33"/>
    </row>
    <row r="678" spans="9:9" ht="15.75" customHeight="1">
      <c r="I678" s="33"/>
    </row>
    <row r="679" spans="9:9" ht="15.75" customHeight="1">
      <c r="I679" s="33"/>
    </row>
    <row r="680" spans="9:9" ht="15.75" customHeight="1">
      <c r="I680" s="33"/>
    </row>
    <row r="681" spans="9:9" ht="15.75" customHeight="1">
      <c r="I681" s="33"/>
    </row>
    <row r="682" spans="9:9" ht="15.75" customHeight="1">
      <c r="I682" s="33"/>
    </row>
    <row r="683" spans="9:9" ht="15.75" customHeight="1">
      <c r="I683" s="33"/>
    </row>
    <row r="684" spans="9:9" ht="15.75" customHeight="1">
      <c r="I684" s="33"/>
    </row>
    <row r="685" spans="9:9" ht="15.75" customHeight="1">
      <c r="I685" s="33"/>
    </row>
    <row r="686" spans="9:9" ht="15.75" customHeight="1">
      <c r="I686" s="33"/>
    </row>
    <row r="687" spans="9:9" ht="15.75" customHeight="1">
      <c r="I687" s="33"/>
    </row>
    <row r="688" spans="9:9" ht="15.75" customHeight="1">
      <c r="I688" s="33"/>
    </row>
    <row r="689" spans="9:9" ht="15.75" customHeight="1">
      <c r="I689" s="33"/>
    </row>
    <row r="690" spans="9:9" ht="15.75" customHeight="1">
      <c r="I690" s="33"/>
    </row>
    <row r="691" spans="9:9" ht="15.75" customHeight="1">
      <c r="I691" s="33"/>
    </row>
    <row r="692" spans="9:9" ht="15.75" customHeight="1">
      <c r="I692" s="33"/>
    </row>
    <row r="693" spans="9:9" ht="15.75" customHeight="1">
      <c r="I693" s="33"/>
    </row>
    <row r="694" spans="9:9" ht="15.75" customHeight="1">
      <c r="I694" s="33"/>
    </row>
    <row r="695" spans="9:9" ht="15.75" customHeight="1">
      <c r="I695" s="33"/>
    </row>
    <row r="696" spans="9:9" ht="15.75" customHeight="1">
      <c r="I696" s="33"/>
    </row>
    <row r="697" spans="9:9" ht="15.75" customHeight="1">
      <c r="I697" s="33"/>
    </row>
    <row r="698" spans="9:9" ht="15.75" customHeight="1">
      <c r="I698" s="33"/>
    </row>
    <row r="699" spans="9:9" ht="15.75" customHeight="1">
      <c r="I699" s="33"/>
    </row>
    <row r="700" spans="9:9" ht="15.75" customHeight="1">
      <c r="I700" s="33"/>
    </row>
    <row r="701" spans="9:9" ht="15.75" customHeight="1">
      <c r="I701" s="33"/>
    </row>
    <row r="702" spans="9:9" ht="15.75" customHeight="1">
      <c r="I702" s="33"/>
    </row>
    <row r="703" spans="9:9" ht="15.75" customHeight="1">
      <c r="I703" s="33"/>
    </row>
    <row r="704" spans="9:9" ht="15.75" customHeight="1">
      <c r="I704" s="33"/>
    </row>
    <row r="705" spans="9:9" ht="15.75" customHeight="1">
      <c r="I705" s="33"/>
    </row>
    <row r="706" spans="9:9" ht="15.75" customHeight="1">
      <c r="I706" s="33"/>
    </row>
    <row r="707" spans="9:9" ht="15.75" customHeight="1">
      <c r="I707" s="33"/>
    </row>
    <row r="708" spans="9:9" ht="15.75" customHeight="1">
      <c r="I708" s="33"/>
    </row>
    <row r="709" spans="9:9" ht="15.75" customHeight="1">
      <c r="I709" s="33"/>
    </row>
    <row r="710" spans="9:9" ht="15.75" customHeight="1">
      <c r="I710" s="33"/>
    </row>
    <row r="711" spans="9:9" ht="15.75" customHeight="1">
      <c r="I711" s="33"/>
    </row>
    <row r="712" spans="9:9" ht="15.75" customHeight="1">
      <c r="I712" s="33"/>
    </row>
    <row r="713" spans="9:9" ht="15.75" customHeight="1">
      <c r="I713" s="33"/>
    </row>
    <row r="714" spans="9:9" ht="15.75" customHeight="1">
      <c r="I714" s="33"/>
    </row>
    <row r="715" spans="9:9" ht="15.75" customHeight="1">
      <c r="I715" s="33"/>
    </row>
    <row r="716" spans="9:9" ht="15.75" customHeight="1">
      <c r="I716" s="33"/>
    </row>
    <row r="717" spans="9:9" ht="15.75" customHeight="1">
      <c r="I717" s="33"/>
    </row>
    <row r="718" spans="9:9" ht="15.75" customHeight="1">
      <c r="I718" s="33"/>
    </row>
    <row r="719" spans="9:9" ht="15.75" customHeight="1">
      <c r="I719" s="33"/>
    </row>
    <row r="720" spans="9:9" ht="15.75" customHeight="1">
      <c r="I720" s="33"/>
    </row>
    <row r="721" spans="9:9" ht="15.75" customHeight="1">
      <c r="I721" s="33"/>
    </row>
    <row r="722" spans="9:9" ht="15.75" customHeight="1">
      <c r="I722" s="33"/>
    </row>
    <row r="723" spans="9:9" ht="15.75" customHeight="1">
      <c r="I723" s="33"/>
    </row>
    <row r="724" spans="9:9" ht="15.75" customHeight="1">
      <c r="I724" s="33"/>
    </row>
    <row r="725" spans="9:9" ht="15.75" customHeight="1">
      <c r="I725" s="33"/>
    </row>
    <row r="726" spans="9:9" ht="15.75" customHeight="1">
      <c r="I726" s="33"/>
    </row>
    <row r="727" spans="9:9" ht="15.75" customHeight="1">
      <c r="I727" s="33"/>
    </row>
    <row r="728" spans="9:9" ht="15.75" customHeight="1">
      <c r="I728" s="33"/>
    </row>
    <row r="729" spans="9:9" ht="15.75" customHeight="1">
      <c r="I729" s="33"/>
    </row>
    <row r="730" spans="9:9" ht="15.75" customHeight="1">
      <c r="I730" s="33"/>
    </row>
    <row r="731" spans="9:9" ht="15.75" customHeight="1">
      <c r="I731" s="33"/>
    </row>
    <row r="732" spans="9:9" ht="15.75" customHeight="1">
      <c r="I732" s="33"/>
    </row>
    <row r="733" spans="9:9" ht="15.75" customHeight="1">
      <c r="I733" s="33"/>
    </row>
    <row r="734" spans="9:9" ht="15.75" customHeight="1">
      <c r="I734" s="33"/>
    </row>
    <row r="735" spans="9:9" ht="15.75" customHeight="1">
      <c r="I735" s="33"/>
    </row>
    <row r="736" spans="9:9" ht="15.75" customHeight="1">
      <c r="I736" s="33"/>
    </row>
    <row r="737" spans="9:9" ht="15.75" customHeight="1">
      <c r="I737" s="33"/>
    </row>
    <row r="738" spans="9:9" ht="15.75" customHeight="1">
      <c r="I738" s="33"/>
    </row>
    <row r="739" spans="9:9" ht="15.75" customHeight="1">
      <c r="I739" s="33"/>
    </row>
    <row r="740" spans="9:9" ht="15.75" customHeight="1">
      <c r="I740" s="33"/>
    </row>
    <row r="741" spans="9:9" ht="15.75" customHeight="1">
      <c r="I741" s="33"/>
    </row>
    <row r="742" spans="9:9" ht="15.75" customHeight="1">
      <c r="I742" s="33"/>
    </row>
    <row r="743" spans="9:9" ht="15.75" customHeight="1">
      <c r="I743" s="33"/>
    </row>
    <row r="744" spans="9:9" ht="15.75" customHeight="1">
      <c r="I744" s="33"/>
    </row>
    <row r="745" spans="9:9" ht="15.75" customHeight="1">
      <c r="I745" s="33"/>
    </row>
    <row r="746" spans="9:9" ht="15.75" customHeight="1">
      <c r="I746" s="33"/>
    </row>
    <row r="747" spans="9:9" ht="15.75" customHeight="1">
      <c r="I747" s="33"/>
    </row>
    <row r="748" spans="9:9" ht="15.75" customHeight="1">
      <c r="I748" s="33"/>
    </row>
    <row r="749" spans="9:9" ht="15.75" customHeight="1">
      <c r="I749" s="33"/>
    </row>
    <row r="750" spans="9:9" ht="15.75" customHeight="1">
      <c r="I750" s="33"/>
    </row>
    <row r="751" spans="9:9" ht="15.75" customHeight="1">
      <c r="I751" s="33"/>
    </row>
    <row r="752" spans="9:9" ht="15.75" customHeight="1">
      <c r="I752" s="33"/>
    </row>
    <row r="753" spans="9:9" ht="15.75" customHeight="1">
      <c r="I753" s="33"/>
    </row>
    <row r="754" spans="9:9" ht="15.75" customHeight="1">
      <c r="I754" s="33"/>
    </row>
    <row r="755" spans="9:9" ht="15.75" customHeight="1">
      <c r="I755" s="33"/>
    </row>
    <row r="756" spans="9:9" ht="15.75" customHeight="1">
      <c r="I756" s="33"/>
    </row>
    <row r="757" spans="9:9" ht="15.75" customHeight="1">
      <c r="I757" s="33"/>
    </row>
    <row r="758" spans="9:9" ht="15.75" customHeight="1">
      <c r="I758" s="33"/>
    </row>
    <row r="759" spans="9:9" ht="15.75" customHeight="1">
      <c r="I759" s="33"/>
    </row>
    <row r="760" spans="9:9" ht="15.75" customHeight="1">
      <c r="I760" s="33"/>
    </row>
    <row r="761" spans="9:9" ht="15.75" customHeight="1">
      <c r="I761" s="33"/>
    </row>
    <row r="762" spans="9:9" ht="15.75" customHeight="1">
      <c r="I762" s="33"/>
    </row>
    <row r="763" spans="9:9" ht="15.75" customHeight="1">
      <c r="I763" s="33"/>
    </row>
    <row r="764" spans="9:9" ht="15.75" customHeight="1">
      <c r="I764" s="33"/>
    </row>
    <row r="765" spans="9:9" ht="15.75" customHeight="1">
      <c r="I765" s="33"/>
    </row>
    <row r="766" spans="9:9" ht="15.75" customHeight="1">
      <c r="I766" s="33"/>
    </row>
    <row r="767" spans="9:9" ht="15.75" customHeight="1">
      <c r="I767" s="33"/>
    </row>
    <row r="768" spans="9:9" ht="15.75" customHeight="1">
      <c r="I768" s="33"/>
    </row>
    <row r="769" spans="9:9" ht="15.75" customHeight="1">
      <c r="I769" s="33"/>
    </row>
    <row r="770" spans="9:9" ht="15.75" customHeight="1">
      <c r="I770" s="33"/>
    </row>
    <row r="771" spans="9:9" ht="15.75" customHeight="1">
      <c r="I771" s="33"/>
    </row>
    <row r="772" spans="9:9" ht="15.75" customHeight="1">
      <c r="I772" s="33"/>
    </row>
    <row r="773" spans="9:9" ht="15.75" customHeight="1">
      <c r="I773" s="33"/>
    </row>
    <row r="774" spans="9:9" ht="15.75" customHeight="1">
      <c r="I774" s="33"/>
    </row>
    <row r="775" spans="9:9" ht="15.75" customHeight="1">
      <c r="I775" s="33"/>
    </row>
    <row r="776" spans="9:9" ht="15.75" customHeight="1">
      <c r="I776" s="33"/>
    </row>
    <row r="777" spans="9:9" ht="15.75" customHeight="1">
      <c r="I777" s="33"/>
    </row>
    <row r="778" spans="9:9" ht="15.75" customHeight="1">
      <c r="I778" s="33"/>
    </row>
    <row r="779" spans="9:9" ht="15.75" customHeight="1">
      <c r="I779" s="33"/>
    </row>
    <row r="780" spans="9:9" ht="15.75" customHeight="1">
      <c r="I780" s="33"/>
    </row>
    <row r="781" spans="9:9" ht="15.75" customHeight="1">
      <c r="I781" s="33"/>
    </row>
    <row r="782" spans="9:9" ht="15.75" customHeight="1">
      <c r="I782" s="33"/>
    </row>
    <row r="783" spans="9:9" ht="15.75" customHeight="1">
      <c r="I783" s="33"/>
    </row>
    <row r="784" spans="9:9" ht="15.75" customHeight="1">
      <c r="I784" s="33"/>
    </row>
    <row r="785" spans="9:9" ht="15.75" customHeight="1">
      <c r="I785" s="33"/>
    </row>
    <row r="786" spans="9:9" ht="15.75" customHeight="1">
      <c r="I786" s="33"/>
    </row>
    <row r="787" spans="9:9" ht="15.75" customHeight="1">
      <c r="I787" s="33"/>
    </row>
    <row r="788" spans="9:9" ht="15.75" customHeight="1">
      <c r="I788" s="33"/>
    </row>
    <row r="789" spans="9:9" ht="15.75" customHeight="1">
      <c r="I789" s="33"/>
    </row>
    <row r="790" spans="9:9" ht="15.75" customHeight="1">
      <c r="I790" s="33"/>
    </row>
    <row r="791" spans="9:9" ht="15.75" customHeight="1">
      <c r="I791" s="33"/>
    </row>
    <row r="792" spans="9:9" ht="15.75" customHeight="1">
      <c r="I792" s="33"/>
    </row>
    <row r="793" spans="9:9" ht="15.75" customHeight="1">
      <c r="I793" s="33"/>
    </row>
    <row r="794" spans="9:9" ht="15.75" customHeight="1">
      <c r="I794" s="33"/>
    </row>
    <row r="795" spans="9:9" ht="15.75" customHeight="1">
      <c r="I795" s="33"/>
    </row>
    <row r="796" spans="9:9" ht="15.75" customHeight="1">
      <c r="I796" s="33"/>
    </row>
    <row r="797" spans="9:9" ht="15.75" customHeight="1">
      <c r="I797" s="33"/>
    </row>
    <row r="798" spans="9:9" ht="15.75" customHeight="1">
      <c r="I798" s="33"/>
    </row>
    <row r="799" spans="9:9" ht="15.75" customHeight="1">
      <c r="I799" s="33"/>
    </row>
    <row r="800" spans="9:9" ht="15.75" customHeight="1">
      <c r="I800" s="33"/>
    </row>
    <row r="801" spans="9:9" ht="15.75" customHeight="1">
      <c r="I801" s="33"/>
    </row>
    <row r="802" spans="9:9" ht="15.75" customHeight="1">
      <c r="I802" s="33"/>
    </row>
    <row r="803" spans="9:9" ht="15.75" customHeight="1">
      <c r="I803" s="33"/>
    </row>
    <row r="804" spans="9:9" ht="15.75" customHeight="1">
      <c r="I804" s="33"/>
    </row>
    <row r="805" spans="9:9" ht="15.75" customHeight="1">
      <c r="I805" s="33"/>
    </row>
    <row r="806" spans="9:9" ht="15.75" customHeight="1">
      <c r="I806" s="33"/>
    </row>
    <row r="807" spans="9:9" ht="15.75" customHeight="1">
      <c r="I807" s="33"/>
    </row>
    <row r="808" spans="9:9" ht="15.75" customHeight="1">
      <c r="I808" s="33"/>
    </row>
    <row r="809" spans="9:9" ht="15.75" customHeight="1">
      <c r="I809" s="33"/>
    </row>
    <row r="810" spans="9:9" ht="15.75" customHeight="1">
      <c r="I810" s="33"/>
    </row>
    <row r="811" spans="9:9" ht="15.75" customHeight="1">
      <c r="I811" s="33"/>
    </row>
    <row r="812" spans="9:9" ht="15.75" customHeight="1">
      <c r="I812" s="33"/>
    </row>
    <row r="813" spans="9:9" ht="15.75" customHeight="1">
      <c r="I813" s="33"/>
    </row>
    <row r="814" spans="9:9" ht="15.75" customHeight="1">
      <c r="I814" s="33"/>
    </row>
    <row r="815" spans="9:9" ht="15.75" customHeight="1">
      <c r="I815" s="33"/>
    </row>
    <row r="816" spans="9:9" ht="15.75" customHeight="1">
      <c r="I816" s="33"/>
    </row>
    <row r="817" spans="9:9" ht="15.75" customHeight="1">
      <c r="I817" s="33"/>
    </row>
    <row r="818" spans="9:9" ht="15.75" customHeight="1">
      <c r="I818" s="33"/>
    </row>
    <row r="819" spans="9:9" ht="15.75" customHeight="1">
      <c r="I819" s="33"/>
    </row>
    <row r="820" spans="9:9" ht="15.75" customHeight="1">
      <c r="I820" s="33"/>
    </row>
    <row r="821" spans="9:9" ht="15.75" customHeight="1">
      <c r="I821" s="33"/>
    </row>
    <row r="822" spans="9:9" ht="15.75" customHeight="1">
      <c r="I822" s="33"/>
    </row>
    <row r="823" spans="9:9" ht="15.75" customHeight="1">
      <c r="I823" s="33"/>
    </row>
    <row r="824" spans="9:9" ht="15.75" customHeight="1">
      <c r="I824" s="33"/>
    </row>
    <row r="825" spans="9:9" ht="15.75" customHeight="1">
      <c r="I825" s="33"/>
    </row>
    <row r="826" spans="9:9" ht="15.75" customHeight="1">
      <c r="I826" s="33"/>
    </row>
    <row r="827" spans="9:9" ht="15.75" customHeight="1">
      <c r="I827" s="33"/>
    </row>
    <row r="828" spans="9:9" ht="15.75" customHeight="1">
      <c r="I828" s="33"/>
    </row>
    <row r="829" spans="9:9" ht="15.75" customHeight="1">
      <c r="I829" s="33"/>
    </row>
    <row r="830" spans="9:9" ht="15.75" customHeight="1">
      <c r="I830" s="33"/>
    </row>
    <row r="831" spans="9:9" ht="15.75" customHeight="1">
      <c r="I831" s="33"/>
    </row>
    <row r="832" spans="9:9" ht="15.75" customHeight="1">
      <c r="I832" s="33"/>
    </row>
    <row r="833" spans="9:9" ht="15.75" customHeight="1">
      <c r="I833" s="33"/>
    </row>
    <row r="834" spans="9:9" ht="15.75" customHeight="1">
      <c r="I834" s="33"/>
    </row>
    <row r="835" spans="9:9" ht="15.75" customHeight="1">
      <c r="I835" s="33"/>
    </row>
    <row r="836" spans="9:9" ht="15.75" customHeight="1">
      <c r="I836" s="33"/>
    </row>
    <row r="837" spans="9:9" ht="15.75" customHeight="1">
      <c r="I837" s="33"/>
    </row>
    <row r="838" spans="9:9" ht="15.75" customHeight="1">
      <c r="I838" s="33"/>
    </row>
    <row r="839" spans="9:9" ht="15.75" customHeight="1">
      <c r="I839" s="33"/>
    </row>
    <row r="840" spans="9:9" ht="15.75" customHeight="1">
      <c r="I840" s="33"/>
    </row>
    <row r="841" spans="9:9" ht="15.75" customHeight="1">
      <c r="I841" s="33"/>
    </row>
    <row r="842" spans="9:9" ht="15.75" customHeight="1">
      <c r="I842" s="33"/>
    </row>
    <row r="843" spans="9:9" ht="15.75" customHeight="1">
      <c r="I843" s="33"/>
    </row>
    <row r="844" spans="9:9" ht="15.75" customHeight="1">
      <c r="I844" s="33"/>
    </row>
    <row r="845" spans="9:9" ht="15.75" customHeight="1">
      <c r="I845" s="33"/>
    </row>
    <row r="846" spans="9:9" ht="15.75" customHeight="1">
      <c r="I846" s="33"/>
    </row>
    <row r="847" spans="9:9" ht="15.75" customHeight="1">
      <c r="I847" s="33"/>
    </row>
    <row r="848" spans="9:9" ht="15.75" customHeight="1">
      <c r="I848" s="33"/>
    </row>
    <row r="849" spans="9:9" ht="15.75" customHeight="1">
      <c r="I849" s="33"/>
    </row>
    <row r="850" spans="9:9" ht="15.75" customHeight="1">
      <c r="I850" s="33"/>
    </row>
    <row r="851" spans="9:9" ht="15.75" customHeight="1">
      <c r="I851" s="33"/>
    </row>
    <row r="852" spans="9:9" ht="15.75" customHeight="1">
      <c r="I852" s="33"/>
    </row>
    <row r="853" spans="9:9" ht="15.75" customHeight="1">
      <c r="I853" s="33"/>
    </row>
    <row r="854" spans="9:9" ht="15.75" customHeight="1">
      <c r="I854" s="33"/>
    </row>
    <row r="855" spans="9:9" ht="15.75" customHeight="1">
      <c r="I855" s="33"/>
    </row>
    <row r="856" spans="9:9" ht="15.75" customHeight="1">
      <c r="I856" s="33"/>
    </row>
    <row r="857" spans="9:9" ht="15.75" customHeight="1">
      <c r="I857" s="33"/>
    </row>
    <row r="858" spans="9:9" ht="15.75" customHeight="1">
      <c r="I858" s="33"/>
    </row>
    <row r="859" spans="9:9" ht="15.75" customHeight="1">
      <c r="I859" s="33"/>
    </row>
    <row r="860" spans="9:9" ht="15.75" customHeight="1">
      <c r="I860" s="33"/>
    </row>
    <row r="861" spans="9:9" ht="15.75" customHeight="1">
      <c r="I861" s="33"/>
    </row>
    <row r="862" spans="9:9" ht="15.75" customHeight="1">
      <c r="I862" s="33"/>
    </row>
    <row r="863" spans="9:9" ht="15.75" customHeight="1">
      <c r="I863" s="33"/>
    </row>
    <row r="864" spans="9:9" ht="15.75" customHeight="1">
      <c r="I864" s="33"/>
    </row>
    <row r="865" spans="9:9" ht="15.75" customHeight="1">
      <c r="I865" s="33"/>
    </row>
    <row r="866" spans="9:9" ht="15.75" customHeight="1">
      <c r="I866" s="33"/>
    </row>
    <row r="867" spans="9:9" ht="15.75" customHeight="1">
      <c r="I867" s="33"/>
    </row>
    <row r="868" spans="9:9" ht="15.75" customHeight="1">
      <c r="I868" s="33"/>
    </row>
    <row r="869" spans="9:9" ht="15.75" customHeight="1">
      <c r="I869" s="33"/>
    </row>
    <row r="870" spans="9:9" ht="15.75" customHeight="1">
      <c r="I870" s="33"/>
    </row>
    <row r="871" spans="9:9" ht="15.75" customHeight="1">
      <c r="I871" s="33"/>
    </row>
    <row r="872" spans="9:9" ht="15.75" customHeight="1">
      <c r="I872" s="33"/>
    </row>
    <row r="873" spans="9:9" ht="15.75" customHeight="1">
      <c r="I873" s="33"/>
    </row>
    <row r="874" spans="9:9" ht="15.75" customHeight="1">
      <c r="I874" s="33"/>
    </row>
    <row r="875" spans="9:9" ht="15.75" customHeight="1">
      <c r="I875" s="33"/>
    </row>
    <row r="876" spans="9:9" ht="15.75" customHeight="1">
      <c r="I876" s="33"/>
    </row>
    <row r="877" spans="9:9" ht="15.75" customHeight="1">
      <c r="I877" s="33"/>
    </row>
    <row r="878" spans="9:9" ht="15.75" customHeight="1">
      <c r="I878" s="33"/>
    </row>
    <row r="879" spans="9:9" ht="15.75" customHeight="1">
      <c r="I879" s="33"/>
    </row>
    <row r="880" spans="9:9" ht="15.75" customHeight="1">
      <c r="I880" s="33"/>
    </row>
    <row r="881" spans="9:9" ht="15.75" customHeight="1">
      <c r="I881" s="33"/>
    </row>
    <row r="882" spans="9:9" ht="15.75" customHeight="1">
      <c r="I882" s="33"/>
    </row>
    <row r="883" spans="9:9" ht="15.75" customHeight="1">
      <c r="I883" s="33"/>
    </row>
    <row r="884" spans="9:9" ht="15.75" customHeight="1">
      <c r="I884" s="33"/>
    </row>
    <row r="885" spans="9:9" ht="15.75" customHeight="1">
      <c r="I885" s="33"/>
    </row>
    <row r="886" spans="9:9" ht="15.75" customHeight="1">
      <c r="I886" s="33"/>
    </row>
    <row r="887" spans="9:9" ht="15.75" customHeight="1">
      <c r="I887" s="33"/>
    </row>
    <row r="888" spans="9:9" ht="15.75" customHeight="1">
      <c r="I888" s="33"/>
    </row>
    <row r="889" spans="9:9" ht="15.75" customHeight="1">
      <c r="I889" s="33"/>
    </row>
    <row r="890" spans="9:9" ht="15.75" customHeight="1">
      <c r="I890" s="33"/>
    </row>
    <row r="891" spans="9:9" ht="15.75" customHeight="1">
      <c r="I891" s="33"/>
    </row>
    <row r="892" spans="9:9" ht="15.75" customHeight="1">
      <c r="I892" s="33"/>
    </row>
    <row r="893" spans="9:9" ht="15.75" customHeight="1">
      <c r="I893" s="33"/>
    </row>
    <row r="894" spans="9:9" ht="15.75" customHeight="1">
      <c r="I894" s="33"/>
    </row>
    <row r="895" spans="9:9" ht="15.75" customHeight="1">
      <c r="I895" s="33"/>
    </row>
    <row r="896" spans="9:9" ht="15.75" customHeight="1">
      <c r="I896" s="33"/>
    </row>
    <row r="897" spans="9:9" ht="15.75" customHeight="1">
      <c r="I897" s="33"/>
    </row>
    <row r="898" spans="9:9" ht="15.75" customHeight="1">
      <c r="I898" s="33"/>
    </row>
    <row r="899" spans="9:9" ht="15.75" customHeight="1">
      <c r="I899" s="33"/>
    </row>
    <row r="900" spans="9:9" ht="15.75" customHeight="1">
      <c r="I900" s="33"/>
    </row>
    <row r="901" spans="9:9" ht="15.75" customHeight="1">
      <c r="I901" s="33"/>
    </row>
    <row r="902" spans="9:9" ht="15.75" customHeight="1">
      <c r="I902" s="33"/>
    </row>
    <row r="903" spans="9:9" ht="15.75" customHeight="1">
      <c r="I903" s="33"/>
    </row>
    <row r="904" spans="9:9" ht="15.75" customHeight="1">
      <c r="I904" s="33"/>
    </row>
    <row r="905" spans="9:9" ht="15.75" customHeight="1">
      <c r="I905" s="33"/>
    </row>
    <row r="906" spans="9:9" ht="15.75" customHeight="1">
      <c r="I906" s="33"/>
    </row>
    <row r="907" spans="9:9" ht="15.75" customHeight="1">
      <c r="I907" s="33"/>
    </row>
    <row r="908" spans="9:9" ht="15.75" customHeight="1">
      <c r="I908" s="33"/>
    </row>
    <row r="909" spans="9:9" ht="15.75" customHeight="1">
      <c r="I909" s="33"/>
    </row>
    <row r="910" spans="9:9" ht="15.75" customHeight="1">
      <c r="I910" s="33"/>
    </row>
    <row r="911" spans="9:9" ht="15.75" customHeight="1">
      <c r="I911" s="33"/>
    </row>
    <row r="912" spans="9:9" ht="15.75" customHeight="1">
      <c r="I912" s="33"/>
    </row>
    <row r="913" spans="9:9" ht="15.75" customHeight="1">
      <c r="I913" s="33"/>
    </row>
    <row r="914" spans="9:9" ht="15.75" customHeight="1">
      <c r="I914" s="33"/>
    </row>
    <row r="915" spans="9:9" ht="15.75" customHeight="1">
      <c r="I915" s="33"/>
    </row>
    <row r="916" spans="9:9" ht="15.75" customHeight="1">
      <c r="I916" s="33"/>
    </row>
    <row r="917" spans="9:9" ht="15.75" customHeight="1">
      <c r="I917" s="33"/>
    </row>
    <row r="918" spans="9:9" ht="15.75" customHeight="1">
      <c r="I918" s="33"/>
    </row>
    <row r="919" spans="9:9" ht="15.75" customHeight="1">
      <c r="I919" s="33"/>
    </row>
    <row r="920" spans="9:9" ht="15.75" customHeight="1">
      <c r="I920" s="33"/>
    </row>
    <row r="921" spans="9:9" ht="15.75" customHeight="1">
      <c r="I921" s="33"/>
    </row>
    <row r="922" spans="9:9" ht="15.75" customHeight="1">
      <c r="I922" s="33"/>
    </row>
    <row r="923" spans="9:9" ht="15.75" customHeight="1">
      <c r="I923" s="33"/>
    </row>
    <row r="924" spans="9:9" ht="15.75" customHeight="1">
      <c r="I924" s="33"/>
    </row>
    <row r="925" spans="9:9" ht="15.75" customHeight="1">
      <c r="I925" s="33"/>
    </row>
    <row r="926" spans="9:9" ht="15.75" customHeight="1">
      <c r="I926" s="33"/>
    </row>
    <row r="927" spans="9:9" ht="15.75" customHeight="1">
      <c r="I927" s="33"/>
    </row>
    <row r="928" spans="9:9" ht="15.75" customHeight="1">
      <c r="I928" s="33"/>
    </row>
    <row r="929" spans="9:9" ht="15.75" customHeight="1">
      <c r="I929" s="33"/>
    </row>
    <row r="930" spans="9:9" ht="15.75" customHeight="1">
      <c r="I930" s="33"/>
    </row>
    <row r="931" spans="9:9" ht="15.75" customHeight="1">
      <c r="I931" s="33"/>
    </row>
    <row r="932" spans="9:9" ht="15.75" customHeight="1">
      <c r="I932" s="33"/>
    </row>
    <row r="933" spans="9:9" ht="15.75" customHeight="1">
      <c r="I933" s="33"/>
    </row>
    <row r="934" spans="9:9" ht="15.75" customHeight="1">
      <c r="I934" s="33"/>
    </row>
    <row r="935" spans="9:9" ht="15.75" customHeight="1">
      <c r="I935" s="33"/>
    </row>
    <row r="936" spans="9:9" ht="15.75" customHeight="1">
      <c r="I936" s="33"/>
    </row>
    <row r="937" spans="9:9" ht="15.75" customHeight="1">
      <c r="I937" s="33"/>
    </row>
    <row r="938" spans="9:9" ht="15.75" customHeight="1">
      <c r="I938" s="33"/>
    </row>
    <row r="939" spans="9:9" ht="15.75" customHeight="1">
      <c r="I939" s="33"/>
    </row>
    <row r="940" spans="9:9" ht="15.75" customHeight="1">
      <c r="I940" s="33"/>
    </row>
    <row r="941" spans="9:9" ht="15.75" customHeight="1">
      <c r="I941" s="33"/>
    </row>
    <row r="942" spans="9:9" ht="15.75" customHeight="1">
      <c r="I942" s="33"/>
    </row>
    <row r="943" spans="9:9" ht="15.75" customHeight="1">
      <c r="I943" s="33"/>
    </row>
    <row r="944" spans="9:9" ht="15.75" customHeight="1">
      <c r="I944" s="33"/>
    </row>
    <row r="945" spans="9:9" ht="15.75" customHeight="1">
      <c r="I945" s="33"/>
    </row>
    <row r="946" spans="9:9" ht="15.75" customHeight="1">
      <c r="I946" s="33"/>
    </row>
    <row r="947" spans="9:9" ht="15.75" customHeight="1">
      <c r="I947" s="33"/>
    </row>
    <row r="948" spans="9:9" ht="15.75" customHeight="1">
      <c r="I948" s="33"/>
    </row>
    <row r="949" spans="9:9" ht="15.75" customHeight="1">
      <c r="I949" s="33"/>
    </row>
    <row r="950" spans="9:9" ht="15.75" customHeight="1">
      <c r="I950" s="33"/>
    </row>
    <row r="951" spans="9:9" ht="15.75" customHeight="1">
      <c r="I951" s="33"/>
    </row>
    <row r="952" spans="9:9" ht="15.75" customHeight="1">
      <c r="I952" s="33"/>
    </row>
    <row r="953" spans="9:9" ht="15.75" customHeight="1">
      <c r="I953" s="33"/>
    </row>
    <row r="954" spans="9:9" ht="15.75" customHeight="1">
      <c r="I954" s="33"/>
    </row>
    <row r="955" spans="9:9" ht="15.75" customHeight="1">
      <c r="I955" s="33"/>
    </row>
    <row r="956" spans="9:9" ht="15.75" customHeight="1">
      <c r="I956" s="33"/>
    </row>
    <row r="957" spans="9:9" ht="15.75" customHeight="1">
      <c r="I957" s="33"/>
    </row>
    <row r="958" spans="9:9" ht="15.75" customHeight="1">
      <c r="I958" s="33"/>
    </row>
    <row r="959" spans="9:9" ht="15.75" customHeight="1">
      <c r="I959" s="33"/>
    </row>
    <row r="960" spans="9:9" ht="15.75" customHeight="1">
      <c r="I960" s="33"/>
    </row>
    <row r="961" spans="9:9" ht="15.75" customHeight="1">
      <c r="I961" s="33"/>
    </row>
    <row r="962" spans="9:9" ht="15.75" customHeight="1">
      <c r="I962" s="33"/>
    </row>
    <row r="963" spans="9:9" ht="15.75" customHeight="1">
      <c r="I963" s="33"/>
    </row>
    <row r="964" spans="9:9" ht="15.75" customHeight="1">
      <c r="I964" s="33"/>
    </row>
    <row r="965" spans="9:9" ht="15.75" customHeight="1">
      <c r="I965" s="33"/>
    </row>
    <row r="966" spans="9:9" ht="15.75" customHeight="1">
      <c r="I966" s="33"/>
    </row>
    <row r="967" spans="9:9" ht="15.75" customHeight="1">
      <c r="I967" s="33"/>
    </row>
    <row r="968" spans="9:9" ht="15.75" customHeight="1">
      <c r="I968" s="33"/>
    </row>
    <row r="969" spans="9:9" ht="15.75" customHeight="1">
      <c r="I969" s="33"/>
    </row>
    <row r="970" spans="9:9" ht="15.75" customHeight="1">
      <c r="I970" s="33"/>
    </row>
    <row r="971" spans="9:9" ht="15.75" customHeight="1">
      <c r="I971" s="33"/>
    </row>
    <row r="972" spans="9:9" ht="15.75" customHeight="1">
      <c r="I972" s="33"/>
    </row>
    <row r="973" spans="9:9" ht="15.75" customHeight="1">
      <c r="I973" s="33"/>
    </row>
    <row r="974" spans="9:9" ht="15.75" customHeight="1">
      <c r="I974" s="33"/>
    </row>
    <row r="975" spans="9:9" ht="15.75" customHeight="1">
      <c r="I975" s="33"/>
    </row>
    <row r="976" spans="9:9" ht="15.75" customHeight="1">
      <c r="I976" s="33"/>
    </row>
    <row r="977" spans="9:9" ht="15.75" customHeight="1">
      <c r="I977" s="33"/>
    </row>
    <row r="978" spans="9:9" ht="15.75" customHeight="1">
      <c r="I978" s="33"/>
    </row>
    <row r="979" spans="9:9" ht="15.75" customHeight="1">
      <c r="I979" s="33"/>
    </row>
    <row r="980" spans="9:9" ht="15.75" customHeight="1">
      <c r="I980" s="33"/>
    </row>
    <row r="981" spans="9:9" ht="15.75" customHeight="1">
      <c r="I981" s="33"/>
    </row>
    <row r="982" spans="9:9" ht="15.75" customHeight="1">
      <c r="I982" s="33"/>
    </row>
    <row r="983" spans="9:9" ht="15.75" customHeight="1">
      <c r="I983" s="33"/>
    </row>
    <row r="984" spans="9:9" ht="15.75" customHeight="1">
      <c r="I984" s="33"/>
    </row>
    <row r="985" spans="9:9" ht="15.75" customHeight="1">
      <c r="I985" s="33"/>
    </row>
    <row r="986" spans="9:9" ht="15.75" customHeight="1">
      <c r="I986" s="33"/>
    </row>
    <row r="987" spans="9:9" ht="15.75" customHeight="1">
      <c r="I987" s="33"/>
    </row>
    <row r="988" spans="9:9" ht="15.75" customHeight="1">
      <c r="I988" s="33"/>
    </row>
    <row r="989" spans="9:9" ht="15.75" customHeight="1">
      <c r="I989" s="33"/>
    </row>
    <row r="990" spans="9:9" ht="15.75" customHeight="1">
      <c r="I990" s="33"/>
    </row>
    <row r="991" spans="9:9" ht="15.75" customHeight="1">
      <c r="I991" s="33"/>
    </row>
    <row r="992" spans="9:9" ht="15.75" customHeight="1">
      <c r="I992" s="33"/>
    </row>
    <row r="993" spans="9:9" ht="15.75" customHeight="1">
      <c r="I993" s="33"/>
    </row>
    <row r="994" spans="9:9" ht="15.75" customHeight="1">
      <c r="I994" s="33"/>
    </row>
    <row r="995" spans="9:9" ht="15.75" customHeight="1">
      <c r="I995" s="33"/>
    </row>
    <row r="996" spans="9:9" ht="15.75" customHeight="1">
      <c r="I996" s="33"/>
    </row>
    <row r="997" spans="9:9" ht="15.75" customHeight="1">
      <c r="I997" s="33"/>
    </row>
    <row r="998" spans="9:9" ht="15.75" customHeight="1">
      <c r="I998" s="33"/>
    </row>
    <row r="999" spans="9:9" ht="15.75" customHeight="1">
      <c r="I999" s="33"/>
    </row>
    <row r="1000" spans="9:9" ht="15.75" customHeight="1">
      <c r="I1000" s="33"/>
    </row>
    <row r="1001" spans="9:9" ht="15.75" customHeight="1">
      <c r="I1001" s="33"/>
    </row>
    <row r="1002" spans="9:9" ht="15.75" customHeight="1">
      <c r="I1002" s="33"/>
    </row>
  </sheetData>
  <conditionalFormatting sqref="J4:J36">
    <cfRule type="expression" dxfId="99" priority="1">
      <formula>J4=J$39</formula>
    </cfRule>
    <cfRule type="expression" dxfId="98" priority="2">
      <formula>J4=J$38</formula>
    </cfRule>
  </conditionalFormatting>
  <conditionalFormatting sqref="M4:M36">
    <cfRule type="expression" dxfId="97" priority="3">
      <formula>M4=M$39</formula>
    </cfRule>
    <cfRule type="expression" dxfId="96" priority="4">
      <formula>M4=M$38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2"/>
  <sheetViews>
    <sheetView workbookViewId="0">
      <pane xSplit="2" topLeftCell="C1" activePane="topRight" state="frozen"/>
      <selection pane="topRight" activeCell="D11" sqref="D11"/>
    </sheetView>
  </sheetViews>
  <sheetFormatPr baseColWidth="10" defaultColWidth="12.625" defaultRowHeight="15" customHeight="1"/>
  <cols>
    <col min="1" max="19" width="20.625" customWidth="1"/>
    <col min="20" max="27" width="9.375" customWidth="1"/>
  </cols>
  <sheetData>
    <row r="1" spans="1:20" ht="22.5">
      <c r="A1" s="118" t="s">
        <v>469</v>
      </c>
    </row>
    <row r="2" spans="1:20" ht="18" thickBot="1">
      <c r="A2" s="119" t="s">
        <v>477</v>
      </c>
    </row>
    <row r="3" spans="1:20" ht="60.75" thickTop="1">
      <c r="A3" s="122" t="s">
        <v>0</v>
      </c>
      <c r="B3" s="123" t="s">
        <v>1</v>
      </c>
      <c r="C3" s="123" t="s">
        <v>135</v>
      </c>
      <c r="D3" s="123" t="s">
        <v>2</v>
      </c>
      <c r="E3" s="147" t="s">
        <v>4</v>
      </c>
      <c r="F3" s="137" t="s">
        <v>279</v>
      </c>
      <c r="G3" s="137" t="s">
        <v>280</v>
      </c>
      <c r="H3" s="137" t="s">
        <v>281</v>
      </c>
      <c r="I3" s="137" t="s">
        <v>282</v>
      </c>
      <c r="J3" s="137" t="s">
        <v>283</v>
      </c>
      <c r="K3" s="137" t="s">
        <v>284</v>
      </c>
      <c r="L3" s="137" t="s">
        <v>478</v>
      </c>
      <c r="M3" s="137" t="s">
        <v>285</v>
      </c>
      <c r="N3" s="137" t="s">
        <v>286</v>
      </c>
      <c r="O3" s="137" t="s">
        <v>287</v>
      </c>
      <c r="P3" s="137" t="s">
        <v>288</v>
      </c>
      <c r="Q3" s="137" t="s">
        <v>289</v>
      </c>
      <c r="R3" s="126" t="s">
        <v>55</v>
      </c>
      <c r="S3" s="144" t="s">
        <v>56</v>
      </c>
      <c r="T3" s="87"/>
    </row>
    <row r="4" spans="1:20">
      <c r="A4" s="120">
        <v>1</v>
      </c>
      <c r="B4" s="3" t="s">
        <v>13</v>
      </c>
      <c r="C4" s="4">
        <v>17744</v>
      </c>
      <c r="D4" s="4">
        <v>17623</v>
      </c>
      <c r="E4" s="5">
        <v>17825</v>
      </c>
      <c r="F4" s="16">
        <v>1113.8228506084636</v>
      </c>
      <c r="G4" s="30">
        <f t="shared" ref="G4:G36" si="0">F$39*100/F4</f>
        <v>20.527877552392439</v>
      </c>
      <c r="H4" s="26">
        <f t="shared" ref="H4:H36" si="1">(G4-G$40)/G$41</f>
        <v>-0.86874765998521886</v>
      </c>
      <c r="I4" s="16">
        <v>35.729952787417012</v>
      </c>
      <c r="J4" s="30">
        <f t="shared" ref="J4:J36" si="2">I$39*100/I4</f>
        <v>15.657834502804556</v>
      </c>
      <c r="K4" s="26">
        <f t="shared" ref="K4:K36" si="3">(J4-J$40)/J$41</f>
        <v>-1.2376251739630277</v>
      </c>
      <c r="L4" s="16">
        <v>11.55793411112848</v>
      </c>
      <c r="M4" s="25">
        <f t="shared" ref="M4:M36" si="4">L4*100/L$38</f>
        <v>67.608805888262722</v>
      </c>
      <c r="N4" s="26">
        <f t="shared" ref="N4:N36" si="5">(M4-M$40)/M$41</f>
        <v>-1.4160518565837743</v>
      </c>
      <c r="O4" s="16">
        <v>1049.4706213870979</v>
      </c>
      <c r="P4" s="25">
        <f t="shared" ref="P4:P36" si="6">O4*100/O$38</f>
        <v>96.188178415320351</v>
      </c>
      <c r="Q4" s="26">
        <f t="shared" ref="Q4:Q36" si="7">(P4-P$40)/P$41</f>
        <v>2.6319281799526184</v>
      </c>
      <c r="R4" s="7">
        <f t="shared" ref="R4:R36" si="8">(H4+K4+N4+(2*Q4))/5</f>
        <v>0.34828633387464319</v>
      </c>
      <c r="S4" s="141">
        <f t="shared" ref="S4:S36" si="9">(R4-R$40)/R$41</f>
        <v>0.87616556228713582</v>
      </c>
    </row>
    <row r="5" spans="1:20">
      <c r="A5" s="120">
        <v>2</v>
      </c>
      <c r="B5" s="3" t="s">
        <v>14</v>
      </c>
      <c r="C5" s="4">
        <v>13480</v>
      </c>
      <c r="D5" s="4">
        <v>13474</v>
      </c>
      <c r="E5" s="9">
        <v>13434</v>
      </c>
      <c r="F5" s="16">
        <v>1311.9739414602568</v>
      </c>
      <c r="G5" s="30">
        <f t="shared" si="0"/>
        <v>17.427494837968062</v>
      </c>
      <c r="H5" s="26">
        <f t="shared" si="1"/>
        <v>-0.99648695827848821</v>
      </c>
      <c r="I5" s="16">
        <v>36.510566797742015</v>
      </c>
      <c r="J5" s="30">
        <f t="shared" si="2"/>
        <v>15.323062242161498</v>
      </c>
      <c r="K5" s="26">
        <f t="shared" si="3"/>
        <v>-1.2528867537092081</v>
      </c>
      <c r="L5" s="16">
        <v>11.515406537711717</v>
      </c>
      <c r="M5" s="25">
        <f t="shared" si="4"/>
        <v>67.360038381164344</v>
      </c>
      <c r="N5" s="26">
        <f t="shared" si="5"/>
        <v>-1.4393453797383395</v>
      </c>
      <c r="O5" s="16">
        <v>1056.9362868429566</v>
      </c>
      <c r="P5" s="25">
        <f t="shared" si="6"/>
        <v>96.872436503372484</v>
      </c>
      <c r="Q5" s="26">
        <f t="shared" si="7"/>
        <v>2.6687482330857555</v>
      </c>
      <c r="R5" s="7">
        <f t="shared" si="8"/>
        <v>0.32975547488909507</v>
      </c>
      <c r="S5" s="141">
        <f t="shared" si="9"/>
        <v>0.82954845761319773</v>
      </c>
    </row>
    <row r="6" spans="1:20">
      <c r="A6" s="120">
        <v>3</v>
      </c>
      <c r="B6" s="3" t="s">
        <v>15</v>
      </c>
      <c r="C6" s="4">
        <v>7317</v>
      </c>
      <c r="D6" s="4">
        <v>7382</v>
      </c>
      <c r="E6" s="9">
        <v>7490</v>
      </c>
      <c r="F6" s="16">
        <v>1338.1062639507354</v>
      </c>
      <c r="G6" s="30">
        <f t="shared" si="0"/>
        <v>17.087147492188279</v>
      </c>
      <c r="H6" s="26">
        <f t="shared" si="1"/>
        <v>-1.0105096564839766</v>
      </c>
      <c r="I6" s="16">
        <v>45.351267510364991</v>
      </c>
      <c r="J6" s="30">
        <f t="shared" si="2"/>
        <v>12.336009956293577</v>
      </c>
      <c r="K6" s="26">
        <f t="shared" si="3"/>
        <v>-1.3890603320672716</v>
      </c>
      <c r="L6" s="16">
        <v>12.842556841776888</v>
      </c>
      <c r="M6" s="25">
        <f t="shared" si="4"/>
        <v>75.123281053200174</v>
      </c>
      <c r="N6" s="26">
        <f t="shared" si="5"/>
        <v>-0.71242860895580395</v>
      </c>
      <c r="O6" s="16">
        <v>1091.0598772914736</v>
      </c>
      <c r="P6" s="25">
        <f t="shared" si="6"/>
        <v>100</v>
      </c>
      <c r="Q6" s="26">
        <f t="shared" si="7"/>
        <v>2.8370429980784517</v>
      </c>
      <c r="R6" s="7">
        <f t="shared" si="8"/>
        <v>0.5124174797299702</v>
      </c>
      <c r="S6" s="141">
        <f t="shared" si="9"/>
        <v>1.2890616300063011</v>
      </c>
    </row>
    <row r="7" spans="1:20">
      <c r="A7" s="120">
        <v>4</v>
      </c>
      <c r="B7" s="3" t="s">
        <v>16</v>
      </c>
      <c r="C7" s="4">
        <v>12067</v>
      </c>
      <c r="D7" s="4">
        <v>11991</v>
      </c>
      <c r="E7" s="9">
        <v>12171</v>
      </c>
      <c r="F7" s="16">
        <v>1199.2746759531362</v>
      </c>
      <c r="G7" s="30">
        <f t="shared" si="0"/>
        <v>19.065206287438279</v>
      </c>
      <c r="H7" s="26">
        <f t="shared" si="1"/>
        <v>-0.92901138167019226</v>
      </c>
      <c r="I7" s="16">
        <v>36.770401445796054</v>
      </c>
      <c r="J7" s="30">
        <f t="shared" si="2"/>
        <v>15.214783237085328</v>
      </c>
      <c r="K7" s="26">
        <f t="shared" si="3"/>
        <v>-1.2578229711473936</v>
      </c>
      <c r="L7" s="16">
        <v>13.923540738620922</v>
      </c>
      <c r="M7" s="25">
        <f t="shared" si="4"/>
        <v>81.446559049714935</v>
      </c>
      <c r="N7" s="26">
        <f t="shared" si="5"/>
        <v>-0.12034395874334469</v>
      </c>
      <c r="O7" s="16">
        <v>840.20904219454576</v>
      </c>
      <c r="P7" s="25">
        <f t="shared" si="6"/>
        <v>77.008518018309118</v>
      </c>
      <c r="Q7" s="26">
        <f t="shared" si="7"/>
        <v>1.5998671386227354</v>
      </c>
      <c r="R7" s="7">
        <f t="shared" si="8"/>
        <v>0.17851119313690803</v>
      </c>
      <c r="S7" s="141">
        <f t="shared" si="9"/>
        <v>0.44907119429394743</v>
      </c>
    </row>
    <row r="8" spans="1:20">
      <c r="A8" s="120">
        <v>5</v>
      </c>
      <c r="B8" s="3" t="s">
        <v>17</v>
      </c>
      <c r="C8" s="4">
        <v>30557</v>
      </c>
      <c r="D8" s="4">
        <v>30470</v>
      </c>
      <c r="E8" s="9">
        <v>30664</v>
      </c>
      <c r="F8" s="16">
        <v>537.06275547940504</v>
      </c>
      <c r="G8" s="30">
        <f t="shared" si="0"/>
        <v>42.573086402049022</v>
      </c>
      <c r="H8" s="26">
        <f t="shared" si="1"/>
        <v>3.954004787814247E-2</v>
      </c>
      <c r="I8" s="16">
        <v>13.855338218349139</v>
      </c>
      <c r="J8" s="30">
        <f t="shared" si="2"/>
        <v>40.378205044283263</v>
      </c>
      <c r="K8" s="26">
        <f t="shared" si="3"/>
        <v>-0.11067425619818709</v>
      </c>
      <c r="L8" s="16">
        <v>14.65949227897212</v>
      </c>
      <c r="M8" s="25">
        <f t="shared" si="4"/>
        <v>85.751550266688909</v>
      </c>
      <c r="N8" s="26">
        <f t="shared" si="5"/>
        <v>0.28275696774994685</v>
      </c>
      <c r="O8" s="16">
        <v>552.5170517332125</v>
      </c>
      <c r="P8" s="25">
        <f t="shared" si="6"/>
        <v>50.640396850154637</v>
      </c>
      <c r="Q8" s="26">
        <f t="shared" si="7"/>
        <v>0.18099370565211159</v>
      </c>
      <c r="R8" s="7">
        <f t="shared" si="8"/>
        <v>0.11472203414682509</v>
      </c>
      <c r="S8" s="141">
        <f t="shared" si="9"/>
        <v>0.28860017111999292</v>
      </c>
    </row>
    <row r="9" spans="1:20">
      <c r="A9" s="120">
        <v>6</v>
      </c>
      <c r="B9" s="3" t="s">
        <v>18</v>
      </c>
      <c r="C9" s="4">
        <v>67393</v>
      </c>
      <c r="D9" s="4">
        <v>67446</v>
      </c>
      <c r="E9" s="9">
        <v>68840</v>
      </c>
      <c r="F9" s="16">
        <v>637.769694652971</v>
      </c>
      <c r="G9" s="30">
        <f t="shared" si="0"/>
        <v>35.850588831738754</v>
      </c>
      <c r="H9" s="26">
        <f t="shared" si="1"/>
        <v>-0.23743450704195057</v>
      </c>
      <c r="I9" s="16">
        <v>16.211057389757176</v>
      </c>
      <c r="J9" s="30">
        <f t="shared" si="2"/>
        <v>34.510622847580699</v>
      </c>
      <c r="K9" s="26">
        <f t="shared" si="3"/>
        <v>-0.37816527663169608</v>
      </c>
      <c r="L9" s="16">
        <v>14.118664158887761</v>
      </c>
      <c r="M9" s="25">
        <f t="shared" si="4"/>
        <v>82.587944812796309</v>
      </c>
      <c r="N9" s="26">
        <f t="shared" si="5"/>
        <v>-1.3469487833794449E-2</v>
      </c>
      <c r="O9" s="16">
        <v>608.90048297339865</v>
      </c>
      <c r="P9" s="25">
        <f t="shared" si="6"/>
        <v>55.808163754034979</v>
      </c>
      <c r="Q9" s="26">
        <f t="shared" si="7"/>
        <v>0.45907218993017329</v>
      </c>
      <c r="R9" s="7">
        <f t="shared" si="8"/>
        <v>5.7815021670581099E-2</v>
      </c>
      <c r="S9" s="141">
        <f t="shared" si="9"/>
        <v>0.1454422009819076</v>
      </c>
    </row>
    <row r="10" spans="1:20">
      <c r="A10" s="120">
        <v>7</v>
      </c>
      <c r="B10" s="3" t="s">
        <v>19</v>
      </c>
      <c r="C10" s="4">
        <v>23652</v>
      </c>
      <c r="D10" s="4">
        <v>23591</v>
      </c>
      <c r="E10" s="9">
        <v>23782</v>
      </c>
      <c r="F10" s="16">
        <v>554.01474125358209</v>
      </c>
      <c r="G10" s="30">
        <f t="shared" si="0"/>
        <v>41.270416452478109</v>
      </c>
      <c r="H10" s="26">
        <f t="shared" si="1"/>
        <v>-1.4131437416798441E-2</v>
      </c>
      <c r="I10" s="16">
        <v>17.227990353839498</v>
      </c>
      <c r="J10" s="30">
        <f t="shared" si="2"/>
        <v>32.473531505879549</v>
      </c>
      <c r="K10" s="26">
        <f t="shared" si="3"/>
        <v>-0.47103208674883917</v>
      </c>
      <c r="L10" s="16">
        <v>14.626228675025125</v>
      </c>
      <c r="M10" s="25">
        <f t="shared" si="4"/>
        <v>85.556972886270117</v>
      </c>
      <c r="N10" s="26">
        <f t="shared" si="5"/>
        <v>0.264537575800389</v>
      </c>
      <c r="O10" s="16">
        <v>569.00577739968764</v>
      </c>
      <c r="P10" s="25">
        <f t="shared" si="6"/>
        <v>52.151654482266267</v>
      </c>
      <c r="Q10" s="26">
        <f t="shared" si="7"/>
        <v>0.26231475582867841</v>
      </c>
      <c r="R10" s="7">
        <f t="shared" si="8"/>
        <v>6.0800712658421643E-2</v>
      </c>
      <c r="S10" s="141">
        <f t="shared" si="9"/>
        <v>0.15295314634136145</v>
      </c>
    </row>
    <row r="11" spans="1:20">
      <c r="A11" s="120">
        <v>8</v>
      </c>
      <c r="B11" s="3" t="s">
        <v>20</v>
      </c>
      <c r="C11" s="4">
        <v>23760</v>
      </c>
      <c r="D11" s="4">
        <v>23656</v>
      </c>
      <c r="E11" s="9">
        <v>24108</v>
      </c>
      <c r="F11" s="16">
        <v>288.12926000344532</v>
      </c>
      <c r="G11" s="30">
        <f t="shared" si="0"/>
        <v>79.354728124709851</v>
      </c>
      <c r="H11" s="26">
        <f t="shared" si="1"/>
        <v>1.5549855707381997</v>
      </c>
      <c r="I11" s="16">
        <v>5.7197958941115221</v>
      </c>
      <c r="J11" s="30">
        <f t="shared" si="2"/>
        <v>97.81007887263047</v>
      </c>
      <c r="K11" s="26">
        <f t="shared" si="3"/>
        <v>2.5075269075428994</v>
      </c>
      <c r="L11" s="16">
        <v>15.204317257845505</v>
      </c>
      <c r="M11" s="25">
        <f t="shared" si="4"/>
        <v>88.93853557786673</v>
      </c>
      <c r="N11" s="26">
        <f t="shared" si="5"/>
        <v>0.58117261296450418</v>
      </c>
      <c r="O11" s="16">
        <v>395.15192122424918</v>
      </c>
      <c r="P11" s="25">
        <f t="shared" si="6"/>
        <v>36.2172534659787</v>
      </c>
      <c r="Q11" s="26">
        <f t="shared" si="7"/>
        <v>-0.59511828341326567</v>
      </c>
      <c r="R11" s="7">
        <f t="shared" si="8"/>
        <v>0.69068970488381454</v>
      </c>
      <c r="S11" s="141">
        <f t="shared" si="9"/>
        <v>1.7375316651478916</v>
      </c>
    </row>
    <row r="12" spans="1:20">
      <c r="A12" s="120">
        <v>9</v>
      </c>
      <c r="B12" s="3" t="s">
        <v>21</v>
      </c>
      <c r="C12" s="4">
        <v>18209</v>
      </c>
      <c r="D12" s="4">
        <v>18216</v>
      </c>
      <c r="E12" s="9">
        <v>18535</v>
      </c>
      <c r="F12" s="16">
        <v>435.98103383202999</v>
      </c>
      <c r="G12" s="30">
        <f t="shared" si="0"/>
        <v>52.443609510674705</v>
      </c>
      <c r="H12" s="26">
        <f t="shared" si="1"/>
        <v>0.44621683968751658</v>
      </c>
      <c r="I12" s="16">
        <v>11.601339748453492</v>
      </c>
      <c r="J12" s="30">
        <f t="shared" si="2"/>
        <v>48.223196602183251</v>
      </c>
      <c r="K12" s="26">
        <f t="shared" si="3"/>
        <v>0.24696279544707428</v>
      </c>
      <c r="L12" s="16">
        <v>14.603740851892873</v>
      </c>
      <c r="M12" s="25">
        <f t="shared" si="4"/>
        <v>85.425429060671206</v>
      </c>
      <c r="N12" s="26">
        <f t="shared" si="5"/>
        <v>0.25222037576422607</v>
      </c>
      <c r="O12" s="16">
        <v>453.44271004998689</v>
      </c>
      <c r="P12" s="25">
        <f t="shared" si="6"/>
        <v>41.559837318520593</v>
      </c>
      <c r="Q12" s="26">
        <f t="shared" si="7"/>
        <v>-0.30763286708619497</v>
      </c>
      <c r="R12" s="7">
        <f t="shared" si="8"/>
        <v>6.6026855345285407E-2</v>
      </c>
      <c r="S12" s="141">
        <f t="shared" si="9"/>
        <v>0.16610027788364262</v>
      </c>
    </row>
    <row r="13" spans="1:20">
      <c r="A13" s="120">
        <v>10</v>
      </c>
      <c r="B13" s="3" t="s">
        <v>22</v>
      </c>
      <c r="C13" s="4">
        <v>18794</v>
      </c>
      <c r="D13" s="4">
        <v>18615</v>
      </c>
      <c r="E13" s="9">
        <v>18405</v>
      </c>
      <c r="F13" s="16">
        <v>395.04976486897112</v>
      </c>
      <c r="G13" s="30">
        <f t="shared" si="0"/>
        <v>57.877313507402889</v>
      </c>
      <c r="H13" s="26">
        <f t="shared" si="1"/>
        <v>0.67009163180467579</v>
      </c>
      <c r="I13" s="16">
        <v>8.0708766073691436</v>
      </c>
      <c r="J13" s="30">
        <f t="shared" si="2"/>
        <v>69.317586521838862</v>
      </c>
      <c r="K13" s="26">
        <f t="shared" si="3"/>
        <v>1.2086127043656036</v>
      </c>
      <c r="L13" s="16">
        <v>15.761133450584959</v>
      </c>
      <c r="M13" s="25">
        <f t="shared" si="4"/>
        <v>92.195664189987511</v>
      </c>
      <c r="N13" s="26">
        <f t="shared" si="5"/>
        <v>0.88615617624726117</v>
      </c>
      <c r="O13" s="16">
        <v>404.02073030853461</v>
      </c>
      <c r="P13" s="25">
        <f t="shared" si="6"/>
        <v>37.030115277587242</v>
      </c>
      <c r="Q13" s="26">
        <f t="shared" si="7"/>
        <v>-0.55137804034427285</v>
      </c>
      <c r="R13" s="7">
        <f t="shared" si="8"/>
        <v>0.33242088634579903</v>
      </c>
      <c r="S13" s="141">
        <f t="shared" si="9"/>
        <v>0.83625369264699656</v>
      </c>
    </row>
    <row r="14" spans="1:20">
      <c r="A14" s="120">
        <v>11</v>
      </c>
      <c r="B14" s="3" t="s">
        <v>23</v>
      </c>
      <c r="C14" s="4">
        <v>24470</v>
      </c>
      <c r="D14" s="4">
        <v>24425</v>
      </c>
      <c r="E14" s="9">
        <v>25069</v>
      </c>
      <c r="F14" s="16">
        <v>257.33408007837716</v>
      </c>
      <c r="G14" s="30">
        <f t="shared" si="0"/>
        <v>88.851111696450545</v>
      </c>
      <c r="H14" s="26">
        <f t="shared" si="1"/>
        <v>1.9462473875888031</v>
      </c>
      <c r="I14" s="16">
        <v>12.278883806455791</v>
      </c>
      <c r="J14" s="30">
        <f t="shared" si="2"/>
        <v>45.562259270199746</v>
      </c>
      <c r="K14" s="26">
        <f t="shared" si="3"/>
        <v>0.12565612800202555</v>
      </c>
      <c r="L14" s="16">
        <v>15.799798828771706</v>
      </c>
      <c r="M14" s="25">
        <f t="shared" si="4"/>
        <v>92.421839562098953</v>
      </c>
      <c r="N14" s="26">
        <f t="shared" si="5"/>
        <v>0.90733426871086731</v>
      </c>
      <c r="O14" s="16">
        <v>371.68141394829814</v>
      </c>
      <c r="P14" s="25">
        <f t="shared" si="6"/>
        <v>34.066087634987284</v>
      </c>
      <c r="Q14" s="26">
        <f t="shared" si="7"/>
        <v>-0.71087291105788386</v>
      </c>
      <c r="R14" s="7">
        <f t="shared" si="8"/>
        <v>0.31149839243718563</v>
      </c>
      <c r="S14" s="141">
        <f t="shared" si="9"/>
        <v>0.78362007812657319</v>
      </c>
    </row>
    <row r="15" spans="1:20">
      <c r="A15" s="120">
        <v>12</v>
      </c>
      <c r="B15" s="3" t="s">
        <v>24</v>
      </c>
      <c r="C15" s="4">
        <v>13842</v>
      </c>
      <c r="D15" s="4">
        <v>13796</v>
      </c>
      <c r="E15" s="9">
        <v>13811</v>
      </c>
      <c r="F15" s="16">
        <v>746.09772613342602</v>
      </c>
      <c r="G15" s="30">
        <f t="shared" si="0"/>
        <v>30.645340806545164</v>
      </c>
      <c r="H15" s="26">
        <f t="shared" si="1"/>
        <v>-0.45189665298515058</v>
      </c>
      <c r="I15" s="16">
        <v>17.660991439113463</v>
      </c>
      <c r="J15" s="30">
        <f t="shared" si="2"/>
        <v>31.677365875359886</v>
      </c>
      <c r="K15" s="26">
        <f t="shared" si="3"/>
        <v>-0.50732764253354978</v>
      </c>
      <c r="L15" s="16">
        <v>15.870519140802983</v>
      </c>
      <c r="M15" s="25">
        <f t="shared" si="4"/>
        <v>92.835522128767707</v>
      </c>
      <c r="N15" s="26">
        <f t="shared" si="5"/>
        <v>0.94606973122256843</v>
      </c>
      <c r="O15" s="16">
        <v>501.65026680833591</v>
      </c>
      <c r="P15" s="25">
        <f t="shared" si="6"/>
        <v>45.978252637579253</v>
      </c>
      <c r="Q15" s="26">
        <f t="shared" si="7"/>
        <v>-6.9877128933178212E-2</v>
      </c>
      <c r="R15" s="7">
        <f t="shared" si="8"/>
        <v>-3.058176443249767E-2</v>
      </c>
      <c r="S15" s="141">
        <f t="shared" si="9"/>
        <v>-7.6932931969062326E-2</v>
      </c>
    </row>
    <row r="16" spans="1:20">
      <c r="A16" s="120">
        <v>13</v>
      </c>
      <c r="B16" s="3" t="s">
        <v>25</v>
      </c>
      <c r="C16" s="4">
        <v>13965</v>
      </c>
      <c r="D16" s="4">
        <v>13824</v>
      </c>
      <c r="E16" s="9">
        <v>13704</v>
      </c>
      <c r="F16" s="16">
        <v>526.1797643418206</v>
      </c>
      <c r="G16" s="30">
        <f t="shared" si="0"/>
        <v>43.453626767550666</v>
      </c>
      <c r="H16" s="26">
        <f t="shared" si="1"/>
        <v>7.5819313623230397E-2</v>
      </c>
      <c r="I16" s="16">
        <v>10.442478653371683</v>
      </c>
      <c r="J16" s="30">
        <f t="shared" si="2"/>
        <v>53.574798293483575</v>
      </c>
      <c r="K16" s="26">
        <f t="shared" si="3"/>
        <v>0.49093132445448845</v>
      </c>
      <c r="L16" s="16">
        <v>15.850411028780828</v>
      </c>
      <c r="M16" s="25">
        <f t="shared" si="4"/>
        <v>92.717898561319231</v>
      </c>
      <c r="N16" s="26">
        <f t="shared" si="5"/>
        <v>0.93505596449780037</v>
      </c>
      <c r="O16" s="16">
        <v>416.92620463702093</v>
      </c>
      <c r="P16" s="25">
        <f t="shared" si="6"/>
        <v>38.212953598113131</v>
      </c>
      <c r="Q16" s="26">
        <f t="shared" si="7"/>
        <v>-0.48772929351885613</v>
      </c>
      <c r="R16" s="7">
        <f t="shared" si="8"/>
        <v>0.10526960310756139</v>
      </c>
      <c r="S16" s="141">
        <f t="shared" si="9"/>
        <v>0.26482118885456268</v>
      </c>
    </row>
    <row r="17" spans="1:19">
      <c r="A17" s="120">
        <v>14</v>
      </c>
      <c r="B17" s="3" t="s">
        <v>26</v>
      </c>
      <c r="C17" s="4">
        <v>6828</v>
      </c>
      <c r="D17" s="4">
        <v>6669</v>
      </c>
      <c r="E17" s="9">
        <v>6341</v>
      </c>
      <c r="F17" s="16">
        <v>875.73427100087815</v>
      </c>
      <c r="G17" s="30">
        <f t="shared" si="0"/>
        <v>26.108854991155543</v>
      </c>
      <c r="H17" s="26">
        <f t="shared" si="1"/>
        <v>-0.63880503435342595</v>
      </c>
      <c r="I17" s="16">
        <v>24.477814307643932</v>
      </c>
      <c r="J17" s="30">
        <f t="shared" si="2"/>
        <v>22.855540960766653</v>
      </c>
      <c r="K17" s="26">
        <f t="shared" si="3"/>
        <v>-0.90949652051133478</v>
      </c>
      <c r="L17" s="16">
        <v>15.198817330228076</v>
      </c>
      <c r="M17" s="25">
        <f t="shared" si="4"/>
        <v>88.906363432298932</v>
      </c>
      <c r="N17" s="26">
        <f t="shared" si="5"/>
        <v>0.57816015114239327</v>
      </c>
      <c r="O17" s="16">
        <v>501.73031897211524</v>
      </c>
      <c r="P17" s="25">
        <f t="shared" si="6"/>
        <v>45.985589738452035</v>
      </c>
      <c r="Q17" s="26">
        <f t="shared" si="7"/>
        <v>-6.9482318190424622E-2</v>
      </c>
      <c r="R17" s="7">
        <f t="shared" si="8"/>
        <v>-0.22182120802064334</v>
      </c>
      <c r="S17" s="141">
        <f t="shared" si="9"/>
        <v>-0.55802391466376289</v>
      </c>
    </row>
    <row r="18" spans="1:19">
      <c r="A18" s="120">
        <v>15</v>
      </c>
      <c r="B18" s="3" t="s">
        <v>27</v>
      </c>
      <c r="C18" s="4">
        <v>27016</v>
      </c>
      <c r="D18" s="4">
        <v>27076</v>
      </c>
      <c r="E18" s="9">
        <v>27310</v>
      </c>
      <c r="F18" s="16">
        <v>278.37546770907676</v>
      </c>
      <c r="G18" s="30">
        <f t="shared" si="0"/>
        <v>82.135179800550063</v>
      </c>
      <c r="H18" s="26">
        <f t="shared" si="1"/>
        <v>1.6695433459308393</v>
      </c>
      <c r="I18" s="16">
        <v>5.5945368753839588</v>
      </c>
      <c r="J18" s="30">
        <f t="shared" si="2"/>
        <v>100</v>
      </c>
      <c r="K18" s="26">
        <f t="shared" si="3"/>
        <v>2.60736091367888</v>
      </c>
      <c r="L18" s="16">
        <v>15.730431609789308</v>
      </c>
      <c r="M18" s="25">
        <f t="shared" si="4"/>
        <v>92.016071991692584</v>
      </c>
      <c r="N18" s="26">
        <f t="shared" si="5"/>
        <v>0.86933993252573782</v>
      </c>
      <c r="O18" s="16">
        <v>351.1009499829201</v>
      </c>
      <c r="P18" s="25">
        <f t="shared" si="6"/>
        <v>32.179805828303266</v>
      </c>
      <c r="Q18" s="26">
        <f t="shared" si="7"/>
        <v>-0.81237408080493956</v>
      </c>
      <c r="R18" s="7">
        <f t="shared" si="8"/>
        <v>0.70429920610511565</v>
      </c>
      <c r="S18" s="141">
        <f t="shared" si="9"/>
        <v>1.7717683696357012</v>
      </c>
    </row>
    <row r="19" spans="1:19">
      <c r="A19" s="120">
        <v>16</v>
      </c>
      <c r="B19" s="3" t="s">
        <v>28</v>
      </c>
      <c r="C19" s="4">
        <v>28340</v>
      </c>
      <c r="D19" s="4">
        <v>28639</v>
      </c>
      <c r="E19" s="9">
        <v>29350</v>
      </c>
      <c r="F19" s="16">
        <v>454.29576268874553</v>
      </c>
      <c r="G19" s="30">
        <f t="shared" si="0"/>
        <v>50.329369037088021</v>
      </c>
      <c r="H19" s="26">
        <f t="shared" si="1"/>
        <v>0.35910772465384744</v>
      </c>
      <c r="I19" s="16">
        <v>10.019929151862911</v>
      </c>
      <c r="J19" s="30">
        <f t="shared" si="2"/>
        <v>55.834096135737845</v>
      </c>
      <c r="K19" s="26">
        <f t="shared" si="3"/>
        <v>0.59392807252347068</v>
      </c>
      <c r="L19" s="16">
        <v>15.477769547914338</v>
      </c>
      <c r="M19" s="25">
        <f t="shared" si="4"/>
        <v>90.538110607556845</v>
      </c>
      <c r="N19" s="26">
        <f t="shared" si="5"/>
        <v>0.73094996301374537</v>
      </c>
      <c r="O19" s="16">
        <v>381.01704326632523</v>
      </c>
      <c r="P19" s="25">
        <f t="shared" si="6"/>
        <v>34.92173538744634</v>
      </c>
      <c r="Q19" s="26">
        <f t="shared" si="7"/>
        <v>-0.66483034866965307</v>
      </c>
      <c r="R19" s="7">
        <f t="shared" si="8"/>
        <v>7.0865012570351466E-2</v>
      </c>
      <c r="S19" s="141">
        <f t="shared" si="9"/>
        <v>0.17827137486116373</v>
      </c>
    </row>
    <row r="20" spans="1:19">
      <c r="A20" s="120">
        <v>17</v>
      </c>
      <c r="B20" s="3" t="s">
        <v>29</v>
      </c>
      <c r="C20" s="4">
        <v>744579</v>
      </c>
      <c r="D20" s="4">
        <v>747082</v>
      </c>
      <c r="E20" s="9">
        <v>764071</v>
      </c>
      <c r="F20" s="16">
        <v>346.38961545116285</v>
      </c>
      <c r="G20" s="30">
        <f t="shared" si="0"/>
        <v>66.007807602912592</v>
      </c>
      <c r="H20" s="26">
        <f t="shared" si="1"/>
        <v>1.0050772468727835</v>
      </c>
      <c r="I20" s="16">
        <v>9.3589537971061745</v>
      </c>
      <c r="J20" s="30">
        <f t="shared" si="2"/>
        <v>59.777374658199641</v>
      </c>
      <c r="K20" s="26">
        <f t="shared" si="3"/>
        <v>0.77369404093540228</v>
      </c>
      <c r="L20" s="16">
        <v>15.277898757399496</v>
      </c>
      <c r="M20" s="25">
        <f t="shared" si="4"/>
        <v>89.368954826884874</v>
      </c>
      <c r="N20" s="26">
        <f t="shared" si="5"/>
        <v>0.62147522667847988</v>
      </c>
      <c r="O20" s="16">
        <v>381.88007608813933</v>
      </c>
      <c r="P20" s="25">
        <f t="shared" si="6"/>
        <v>35.000835796120207</v>
      </c>
      <c r="Q20" s="26">
        <f t="shared" si="7"/>
        <v>-0.66057394118090051</v>
      </c>
      <c r="R20" s="7">
        <f t="shared" si="8"/>
        <v>0.21581972642497296</v>
      </c>
      <c r="S20" s="141">
        <f t="shared" si="9"/>
        <v>0.5429263039182346</v>
      </c>
    </row>
    <row r="21" spans="1:19">
      <c r="A21" s="120">
        <v>18</v>
      </c>
      <c r="B21" s="3" t="s">
        <v>30</v>
      </c>
      <c r="C21" s="4">
        <v>8634</v>
      </c>
      <c r="D21" s="4">
        <v>8464</v>
      </c>
      <c r="E21" s="9">
        <v>8446</v>
      </c>
      <c r="F21" s="16">
        <v>257.88846611724756</v>
      </c>
      <c r="G21" s="30">
        <f t="shared" si="0"/>
        <v>88.660107358008233</v>
      </c>
      <c r="H21" s="26">
        <f t="shared" si="1"/>
        <v>1.9383777913450631</v>
      </c>
      <c r="I21" s="16">
        <v>8.0325574780179405</v>
      </c>
      <c r="J21" s="30">
        <f t="shared" si="2"/>
        <v>69.64826446239671</v>
      </c>
      <c r="K21" s="26">
        <f t="shared" si="3"/>
        <v>1.2236876324687631</v>
      </c>
      <c r="L21" s="16">
        <v>16.123965348956929</v>
      </c>
      <c r="M21" s="25">
        <f t="shared" si="4"/>
        <v>94.318070422039057</v>
      </c>
      <c r="N21" s="26">
        <f t="shared" si="5"/>
        <v>1.0848891992466636</v>
      </c>
      <c r="O21" s="16">
        <v>335.05181040419154</v>
      </c>
      <c r="P21" s="25">
        <f t="shared" si="6"/>
        <v>30.708838018674882</v>
      </c>
      <c r="Q21" s="26">
        <f t="shared" si="7"/>
        <v>-0.89152712824911529</v>
      </c>
      <c r="R21" s="7">
        <f t="shared" si="8"/>
        <v>0.49278007331245172</v>
      </c>
      <c r="S21" s="141">
        <f t="shared" si="9"/>
        <v>1.2396608423145887</v>
      </c>
    </row>
    <row r="22" spans="1:19">
      <c r="A22" s="120">
        <v>19</v>
      </c>
      <c r="B22" s="3" t="s">
        <v>31</v>
      </c>
      <c r="C22" s="4">
        <v>14459</v>
      </c>
      <c r="D22" s="4">
        <v>14508</v>
      </c>
      <c r="E22" s="9">
        <v>14998</v>
      </c>
      <c r="F22" s="16">
        <v>228.64419092347237</v>
      </c>
      <c r="G22" s="30">
        <f t="shared" si="0"/>
        <v>100</v>
      </c>
      <c r="H22" s="26">
        <f t="shared" si="1"/>
        <v>2.4055942811254147</v>
      </c>
      <c r="I22" s="16">
        <v>13.121313355416371</v>
      </c>
      <c r="J22" s="30">
        <f t="shared" si="2"/>
        <v>42.637019053238141</v>
      </c>
      <c r="K22" s="26">
        <f t="shared" si="3"/>
        <v>-7.699565095538671E-3</v>
      </c>
      <c r="L22" s="16">
        <v>17.09530875346373</v>
      </c>
      <c r="M22" s="25">
        <f t="shared" si="4"/>
        <v>100</v>
      </c>
      <c r="N22" s="26">
        <f t="shared" si="5"/>
        <v>1.6169207323459656</v>
      </c>
      <c r="O22" s="16">
        <v>343.04067241039343</v>
      </c>
      <c r="P22" s="25">
        <f t="shared" si="6"/>
        <v>31.441049162396343</v>
      </c>
      <c r="Q22" s="26">
        <f t="shared" si="7"/>
        <v>-0.85212671240127913</v>
      </c>
      <c r="R22" s="7">
        <f t="shared" si="8"/>
        <v>0.46211240471465675</v>
      </c>
      <c r="S22" s="141">
        <f t="shared" si="9"/>
        <v>1.1625118057672814</v>
      </c>
    </row>
    <row r="23" spans="1:19" ht="15.75" customHeight="1">
      <c r="A23" s="120">
        <v>20</v>
      </c>
      <c r="B23" s="3" t="s">
        <v>32</v>
      </c>
      <c r="C23" s="4">
        <v>37700</v>
      </c>
      <c r="D23" s="4">
        <v>37230</v>
      </c>
      <c r="E23" s="9">
        <v>36822</v>
      </c>
      <c r="F23" s="16">
        <v>830.5382826799455</v>
      </c>
      <c r="G23" s="30">
        <f t="shared" si="0"/>
        <v>27.529638993363804</v>
      </c>
      <c r="H23" s="26">
        <f t="shared" si="1"/>
        <v>-0.58026711559132815</v>
      </c>
      <c r="I23" s="16">
        <v>18.028748540886181</v>
      </c>
      <c r="J23" s="30">
        <f t="shared" si="2"/>
        <v>31.031199213281425</v>
      </c>
      <c r="K23" s="26">
        <f t="shared" si="3"/>
        <v>-0.53678505344235916</v>
      </c>
      <c r="L23" s="16">
        <v>13.458087464084965</v>
      </c>
      <c r="M23" s="25">
        <f t="shared" si="4"/>
        <v>78.723863126240303</v>
      </c>
      <c r="N23" s="26">
        <f t="shared" si="5"/>
        <v>-0.3752855356238643</v>
      </c>
      <c r="O23" s="16">
        <v>416.82709117567583</v>
      </c>
      <c r="P23" s="25">
        <f t="shared" si="6"/>
        <v>38.203869453108084</v>
      </c>
      <c r="Q23" s="26">
        <f t="shared" si="7"/>
        <v>-0.48821811302657597</v>
      </c>
      <c r="R23" s="7">
        <f t="shared" si="8"/>
        <v>-0.49375478614214063</v>
      </c>
      <c r="S23" s="141">
        <f t="shared" si="9"/>
        <v>-1.2421128759760653</v>
      </c>
    </row>
    <row r="24" spans="1:19" ht="15.75" customHeight="1">
      <c r="A24" s="120">
        <v>21</v>
      </c>
      <c r="B24" s="3" t="s">
        <v>33</v>
      </c>
      <c r="C24" s="4">
        <v>10062</v>
      </c>
      <c r="D24" s="4">
        <v>9853</v>
      </c>
      <c r="E24" s="9">
        <v>10023</v>
      </c>
      <c r="F24" s="16">
        <v>636.41003435101049</v>
      </c>
      <c r="G24" s="30">
        <f t="shared" si="0"/>
        <v>35.927181939649337</v>
      </c>
      <c r="H24" s="26">
        <f t="shared" si="1"/>
        <v>-0.23427878377814862</v>
      </c>
      <c r="I24" s="16">
        <v>11.305036556899829</v>
      </c>
      <c r="J24" s="30">
        <f t="shared" si="2"/>
        <v>49.487118836156547</v>
      </c>
      <c r="K24" s="26">
        <f t="shared" si="3"/>
        <v>0.30458241401911823</v>
      </c>
      <c r="L24" s="16">
        <v>14.226097037675849</v>
      </c>
      <c r="M24" s="25">
        <f t="shared" si="4"/>
        <v>83.216379667863322</v>
      </c>
      <c r="N24" s="26">
        <f t="shared" si="5"/>
        <v>4.5374458541606912E-2</v>
      </c>
      <c r="O24" s="16">
        <v>447.39885001103011</v>
      </c>
      <c r="P24" s="25">
        <f t="shared" si="6"/>
        <v>41.005893381551665</v>
      </c>
      <c r="Q24" s="26">
        <f t="shared" si="7"/>
        <v>-0.33744069186476172</v>
      </c>
      <c r="R24" s="7">
        <f t="shared" si="8"/>
        <v>-0.1118406589893894</v>
      </c>
      <c r="S24" s="141">
        <f t="shared" si="9"/>
        <v>-0.28135164759370523</v>
      </c>
    </row>
    <row r="25" spans="1:19" ht="15.75" customHeight="1">
      <c r="A25" s="120">
        <v>22</v>
      </c>
      <c r="B25" s="3" t="s">
        <v>34</v>
      </c>
      <c r="C25" s="4">
        <v>4660</v>
      </c>
      <c r="D25" s="4">
        <v>4569</v>
      </c>
      <c r="E25" s="9">
        <v>4544</v>
      </c>
      <c r="F25" s="16">
        <v>549.16305328040846</v>
      </c>
      <c r="G25" s="30">
        <f t="shared" si="0"/>
        <v>41.635027986255338</v>
      </c>
      <c r="H25" s="26">
        <f t="shared" si="1"/>
        <v>8.9097296423192539E-4</v>
      </c>
      <c r="I25" s="16">
        <v>8.608222599649352</v>
      </c>
      <c r="J25" s="30">
        <f t="shared" si="2"/>
        <v>64.990615781843829</v>
      </c>
      <c r="K25" s="26">
        <f t="shared" si="3"/>
        <v>1.011354995853629</v>
      </c>
      <c r="L25" s="16">
        <v>13.516203733032105</v>
      </c>
      <c r="M25" s="25">
        <f t="shared" si="4"/>
        <v>79.063817611913848</v>
      </c>
      <c r="N25" s="26">
        <f t="shared" si="5"/>
        <v>-0.34345365462019517</v>
      </c>
      <c r="O25" s="16">
        <v>370.07715455721558</v>
      </c>
      <c r="P25" s="25">
        <f t="shared" si="6"/>
        <v>33.919050847687842</v>
      </c>
      <c r="Q25" s="26">
        <f t="shared" si="7"/>
        <v>-0.71878498753227804</v>
      </c>
      <c r="R25" s="7">
        <f t="shared" si="8"/>
        <v>-0.15375553217337806</v>
      </c>
      <c r="S25" s="141">
        <f t="shared" si="9"/>
        <v>-0.38679468356611701</v>
      </c>
    </row>
    <row r="26" spans="1:19" ht="15.75" customHeight="1">
      <c r="A26" s="120">
        <v>23</v>
      </c>
      <c r="B26" s="3" t="s">
        <v>35</v>
      </c>
      <c r="C26" s="4">
        <v>6447</v>
      </c>
      <c r="D26" s="4">
        <v>6383</v>
      </c>
      <c r="E26" s="9">
        <v>6270</v>
      </c>
      <c r="F26" s="16">
        <v>357.76670480347809</v>
      </c>
      <c r="G26" s="30">
        <f t="shared" si="0"/>
        <v>63.908739369435466</v>
      </c>
      <c r="H26" s="26">
        <f t="shared" si="1"/>
        <v>0.91859324540851828</v>
      </c>
      <c r="I26" s="16">
        <v>7.8578053270780899</v>
      </c>
      <c r="J26" s="30">
        <f t="shared" si="2"/>
        <v>71.197193650307412</v>
      </c>
      <c r="K26" s="26">
        <f t="shared" si="3"/>
        <v>1.2943001326713715</v>
      </c>
      <c r="L26" s="16">
        <v>15.38695829478127</v>
      </c>
      <c r="M26" s="25">
        <f t="shared" si="4"/>
        <v>90.006904915734111</v>
      </c>
      <c r="N26" s="26">
        <f t="shared" si="5"/>
        <v>0.6812101387632401</v>
      </c>
      <c r="O26" s="16">
        <v>341.45698381375951</v>
      </c>
      <c r="P26" s="25">
        <f t="shared" si="6"/>
        <v>31.29589777065372</v>
      </c>
      <c r="Q26" s="26">
        <f t="shared" si="7"/>
        <v>-0.85993733539519401</v>
      </c>
      <c r="R26" s="7">
        <f t="shared" si="8"/>
        <v>0.23484576921054839</v>
      </c>
      <c r="S26" s="141">
        <f t="shared" si="9"/>
        <v>0.59078911636301668</v>
      </c>
    </row>
    <row r="27" spans="1:19" ht="15.75" customHeight="1">
      <c r="A27" s="120">
        <v>24</v>
      </c>
      <c r="B27" s="3" t="s">
        <v>36</v>
      </c>
      <c r="C27" s="4">
        <v>5660</v>
      </c>
      <c r="D27" s="4">
        <v>5557</v>
      </c>
      <c r="E27" s="9">
        <v>5472</v>
      </c>
      <c r="F27" s="16">
        <v>966.99515297494531</v>
      </c>
      <c r="G27" s="30">
        <f t="shared" si="0"/>
        <v>23.644812512250152</v>
      </c>
      <c r="H27" s="26">
        <f t="shared" si="1"/>
        <v>-0.74032639033177028</v>
      </c>
      <c r="I27" s="16">
        <v>12.458362242131654</v>
      </c>
      <c r="J27" s="30">
        <f t="shared" si="2"/>
        <v>44.905877407099062</v>
      </c>
      <c r="K27" s="26">
        <f t="shared" si="3"/>
        <v>9.5733027060462397E-2</v>
      </c>
      <c r="L27" s="16">
        <v>11.696428118610701</v>
      </c>
      <c r="M27" s="25">
        <f t="shared" si="4"/>
        <v>68.418934617023837</v>
      </c>
      <c r="N27" s="26">
        <f t="shared" si="5"/>
        <v>-1.340194874610189</v>
      </c>
      <c r="O27" s="16">
        <v>468.04151971884158</v>
      </c>
      <c r="P27" s="25">
        <f t="shared" si="6"/>
        <v>42.897876593239033</v>
      </c>
      <c r="Q27" s="26">
        <f t="shared" si="7"/>
        <v>-0.23563272846948691</v>
      </c>
      <c r="R27" s="7">
        <f t="shared" si="8"/>
        <v>-0.49121073896409417</v>
      </c>
      <c r="S27" s="141">
        <f t="shared" si="9"/>
        <v>-1.235712950657605</v>
      </c>
    </row>
    <row r="28" spans="1:19" ht="15.75" customHeight="1">
      <c r="A28" s="120">
        <v>25</v>
      </c>
      <c r="B28" s="3" t="s">
        <v>37</v>
      </c>
      <c r="C28" s="4">
        <v>12490</v>
      </c>
      <c r="D28" s="4">
        <v>12267</v>
      </c>
      <c r="E28" s="9">
        <v>12183</v>
      </c>
      <c r="F28" s="16">
        <v>1080.0176914529104</v>
      </c>
      <c r="G28" s="30">
        <f t="shared" si="0"/>
        <v>21.170411626858193</v>
      </c>
      <c r="H28" s="26">
        <f t="shared" si="1"/>
        <v>-0.84227452445265627</v>
      </c>
      <c r="I28" s="16">
        <v>11.281525105584693</v>
      </c>
      <c r="J28" s="30">
        <f t="shared" si="2"/>
        <v>49.590253294871417</v>
      </c>
      <c r="K28" s="26">
        <f t="shared" si="3"/>
        <v>0.30928410215550284</v>
      </c>
      <c r="L28" s="16">
        <v>10.498150342276666</v>
      </c>
      <c r="M28" s="25">
        <f t="shared" si="4"/>
        <v>61.409539269945078</v>
      </c>
      <c r="N28" s="26">
        <f t="shared" si="5"/>
        <v>-1.9965246128509293</v>
      </c>
      <c r="O28" s="16">
        <v>474.52226173401391</v>
      </c>
      <c r="P28" s="25">
        <f t="shared" si="6"/>
        <v>43.491862510057878</v>
      </c>
      <c r="Q28" s="26">
        <f t="shared" si="7"/>
        <v>-0.20367023741605456</v>
      </c>
      <c r="R28" s="7">
        <f t="shared" si="8"/>
        <v>-0.58737110199603837</v>
      </c>
      <c r="S28" s="141">
        <f t="shared" si="9"/>
        <v>-1.47761850465486</v>
      </c>
    </row>
    <row r="29" spans="1:19" ht="15.75" customHeight="1">
      <c r="A29" s="120">
        <v>26</v>
      </c>
      <c r="B29" s="3" t="s">
        <v>38</v>
      </c>
      <c r="C29" s="4">
        <v>8230</v>
      </c>
      <c r="D29" s="4">
        <v>8067</v>
      </c>
      <c r="E29" s="9">
        <v>7891</v>
      </c>
      <c r="F29" s="16">
        <v>1058.6140442895244</v>
      </c>
      <c r="G29" s="30">
        <f t="shared" si="0"/>
        <v>21.598446776409819</v>
      </c>
      <c r="H29" s="26">
        <f t="shared" si="1"/>
        <v>-0.82463898888016141</v>
      </c>
      <c r="I29" s="16">
        <v>20.453090710834363</v>
      </c>
      <c r="J29" s="30">
        <f t="shared" si="2"/>
        <v>27.353014536920007</v>
      </c>
      <c r="K29" s="26">
        <f t="shared" si="3"/>
        <v>-0.70446593790883139</v>
      </c>
      <c r="L29" s="16">
        <v>12.362706180396712</v>
      </c>
      <c r="M29" s="25">
        <f t="shared" si="4"/>
        <v>72.316366780400315</v>
      </c>
      <c r="N29" s="26">
        <f t="shared" si="5"/>
        <v>-0.97525603110980053</v>
      </c>
      <c r="O29" s="16">
        <v>502.24332907244525</v>
      </c>
      <c r="P29" s="25">
        <f t="shared" si="6"/>
        <v>46.032609165250456</v>
      </c>
      <c r="Q29" s="26">
        <f t="shared" si="7"/>
        <v>-6.6952194216390412E-2</v>
      </c>
      <c r="R29" s="7">
        <f t="shared" si="8"/>
        <v>-0.52765306926631483</v>
      </c>
      <c r="S29" s="141">
        <f t="shared" si="9"/>
        <v>-1.3273889991120094</v>
      </c>
    </row>
    <row r="30" spans="1:19" ht="15.75" customHeight="1">
      <c r="A30" s="120">
        <v>27</v>
      </c>
      <c r="B30" s="3" t="s">
        <v>39</v>
      </c>
      <c r="C30" s="4">
        <v>10339</v>
      </c>
      <c r="D30" s="4">
        <v>10098</v>
      </c>
      <c r="E30" s="9">
        <v>9777</v>
      </c>
      <c r="F30" s="16">
        <v>791.6534740691194</v>
      </c>
      <c r="G30" s="30">
        <f t="shared" si="0"/>
        <v>28.881852781904097</v>
      </c>
      <c r="H30" s="26">
        <f t="shared" si="1"/>
        <v>-0.52455436771442943</v>
      </c>
      <c r="I30" s="16">
        <v>17.907829662577768</v>
      </c>
      <c r="J30" s="30">
        <f t="shared" si="2"/>
        <v>31.240730902611485</v>
      </c>
      <c r="K30" s="26">
        <f t="shared" si="3"/>
        <v>-0.52723293410033234</v>
      </c>
      <c r="L30" s="16">
        <v>14.287615966186895</v>
      </c>
      <c r="M30" s="25">
        <f t="shared" si="4"/>
        <v>83.576238207993995</v>
      </c>
      <c r="N30" s="26">
        <f t="shared" si="5"/>
        <v>7.9070069896456929E-2</v>
      </c>
      <c r="O30" s="16">
        <v>442.24063060423481</v>
      </c>
      <c r="P30" s="25">
        <f t="shared" si="6"/>
        <v>40.533121949464878</v>
      </c>
      <c r="Q30" s="26">
        <f t="shared" si="7"/>
        <v>-0.36288060927782206</v>
      </c>
      <c r="R30" s="7">
        <f t="shared" si="8"/>
        <v>-0.33969569009478978</v>
      </c>
      <c r="S30" s="141">
        <f t="shared" si="9"/>
        <v>-0.85455453278147386</v>
      </c>
    </row>
    <row r="31" spans="1:19" ht="15.75" customHeight="1">
      <c r="A31" s="120">
        <v>28</v>
      </c>
      <c r="B31" s="3" t="s">
        <v>40</v>
      </c>
      <c r="C31" s="4">
        <v>28708</v>
      </c>
      <c r="D31" s="4">
        <v>28587</v>
      </c>
      <c r="E31" s="9">
        <v>28695</v>
      </c>
      <c r="F31" s="16">
        <v>539.64000262494471</v>
      </c>
      <c r="G31" s="30">
        <f t="shared" si="0"/>
        <v>42.3697631404806</v>
      </c>
      <c r="H31" s="26">
        <f t="shared" si="1"/>
        <v>3.1162897973837485E-2</v>
      </c>
      <c r="I31" s="16">
        <v>15.015110873900058</v>
      </c>
      <c r="J31" s="30">
        <f t="shared" si="2"/>
        <v>37.259377718672958</v>
      </c>
      <c r="K31" s="26">
        <f t="shared" si="3"/>
        <v>-0.25285518795441281</v>
      </c>
      <c r="L31" s="16">
        <v>15.97489445173208</v>
      </c>
      <c r="M31" s="25">
        <f t="shared" si="4"/>
        <v>93.446071563319151</v>
      </c>
      <c r="N31" s="26">
        <f t="shared" si="5"/>
        <v>1.0032389634772716</v>
      </c>
      <c r="O31" s="16">
        <v>394.67622553184179</v>
      </c>
      <c r="P31" s="25">
        <f t="shared" si="6"/>
        <v>36.173654053855849</v>
      </c>
      <c r="Q31" s="26">
        <f t="shared" si="7"/>
        <v>-0.59746437577076605</v>
      </c>
      <c r="R31" s="7">
        <f t="shared" si="8"/>
        <v>-8.2676415608967171E-2</v>
      </c>
      <c r="S31" s="141">
        <f t="shared" si="9"/>
        <v>-0.20798469857846319</v>
      </c>
    </row>
    <row r="32" spans="1:19" ht="15.75" customHeight="1">
      <c r="A32" s="120">
        <v>29</v>
      </c>
      <c r="B32" s="3" t="s">
        <v>41</v>
      </c>
      <c r="C32" s="4">
        <v>45937</v>
      </c>
      <c r="D32" s="4">
        <v>45962</v>
      </c>
      <c r="E32" s="9">
        <v>46387</v>
      </c>
      <c r="F32" s="16">
        <v>1184.7070394680452</v>
      </c>
      <c r="G32" s="30">
        <f t="shared" si="0"/>
        <v>19.299639768000176</v>
      </c>
      <c r="H32" s="26">
        <f t="shared" si="1"/>
        <v>-0.919352455317616</v>
      </c>
      <c r="I32" s="16">
        <v>13.753155585506523</v>
      </c>
      <c r="J32" s="30">
        <f t="shared" si="2"/>
        <v>40.67820538058659</v>
      </c>
      <c r="K32" s="26">
        <f t="shared" si="3"/>
        <v>-9.6997857061713141E-2</v>
      </c>
      <c r="L32" s="16">
        <v>10.823864871037227</v>
      </c>
      <c r="M32" s="25">
        <f t="shared" si="4"/>
        <v>63.314825295823752</v>
      </c>
      <c r="N32" s="26">
        <f t="shared" si="5"/>
        <v>-1.818121795386817</v>
      </c>
      <c r="O32" s="16">
        <v>429.74810944623562</v>
      </c>
      <c r="P32" s="25">
        <f t="shared" si="6"/>
        <v>39.388132438072375</v>
      </c>
      <c r="Q32" s="26">
        <f t="shared" si="7"/>
        <v>-0.42449270474660755</v>
      </c>
      <c r="R32" s="7">
        <f t="shared" si="8"/>
        <v>-0.73669150345187229</v>
      </c>
      <c r="S32" s="141">
        <f t="shared" si="9"/>
        <v>-1.8532559637737134</v>
      </c>
    </row>
    <row r="33" spans="1:19" ht="15.75" customHeight="1">
      <c r="A33" s="120">
        <v>30</v>
      </c>
      <c r="B33" s="3" t="s">
        <v>42</v>
      </c>
      <c r="C33" s="4">
        <v>3209</v>
      </c>
      <c r="D33" s="4">
        <v>3196</v>
      </c>
      <c r="E33" s="9">
        <v>3158</v>
      </c>
      <c r="F33" s="16">
        <v>1227.0665750883411</v>
      </c>
      <c r="G33" s="30">
        <f t="shared" si="0"/>
        <v>18.63339736941424</v>
      </c>
      <c r="H33" s="26">
        <f t="shared" si="1"/>
        <v>-0.94680240080100542</v>
      </c>
      <c r="I33" s="16">
        <v>25.829571024129379</v>
      </c>
      <c r="J33" s="30">
        <f t="shared" si="2"/>
        <v>21.659426206334103</v>
      </c>
      <c r="K33" s="26">
        <f t="shared" si="3"/>
        <v>-0.96402493536652722</v>
      </c>
      <c r="L33" s="16">
        <v>13.373270438998103</v>
      </c>
      <c r="M33" s="25">
        <f t="shared" si="4"/>
        <v>78.227721019010588</v>
      </c>
      <c r="N33" s="26">
        <f t="shared" si="5"/>
        <v>-0.42174215609455862</v>
      </c>
      <c r="O33" s="16">
        <v>566.37275221702703</v>
      </c>
      <c r="P33" s="25">
        <f t="shared" si="6"/>
        <v>51.910327196985001</v>
      </c>
      <c r="Q33" s="26">
        <f t="shared" si="7"/>
        <v>0.24932889037573699</v>
      </c>
      <c r="R33" s="7">
        <f t="shared" si="8"/>
        <v>-0.36678234230212348</v>
      </c>
      <c r="S33" s="141">
        <f t="shared" si="9"/>
        <v>-0.92269499525008314</v>
      </c>
    </row>
    <row r="34" spans="1:19" ht="15.75" customHeight="1">
      <c r="A34" s="120">
        <v>31</v>
      </c>
      <c r="B34" s="3" t="s">
        <v>43</v>
      </c>
      <c r="C34" s="4">
        <v>4483</v>
      </c>
      <c r="D34" s="4">
        <v>4423</v>
      </c>
      <c r="E34" s="9">
        <v>4305</v>
      </c>
      <c r="F34" s="16">
        <v>1427.5367161878753</v>
      </c>
      <c r="G34" s="30">
        <f t="shared" si="0"/>
        <v>16.016694234951011</v>
      </c>
      <c r="H34" s="26">
        <f t="shared" si="1"/>
        <v>-1.0546135496256401</v>
      </c>
      <c r="I34" s="16">
        <v>18.160147209217079</v>
      </c>
      <c r="J34" s="30">
        <f t="shared" si="2"/>
        <v>30.806671393855684</v>
      </c>
      <c r="K34" s="26">
        <f t="shared" si="3"/>
        <v>-0.54702081555365167</v>
      </c>
      <c r="L34" s="16">
        <v>10.328304602803952</v>
      </c>
      <c r="M34" s="25">
        <f t="shared" si="4"/>
        <v>60.416016766654202</v>
      </c>
      <c r="N34" s="26">
        <f t="shared" si="5"/>
        <v>-2.0895538018512254</v>
      </c>
      <c r="O34" s="16">
        <v>496.88686673161453</v>
      </c>
      <c r="P34" s="25">
        <f t="shared" si="6"/>
        <v>45.541667975649752</v>
      </c>
      <c r="Q34" s="26">
        <f t="shared" si="7"/>
        <v>-9.3369829611540084E-2</v>
      </c>
      <c r="R34" s="7">
        <f t="shared" si="8"/>
        <v>-0.77558556525071953</v>
      </c>
      <c r="S34" s="141">
        <f t="shared" si="9"/>
        <v>-1.9510997038553526</v>
      </c>
    </row>
    <row r="35" spans="1:19" ht="15.75" customHeight="1">
      <c r="A35" s="120">
        <v>32</v>
      </c>
      <c r="B35" s="3" t="s">
        <v>44</v>
      </c>
      <c r="C35" s="4">
        <v>7460</v>
      </c>
      <c r="D35" s="4">
        <v>7367</v>
      </c>
      <c r="E35" s="9">
        <v>7359</v>
      </c>
      <c r="F35" s="16">
        <v>1322.3888507955444</v>
      </c>
      <c r="G35" s="30">
        <f t="shared" si="0"/>
        <v>17.290238857195511</v>
      </c>
      <c r="H35" s="26">
        <f t="shared" si="1"/>
        <v>-1.0021420609820573</v>
      </c>
      <c r="I35" s="16">
        <v>21.804410994901428</v>
      </c>
      <c r="J35" s="30">
        <f t="shared" si="2"/>
        <v>25.657821606335258</v>
      </c>
      <c r="K35" s="26">
        <f t="shared" si="3"/>
        <v>-0.78174630171670645</v>
      </c>
      <c r="L35" s="16">
        <v>13.420212796128837</v>
      </c>
      <c r="M35" s="25">
        <f t="shared" si="4"/>
        <v>78.502313059480301</v>
      </c>
      <c r="N35" s="26">
        <f t="shared" si="5"/>
        <v>-0.39603053431828267</v>
      </c>
      <c r="O35" s="16">
        <v>536.5007340151742</v>
      </c>
      <c r="P35" s="25">
        <f t="shared" si="6"/>
        <v>49.172437295286002</v>
      </c>
      <c r="Q35" s="26">
        <f t="shared" si="7"/>
        <v>0.10200253294792955</v>
      </c>
      <c r="R35" s="7">
        <f t="shared" si="8"/>
        <v>-0.39518276622423743</v>
      </c>
      <c r="S35" s="141">
        <f t="shared" si="9"/>
        <v>-0.99414044393618672</v>
      </c>
    </row>
    <row r="36" spans="1:19" ht="15.75" customHeight="1">
      <c r="A36" s="131">
        <v>33</v>
      </c>
      <c r="B36" s="132" t="s">
        <v>45</v>
      </c>
      <c r="C36" s="133">
        <v>8259</v>
      </c>
      <c r="D36" s="133">
        <v>8222</v>
      </c>
      <c r="E36" s="9">
        <v>8151</v>
      </c>
      <c r="F36" s="139">
        <v>641.04192966170729</v>
      </c>
      <c r="G36" s="201">
        <f t="shared" si="0"/>
        <v>35.667587460953328</v>
      </c>
      <c r="H36" s="199">
        <f t="shared" si="1"/>
        <v>-0.24497437190511051</v>
      </c>
      <c r="I36" s="139">
        <v>23.382647530484274</v>
      </c>
      <c r="J36" s="201">
        <f t="shared" si="2"/>
        <v>23.926019789206016</v>
      </c>
      <c r="K36" s="199">
        <f t="shared" si="3"/>
        <v>-0.86069558946811386</v>
      </c>
      <c r="L36" s="139">
        <v>16.13670997101794</v>
      </c>
      <c r="M36" s="202">
        <f t="shared" si="4"/>
        <v>94.392620827912424</v>
      </c>
      <c r="N36" s="199">
        <f t="shared" si="5"/>
        <v>1.0918697797318262</v>
      </c>
      <c r="O36" s="139">
        <v>530.22846965857002</v>
      </c>
      <c r="P36" s="202">
        <f t="shared" si="6"/>
        <v>48.597559189404684</v>
      </c>
      <c r="Q36" s="199">
        <f t="shared" si="7"/>
        <v>7.1068236703243221E-2</v>
      </c>
      <c r="R36" s="135">
        <f t="shared" si="8"/>
        <v>2.5667258353017652E-2</v>
      </c>
      <c r="S36" s="203">
        <f t="shared" si="9"/>
        <v>6.4569768204959646E-2</v>
      </c>
    </row>
    <row r="37" spans="1:19" ht="15.75" customHeight="1"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2"/>
      <c r="S37" s="11"/>
    </row>
    <row r="38" spans="1:19" ht="15.75" customHeight="1">
      <c r="B38" s="45" t="s">
        <v>46</v>
      </c>
      <c r="F38" s="174">
        <f>MAX(F4:F36)</f>
        <v>1427.5367161878753</v>
      </c>
      <c r="G38" s="173"/>
      <c r="H38" s="173"/>
      <c r="I38" s="174">
        <f>MAX(I4:I36)</f>
        <v>45.351267510364991</v>
      </c>
      <c r="J38" s="173"/>
      <c r="K38" s="173"/>
      <c r="L38" s="174">
        <f>MAX(L4:L36)</f>
        <v>17.09530875346373</v>
      </c>
      <c r="M38" s="173"/>
      <c r="N38" s="173"/>
      <c r="O38" s="174">
        <f>MAX(O4:O36)</f>
        <v>1091.0598772914736</v>
      </c>
      <c r="P38" s="173"/>
      <c r="Q38" s="173"/>
      <c r="R38" s="176"/>
      <c r="S38" s="173"/>
    </row>
    <row r="39" spans="1:19" ht="15.75" customHeight="1">
      <c r="B39" s="47" t="s">
        <v>47</v>
      </c>
      <c r="F39" s="174">
        <f>MIN(F4:F36)</f>
        <v>228.64419092347237</v>
      </c>
      <c r="G39" s="173"/>
      <c r="H39" s="173"/>
      <c r="I39" s="174">
        <f>MIN(I4:I36)</f>
        <v>5.5945368753839588</v>
      </c>
      <c r="J39" s="173"/>
      <c r="K39" s="173"/>
      <c r="L39" s="174">
        <f>MIN(L4:L36)</f>
        <v>10.328304602803952</v>
      </c>
      <c r="M39" s="173"/>
      <c r="N39" s="173"/>
      <c r="O39" s="174">
        <f>MIN(O4:O36)</f>
        <v>335.05181040419154</v>
      </c>
      <c r="P39" s="173"/>
      <c r="Q39" s="173"/>
      <c r="R39" s="176"/>
      <c r="S39" s="173"/>
    </row>
    <row r="40" spans="1:19" ht="15.75" customHeight="1">
      <c r="B40" s="48" t="s">
        <v>79</v>
      </c>
      <c r="F40" s="173"/>
      <c r="G40" s="174">
        <f t="shared" ref="G40:H40" si="10">AVERAGE(G4:G36)</f>
        <v>41.613403026558267</v>
      </c>
      <c r="H40" s="174">
        <f t="shared" si="10"/>
        <v>-5.9211894646675012E-16</v>
      </c>
      <c r="I40" s="173"/>
      <c r="J40" s="174">
        <f t="shared" ref="J40:K40" si="11">AVERAGE(J4:J36)</f>
        <v>42.805913810915307</v>
      </c>
      <c r="K40" s="174">
        <f t="shared" si="11"/>
        <v>-1.1775092685418326E-16</v>
      </c>
      <c r="L40" s="173"/>
      <c r="M40" s="174">
        <f t="shared" ref="M40:N40" si="12">AVERAGE(M4:M36)</f>
        <v>82.731794709957455</v>
      </c>
      <c r="N40" s="174">
        <f t="shared" si="12"/>
        <v>9.8237916118347176E-16</v>
      </c>
      <c r="O40" s="173"/>
      <c r="P40" s="174">
        <f t="shared" ref="P40:S40" si="13">AVERAGE(P4:P36)</f>
        <v>47.276838233572256</v>
      </c>
      <c r="Q40" s="174">
        <f t="shared" si="13"/>
        <v>-2.1783921468023905E-16</v>
      </c>
      <c r="R40" s="178">
        <f t="shared" si="13"/>
        <v>0</v>
      </c>
      <c r="S40" s="174">
        <f t="shared" si="13"/>
        <v>-1.7115938296304497E-16</v>
      </c>
    </row>
    <row r="41" spans="1:19" ht="15.75" customHeight="1">
      <c r="B41" s="48" t="s">
        <v>80</v>
      </c>
      <c r="F41" s="173"/>
      <c r="G41" s="173">
        <f t="shared" ref="G41:H41" si="14">STDEVA(G4:G36)</f>
        <v>24.271173834902282</v>
      </c>
      <c r="H41" s="173">
        <f t="shared" si="14"/>
        <v>1.0000000000000009</v>
      </c>
      <c r="I41" s="173"/>
      <c r="J41" s="173">
        <f t="shared" ref="J41:K41" si="15">STDEVA(J4:J36)</f>
        <v>21.935623062012603</v>
      </c>
      <c r="K41" s="173">
        <f t="shared" si="15"/>
        <v>1.0000000000000011</v>
      </c>
      <c r="L41" s="173"/>
      <c r="M41" s="173">
        <f t="shared" ref="M41:N41" si="16">STDEVA(M4:M36)</f>
        <v>10.679685741296897</v>
      </c>
      <c r="N41" s="173">
        <f t="shared" si="16"/>
        <v>0.99999999999998401</v>
      </c>
      <c r="O41" s="173"/>
      <c r="P41" s="173">
        <f t="shared" ref="P41:S41" si="17">STDEVA(P4:P36)</f>
        <v>18.583843037323543</v>
      </c>
      <c r="Q41" s="173">
        <f t="shared" si="17"/>
        <v>1.0000000000000002</v>
      </c>
      <c r="R41" s="176">
        <f t="shared" si="17"/>
        <v>0.39751201013365467</v>
      </c>
      <c r="S41" s="173">
        <f t="shared" si="17"/>
        <v>1</v>
      </c>
    </row>
    <row r="42" spans="1:19" ht="15.75" customHeight="1"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2"/>
      <c r="S42" s="11"/>
    </row>
    <row r="43" spans="1:19" ht="15.75" customHeight="1"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2"/>
      <c r="S43" s="11"/>
    </row>
    <row r="44" spans="1:19" ht="15.75" customHeight="1"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2"/>
      <c r="S44" s="11"/>
    </row>
    <row r="45" spans="1:19" ht="15.75" customHeight="1"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2"/>
      <c r="S45" s="11"/>
    </row>
    <row r="46" spans="1:19" ht="15.75" customHeight="1"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2"/>
      <c r="S46" s="11"/>
    </row>
    <row r="47" spans="1:19" ht="15.75" customHeight="1"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2"/>
      <c r="S47" s="11"/>
    </row>
    <row r="48" spans="1:19" ht="15.75" customHeight="1"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2"/>
      <c r="S48" s="11"/>
    </row>
    <row r="49" spans="6:19" ht="15.75" customHeight="1"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2"/>
      <c r="S49" s="11"/>
    </row>
    <row r="50" spans="6:19" ht="15.75" customHeight="1"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2"/>
      <c r="S50" s="11"/>
    </row>
    <row r="51" spans="6:19" ht="15.75" customHeight="1"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2"/>
      <c r="S51" s="11"/>
    </row>
    <row r="52" spans="6:19" ht="15.75" customHeight="1"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2"/>
      <c r="S52" s="11"/>
    </row>
    <row r="53" spans="6:19" ht="15.75" customHeight="1"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2"/>
      <c r="S53" s="11"/>
    </row>
    <row r="54" spans="6:19" ht="15.75" customHeight="1"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2"/>
      <c r="S54" s="11"/>
    </row>
    <row r="55" spans="6:19" ht="15.75" customHeight="1"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2"/>
      <c r="S55" s="11"/>
    </row>
    <row r="56" spans="6:19" ht="15.75" customHeight="1"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2"/>
      <c r="S56" s="11"/>
    </row>
    <row r="57" spans="6:19" ht="15.75" customHeight="1"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2"/>
      <c r="S57" s="11"/>
    </row>
    <row r="58" spans="6:19" ht="15.75" customHeight="1"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2"/>
      <c r="S58" s="11"/>
    </row>
    <row r="59" spans="6:19" ht="15.75" customHeight="1"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2"/>
      <c r="S59" s="11"/>
    </row>
    <row r="60" spans="6:19" ht="15.75" customHeight="1"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2"/>
      <c r="S60" s="11"/>
    </row>
    <row r="61" spans="6:19" ht="15.75" customHeight="1"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2"/>
      <c r="S61" s="11"/>
    </row>
    <row r="62" spans="6:19" ht="15.75" customHeight="1"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2"/>
      <c r="S62" s="11"/>
    </row>
    <row r="63" spans="6:19" ht="15.75" customHeight="1"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2"/>
      <c r="S63" s="11"/>
    </row>
    <row r="64" spans="6:19" ht="15.75" customHeight="1"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2"/>
      <c r="S64" s="11"/>
    </row>
    <row r="65" spans="6:19" ht="15.75" customHeight="1"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2"/>
      <c r="S65" s="11"/>
    </row>
    <row r="66" spans="6:19" ht="15.75" customHeight="1"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2"/>
      <c r="S66" s="11"/>
    </row>
    <row r="67" spans="6:19" ht="15.75" customHeight="1"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2"/>
      <c r="S67" s="11"/>
    </row>
    <row r="68" spans="6:19" ht="15.75" customHeight="1"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2"/>
      <c r="S68" s="11"/>
    </row>
    <row r="69" spans="6:19" ht="15.75" customHeight="1"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2"/>
      <c r="S69" s="11"/>
    </row>
    <row r="70" spans="6:19" ht="15.75" customHeight="1"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2"/>
      <c r="S70" s="11"/>
    </row>
    <row r="71" spans="6:19" ht="15.75" customHeight="1"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2"/>
      <c r="S71" s="11"/>
    </row>
    <row r="72" spans="6:19" ht="15.75" customHeight="1"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2"/>
      <c r="S72" s="11"/>
    </row>
    <row r="73" spans="6:19" ht="15.75" customHeight="1"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2"/>
      <c r="S73" s="11"/>
    </row>
    <row r="74" spans="6:19" ht="15.75" customHeight="1"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2"/>
      <c r="S74" s="11"/>
    </row>
    <row r="75" spans="6:19" ht="15.75" customHeight="1"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2"/>
      <c r="S75" s="11"/>
    </row>
    <row r="76" spans="6:19" ht="15.75" customHeight="1"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2"/>
      <c r="S76" s="11"/>
    </row>
    <row r="77" spans="6:19" ht="15.75" customHeight="1"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2"/>
      <c r="S77" s="11"/>
    </row>
    <row r="78" spans="6:19" ht="15.75" customHeight="1"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2"/>
      <c r="S78" s="11"/>
    </row>
    <row r="79" spans="6:19" ht="15.75" customHeight="1"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2"/>
      <c r="S79" s="11"/>
    </row>
    <row r="80" spans="6:19" ht="15.75" customHeight="1"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2"/>
      <c r="S80" s="11"/>
    </row>
    <row r="81" spans="6:19" ht="15.75" customHeight="1"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2"/>
      <c r="S81" s="11"/>
    </row>
    <row r="82" spans="6:19" ht="15.75" customHeight="1"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2"/>
      <c r="S82" s="11"/>
    </row>
    <row r="83" spans="6:19" ht="15.75" customHeight="1"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2"/>
      <c r="S83" s="11"/>
    </row>
    <row r="84" spans="6:19" ht="15.75" customHeight="1"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2"/>
      <c r="S84" s="11"/>
    </row>
    <row r="85" spans="6:19" ht="15.75" customHeight="1"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2"/>
      <c r="S85" s="11"/>
    </row>
    <row r="86" spans="6:19" ht="15.75" customHeight="1"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2"/>
      <c r="S86" s="11"/>
    </row>
    <row r="87" spans="6:19" ht="15.75" customHeight="1"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2"/>
      <c r="S87" s="11"/>
    </row>
    <row r="88" spans="6:19" ht="15.75" customHeight="1"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2"/>
      <c r="S88" s="11"/>
    </row>
    <row r="89" spans="6:19" ht="15.75" customHeight="1"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2"/>
      <c r="S89" s="11"/>
    </row>
    <row r="90" spans="6:19" ht="15.75" customHeight="1"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2"/>
      <c r="S90" s="11"/>
    </row>
    <row r="91" spans="6:19" ht="15.75" customHeight="1"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2"/>
      <c r="S91" s="11"/>
    </row>
    <row r="92" spans="6:19" ht="15.75" customHeight="1"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2"/>
      <c r="S92" s="11"/>
    </row>
    <row r="93" spans="6:19" ht="15.75" customHeight="1"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2"/>
      <c r="S93" s="11"/>
    </row>
    <row r="94" spans="6:19" ht="15.75" customHeight="1"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2"/>
      <c r="S94" s="11"/>
    </row>
    <row r="95" spans="6:19" ht="15.75" customHeight="1"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2"/>
      <c r="S95" s="11"/>
    </row>
    <row r="96" spans="6:19" ht="15.75" customHeight="1"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2"/>
      <c r="S96" s="11"/>
    </row>
    <row r="97" spans="6:19" ht="15.75" customHeight="1"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2"/>
      <c r="S97" s="11"/>
    </row>
    <row r="98" spans="6:19" ht="15.75" customHeight="1"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2"/>
      <c r="S98" s="11"/>
    </row>
    <row r="99" spans="6:19" ht="15.75" customHeight="1"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2"/>
      <c r="S99" s="11"/>
    </row>
    <row r="100" spans="6:19" ht="15.75" customHeight="1"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2"/>
      <c r="S100" s="11"/>
    </row>
    <row r="101" spans="6:19" ht="15.75" customHeight="1"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2"/>
      <c r="S101" s="11"/>
    </row>
    <row r="102" spans="6:19" ht="15.75" customHeight="1"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2"/>
      <c r="S102" s="11"/>
    </row>
    <row r="103" spans="6:19" ht="15.75" customHeight="1"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2"/>
      <c r="S103" s="11"/>
    </row>
    <row r="104" spans="6:19" ht="15.75" customHeight="1"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2"/>
      <c r="S104" s="11"/>
    </row>
    <row r="105" spans="6:19" ht="15.75" customHeight="1"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2"/>
      <c r="S105" s="11"/>
    </row>
    <row r="106" spans="6:19" ht="15.75" customHeight="1"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2"/>
      <c r="S106" s="11"/>
    </row>
    <row r="107" spans="6:19" ht="15.75" customHeight="1"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2"/>
      <c r="S107" s="11"/>
    </row>
    <row r="108" spans="6:19" ht="15.75" customHeight="1"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2"/>
      <c r="S108" s="11"/>
    </row>
    <row r="109" spans="6:19" ht="15.75" customHeight="1"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2"/>
      <c r="S109" s="11"/>
    </row>
    <row r="110" spans="6:19" ht="15.75" customHeight="1"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2"/>
      <c r="S110" s="11"/>
    </row>
    <row r="111" spans="6:19" ht="15.75" customHeight="1"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2"/>
      <c r="S111" s="11"/>
    </row>
    <row r="112" spans="6:19" ht="15.75" customHeight="1"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2"/>
      <c r="S112" s="11"/>
    </row>
    <row r="113" spans="6:19" ht="15.75" customHeight="1"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2"/>
      <c r="S113" s="11"/>
    </row>
    <row r="114" spans="6:19" ht="15.75" customHeight="1"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2"/>
      <c r="S114" s="11"/>
    </row>
    <row r="115" spans="6:19" ht="15.75" customHeight="1"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2"/>
      <c r="S115" s="11"/>
    </row>
    <row r="116" spans="6:19" ht="15.75" customHeight="1"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2"/>
      <c r="S116" s="11"/>
    </row>
    <row r="117" spans="6:19" ht="15.75" customHeight="1"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2"/>
      <c r="S117" s="11"/>
    </row>
    <row r="118" spans="6:19" ht="15.75" customHeight="1"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2"/>
      <c r="S118" s="11"/>
    </row>
    <row r="119" spans="6:19" ht="15.75" customHeight="1"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2"/>
      <c r="S119" s="11"/>
    </row>
    <row r="120" spans="6:19" ht="15.75" customHeight="1"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2"/>
      <c r="S120" s="11"/>
    </row>
    <row r="121" spans="6:19" ht="15.75" customHeight="1"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2"/>
      <c r="S121" s="11"/>
    </row>
    <row r="122" spans="6:19" ht="15.75" customHeight="1"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2"/>
      <c r="S122" s="11"/>
    </row>
    <row r="123" spans="6:19" ht="15.75" customHeight="1"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2"/>
      <c r="S123" s="11"/>
    </row>
    <row r="124" spans="6:19" ht="15.75" customHeight="1"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2"/>
      <c r="S124" s="11"/>
    </row>
    <row r="125" spans="6:19" ht="15.75" customHeight="1"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2"/>
      <c r="S125" s="11"/>
    </row>
    <row r="126" spans="6:19" ht="15.75" customHeight="1"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2"/>
      <c r="S126" s="11"/>
    </row>
    <row r="127" spans="6:19" ht="15.75" customHeight="1"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2"/>
      <c r="S127" s="11"/>
    </row>
    <row r="128" spans="6:19" ht="15.75" customHeight="1"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2"/>
      <c r="S128" s="11"/>
    </row>
    <row r="129" spans="6:19" ht="15.75" customHeight="1"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2"/>
      <c r="S129" s="11"/>
    </row>
    <row r="130" spans="6:19" ht="15.75" customHeight="1"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2"/>
      <c r="S130" s="11"/>
    </row>
    <row r="131" spans="6:19" ht="15.75" customHeight="1"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2"/>
      <c r="S131" s="11"/>
    </row>
    <row r="132" spans="6:19" ht="15.75" customHeight="1"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2"/>
      <c r="S132" s="11"/>
    </row>
    <row r="133" spans="6:19" ht="15.75" customHeight="1"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2"/>
      <c r="S133" s="11"/>
    </row>
    <row r="134" spans="6:19" ht="15.75" customHeight="1"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2"/>
      <c r="S134" s="11"/>
    </row>
    <row r="135" spans="6:19" ht="15.75" customHeight="1"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2"/>
      <c r="S135" s="11"/>
    </row>
    <row r="136" spans="6:19" ht="15.75" customHeight="1"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2"/>
      <c r="S136" s="11"/>
    </row>
    <row r="137" spans="6:19" ht="15.75" customHeight="1"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2"/>
      <c r="S137" s="11"/>
    </row>
    <row r="138" spans="6:19" ht="15.75" customHeight="1"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2"/>
      <c r="S138" s="11"/>
    </row>
    <row r="139" spans="6:19" ht="15.75" customHeight="1"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2"/>
      <c r="S139" s="11"/>
    </row>
    <row r="140" spans="6:19" ht="15.75" customHeight="1"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2"/>
      <c r="S140" s="11"/>
    </row>
    <row r="141" spans="6:19" ht="15.75" customHeight="1"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2"/>
      <c r="S141" s="11"/>
    </row>
    <row r="142" spans="6:19" ht="15.75" customHeight="1"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2"/>
      <c r="S142" s="11"/>
    </row>
    <row r="143" spans="6:19" ht="15.75" customHeight="1"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2"/>
      <c r="S143" s="11"/>
    </row>
    <row r="144" spans="6:19" ht="15.75" customHeight="1"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2"/>
      <c r="S144" s="11"/>
    </row>
    <row r="145" spans="6:19" ht="15.75" customHeight="1"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2"/>
      <c r="S145" s="11"/>
    </row>
    <row r="146" spans="6:19" ht="15.75" customHeight="1"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2"/>
      <c r="S146" s="11"/>
    </row>
    <row r="147" spans="6:19" ht="15.75" customHeight="1"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2"/>
      <c r="S147" s="11"/>
    </row>
    <row r="148" spans="6:19" ht="15.75" customHeight="1"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2"/>
      <c r="S148" s="11"/>
    </row>
    <row r="149" spans="6:19" ht="15.75" customHeight="1"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2"/>
      <c r="S149" s="11"/>
    </row>
    <row r="150" spans="6:19" ht="15.75" customHeight="1"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2"/>
      <c r="S150" s="11"/>
    </row>
    <row r="151" spans="6:19" ht="15.75" customHeight="1"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2"/>
      <c r="S151" s="11"/>
    </row>
    <row r="152" spans="6:19" ht="15.75" customHeight="1"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2"/>
      <c r="S152" s="11"/>
    </row>
    <row r="153" spans="6:19" ht="15.75" customHeight="1"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2"/>
      <c r="S153" s="11"/>
    </row>
    <row r="154" spans="6:19" ht="15.75" customHeight="1"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2"/>
      <c r="S154" s="11"/>
    </row>
    <row r="155" spans="6:19" ht="15.75" customHeight="1"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2"/>
      <c r="S155" s="11"/>
    </row>
    <row r="156" spans="6:19" ht="15.75" customHeight="1"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2"/>
      <c r="S156" s="11"/>
    </row>
    <row r="157" spans="6:19" ht="15.75" customHeight="1"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2"/>
      <c r="S157" s="11"/>
    </row>
    <row r="158" spans="6:19" ht="15.75" customHeight="1"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2"/>
      <c r="S158" s="11"/>
    </row>
    <row r="159" spans="6:19" ht="15.75" customHeight="1"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2"/>
      <c r="S159" s="11"/>
    </row>
    <row r="160" spans="6:19" ht="15.75" customHeight="1"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2"/>
      <c r="S160" s="11"/>
    </row>
    <row r="161" spans="6:19" ht="15.75" customHeight="1"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2"/>
      <c r="S161" s="11"/>
    </row>
    <row r="162" spans="6:19" ht="15.75" customHeight="1"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2"/>
      <c r="S162" s="11"/>
    </row>
    <row r="163" spans="6:19" ht="15.75" customHeight="1"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2"/>
      <c r="S163" s="11"/>
    </row>
    <row r="164" spans="6:19" ht="15.75" customHeight="1"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2"/>
      <c r="S164" s="11"/>
    </row>
    <row r="165" spans="6:19" ht="15.75" customHeight="1"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2"/>
      <c r="S165" s="11"/>
    </row>
    <row r="166" spans="6:19" ht="15.75" customHeight="1"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2"/>
      <c r="S166" s="11"/>
    </row>
    <row r="167" spans="6:19" ht="15.75" customHeight="1"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2"/>
      <c r="S167" s="11"/>
    </row>
    <row r="168" spans="6:19" ht="15.75" customHeight="1"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2"/>
      <c r="S168" s="11"/>
    </row>
    <row r="169" spans="6:19" ht="15.75" customHeight="1"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2"/>
      <c r="S169" s="11"/>
    </row>
    <row r="170" spans="6:19" ht="15.75" customHeight="1"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2"/>
      <c r="S170" s="11"/>
    </row>
    <row r="171" spans="6:19" ht="15.75" customHeight="1"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2"/>
      <c r="S171" s="11"/>
    </row>
    <row r="172" spans="6:19" ht="15.75" customHeight="1"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2"/>
      <c r="S172" s="11"/>
    </row>
    <row r="173" spans="6:19" ht="15.75" customHeight="1"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2"/>
      <c r="S173" s="11"/>
    </row>
    <row r="174" spans="6:19" ht="15.75" customHeight="1"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2"/>
      <c r="S174" s="11"/>
    </row>
    <row r="175" spans="6:19" ht="15.75" customHeight="1"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2"/>
      <c r="S175" s="11"/>
    </row>
    <row r="176" spans="6:19" ht="15.75" customHeight="1"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2"/>
      <c r="S176" s="11"/>
    </row>
    <row r="177" spans="6:19" ht="15.75" customHeight="1"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2"/>
      <c r="S177" s="11"/>
    </row>
    <row r="178" spans="6:19" ht="15.75" customHeight="1"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2"/>
      <c r="S178" s="11"/>
    </row>
    <row r="179" spans="6:19" ht="15.75" customHeight="1"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2"/>
      <c r="S179" s="11"/>
    </row>
    <row r="180" spans="6:19" ht="15.75" customHeight="1"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2"/>
      <c r="S180" s="11"/>
    </row>
    <row r="181" spans="6:19" ht="15.75" customHeight="1"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2"/>
      <c r="S181" s="11"/>
    </row>
    <row r="182" spans="6:19" ht="15.75" customHeight="1"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2"/>
      <c r="S182" s="11"/>
    </row>
    <row r="183" spans="6:19" ht="15.75" customHeight="1"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2"/>
      <c r="S183" s="11"/>
    </row>
    <row r="184" spans="6:19" ht="15.75" customHeight="1"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2"/>
      <c r="S184" s="11"/>
    </row>
    <row r="185" spans="6:19" ht="15.75" customHeight="1"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2"/>
      <c r="S185" s="11"/>
    </row>
    <row r="186" spans="6:19" ht="15.75" customHeight="1"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2"/>
      <c r="S186" s="11"/>
    </row>
    <row r="187" spans="6:19" ht="15.75" customHeight="1"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2"/>
      <c r="S187" s="11"/>
    </row>
    <row r="188" spans="6:19" ht="15.75" customHeight="1"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2"/>
      <c r="S188" s="11"/>
    </row>
    <row r="189" spans="6:19" ht="15.75" customHeight="1"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2"/>
      <c r="S189" s="11"/>
    </row>
    <row r="190" spans="6:19" ht="15.75" customHeight="1"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2"/>
      <c r="S190" s="11"/>
    </row>
    <row r="191" spans="6:19" ht="15.75" customHeight="1"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2"/>
      <c r="S191" s="11"/>
    </row>
    <row r="192" spans="6:19" ht="15.75" customHeight="1"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2"/>
      <c r="S192" s="11"/>
    </row>
    <row r="193" spans="6:19" ht="15.75" customHeight="1"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2"/>
      <c r="S193" s="11"/>
    </row>
    <row r="194" spans="6:19" ht="15.75" customHeight="1"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2"/>
      <c r="S194" s="11"/>
    </row>
    <row r="195" spans="6:19" ht="15.75" customHeight="1"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2"/>
      <c r="S195" s="11"/>
    </row>
    <row r="196" spans="6:19" ht="15.75" customHeight="1"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2"/>
      <c r="S196" s="11"/>
    </row>
    <row r="197" spans="6:19" ht="15.75" customHeight="1"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2"/>
      <c r="S197" s="11"/>
    </row>
    <row r="198" spans="6:19" ht="15.75" customHeight="1"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2"/>
      <c r="S198" s="11"/>
    </row>
    <row r="199" spans="6:19" ht="15.75" customHeight="1"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2"/>
      <c r="S199" s="11"/>
    </row>
    <row r="200" spans="6:19" ht="15.75" customHeight="1"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2"/>
      <c r="S200" s="11"/>
    </row>
    <row r="201" spans="6:19" ht="15.75" customHeight="1"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2"/>
      <c r="S201" s="11"/>
    </row>
    <row r="202" spans="6:19" ht="15.75" customHeight="1"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2"/>
      <c r="S202" s="11"/>
    </row>
    <row r="203" spans="6:19" ht="15.75" customHeight="1"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2"/>
      <c r="S203" s="11"/>
    </row>
    <row r="204" spans="6:19" ht="15.75" customHeight="1"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2"/>
      <c r="S204" s="11"/>
    </row>
    <row r="205" spans="6:19" ht="15.75" customHeight="1"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2"/>
      <c r="S205" s="11"/>
    </row>
    <row r="206" spans="6:19" ht="15.75" customHeight="1"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2"/>
      <c r="S206" s="11"/>
    </row>
    <row r="207" spans="6:19" ht="15.75" customHeight="1"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2"/>
      <c r="S207" s="11"/>
    </row>
    <row r="208" spans="6:19" ht="15.75" customHeight="1"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2"/>
      <c r="S208" s="11"/>
    </row>
    <row r="209" spans="6:19" ht="15.75" customHeight="1"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2"/>
      <c r="S209" s="11"/>
    </row>
    <row r="210" spans="6:19" ht="15.75" customHeight="1"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2"/>
      <c r="S210" s="11"/>
    </row>
    <row r="211" spans="6:19" ht="15.75" customHeight="1"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2"/>
      <c r="S211" s="11"/>
    </row>
    <row r="212" spans="6:19" ht="15.75" customHeight="1"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2"/>
      <c r="S212" s="11"/>
    </row>
    <row r="213" spans="6:19" ht="15.75" customHeight="1"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2"/>
      <c r="S213" s="11"/>
    </row>
    <row r="214" spans="6:19" ht="15.75" customHeight="1"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2"/>
      <c r="S214" s="11"/>
    </row>
    <row r="215" spans="6:19" ht="15.75" customHeight="1"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2"/>
      <c r="S215" s="11"/>
    </row>
    <row r="216" spans="6:19" ht="15.75" customHeight="1"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2"/>
      <c r="S216" s="11"/>
    </row>
    <row r="217" spans="6:19" ht="15.75" customHeight="1"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2"/>
      <c r="S217" s="11"/>
    </row>
    <row r="218" spans="6:19" ht="15.75" customHeight="1"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2"/>
      <c r="S218" s="11"/>
    </row>
    <row r="219" spans="6:19" ht="15.75" customHeight="1"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2"/>
      <c r="S219" s="11"/>
    </row>
    <row r="220" spans="6:19" ht="15.75" customHeight="1"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2"/>
      <c r="S220" s="11"/>
    </row>
    <row r="221" spans="6:19" ht="15.75" customHeight="1"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2"/>
      <c r="S221" s="11"/>
    </row>
    <row r="222" spans="6:19" ht="15.75" customHeight="1"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2"/>
      <c r="S222" s="11"/>
    </row>
    <row r="223" spans="6:19" ht="15.75" customHeight="1"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2"/>
      <c r="S223" s="11"/>
    </row>
    <row r="224" spans="6:19" ht="15.75" customHeight="1"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2"/>
      <c r="S224" s="11"/>
    </row>
    <row r="225" spans="6:19" ht="15.75" customHeight="1"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2"/>
      <c r="S225" s="11"/>
    </row>
    <row r="226" spans="6:19" ht="15.75" customHeight="1"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2"/>
      <c r="S226" s="11"/>
    </row>
    <row r="227" spans="6:19" ht="15.75" customHeight="1"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2"/>
      <c r="S227" s="11"/>
    </row>
    <row r="228" spans="6:19" ht="15.75" customHeight="1"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2"/>
      <c r="S228" s="11"/>
    </row>
    <row r="229" spans="6:19" ht="15.75" customHeight="1"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2"/>
      <c r="S229" s="11"/>
    </row>
    <row r="230" spans="6:19" ht="15.75" customHeight="1"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2"/>
      <c r="S230" s="11"/>
    </row>
    <row r="231" spans="6:19" ht="15.75" customHeight="1"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2"/>
      <c r="S231" s="11"/>
    </row>
    <row r="232" spans="6:19" ht="15.75" customHeight="1"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2"/>
      <c r="S232" s="11"/>
    </row>
    <row r="233" spans="6:19" ht="15.75" customHeight="1"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2"/>
      <c r="S233" s="11"/>
    </row>
    <row r="234" spans="6:19" ht="15.75" customHeight="1"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2"/>
      <c r="S234" s="11"/>
    </row>
    <row r="235" spans="6:19" ht="15.75" customHeight="1"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2"/>
      <c r="S235" s="11"/>
    </row>
    <row r="236" spans="6:19" ht="15.75" customHeight="1"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2"/>
      <c r="S236" s="11"/>
    </row>
    <row r="237" spans="6:19" ht="15.75" customHeight="1"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2"/>
      <c r="S237" s="11"/>
    </row>
    <row r="238" spans="6:19" ht="15.75" customHeight="1"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2"/>
      <c r="S238" s="11"/>
    </row>
    <row r="239" spans="6:19" ht="15.75" customHeight="1"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2"/>
      <c r="S239" s="11"/>
    </row>
    <row r="240" spans="6:19" ht="15.75" customHeight="1"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2"/>
      <c r="S240" s="11"/>
    </row>
    <row r="241" spans="6:19" ht="15.75" customHeight="1"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2"/>
      <c r="S241" s="11"/>
    </row>
    <row r="242" spans="6:19" ht="15.75" customHeight="1"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2"/>
      <c r="S242" s="11"/>
    </row>
    <row r="243" spans="6:19" ht="15.75" customHeight="1"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2"/>
      <c r="S243" s="11"/>
    </row>
    <row r="244" spans="6:19" ht="15.75" customHeight="1"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2"/>
      <c r="S244" s="11"/>
    </row>
    <row r="245" spans="6:19" ht="15.75" customHeight="1"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2"/>
      <c r="S245" s="11"/>
    </row>
    <row r="246" spans="6:19" ht="15.75" customHeight="1"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2"/>
      <c r="S246" s="11"/>
    </row>
    <row r="247" spans="6:19" ht="15.75" customHeight="1"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2"/>
      <c r="S247" s="11"/>
    </row>
    <row r="248" spans="6:19" ht="15.75" customHeight="1"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2"/>
      <c r="S248" s="11"/>
    </row>
    <row r="249" spans="6:19" ht="15.75" customHeight="1"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2"/>
      <c r="S249" s="11"/>
    </row>
    <row r="250" spans="6:19" ht="15.75" customHeight="1"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2"/>
      <c r="S250" s="11"/>
    </row>
    <row r="251" spans="6:19" ht="15.75" customHeight="1"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2"/>
      <c r="S251" s="11"/>
    </row>
    <row r="252" spans="6:19" ht="15.75" customHeight="1"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2"/>
      <c r="S252" s="11"/>
    </row>
    <row r="253" spans="6:19" ht="15.75" customHeight="1"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2"/>
      <c r="S253" s="11"/>
    </row>
    <row r="254" spans="6:19" ht="15.75" customHeight="1"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2"/>
      <c r="S254" s="11"/>
    </row>
    <row r="255" spans="6:19" ht="15.75" customHeight="1"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2"/>
      <c r="S255" s="11"/>
    </row>
    <row r="256" spans="6:19" ht="15.75" customHeight="1"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2"/>
      <c r="S256" s="11"/>
    </row>
    <row r="257" spans="6:19" ht="15.75" customHeight="1"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2"/>
      <c r="S257" s="11"/>
    </row>
    <row r="258" spans="6:19" ht="15.75" customHeight="1"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2"/>
      <c r="S258" s="11"/>
    </row>
    <row r="259" spans="6:19" ht="15.75" customHeight="1"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2"/>
      <c r="S259" s="11"/>
    </row>
    <row r="260" spans="6:19" ht="15.75" customHeight="1"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2"/>
      <c r="S260" s="11"/>
    </row>
    <row r="261" spans="6:19" ht="15.75" customHeight="1"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2"/>
      <c r="S261" s="11"/>
    </row>
    <row r="262" spans="6:19" ht="15.75" customHeight="1"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2"/>
      <c r="S262" s="11"/>
    </row>
    <row r="263" spans="6:19" ht="15.75" customHeight="1"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2"/>
      <c r="S263" s="11"/>
    </row>
    <row r="264" spans="6:19" ht="15.75" customHeight="1"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2"/>
      <c r="S264" s="11"/>
    </row>
    <row r="265" spans="6:19" ht="15.75" customHeight="1"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2"/>
      <c r="S265" s="11"/>
    </row>
    <row r="266" spans="6:19" ht="15.75" customHeight="1"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2"/>
      <c r="S266" s="11"/>
    </row>
    <row r="267" spans="6:19" ht="15.75" customHeight="1"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2"/>
      <c r="S267" s="11"/>
    </row>
    <row r="268" spans="6:19" ht="15.75" customHeight="1"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2"/>
      <c r="S268" s="11"/>
    </row>
    <row r="269" spans="6:19" ht="15.75" customHeight="1"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2"/>
      <c r="S269" s="11"/>
    </row>
    <row r="270" spans="6:19" ht="15.75" customHeight="1"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2"/>
      <c r="S270" s="11"/>
    </row>
    <row r="271" spans="6:19" ht="15.75" customHeight="1"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2"/>
      <c r="S271" s="11"/>
    </row>
    <row r="272" spans="6:19" ht="15.75" customHeight="1"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2"/>
      <c r="S272" s="11"/>
    </row>
    <row r="273" spans="6:19" ht="15.75" customHeight="1"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2"/>
      <c r="S273" s="11"/>
    </row>
    <row r="274" spans="6:19" ht="15.75" customHeight="1"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2"/>
      <c r="S274" s="11"/>
    </row>
    <row r="275" spans="6:19" ht="15.75" customHeight="1"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2"/>
      <c r="S275" s="11"/>
    </row>
    <row r="276" spans="6:19" ht="15.75" customHeight="1"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2"/>
      <c r="S276" s="11"/>
    </row>
    <row r="277" spans="6:19" ht="15.75" customHeight="1"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2"/>
      <c r="S277" s="11"/>
    </row>
    <row r="278" spans="6:19" ht="15.75" customHeight="1"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2"/>
      <c r="S278" s="11"/>
    </row>
    <row r="279" spans="6:19" ht="15.75" customHeight="1"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2"/>
      <c r="S279" s="11"/>
    </row>
    <row r="280" spans="6:19" ht="15.75" customHeight="1"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2"/>
      <c r="S280" s="11"/>
    </row>
    <row r="281" spans="6:19" ht="15.75" customHeight="1"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2"/>
      <c r="S281" s="11"/>
    </row>
    <row r="282" spans="6:19" ht="15.75" customHeight="1"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2"/>
      <c r="S282" s="11"/>
    </row>
    <row r="283" spans="6:19" ht="15.75" customHeight="1"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2"/>
      <c r="S283" s="11"/>
    </row>
    <row r="284" spans="6:19" ht="15.75" customHeight="1"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2"/>
      <c r="S284" s="11"/>
    </row>
    <row r="285" spans="6:19" ht="15.75" customHeight="1"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2"/>
      <c r="S285" s="11"/>
    </row>
    <row r="286" spans="6:19" ht="15.75" customHeight="1"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2"/>
      <c r="S286" s="11"/>
    </row>
    <row r="287" spans="6:19" ht="15.75" customHeight="1"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2"/>
      <c r="S287" s="11"/>
    </row>
    <row r="288" spans="6:19" ht="15.75" customHeight="1"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2"/>
      <c r="S288" s="11"/>
    </row>
    <row r="289" spans="6:19" ht="15.75" customHeight="1"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2"/>
      <c r="S289" s="11"/>
    </row>
    <row r="290" spans="6:19" ht="15.75" customHeight="1"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2"/>
      <c r="S290" s="11"/>
    </row>
    <row r="291" spans="6:19" ht="15.75" customHeight="1"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2"/>
      <c r="S291" s="11"/>
    </row>
    <row r="292" spans="6:19" ht="15.75" customHeight="1"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2"/>
      <c r="S292" s="11"/>
    </row>
    <row r="293" spans="6:19" ht="15.75" customHeight="1"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2"/>
      <c r="S293" s="11"/>
    </row>
    <row r="294" spans="6:19" ht="15.75" customHeight="1"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2"/>
      <c r="S294" s="11"/>
    </row>
    <row r="295" spans="6:19" ht="15.75" customHeight="1"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2"/>
      <c r="S295" s="11"/>
    </row>
    <row r="296" spans="6:19" ht="15.75" customHeight="1"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2"/>
      <c r="S296" s="11"/>
    </row>
    <row r="297" spans="6:19" ht="15.75" customHeight="1"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2"/>
      <c r="S297" s="11"/>
    </row>
    <row r="298" spans="6:19" ht="15.75" customHeight="1"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2"/>
      <c r="S298" s="11"/>
    </row>
    <row r="299" spans="6:19" ht="15.75" customHeight="1"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2"/>
      <c r="S299" s="11"/>
    </row>
    <row r="300" spans="6:19" ht="15.75" customHeight="1"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2"/>
      <c r="S300" s="11"/>
    </row>
    <row r="301" spans="6:19" ht="15.75" customHeight="1"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2"/>
      <c r="S301" s="11"/>
    </row>
    <row r="302" spans="6:19" ht="15.75" customHeight="1"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2"/>
      <c r="S302" s="11"/>
    </row>
    <row r="303" spans="6:19" ht="15.75" customHeight="1"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2"/>
      <c r="S303" s="11"/>
    </row>
    <row r="304" spans="6:19" ht="15.75" customHeight="1"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2"/>
      <c r="S304" s="11"/>
    </row>
    <row r="305" spans="6:19" ht="15.75" customHeight="1"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2"/>
      <c r="S305" s="11"/>
    </row>
    <row r="306" spans="6:19" ht="15.75" customHeight="1"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2"/>
      <c r="S306" s="11"/>
    </row>
    <row r="307" spans="6:19" ht="15.75" customHeight="1"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2"/>
      <c r="S307" s="11"/>
    </row>
    <row r="308" spans="6:19" ht="15.75" customHeight="1"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2"/>
      <c r="S308" s="11"/>
    </row>
    <row r="309" spans="6:19" ht="15.75" customHeight="1"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2"/>
      <c r="S309" s="11"/>
    </row>
    <row r="310" spans="6:19" ht="15.75" customHeight="1"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2"/>
      <c r="S310" s="11"/>
    </row>
    <row r="311" spans="6:19" ht="15.75" customHeight="1"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2"/>
      <c r="S311" s="11"/>
    </row>
    <row r="312" spans="6:19" ht="15.75" customHeight="1"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2"/>
      <c r="S312" s="11"/>
    </row>
    <row r="313" spans="6:19" ht="15.75" customHeight="1"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2"/>
      <c r="S313" s="11"/>
    </row>
    <row r="314" spans="6:19" ht="15.75" customHeight="1"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2"/>
      <c r="S314" s="11"/>
    </row>
    <row r="315" spans="6:19" ht="15.75" customHeight="1"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2"/>
      <c r="S315" s="11"/>
    </row>
    <row r="316" spans="6:19" ht="15.75" customHeight="1"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2"/>
      <c r="S316" s="11"/>
    </row>
    <row r="317" spans="6:19" ht="15.75" customHeight="1"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2"/>
      <c r="S317" s="11"/>
    </row>
    <row r="318" spans="6:19" ht="15.75" customHeight="1"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2"/>
      <c r="S318" s="11"/>
    </row>
    <row r="319" spans="6:19" ht="15.75" customHeight="1"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2"/>
      <c r="S319" s="11"/>
    </row>
    <row r="320" spans="6:19" ht="15.75" customHeight="1"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2"/>
      <c r="S320" s="11"/>
    </row>
    <row r="321" spans="6:19" ht="15.75" customHeight="1"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2"/>
      <c r="S321" s="11"/>
    </row>
    <row r="322" spans="6:19" ht="15.75" customHeight="1"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2"/>
      <c r="S322" s="11"/>
    </row>
    <row r="323" spans="6:19" ht="15.75" customHeight="1"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2"/>
      <c r="S323" s="11"/>
    </row>
    <row r="324" spans="6:19" ht="15.75" customHeight="1"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2"/>
      <c r="S324" s="11"/>
    </row>
    <row r="325" spans="6:19" ht="15.75" customHeight="1"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2"/>
      <c r="S325" s="11"/>
    </row>
    <row r="326" spans="6:19" ht="15.75" customHeight="1"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2"/>
      <c r="S326" s="11"/>
    </row>
    <row r="327" spans="6:19" ht="15.75" customHeight="1"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2"/>
      <c r="S327" s="11"/>
    </row>
    <row r="328" spans="6:19" ht="15.75" customHeight="1"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2"/>
      <c r="S328" s="11"/>
    </row>
    <row r="329" spans="6:19" ht="15.75" customHeight="1"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2"/>
      <c r="S329" s="11"/>
    </row>
    <row r="330" spans="6:19" ht="15.75" customHeight="1"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2"/>
      <c r="S330" s="11"/>
    </row>
    <row r="331" spans="6:19" ht="15.75" customHeight="1"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2"/>
      <c r="S331" s="11"/>
    </row>
    <row r="332" spans="6:19" ht="15.75" customHeight="1"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2"/>
      <c r="S332" s="11"/>
    </row>
    <row r="333" spans="6:19" ht="15.75" customHeight="1"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2"/>
      <c r="S333" s="11"/>
    </row>
    <row r="334" spans="6:19" ht="15.75" customHeight="1"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2"/>
      <c r="S334" s="11"/>
    </row>
    <row r="335" spans="6:19" ht="15.75" customHeight="1"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2"/>
      <c r="S335" s="11"/>
    </row>
    <row r="336" spans="6:19" ht="15.75" customHeight="1"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2"/>
      <c r="S336" s="11"/>
    </row>
    <row r="337" spans="6:19" ht="15.75" customHeight="1"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2"/>
      <c r="S337" s="11"/>
    </row>
    <row r="338" spans="6:19" ht="15.75" customHeight="1"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2"/>
      <c r="S338" s="11"/>
    </row>
    <row r="339" spans="6:19" ht="15.75" customHeight="1"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2"/>
      <c r="S339" s="11"/>
    </row>
    <row r="340" spans="6:19" ht="15.75" customHeight="1"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2"/>
      <c r="S340" s="11"/>
    </row>
    <row r="341" spans="6:19" ht="15.75" customHeight="1"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2"/>
      <c r="S341" s="11"/>
    </row>
    <row r="342" spans="6:19" ht="15.75" customHeight="1"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2"/>
      <c r="S342" s="11"/>
    </row>
    <row r="343" spans="6:19" ht="15.75" customHeight="1"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2"/>
      <c r="S343" s="11"/>
    </row>
    <row r="344" spans="6:19" ht="15.75" customHeight="1"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2"/>
      <c r="S344" s="11"/>
    </row>
    <row r="345" spans="6:19" ht="15.75" customHeight="1"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2"/>
      <c r="S345" s="11"/>
    </row>
    <row r="346" spans="6:19" ht="15.75" customHeight="1"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2"/>
      <c r="S346" s="11"/>
    </row>
    <row r="347" spans="6:19" ht="15.75" customHeight="1"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2"/>
      <c r="S347" s="11"/>
    </row>
    <row r="348" spans="6:19" ht="15.75" customHeight="1"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2"/>
      <c r="S348" s="11"/>
    </row>
    <row r="349" spans="6:19" ht="15.75" customHeight="1"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2"/>
      <c r="S349" s="11"/>
    </row>
    <row r="350" spans="6:19" ht="15.75" customHeight="1"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2"/>
      <c r="S350" s="11"/>
    </row>
    <row r="351" spans="6:19" ht="15.75" customHeight="1"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2"/>
      <c r="S351" s="11"/>
    </row>
    <row r="352" spans="6:19" ht="15.75" customHeight="1"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2"/>
      <c r="S352" s="11"/>
    </row>
    <row r="353" spans="6:19" ht="15.75" customHeight="1"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2"/>
      <c r="S353" s="11"/>
    </row>
    <row r="354" spans="6:19" ht="15.75" customHeight="1"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2"/>
      <c r="S354" s="11"/>
    </row>
    <row r="355" spans="6:19" ht="15.75" customHeight="1"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2"/>
      <c r="S355" s="11"/>
    </row>
    <row r="356" spans="6:19" ht="15.75" customHeight="1"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2"/>
      <c r="S356" s="11"/>
    </row>
    <row r="357" spans="6:19" ht="15.75" customHeight="1"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2"/>
      <c r="S357" s="11"/>
    </row>
    <row r="358" spans="6:19" ht="15.75" customHeight="1"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2"/>
      <c r="S358" s="11"/>
    </row>
    <row r="359" spans="6:19" ht="15.75" customHeight="1"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2"/>
      <c r="S359" s="11"/>
    </row>
    <row r="360" spans="6:19" ht="15.75" customHeight="1"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2"/>
      <c r="S360" s="11"/>
    </row>
    <row r="361" spans="6:19" ht="15.75" customHeight="1"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2"/>
      <c r="S361" s="11"/>
    </row>
    <row r="362" spans="6:19" ht="15.75" customHeight="1"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2"/>
      <c r="S362" s="11"/>
    </row>
    <row r="363" spans="6:19" ht="15.75" customHeight="1"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2"/>
      <c r="S363" s="11"/>
    </row>
    <row r="364" spans="6:19" ht="15.75" customHeight="1"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2"/>
      <c r="S364" s="11"/>
    </row>
    <row r="365" spans="6:19" ht="15.75" customHeight="1"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2"/>
      <c r="S365" s="11"/>
    </row>
    <row r="366" spans="6:19" ht="15.75" customHeight="1"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2"/>
      <c r="S366" s="11"/>
    </row>
    <row r="367" spans="6:19" ht="15.75" customHeight="1"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2"/>
      <c r="S367" s="11"/>
    </row>
    <row r="368" spans="6:19" ht="15.75" customHeight="1"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2"/>
      <c r="S368" s="11"/>
    </row>
    <row r="369" spans="6:19" ht="15.75" customHeight="1"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2"/>
      <c r="S369" s="11"/>
    </row>
    <row r="370" spans="6:19" ht="15.75" customHeight="1"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2"/>
      <c r="S370" s="11"/>
    </row>
    <row r="371" spans="6:19" ht="15.75" customHeight="1"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2"/>
      <c r="S371" s="11"/>
    </row>
    <row r="372" spans="6:19" ht="15.75" customHeight="1"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2"/>
      <c r="S372" s="11"/>
    </row>
    <row r="373" spans="6:19" ht="15.75" customHeight="1"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2"/>
      <c r="S373" s="11"/>
    </row>
    <row r="374" spans="6:19" ht="15.75" customHeight="1"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2"/>
      <c r="S374" s="11"/>
    </row>
    <row r="375" spans="6:19" ht="15.75" customHeight="1"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2"/>
      <c r="S375" s="11"/>
    </row>
    <row r="376" spans="6:19" ht="15.75" customHeight="1"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2"/>
      <c r="S376" s="11"/>
    </row>
    <row r="377" spans="6:19" ht="15.75" customHeight="1"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2"/>
      <c r="S377" s="11"/>
    </row>
    <row r="378" spans="6:19" ht="15.75" customHeight="1"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2"/>
      <c r="S378" s="11"/>
    </row>
    <row r="379" spans="6:19" ht="15.75" customHeight="1"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2"/>
      <c r="S379" s="11"/>
    </row>
    <row r="380" spans="6:19" ht="15.75" customHeight="1"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2"/>
      <c r="S380" s="11"/>
    </row>
    <row r="381" spans="6:19" ht="15.75" customHeight="1"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2"/>
      <c r="S381" s="11"/>
    </row>
    <row r="382" spans="6:19" ht="15.75" customHeight="1"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2"/>
      <c r="S382" s="11"/>
    </row>
    <row r="383" spans="6:19" ht="15.75" customHeight="1"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2"/>
      <c r="S383" s="11"/>
    </row>
    <row r="384" spans="6:19" ht="15.75" customHeight="1"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2"/>
      <c r="S384" s="11"/>
    </row>
    <row r="385" spans="6:19" ht="15.75" customHeight="1"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2"/>
      <c r="S385" s="11"/>
    </row>
    <row r="386" spans="6:19" ht="15.75" customHeight="1"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2"/>
      <c r="S386" s="11"/>
    </row>
    <row r="387" spans="6:19" ht="15.75" customHeight="1"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2"/>
      <c r="S387" s="11"/>
    </row>
    <row r="388" spans="6:19" ht="15.75" customHeight="1"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2"/>
      <c r="S388" s="11"/>
    </row>
    <row r="389" spans="6:19" ht="15.75" customHeight="1"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2"/>
      <c r="S389" s="11"/>
    </row>
    <row r="390" spans="6:19" ht="15.75" customHeight="1"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2"/>
      <c r="S390" s="11"/>
    </row>
    <row r="391" spans="6:19" ht="15.75" customHeight="1"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2"/>
      <c r="S391" s="11"/>
    </row>
    <row r="392" spans="6:19" ht="15.75" customHeight="1"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2"/>
      <c r="S392" s="11"/>
    </row>
    <row r="393" spans="6:19" ht="15.75" customHeight="1"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2"/>
      <c r="S393" s="11"/>
    </row>
    <row r="394" spans="6:19" ht="15.75" customHeight="1"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2"/>
      <c r="S394" s="11"/>
    </row>
    <row r="395" spans="6:19" ht="15.75" customHeight="1"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2"/>
      <c r="S395" s="11"/>
    </row>
    <row r="396" spans="6:19" ht="15.75" customHeight="1"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2"/>
      <c r="S396" s="11"/>
    </row>
    <row r="397" spans="6:19" ht="15.75" customHeight="1"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2"/>
      <c r="S397" s="11"/>
    </row>
    <row r="398" spans="6:19" ht="15.75" customHeight="1"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2"/>
      <c r="S398" s="11"/>
    </row>
    <row r="399" spans="6:19" ht="15.75" customHeight="1"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2"/>
      <c r="S399" s="11"/>
    </row>
    <row r="400" spans="6:19" ht="15.75" customHeight="1"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2"/>
      <c r="S400" s="11"/>
    </row>
    <row r="401" spans="6:19" ht="15.75" customHeight="1"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2"/>
      <c r="S401" s="11"/>
    </row>
    <row r="402" spans="6:19" ht="15.75" customHeight="1"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2"/>
      <c r="S402" s="11"/>
    </row>
    <row r="403" spans="6:19" ht="15.75" customHeight="1"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2"/>
      <c r="S403" s="11"/>
    </row>
    <row r="404" spans="6:19" ht="15.75" customHeight="1"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2"/>
      <c r="S404" s="11"/>
    </row>
    <row r="405" spans="6:19" ht="15.75" customHeight="1"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2"/>
      <c r="S405" s="11"/>
    </row>
    <row r="406" spans="6:19" ht="15.75" customHeight="1"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2"/>
      <c r="S406" s="11"/>
    </row>
    <row r="407" spans="6:19" ht="15.75" customHeight="1"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2"/>
      <c r="S407" s="11"/>
    </row>
    <row r="408" spans="6:19" ht="15.75" customHeight="1"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2"/>
      <c r="S408" s="11"/>
    </row>
    <row r="409" spans="6:19" ht="15.75" customHeight="1"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2"/>
      <c r="S409" s="11"/>
    </row>
    <row r="410" spans="6:19" ht="15.75" customHeight="1"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2"/>
      <c r="S410" s="11"/>
    </row>
    <row r="411" spans="6:19" ht="15.75" customHeight="1"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2"/>
      <c r="S411" s="11"/>
    </row>
    <row r="412" spans="6:19" ht="15.75" customHeight="1"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2"/>
      <c r="S412" s="11"/>
    </row>
    <row r="413" spans="6:19" ht="15.75" customHeight="1"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2"/>
      <c r="S413" s="11"/>
    </row>
    <row r="414" spans="6:19" ht="15.75" customHeight="1"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2"/>
      <c r="S414" s="11"/>
    </row>
    <row r="415" spans="6:19" ht="15.75" customHeight="1"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2"/>
      <c r="S415" s="11"/>
    </row>
    <row r="416" spans="6:19" ht="15.75" customHeight="1"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2"/>
      <c r="S416" s="11"/>
    </row>
    <row r="417" spans="6:19" ht="15.75" customHeight="1"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2"/>
      <c r="S417" s="11"/>
    </row>
    <row r="418" spans="6:19" ht="15.75" customHeight="1"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2"/>
      <c r="S418" s="11"/>
    </row>
    <row r="419" spans="6:19" ht="15.75" customHeight="1"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2"/>
      <c r="S419" s="11"/>
    </row>
    <row r="420" spans="6:19" ht="15.75" customHeight="1"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2"/>
      <c r="S420" s="11"/>
    </row>
    <row r="421" spans="6:19" ht="15.75" customHeight="1"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2"/>
      <c r="S421" s="11"/>
    </row>
    <row r="422" spans="6:19" ht="15.75" customHeight="1"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2"/>
      <c r="S422" s="11"/>
    </row>
    <row r="423" spans="6:19" ht="15.75" customHeight="1"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2"/>
      <c r="S423" s="11"/>
    </row>
    <row r="424" spans="6:19" ht="15.75" customHeight="1"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1"/>
    </row>
    <row r="425" spans="6:19" ht="15.75" customHeight="1"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2"/>
      <c r="S425" s="11"/>
    </row>
    <row r="426" spans="6:19" ht="15.75" customHeight="1"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2"/>
      <c r="S426" s="11"/>
    </row>
    <row r="427" spans="6:19" ht="15.75" customHeight="1"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2"/>
      <c r="S427" s="11"/>
    </row>
    <row r="428" spans="6:19" ht="15.75" customHeight="1"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2"/>
      <c r="S428" s="11"/>
    </row>
    <row r="429" spans="6:19" ht="15.75" customHeight="1"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2"/>
      <c r="S429" s="11"/>
    </row>
    <row r="430" spans="6:19" ht="15.75" customHeight="1"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2"/>
      <c r="S430" s="11"/>
    </row>
    <row r="431" spans="6:19" ht="15.75" customHeight="1"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2"/>
      <c r="S431" s="11"/>
    </row>
    <row r="432" spans="6:19" ht="15.75" customHeight="1"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2"/>
      <c r="S432" s="11"/>
    </row>
    <row r="433" spans="6:19" ht="15.75" customHeight="1"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2"/>
      <c r="S433" s="11"/>
    </row>
    <row r="434" spans="6:19" ht="15.75" customHeight="1"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2"/>
      <c r="S434" s="11"/>
    </row>
    <row r="435" spans="6:19" ht="15.75" customHeight="1"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2"/>
      <c r="S435" s="11"/>
    </row>
    <row r="436" spans="6:19" ht="15.75" customHeight="1"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2"/>
      <c r="S436" s="11"/>
    </row>
    <row r="437" spans="6:19" ht="15.75" customHeight="1"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2"/>
      <c r="S437" s="11"/>
    </row>
    <row r="438" spans="6:19" ht="15.75" customHeight="1"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2"/>
      <c r="S438" s="11"/>
    </row>
    <row r="439" spans="6:19" ht="15.75" customHeight="1"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2"/>
      <c r="S439" s="11"/>
    </row>
    <row r="440" spans="6:19" ht="15.75" customHeight="1"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2"/>
      <c r="S440" s="11"/>
    </row>
    <row r="441" spans="6:19" ht="15.75" customHeight="1"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2"/>
      <c r="S441" s="11"/>
    </row>
    <row r="442" spans="6:19" ht="15.75" customHeight="1"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2"/>
      <c r="S442" s="11"/>
    </row>
    <row r="443" spans="6:19" ht="15.75" customHeight="1"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2"/>
      <c r="S443" s="11"/>
    </row>
    <row r="444" spans="6:19" ht="15.75" customHeight="1"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2"/>
      <c r="S444" s="11"/>
    </row>
    <row r="445" spans="6:19" ht="15.75" customHeight="1"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2"/>
      <c r="S445" s="11"/>
    </row>
    <row r="446" spans="6:19" ht="15.75" customHeight="1"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2"/>
      <c r="S446" s="11"/>
    </row>
    <row r="447" spans="6:19" ht="15.75" customHeight="1"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2"/>
      <c r="S447" s="11"/>
    </row>
    <row r="448" spans="6:19" ht="15.75" customHeight="1"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2"/>
      <c r="S448" s="11"/>
    </row>
    <row r="449" spans="6:19" ht="15.75" customHeight="1"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2"/>
      <c r="S449" s="11"/>
    </row>
    <row r="450" spans="6:19" ht="15.75" customHeight="1"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2"/>
      <c r="S450" s="11"/>
    </row>
    <row r="451" spans="6:19" ht="15.75" customHeight="1"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2"/>
      <c r="S451" s="11"/>
    </row>
    <row r="452" spans="6:19" ht="15.75" customHeight="1"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2"/>
      <c r="S452" s="11"/>
    </row>
    <row r="453" spans="6:19" ht="15.75" customHeight="1"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2"/>
      <c r="S453" s="11"/>
    </row>
    <row r="454" spans="6:19" ht="15.75" customHeight="1"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2"/>
      <c r="S454" s="11"/>
    </row>
    <row r="455" spans="6:19" ht="15.75" customHeight="1"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2"/>
      <c r="S455" s="11"/>
    </row>
    <row r="456" spans="6:19" ht="15.75" customHeight="1"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2"/>
      <c r="S456" s="11"/>
    </row>
    <row r="457" spans="6:19" ht="15.75" customHeight="1"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2"/>
      <c r="S457" s="11"/>
    </row>
    <row r="458" spans="6:19" ht="15.75" customHeight="1"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2"/>
      <c r="S458" s="11"/>
    </row>
    <row r="459" spans="6:19" ht="15.75" customHeight="1"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2"/>
      <c r="S459" s="11"/>
    </row>
    <row r="460" spans="6:19" ht="15.75" customHeight="1"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2"/>
      <c r="S460" s="11"/>
    </row>
    <row r="461" spans="6:19" ht="15.75" customHeight="1"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2"/>
      <c r="S461" s="11"/>
    </row>
    <row r="462" spans="6:19" ht="15.75" customHeight="1"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2"/>
      <c r="S462" s="11"/>
    </row>
    <row r="463" spans="6:19" ht="15.75" customHeight="1"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2"/>
      <c r="S463" s="11"/>
    </row>
    <row r="464" spans="6:19" ht="15.75" customHeight="1"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2"/>
      <c r="S464" s="11"/>
    </row>
    <row r="465" spans="6:19" ht="15.75" customHeight="1"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2"/>
      <c r="S465" s="11"/>
    </row>
    <row r="466" spans="6:19" ht="15.75" customHeight="1"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2"/>
      <c r="S466" s="11"/>
    </row>
    <row r="467" spans="6:19" ht="15.75" customHeight="1"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2"/>
      <c r="S467" s="11"/>
    </row>
    <row r="468" spans="6:19" ht="15.75" customHeight="1"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2"/>
      <c r="S468" s="11"/>
    </row>
    <row r="469" spans="6:19" ht="15.75" customHeight="1"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2"/>
      <c r="S469" s="11"/>
    </row>
    <row r="470" spans="6:19" ht="15.75" customHeight="1"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2"/>
      <c r="S470" s="11"/>
    </row>
    <row r="471" spans="6:19" ht="15.75" customHeight="1"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2"/>
      <c r="S471" s="11"/>
    </row>
    <row r="472" spans="6:19" ht="15.75" customHeight="1"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2"/>
      <c r="S472" s="11"/>
    </row>
    <row r="473" spans="6:19" ht="15.75" customHeight="1"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2"/>
      <c r="S473" s="11"/>
    </row>
    <row r="474" spans="6:19" ht="15.75" customHeight="1"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2"/>
      <c r="S474" s="11"/>
    </row>
    <row r="475" spans="6:19" ht="15.75" customHeight="1"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2"/>
      <c r="S475" s="11"/>
    </row>
    <row r="476" spans="6:19" ht="15.75" customHeight="1"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2"/>
      <c r="S476" s="11"/>
    </row>
    <row r="477" spans="6:19" ht="15.75" customHeight="1"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2"/>
      <c r="S477" s="11"/>
    </row>
    <row r="478" spans="6:19" ht="15.75" customHeight="1"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2"/>
      <c r="S478" s="11"/>
    </row>
    <row r="479" spans="6:19" ht="15.75" customHeight="1"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2"/>
      <c r="S479" s="11"/>
    </row>
    <row r="480" spans="6:19" ht="15.75" customHeight="1"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2"/>
      <c r="S480" s="11"/>
    </row>
    <row r="481" spans="6:19" ht="15.75" customHeight="1"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2"/>
      <c r="S481" s="11"/>
    </row>
    <row r="482" spans="6:19" ht="15.75" customHeight="1"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2"/>
      <c r="S482" s="11"/>
    </row>
    <row r="483" spans="6:19" ht="15.75" customHeight="1"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2"/>
      <c r="S483" s="11"/>
    </row>
    <row r="484" spans="6:19" ht="15.75" customHeight="1"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2"/>
      <c r="S484" s="11"/>
    </row>
    <row r="485" spans="6:19" ht="15.75" customHeight="1"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2"/>
      <c r="S485" s="11"/>
    </row>
    <row r="486" spans="6:19" ht="15.75" customHeight="1"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2"/>
      <c r="S486" s="11"/>
    </row>
    <row r="487" spans="6:19" ht="15.75" customHeight="1"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1"/>
    </row>
    <row r="488" spans="6:19" ht="15.75" customHeight="1"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2"/>
      <c r="S488" s="11"/>
    </row>
    <row r="489" spans="6:19" ht="15.75" customHeight="1"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2"/>
      <c r="S489" s="11"/>
    </row>
    <row r="490" spans="6:19" ht="15.75" customHeight="1"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2"/>
      <c r="S490" s="11"/>
    </row>
    <row r="491" spans="6:19" ht="15.75" customHeight="1"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2"/>
      <c r="S491" s="11"/>
    </row>
    <row r="492" spans="6:19" ht="15.75" customHeight="1"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2"/>
      <c r="S492" s="11"/>
    </row>
    <row r="493" spans="6:19" ht="15.75" customHeight="1"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2"/>
      <c r="S493" s="11"/>
    </row>
    <row r="494" spans="6:19" ht="15.75" customHeight="1"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2"/>
      <c r="S494" s="11"/>
    </row>
    <row r="495" spans="6:19" ht="15.75" customHeight="1"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2"/>
      <c r="S495" s="11"/>
    </row>
    <row r="496" spans="6:19" ht="15.75" customHeight="1"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2"/>
      <c r="S496" s="11"/>
    </row>
    <row r="497" spans="6:19" ht="15.75" customHeight="1"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2"/>
      <c r="S497" s="11"/>
    </row>
    <row r="498" spans="6:19" ht="15.75" customHeight="1"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2"/>
      <c r="S498" s="11"/>
    </row>
    <row r="499" spans="6:19" ht="15.75" customHeight="1"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2"/>
      <c r="S499" s="11"/>
    </row>
    <row r="500" spans="6:19" ht="15.75" customHeight="1"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2"/>
      <c r="S500" s="11"/>
    </row>
    <row r="501" spans="6:19" ht="15.75" customHeight="1"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2"/>
      <c r="S501" s="11"/>
    </row>
    <row r="502" spans="6:19" ht="15.75" customHeight="1"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2"/>
      <c r="S502" s="11"/>
    </row>
    <row r="503" spans="6:19" ht="15.75" customHeight="1"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2"/>
      <c r="S503" s="11"/>
    </row>
    <row r="504" spans="6:19" ht="15.75" customHeight="1"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2"/>
      <c r="S504" s="11"/>
    </row>
    <row r="505" spans="6:19" ht="15.75" customHeight="1"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2"/>
      <c r="S505" s="11"/>
    </row>
    <row r="506" spans="6:19" ht="15.75" customHeight="1"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2"/>
      <c r="S506" s="11"/>
    </row>
    <row r="507" spans="6:19" ht="15.75" customHeight="1"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2"/>
      <c r="S507" s="11"/>
    </row>
    <row r="508" spans="6:19" ht="15.75" customHeight="1"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2"/>
      <c r="S508" s="11"/>
    </row>
    <row r="509" spans="6:19" ht="15.75" customHeight="1"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2"/>
      <c r="S509" s="11"/>
    </row>
    <row r="510" spans="6:19" ht="15.75" customHeight="1"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2"/>
      <c r="S510" s="11"/>
    </row>
    <row r="511" spans="6:19" ht="15.75" customHeight="1"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2"/>
      <c r="S511" s="11"/>
    </row>
    <row r="512" spans="6:19" ht="15.75" customHeight="1"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2"/>
      <c r="S512" s="11"/>
    </row>
    <row r="513" spans="6:19" ht="15.75" customHeight="1"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2"/>
      <c r="S513" s="11"/>
    </row>
    <row r="514" spans="6:19" ht="15.75" customHeight="1"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2"/>
      <c r="S514" s="11"/>
    </row>
    <row r="515" spans="6:19" ht="15.75" customHeight="1"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2"/>
      <c r="S515" s="11"/>
    </row>
    <row r="516" spans="6:19" ht="15.75" customHeight="1"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2"/>
      <c r="S516" s="11"/>
    </row>
    <row r="517" spans="6:19" ht="15.75" customHeight="1"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2"/>
      <c r="S517" s="11"/>
    </row>
    <row r="518" spans="6:19" ht="15.75" customHeight="1"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2"/>
      <c r="S518" s="11"/>
    </row>
    <row r="519" spans="6:19" ht="15.75" customHeight="1"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2"/>
      <c r="S519" s="11"/>
    </row>
    <row r="520" spans="6:19" ht="15.75" customHeight="1"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2"/>
      <c r="S520" s="11"/>
    </row>
    <row r="521" spans="6:19" ht="15.75" customHeight="1"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2"/>
      <c r="S521" s="11"/>
    </row>
    <row r="522" spans="6:19" ht="15.75" customHeight="1"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2"/>
      <c r="S522" s="11"/>
    </row>
    <row r="523" spans="6:19" ht="15.75" customHeight="1"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2"/>
      <c r="S523" s="11"/>
    </row>
    <row r="524" spans="6:19" ht="15.75" customHeight="1"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2"/>
      <c r="S524" s="11"/>
    </row>
    <row r="525" spans="6:19" ht="15.75" customHeight="1"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2"/>
      <c r="S525" s="11"/>
    </row>
    <row r="526" spans="6:19" ht="15.75" customHeight="1"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2"/>
      <c r="S526" s="11"/>
    </row>
    <row r="527" spans="6:19" ht="15.75" customHeight="1"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2"/>
      <c r="S527" s="11"/>
    </row>
    <row r="528" spans="6:19" ht="15.75" customHeight="1"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2"/>
      <c r="S528" s="11"/>
    </row>
    <row r="529" spans="6:19" ht="15.75" customHeight="1"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2"/>
      <c r="S529" s="11"/>
    </row>
    <row r="530" spans="6:19" ht="15.75" customHeight="1"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2"/>
      <c r="S530" s="11"/>
    </row>
    <row r="531" spans="6:19" ht="15.75" customHeight="1"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2"/>
      <c r="S531" s="11"/>
    </row>
    <row r="532" spans="6:19" ht="15.75" customHeight="1"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2"/>
      <c r="S532" s="11"/>
    </row>
    <row r="533" spans="6:19" ht="15.75" customHeight="1"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2"/>
      <c r="S533" s="11"/>
    </row>
    <row r="534" spans="6:19" ht="15.75" customHeight="1"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2"/>
      <c r="S534" s="11"/>
    </row>
    <row r="535" spans="6:19" ht="15.75" customHeight="1"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2"/>
      <c r="S535" s="11"/>
    </row>
    <row r="536" spans="6:19" ht="15.75" customHeight="1"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2"/>
      <c r="S536" s="11"/>
    </row>
    <row r="537" spans="6:19" ht="15.75" customHeight="1"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2"/>
      <c r="S537" s="11"/>
    </row>
    <row r="538" spans="6:19" ht="15.75" customHeight="1"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2"/>
      <c r="S538" s="11"/>
    </row>
    <row r="539" spans="6:19" ht="15.75" customHeight="1"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2"/>
      <c r="S539" s="11"/>
    </row>
    <row r="540" spans="6:19" ht="15.75" customHeight="1"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2"/>
      <c r="S540" s="11"/>
    </row>
    <row r="541" spans="6:19" ht="15.75" customHeight="1"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2"/>
      <c r="S541" s="11"/>
    </row>
    <row r="542" spans="6:19" ht="15.75" customHeight="1"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2"/>
      <c r="S542" s="11"/>
    </row>
    <row r="543" spans="6:19" ht="15.75" customHeight="1"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2"/>
      <c r="S543" s="11"/>
    </row>
    <row r="544" spans="6:19" ht="15.75" customHeight="1"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2"/>
      <c r="S544" s="11"/>
    </row>
    <row r="545" spans="6:19" ht="15.75" customHeight="1"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2"/>
      <c r="S545" s="11"/>
    </row>
    <row r="546" spans="6:19" ht="15.75" customHeight="1"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2"/>
      <c r="S546" s="11"/>
    </row>
    <row r="547" spans="6:19" ht="15.75" customHeight="1"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2"/>
      <c r="S547" s="11"/>
    </row>
    <row r="548" spans="6:19" ht="15.75" customHeight="1"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2"/>
      <c r="S548" s="11"/>
    </row>
    <row r="549" spans="6:19" ht="15.75" customHeight="1"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2"/>
      <c r="S549" s="11"/>
    </row>
    <row r="550" spans="6:19" ht="15.75" customHeight="1"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2"/>
      <c r="S550" s="11"/>
    </row>
    <row r="551" spans="6:19" ht="15.75" customHeight="1"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2"/>
      <c r="S551" s="11"/>
    </row>
    <row r="552" spans="6:19" ht="15.75" customHeight="1"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2"/>
      <c r="S552" s="11"/>
    </row>
    <row r="553" spans="6:19" ht="15.75" customHeight="1"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2"/>
      <c r="S553" s="11"/>
    </row>
    <row r="554" spans="6:19" ht="15.75" customHeight="1"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2"/>
      <c r="S554" s="11"/>
    </row>
    <row r="555" spans="6:19" ht="15.75" customHeight="1"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2"/>
      <c r="S555" s="11"/>
    </row>
    <row r="556" spans="6:19" ht="15.75" customHeight="1"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2"/>
      <c r="S556" s="11"/>
    </row>
    <row r="557" spans="6:19" ht="15.75" customHeight="1"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2"/>
      <c r="S557" s="11"/>
    </row>
    <row r="558" spans="6:19" ht="15.75" customHeight="1"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2"/>
      <c r="S558" s="11"/>
    </row>
    <row r="559" spans="6:19" ht="15.75" customHeight="1"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2"/>
      <c r="S559" s="11"/>
    </row>
    <row r="560" spans="6:19" ht="15.75" customHeight="1"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2"/>
      <c r="S560" s="11"/>
    </row>
    <row r="561" spans="6:19" ht="15.75" customHeight="1"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2"/>
      <c r="S561" s="11"/>
    </row>
    <row r="562" spans="6:19" ht="15.75" customHeight="1"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2"/>
      <c r="S562" s="11"/>
    </row>
    <row r="563" spans="6:19" ht="15.75" customHeight="1"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2"/>
      <c r="S563" s="11"/>
    </row>
    <row r="564" spans="6:19" ht="15.75" customHeight="1"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2"/>
      <c r="S564" s="11"/>
    </row>
    <row r="565" spans="6:19" ht="15.75" customHeight="1"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2"/>
      <c r="S565" s="11"/>
    </row>
    <row r="566" spans="6:19" ht="15.75" customHeight="1"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2"/>
      <c r="S566" s="11"/>
    </row>
    <row r="567" spans="6:19" ht="15.75" customHeight="1"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2"/>
      <c r="S567" s="11"/>
    </row>
    <row r="568" spans="6:19" ht="15.75" customHeight="1"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2"/>
      <c r="S568" s="11"/>
    </row>
    <row r="569" spans="6:19" ht="15.75" customHeight="1"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2"/>
      <c r="S569" s="11"/>
    </row>
    <row r="570" spans="6:19" ht="15.75" customHeight="1"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2"/>
      <c r="S570" s="11"/>
    </row>
    <row r="571" spans="6:19" ht="15.75" customHeight="1"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2"/>
      <c r="S571" s="11"/>
    </row>
    <row r="572" spans="6:19" ht="15.75" customHeight="1"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2"/>
      <c r="S572" s="11"/>
    </row>
    <row r="573" spans="6:19" ht="15.75" customHeight="1"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2"/>
      <c r="S573" s="11"/>
    </row>
    <row r="574" spans="6:19" ht="15.75" customHeight="1"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2"/>
      <c r="S574" s="11"/>
    </row>
    <row r="575" spans="6:19" ht="15.75" customHeight="1"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2"/>
      <c r="S575" s="11"/>
    </row>
    <row r="576" spans="6:19" ht="15.75" customHeight="1"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2"/>
      <c r="S576" s="11"/>
    </row>
    <row r="577" spans="6:19" ht="15.75" customHeight="1"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2"/>
      <c r="S577" s="11"/>
    </row>
    <row r="578" spans="6:19" ht="15.75" customHeight="1"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2"/>
      <c r="S578" s="11"/>
    </row>
    <row r="579" spans="6:19" ht="15.75" customHeight="1"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2"/>
      <c r="S579" s="11"/>
    </row>
    <row r="580" spans="6:19" ht="15.75" customHeight="1"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2"/>
      <c r="S580" s="11"/>
    </row>
    <row r="581" spans="6:19" ht="15.75" customHeight="1"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2"/>
      <c r="S581" s="11"/>
    </row>
    <row r="582" spans="6:19" ht="15.75" customHeight="1"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2"/>
      <c r="S582" s="11"/>
    </row>
    <row r="583" spans="6:19" ht="15.75" customHeight="1"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2"/>
      <c r="S583" s="11"/>
    </row>
    <row r="584" spans="6:19" ht="15.75" customHeight="1"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2"/>
      <c r="S584" s="11"/>
    </row>
    <row r="585" spans="6:19" ht="15.75" customHeight="1"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2"/>
      <c r="S585" s="11"/>
    </row>
    <row r="586" spans="6:19" ht="15.75" customHeight="1"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2"/>
      <c r="S586" s="11"/>
    </row>
    <row r="587" spans="6:19" ht="15.75" customHeight="1"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2"/>
      <c r="S587" s="11"/>
    </row>
    <row r="588" spans="6:19" ht="15.75" customHeight="1"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2"/>
      <c r="S588" s="11"/>
    </row>
    <row r="589" spans="6:19" ht="15.75" customHeight="1"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2"/>
      <c r="S589" s="11"/>
    </row>
    <row r="590" spans="6:19" ht="15.75" customHeight="1"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2"/>
      <c r="S590" s="11"/>
    </row>
    <row r="591" spans="6:19" ht="15.75" customHeight="1"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2"/>
      <c r="S591" s="11"/>
    </row>
    <row r="592" spans="6:19" ht="15.75" customHeight="1"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2"/>
      <c r="S592" s="11"/>
    </row>
    <row r="593" spans="6:19" ht="15.75" customHeight="1"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2"/>
      <c r="S593" s="11"/>
    </row>
    <row r="594" spans="6:19" ht="15.75" customHeight="1"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2"/>
      <c r="S594" s="11"/>
    </row>
    <row r="595" spans="6:19" ht="15.75" customHeight="1"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2"/>
      <c r="S595" s="11"/>
    </row>
    <row r="596" spans="6:19" ht="15.75" customHeight="1"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2"/>
      <c r="S596" s="11"/>
    </row>
    <row r="597" spans="6:19" ht="15.75" customHeight="1"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2"/>
      <c r="S597" s="11"/>
    </row>
    <row r="598" spans="6:19" ht="15.75" customHeight="1"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2"/>
      <c r="S598" s="11"/>
    </row>
    <row r="599" spans="6:19" ht="15.75" customHeight="1"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2"/>
      <c r="S599" s="11"/>
    </row>
    <row r="600" spans="6:19" ht="15.75" customHeight="1"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2"/>
      <c r="S600" s="11"/>
    </row>
    <row r="601" spans="6:19" ht="15.75" customHeight="1"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2"/>
      <c r="S601" s="11"/>
    </row>
    <row r="602" spans="6:19" ht="15.75" customHeight="1"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2"/>
      <c r="S602" s="11"/>
    </row>
    <row r="603" spans="6:19" ht="15.75" customHeight="1"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2"/>
      <c r="S603" s="11"/>
    </row>
    <row r="604" spans="6:19" ht="15.75" customHeight="1"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2"/>
      <c r="S604" s="11"/>
    </row>
    <row r="605" spans="6:19" ht="15.75" customHeight="1"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2"/>
      <c r="S605" s="11"/>
    </row>
    <row r="606" spans="6:19" ht="15.75" customHeight="1"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2"/>
      <c r="S606" s="11"/>
    </row>
    <row r="607" spans="6:19" ht="15.75" customHeight="1"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2"/>
      <c r="S607" s="11"/>
    </row>
    <row r="608" spans="6:19" ht="15.75" customHeight="1"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2"/>
      <c r="S608" s="11"/>
    </row>
    <row r="609" spans="6:19" ht="15.75" customHeight="1"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2"/>
      <c r="S609" s="11"/>
    </row>
    <row r="610" spans="6:19" ht="15.75" customHeight="1"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2"/>
      <c r="S610" s="11"/>
    </row>
    <row r="611" spans="6:19" ht="15.75" customHeight="1"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2"/>
      <c r="S611" s="11"/>
    </row>
    <row r="612" spans="6:19" ht="15.75" customHeight="1"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2"/>
      <c r="S612" s="11"/>
    </row>
    <row r="613" spans="6:19" ht="15.75" customHeight="1"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2"/>
      <c r="S613" s="11"/>
    </row>
    <row r="614" spans="6:19" ht="15.75" customHeight="1"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2"/>
      <c r="S614" s="11"/>
    </row>
    <row r="615" spans="6:19" ht="15.75" customHeight="1"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2"/>
      <c r="S615" s="11"/>
    </row>
    <row r="616" spans="6:19" ht="15.75" customHeight="1"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2"/>
      <c r="S616" s="11"/>
    </row>
    <row r="617" spans="6:19" ht="15.75" customHeight="1"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2"/>
      <c r="S617" s="11"/>
    </row>
    <row r="618" spans="6:19" ht="15.75" customHeight="1"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2"/>
      <c r="S618" s="11"/>
    </row>
    <row r="619" spans="6:19" ht="15.75" customHeight="1"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2"/>
      <c r="S619" s="11"/>
    </row>
    <row r="620" spans="6:19" ht="15.75" customHeight="1"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2"/>
      <c r="S620" s="11"/>
    </row>
    <row r="621" spans="6:19" ht="15.75" customHeight="1"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2"/>
      <c r="S621" s="11"/>
    </row>
    <row r="622" spans="6:19" ht="15.75" customHeight="1"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2"/>
      <c r="S622" s="11"/>
    </row>
    <row r="623" spans="6:19" ht="15.75" customHeight="1"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2"/>
      <c r="S623" s="11"/>
    </row>
    <row r="624" spans="6:19" ht="15.75" customHeight="1"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2"/>
      <c r="S624" s="11"/>
    </row>
    <row r="625" spans="6:19" ht="15.75" customHeight="1"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2"/>
      <c r="S625" s="11"/>
    </row>
    <row r="626" spans="6:19" ht="15.75" customHeight="1"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2"/>
      <c r="S626" s="11"/>
    </row>
    <row r="627" spans="6:19" ht="15.75" customHeight="1"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2"/>
      <c r="S627" s="11"/>
    </row>
    <row r="628" spans="6:19" ht="15.75" customHeight="1"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2"/>
      <c r="S628" s="11"/>
    </row>
    <row r="629" spans="6:19" ht="15.75" customHeight="1"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2"/>
      <c r="S629" s="11"/>
    </row>
    <row r="630" spans="6:19" ht="15.75" customHeight="1"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2"/>
      <c r="S630" s="11"/>
    </row>
    <row r="631" spans="6:19" ht="15.75" customHeight="1"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2"/>
      <c r="S631" s="11"/>
    </row>
    <row r="632" spans="6:19" ht="15.75" customHeight="1"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2"/>
      <c r="S632" s="11"/>
    </row>
    <row r="633" spans="6:19" ht="15.75" customHeight="1"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2"/>
      <c r="S633" s="11"/>
    </row>
    <row r="634" spans="6:19" ht="15.75" customHeight="1"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2"/>
      <c r="S634" s="11"/>
    </row>
    <row r="635" spans="6:19" ht="15.75" customHeight="1"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2"/>
      <c r="S635" s="11"/>
    </row>
    <row r="636" spans="6:19" ht="15.75" customHeight="1"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2"/>
      <c r="S636" s="11"/>
    </row>
    <row r="637" spans="6:19" ht="15.75" customHeight="1"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2"/>
      <c r="S637" s="11"/>
    </row>
    <row r="638" spans="6:19" ht="15.75" customHeight="1"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2"/>
      <c r="S638" s="11"/>
    </row>
    <row r="639" spans="6:19" ht="15.75" customHeight="1"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2"/>
      <c r="S639" s="11"/>
    </row>
    <row r="640" spans="6:19" ht="15.75" customHeight="1"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2"/>
      <c r="S640" s="11"/>
    </row>
    <row r="641" spans="6:19" ht="15.75" customHeight="1"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2"/>
      <c r="S641" s="11"/>
    </row>
    <row r="642" spans="6:19" ht="15.75" customHeight="1"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2"/>
      <c r="S642" s="11"/>
    </row>
    <row r="643" spans="6:19" ht="15.75" customHeight="1"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2"/>
      <c r="S643" s="11"/>
    </row>
    <row r="644" spans="6:19" ht="15.75" customHeight="1"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2"/>
      <c r="S644" s="11"/>
    </row>
    <row r="645" spans="6:19" ht="15.75" customHeight="1"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2"/>
      <c r="S645" s="11"/>
    </row>
    <row r="646" spans="6:19" ht="15.75" customHeight="1"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2"/>
      <c r="S646" s="11"/>
    </row>
    <row r="647" spans="6:19" ht="15.75" customHeight="1"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2"/>
      <c r="S647" s="11"/>
    </row>
    <row r="648" spans="6:19" ht="15.75" customHeight="1"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2"/>
      <c r="S648" s="11"/>
    </row>
    <row r="649" spans="6:19" ht="15.75" customHeight="1"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2"/>
      <c r="S649" s="11"/>
    </row>
    <row r="650" spans="6:19" ht="15.75" customHeight="1"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2"/>
      <c r="S650" s="11"/>
    </row>
    <row r="651" spans="6:19" ht="15.75" customHeight="1"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2"/>
      <c r="S651" s="11"/>
    </row>
    <row r="652" spans="6:19" ht="15.75" customHeight="1"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2"/>
      <c r="S652" s="11"/>
    </row>
    <row r="653" spans="6:19" ht="15.75" customHeight="1"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2"/>
      <c r="S653" s="11"/>
    </row>
    <row r="654" spans="6:19" ht="15.75" customHeight="1"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2"/>
      <c r="S654" s="11"/>
    </row>
    <row r="655" spans="6:19" ht="15.75" customHeight="1"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2"/>
      <c r="S655" s="11"/>
    </row>
    <row r="656" spans="6:19" ht="15.75" customHeight="1"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2"/>
      <c r="S656" s="11"/>
    </row>
    <row r="657" spans="6:19" ht="15.75" customHeight="1"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2"/>
      <c r="S657" s="11"/>
    </row>
    <row r="658" spans="6:19" ht="15.75" customHeight="1"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2"/>
      <c r="S658" s="11"/>
    </row>
    <row r="659" spans="6:19" ht="15.75" customHeight="1"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2"/>
      <c r="S659" s="11"/>
    </row>
    <row r="660" spans="6:19" ht="15.75" customHeight="1"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2"/>
      <c r="S660" s="11"/>
    </row>
    <row r="661" spans="6:19" ht="15.75" customHeight="1"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2"/>
      <c r="S661" s="11"/>
    </row>
    <row r="662" spans="6:19" ht="15.75" customHeight="1"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2"/>
      <c r="S662" s="11"/>
    </row>
    <row r="663" spans="6:19" ht="15.75" customHeight="1"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2"/>
      <c r="S663" s="11"/>
    </row>
    <row r="664" spans="6:19" ht="15.75" customHeight="1"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2"/>
      <c r="S664" s="11"/>
    </row>
    <row r="665" spans="6:19" ht="15.75" customHeight="1"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2"/>
      <c r="S665" s="11"/>
    </row>
    <row r="666" spans="6:19" ht="15.75" customHeight="1"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2"/>
      <c r="S666" s="11"/>
    </row>
    <row r="667" spans="6:19" ht="15.75" customHeight="1"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2"/>
      <c r="S667" s="11"/>
    </row>
    <row r="668" spans="6:19" ht="15.75" customHeight="1"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2"/>
      <c r="S668" s="11"/>
    </row>
    <row r="669" spans="6:19" ht="15.75" customHeight="1"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2"/>
      <c r="S669" s="11"/>
    </row>
    <row r="670" spans="6:19" ht="15.75" customHeight="1"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2"/>
      <c r="S670" s="11"/>
    </row>
    <row r="671" spans="6:19" ht="15.75" customHeight="1"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2"/>
      <c r="S671" s="11"/>
    </row>
    <row r="672" spans="6:19" ht="15.75" customHeight="1"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2"/>
      <c r="S672" s="11"/>
    </row>
    <row r="673" spans="6:19" ht="15.75" customHeight="1"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2"/>
      <c r="S673" s="11"/>
    </row>
    <row r="674" spans="6:19" ht="15.75" customHeight="1"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2"/>
      <c r="S674" s="11"/>
    </row>
    <row r="675" spans="6:19" ht="15.75" customHeight="1"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2"/>
      <c r="S675" s="11"/>
    </row>
    <row r="676" spans="6:19" ht="15.75" customHeight="1"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2"/>
      <c r="S676" s="11"/>
    </row>
    <row r="677" spans="6:19" ht="15.75" customHeight="1"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2"/>
      <c r="S677" s="11"/>
    </row>
    <row r="678" spans="6:19" ht="15.75" customHeight="1"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2"/>
      <c r="S678" s="11"/>
    </row>
    <row r="679" spans="6:19" ht="15.75" customHeight="1"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2"/>
      <c r="S679" s="11"/>
    </row>
    <row r="680" spans="6:19" ht="15.75" customHeight="1"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2"/>
      <c r="S680" s="11"/>
    </row>
    <row r="681" spans="6:19" ht="15.75" customHeight="1"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2"/>
      <c r="S681" s="11"/>
    </row>
    <row r="682" spans="6:19" ht="15.75" customHeight="1"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2"/>
      <c r="S682" s="11"/>
    </row>
    <row r="683" spans="6:19" ht="15.75" customHeight="1"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2"/>
      <c r="S683" s="11"/>
    </row>
    <row r="684" spans="6:19" ht="15.75" customHeight="1"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2"/>
      <c r="S684" s="11"/>
    </row>
    <row r="685" spans="6:19" ht="15.75" customHeight="1"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2"/>
      <c r="S685" s="11"/>
    </row>
    <row r="686" spans="6:19" ht="15.75" customHeight="1"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2"/>
      <c r="S686" s="11"/>
    </row>
    <row r="687" spans="6:19" ht="15.75" customHeight="1"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2"/>
      <c r="S687" s="11"/>
    </row>
    <row r="688" spans="6:19" ht="15.75" customHeight="1"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2"/>
      <c r="S688" s="11"/>
    </row>
    <row r="689" spans="6:19" ht="15.75" customHeight="1"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2"/>
      <c r="S689" s="11"/>
    </row>
    <row r="690" spans="6:19" ht="15.75" customHeight="1"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2"/>
      <c r="S690" s="11"/>
    </row>
    <row r="691" spans="6:19" ht="15.75" customHeight="1"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2"/>
      <c r="S691" s="11"/>
    </row>
    <row r="692" spans="6:19" ht="15.75" customHeight="1"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2"/>
      <c r="S692" s="11"/>
    </row>
    <row r="693" spans="6:19" ht="15.75" customHeight="1"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2"/>
      <c r="S693" s="11"/>
    </row>
    <row r="694" spans="6:19" ht="15.75" customHeight="1"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2"/>
      <c r="S694" s="11"/>
    </row>
    <row r="695" spans="6:19" ht="15.75" customHeight="1"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2"/>
      <c r="S695" s="11"/>
    </row>
    <row r="696" spans="6:19" ht="15.75" customHeight="1"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2"/>
      <c r="S696" s="11"/>
    </row>
    <row r="697" spans="6:19" ht="15.75" customHeight="1"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2"/>
      <c r="S697" s="11"/>
    </row>
    <row r="698" spans="6:19" ht="15.75" customHeight="1"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2"/>
      <c r="S698" s="11"/>
    </row>
    <row r="699" spans="6:19" ht="15.75" customHeight="1"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2"/>
      <c r="S699" s="11"/>
    </row>
    <row r="700" spans="6:19" ht="15.75" customHeight="1"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2"/>
      <c r="S700" s="11"/>
    </row>
    <row r="701" spans="6:19" ht="15.75" customHeight="1"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2"/>
      <c r="S701" s="11"/>
    </row>
    <row r="702" spans="6:19" ht="15.75" customHeight="1"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2"/>
      <c r="S702" s="11"/>
    </row>
    <row r="703" spans="6:19" ht="15.75" customHeight="1"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2"/>
      <c r="S703" s="11"/>
    </row>
    <row r="704" spans="6:19" ht="15.75" customHeight="1"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2"/>
      <c r="S704" s="11"/>
    </row>
    <row r="705" spans="6:19" ht="15.75" customHeight="1"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2"/>
      <c r="S705" s="11"/>
    </row>
    <row r="706" spans="6:19" ht="15.75" customHeight="1"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2"/>
      <c r="S706" s="11"/>
    </row>
    <row r="707" spans="6:19" ht="15.75" customHeight="1"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2"/>
      <c r="S707" s="11"/>
    </row>
    <row r="708" spans="6:19" ht="15.75" customHeight="1"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2"/>
      <c r="S708" s="11"/>
    </row>
    <row r="709" spans="6:19" ht="15.75" customHeight="1"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2"/>
      <c r="S709" s="11"/>
    </row>
    <row r="710" spans="6:19" ht="15.75" customHeight="1"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2"/>
      <c r="S710" s="11"/>
    </row>
    <row r="711" spans="6:19" ht="15.75" customHeight="1"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2"/>
      <c r="S711" s="11"/>
    </row>
    <row r="712" spans="6:19" ht="15.75" customHeight="1"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2"/>
      <c r="S712" s="11"/>
    </row>
    <row r="713" spans="6:19" ht="15.75" customHeight="1"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2"/>
      <c r="S713" s="11"/>
    </row>
    <row r="714" spans="6:19" ht="15.75" customHeight="1"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2"/>
      <c r="S714" s="11"/>
    </row>
    <row r="715" spans="6:19" ht="15.75" customHeight="1"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2"/>
      <c r="S715" s="11"/>
    </row>
    <row r="716" spans="6:19" ht="15.75" customHeight="1"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2"/>
      <c r="S716" s="11"/>
    </row>
    <row r="717" spans="6:19" ht="15.75" customHeight="1"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2"/>
      <c r="S717" s="11"/>
    </row>
    <row r="718" spans="6:19" ht="15.75" customHeight="1"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2"/>
      <c r="S718" s="11"/>
    </row>
    <row r="719" spans="6:19" ht="15.75" customHeight="1"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2"/>
      <c r="S719" s="11"/>
    </row>
    <row r="720" spans="6:19" ht="15.75" customHeight="1"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2"/>
      <c r="S720" s="11"/>
    </row>
    <row r="721" spans="6:19" ht="15.75" customHeight="1"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2"/>
      <c r="S721" s="11"/>
    </row>
    <row r="722" spans="6:19" ht="15.75" customHeight="1"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2"/>
      <c r="S722" s="11"/>
    </row>
    <row r="723" spans="6:19" ht="15.75" customHeight="1"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2"/>
      <c r="S723" s="11"/>
    </row>
    <row r="724" spans="6:19" ht="15.75" customHeight="1"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2"/>
      <c r="S724" s="11"/>
    </row>
    <row r="725" spans="6:19" ht="15.75" customHeight="1"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2"/>
      <c r="S725" s="11"/>
    </row>
    <row r="726" spans="6:19" ht="15.75" customHeight="1"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2"/>
      <c r="S726" s="11"/>
    </row>
    <row r="727" spans="6:19" ht="15.75" customHeight="1"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2"/>
      <c r="S727" s="11"/>
    </row>
    <row r="728" spans="6:19" ht="15.75" customHeight="1"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2"/>
      <c r="S728" s="11"/>
    </row>
    <row r="729" spans="6:19" ht="15.75" customHeight="1"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2"/>
      <c r="S729" s="11"/>
    </row>
    <row r="730" spans="6:19" ht="15.75" customHeight="1"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2"/>
      <c r="S730" s="11"/>
    </row>
    <row r="731" spans="6:19" ht="15.75" customHeight="1"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2"/>
      <c r="S731" s="11"/>
    </row>
    <row r="732" spans="6:19" ht="15.75" customHeight="1"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2"/>
      <c r="S732" s="11"/>
    </row>
    <row r="733" spans="6:19" ht="15.75" customHeight="1"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2"/>
      <c r="S733" s="11"/>
    </row>
    <row r="734" spans="6:19" ht="15.75" customHeight="1"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2"/>
      <c r="S734" s="11"/>
    </row>
    <row r="735" spans="6:19" ht="15.75" customHeight="1"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2"/>
      <c r="S735" s="11"/>
    </row>
    <row r="736" spans="6:19" ht="15.75" customHeight="1"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2"/>
      <c r="S736" s="11"/>
    </row>
    <row r="737" spans="6:19" ht="15.75" customHeight="1"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2"/>
      <c r="S737" s="11"/>
    </row>
    <row r="738" spans="6:19" ht="15.75" customHeight="1"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2"/>
      <c r="S738" s="11"/>
    </row>
    <row r="739" spans="6:19" ht="15.75" customHeight="1"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2"/>
      <c r="S739" s="11"/>
    </row>
    <row r="740" spans="6:19" ht="15.75" customHeight="1"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2"/>
      <c r="S740" s="11"/>
    </row>
    <row r="741" spans="6:19" ht="15.75" customHeight="1"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2"/>
      <c r="S741" s="11"/>
    </row>
    <row r="742" spans="6:19" ht="15.75" customHeight="1"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2"/>
      <c r="S742" s="11"/>
    </row>
    <row r="743" spans="6:19" ht="15.75" customHeight="1"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2"/>
      <c r="S743" s="11"/>
    </row>
    <row r="744" spans="6:19" ht="15.75" customHeight="1"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2"/>
      <c r="S744" s="11"/>
    </row>
    <row r="745" spans="6:19" ht="15.75" customHeight="1"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2"/>
      <c r="S745" s="11"/>
    </row>
    <row r="746" spans="6:19" ht="15.75" customHeight="1"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2"/>
      <c r="S746" s="11"/>
    </row>
    <row r="747" spans="6:19" ht="15.75" customHeight="1"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2"/>
      <c r="S747" s="11"/>
    </row>
    <row r="748" spans="6:19" ht="15.75" customHeight="1"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2"/>
      <c r="S748" s="11"/>
    </row>
    <row r="749" spans="6:19" ht="15.75" customHeight="1"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2"/>
      <c r="S749" s="11"/>
    </row>
    <row r="750" spans="6:19" ht="15.75" customHeight="1"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2"/>
      <c r="S750" s="11"/>
    </row>
    <row r="751" spans="6:19" ht="15.75" customHeight="1"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2"/>
      <c r="S751" s="11"/>
    </row>
    <row r="752" spans="6:19" ht="15.75" customHeight="1"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2"/>
      <c r="S752" s="11"/>
    </row>
    <row r="753" spans="6:19" ht="15.75" customHeight="1"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2"/>
      <c r="S753" s="11"/>
    </row>
    <row r="754" spans="6:19" ht="15.75" customHeight="1"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2"/>
      <c r="S754" s="11"/>
    </row>
    <row r="755" spans="6:19" ht="15.75" customHeight="1"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2"/>
      <c r="S755" s="11"/>
    </row>
    <row r="756" spans="6:19" ht="15.75" customHeight="1"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2"/>
      <c r="S756" s="11"/>
    </row>
    <row r="757" spans="6:19" ht="15.75" customHeight="1"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2"/>
      <c r="S757" s="11"/>
    </row>
    <row r="758" spans="6:19" ht="15.75" customHeight="1"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2"/>
      <c r="S758" s="11"/>
    </row>
    <row r="759" spans="6:19" ht="15.75" customHeight="1"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2"/>
      <c r="S759" s="11"/>
    </row>
    <row r="760" spans="6:19" ht="15.75" customHeight="1"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2"/>
      <c r="S760" s="11"/>
    </row>
    <row r="761" spans="6:19" ht="15.75" customHeight="1"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2"/>
      <c r="S761" s="11"/>
    </row>
    <row r="762" spans="6:19" ht="15.75" customHeight="1"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2"/>
      <c r="S762" s="11"/>
    </row>
    <row r="763" spans="6:19" ht="15.75" customHeight="1"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2"/>
      <c r="S763" s="11"/>
    </row>
    <row r="764" spans="6:19" ht="15.75" customHeight="1"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2"/>
      <c r="S764" s="11"/>
    </row>
    <row r="765" spans="6:19" ht="15.75" customHeight="1"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2"/>
      <c r="S765" s="11"/>
    </row>
    <row r="766" spans="6:19" ht="15.75" customHeight="1"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2"/>
      <c r="S766" s="11"/>
    </row>
    <row r="767" spans="6:19" ht="15.75" customHeight="1"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2"/>
      <c r="S767" s="11"/>
    </row>
    <row r="768" spans="6:19" ht="15.75" customHeight="1"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2"/>
      <c r="S768" s="11"/>
    </row>
    <row r="769" spans="6:19" ht="15.75" customHeight="1"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2"/>
      <c r="S769" s="11"/>
    </row>
    <row r="770" spans="6:19" ht="15.75" customHeight="1"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2"/>
      <c r="S770" s="11"/>
    </row>
    <row r="771" spans="6:19" ht="15.75" customHeight="1"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2"/>
      <c r="S771" s="11"/>
    </row>
    <row r="772" spans="6:19" ht="15.75" customHeight="1"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2"/>
      <c r="S772" s="11"/>
    </row>
    <row r="773" spans="6:19" ht="15.75" customHeight="1"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2"/>
      <c r="S773" s="11"/>
    </row>
    <row r="774" spans="6:19" ht="15.75" customHeight="1"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2"/>
      <c r="S774" s="11"/>
    </row>
    <row r="775" spans="6:19" ht="15.75" customHeight="1"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2"/>
      <c r="S775" s="11"/>
    </row>
    <row r="776" spans="6:19" ht="15.75" customHeight="1"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2"/>
      <c r="S776" s="11"/>
    </row>
    <row r="777" spans="6:19" ht="15.75" customHeight="1"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2"/>
      <c r="S777" s="11"/>
    </row>
    <row r="778" spans="6:19" ht="15.75" customHeight="1"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2"/>
      <c r="S778" s="11"/>
    </row>
    <row r="779" spans="6:19" ht="15.75" customHeight="1"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2"/>
      <c r="S779" s="11"/>
    </row>
    <row r="780" spans="6:19" ht="15.75" customHeight="1"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2"/>
      <c r="S780" s="11"/>
    </row>
    <row r="781" spans="6:19" ht="15.75" customHeight="1"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2"/>
      <c r="S781" s="11"/>
    </row>
    <row r="782" spans="6:19" ht="15.75" customHeight="1"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2"/>
      <c r="S782" s="11"/>
    </row>
    <row r="783" spans="6:19" ht="15.75" customHeight="1"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2"/>
      <c r="S783" s="11"/>
    </row>
    <row r="784" spans="6:19" ht="15.75" customHeight="1"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2"/>
      <c r="S784" s="11"/>
    </row>
    <row r="785" spans="6:19" ht="15.75" customHeight="1"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2"/>
      <c r="S785" s="11"/>
    </row>
    <row r="786" spans="6:19" ht="15.75" customHeight="1"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2"/>
      <c r="S786" s="11"/>
    </row>
    <row r="787" spans="6:19" ht="15.75" customHeight="1"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2"/>
      <c r="S787" s="11"/>
    </row>
    <row r="788" spans="6:19" ht="15.75" customHeight="1"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2"/>
      <c r="S788" s="11"/>
    </row>
    <row r="789" spans="6:19" ht="15.75" customHeight="1"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2"/>
      <c r="S789" s="11"/>
    </row>
    <row r="790" spans="6:19" ht="15.75" customHeight="1"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2"/>
      <c r="S790" s="11"/>
    </row>
    <row r="791" spans="6:19" ht="15.75" customHeight="1"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2"/>
      <c r="S791" s="11"/>
    </row>
    <row r="792" spans="6:19" ht="15.75" customHeight="1"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2"/>
      <c r="S792" s="11"/>
    </row>
    <row r="793" spans="6:19" ht="15.75" customHeight="1"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2"/>
      <c r="S793" s="11"/>
    </row>
    <row r="794" spans="6:19" ht="15.75" customHeight="1"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2"/>
      <c r="S794" s="11"/>
    </row>
    <row r="795" spans="6:19" ht="15.75" customHeight="1"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2"/>
      <c r="S795" s="11"/>
    </row>
    <row r="796" spans="6:19" ht="15.75" customHeight="1"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2"/>
      <c r="S796" s="11"/>
    </row>
    <row r="797" spans="6:19" ht="15.75" customHeight="1"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2"/>
      <c r="S797" s="11"/>
    </row>
    <row r="798" spans="6:19" ht="15.75" customHeight="1"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2"/>
      <c r="S798" s="11"/>
    </row>
    <row r="799" spans="6:19" ht="15.75" customHeight="1"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2"/>
      <c r="S799" s="11"/>
    </row>
    <row r="800" spans="6:19" ht="15.75" customHeight="1"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2"/>
      <c r="S800" s="11"/>
    </row>
    <row r="801" spans="6:19" ht="15.75" customHeight="1"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2"/>
      <c r="S801" s="11"/>
    </row>
    <row r="802" spans="6:19" ht="15.75" customHeight="1"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2"/>
      <c r="S802" s="11"/>
    </row>
    <row r="803" spans="6:19" ht="15.75" customHeight="1"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2"/>
      <c r="S803" s="11"/>
    </row>
    <row r="804" spans="6:19" ht="15.75" customHeight="1"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2"/>
      <c r="S804" s="11"/>
    </row>
    <row r="805" spans="6:19" ht="15.75" customHeight="1"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2"/>
      <c r="S805" s="11"/>
    </row>
    <row r="806" spans="6:19" ht="15.75" customHeight="1"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2"/>
      <c r="S806" s="11"/>
    </row>
    <row r="807" spans="6:19" ht="15.75" customHeight="1"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2"/>
      <c r="S807" s="11"/>
    </row>
    <row r="808" spans="6:19" ht="15.75" customHeight="1"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2"/>
      <c r="S808" s="11"/>
    </row>
    <row r="809" spans="6:19" ht="15.75" customHeight="1"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2"/>
      <c r="S809" s="11"/>
    </row>
    <row r="810" spans="6:19" ht="15.75" customHeight="1"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2"/>
      <c r="S810" s="11"/>
    </row>
    <row r="811" spans="6:19" ht="15.75" customHeight="1"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2"/>
      <c r="S811" s="11"/>
    </row>
    <row r="812" spans="6:19" ht="15.75" customHeight="1"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2"/>
      <c r="S812" s="11"/>
    </row>
    <row r="813" spans="6:19" ht="15.75" customHeight="1"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2"/>
      <c r="S813" s="11"/>
    </row>
    <row r="814" spans="6:19" ht="15.75" customHeight="1"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2"/>
      <c r="S814" s="11"/>
    </row>
    <row r="815" spans="6:19" ht="15.75" customHeight="1"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2"/>
      <c r="S815" s="11"/>
    </row>
    <row r="816" spans="6:19" ht="15.75" customHeight="1"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2"/>
      <c r="S816" s="11"/>
    </row>
    <row r="817" spans="6:19" ht="15.75" customHeight="1"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2"/>
      <c r="S817" s="11"/>
    </row>
    <row r="818" spans="6:19" ht="15.75" customHeight="1"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2"/>
      <c r="S818" s="11"/>
    </row>
    <row r="819" spans="6:19" ht="15.75" customHeight="1"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2"/>
      <c r="S819" s="11"/>
    </row>
    <row r="820" spans="6:19" ht="15.75" customHeight="1"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2"/>
      <c r="S820" s="11"/>
    </row>
    <row r="821" spans="6:19" ht="15.75" customHeight="1"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2"/>
      <c r="S821" s="11"/>
    </row>
    <row r="822" spans="6:19" ht="15.75" customHeight="1"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2"/>
      <c r="S822" s="11"/>
    </row>
    <row r="823" spans="6:19" ht="15.75" customHeight="1"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2"/>
      <c r="S823" s="11"/>
    </row>
    <row r="824" spans="6:19" ht="15.75" customHeight="1"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2"/>
      <c r="S824" s="11"/>
    </row>
    <row r="825" spans="6:19" ht="15.75" customHeight="1"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2"/>
      <c r="S825" s="11"/>
    </row>
    <row r="826" spans="6:19" ht="15.75" customHeight="1"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2"/>
      <c r="S826" s="11"/>
    </row>
    <row r="827" spans="6:19" ht="15.75" customHeight="1"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2"/>
      <c r="S827" s="11"/>
    </row>
    <row r="828" spans="6:19" ht="15.75" customHeight="1"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2"/>
      <c r="S828" s="11"/>
    </row>
    <row r="829" spans="6:19" ht="15.75" customHeight="1"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2"/>
      <c r="S829" s="11"/>
    </row>
    <row r="830" spans="6:19" ht="15.75" customHeight="1"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2"/>
      <c r="S830" s="11"/>
    </row>
    <row r="831" spans="6:19" ht="15.75" customHeight="1"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2"/>
      <c r="S831" s="11"/>
    </row>
    <row r="832" spans="6:19" ht="15.75" customHeight="1"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2"/>
      <c r="S832" s="11"/>
    </row>
    <row r="833" spans="6:19" ht="15.75" customHeight="1"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2"/>
      <c r="S833" s="11"/>
    </row>
    <row r="834" spans="6:19" ht="15.75" customHeight="1"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2"/>
      <c r="S834" s="11"/>
    </row>
    <row r="835" spans="6:19" ht="15.75" customHeight="1"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2"/>
      <c r="S835" s="11"/>
    </row>
    <row r="836" spans="6:19" ht="15.75" customHeight="1"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2"/>
      <c r="S836" s="11"/>
    </row>
    <row r="837" spans="6:19" ht="15.75" customHeight="1"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2"/>
      <c r="S837" s="11"/>
    </row>
    <row r="838" spans="6:19" ht="15.75" customHeight="1"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2"/>
      <c r="S838" s="11"/>
    </row>
    <row r="839" spans="6:19" ht="15.75" customHeight="1"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2"/>
      <c r="S839" s="11"/>
    </row>
    <row r="840" spans="6:19" ht="15.75" customHeight="1"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2"/>
      <c r="S840" s="11"/>
    </row>
    <row r="841" spans="6:19" ht="15.75" customHeight="1"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2"/>
      <c r="S841" s="11"/>
    </row>
    <row r="842" spans="6:19" ht="15.75" customHeight="1"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2"/>
      <c r="S842" s="11"/>
    </row>
    <row r="843" spans="6:19" ht="15.75" customHeight="1"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2"/>
      <c r="S843" s="11"/>
    </row>
    <row r="844" spans="6:19" ht="15.75" customHeight="1"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2"/>
      <c r="S844" s="11"/>
    </row>
    <row r="845" spans="6:19" ht="15.75" customHeight="1"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2"/>
      <c r="S845" s="11"/>
    </row>
    <row r="846" spans="6:19" ht="15.75" customHeight="1"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2"/>
      <c r="S846" s="11"/>
    </row>
    <row r="847" spans="6:19" ht="15.75" customHeight="1"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2"/>
      <c r="S847" s="11"/>
    </row>
    <row r="848" spans="6:19" ht="15.75" customHeight="1"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2"/>
      <c r="S848" s="11"/>
    </row>
    <row r="849" spans="6:19" ht="15.75" customHeight="1"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2"/>
      <c r="S849" s="11"/>
    </row>
    <row r="850" spans="6:19" ht="15.75" customHeight="1"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2"/>
      <c r="S850" s="11"/>
    </row>
    <row r="851" spans="6:19" ht="15.75" customHeight="1"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2"/>
      <c r="S851" s="11"/>
    </row>
    <row r="852" spans="6:19" ht="15.75" customHeight="1"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2"/>
      <c r="S852" s="11"/>
    </row>
    <row r="853" spans="6:19" ht="15.75" customHeight="1"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2"/>
      <c r="S853" s="11"/>
    </row>
    <row r="854" spans="6:19" ht="15.75" customHeight="1"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2"/>
      <c r="S854" s="11"/>
    </row>
    <row r="855" spans="6:19" ht="15.75" customHeight="1"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2"/>
      <c r="S855" s="11"/>
    </row>
    <row r="856" spans="6:19" ht="15.75" customHeight="1"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2"/>
      <c r="S856" s="11"/>
    </row>
    <row r="857" spans="6:19" ht="15.75" customHeight="1"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2"/>
      <c r="S857" s="11"/>
    </row>
    <row r="858" spans="6:19" ht="15.75" customHeight="1"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2"/>
      <c r="S858" s="11"/>
    </row>
    <row r="859" spans="6:19" ht="15.75" customHeight="1"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2"/>
      <c r="S859" s="11"/>
    </row>
    <row r="860" spans="6:19" ht="15.75" customHeight="1"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2"/>
      <c r="S860" s="11"/>
    </row>
    <row r="861" spans="6:19" ht="15.75" customHeight="1"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2"/>
      <c r="S861" s="11"/>
    </row>
    <row r="862" spans="6:19" ht="15.75" customHeight="1"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2"/>
      <c r="S862" s="11"/>
    </row>
    <row r="863" spans="6:19" ht="15.75" customHeight="1"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2"/>
      <c r="S863" s="11"/>
    </row>
    <row r="864" spans="6:19" ht="15.75" customHeight="1"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2"/>
      <c r="S864" s="11"/>
    </row>
    <row r="865" spans="6:19" ht="15.75" customHeight="1"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2"/>
      <c r="S865" s="11"/>
    </row>
    <row r="866" spans="6:19" ht="15.75" customHeight="1"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2"/>
      <c r="S866" s="11"/>
    </row>
    <row r="867" spans="6:19" ht="15.75" customHeight="1"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2"/>
      <c r="S867" s="11"/>
    </row>
    <row r="868" spans="6:19" ht="15.75" customHeight="1"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2"/>
      <c r="S868" s="11"/>
    </row>
    <row r="869" spans="6:19" ht="15.75" customHeight="1"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2"/>
      <c r="S869" s="11"/>
    </row>
    <row r="870" spans="6:19" ht="15.75" customHeight="1"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2"/>
      <c r="S870" s="11"/>
    </row>
    <row r="871" spans="6:19" ht="15.75" customHeight="1"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2"/>
      <c r="S871" s="11"/>
    </row>
    <row r="872" spans="6:19" ht="15.75" customHeight="1"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2"/>
      <c r="S872" s="11"/>
    </row>
    <row r="873" spans="6:19" ht="15.75" customHeight="1"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2"/>
      <c r="S873" s="11"/>
    </row>
    <row r="874" spans="6:19" ht="15.75" customHeight="1"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2"/>
      <c r="S874" s="11"/>
    </row>
    <row r="875" spans="6:19" ht="15.75" customHeight="1"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2"/>
      <c r="S875" s="11"/>
    </row>
    <row r="876" spans="6:19" ht="15.75" customHeight="1"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2"/>
      <c r="S876" s="11"/>
    </row>
    <row r="877" spans="6:19" ht="15.75" customHeight="1"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2"/>
      <c r="S877" s="11"/>
    </row>
    <row r="878" spans="6:19" ht="15.75" customHeight="1"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2"/>
      <c r="S878" s="11"/>
    </row>
    <row r="879" spans="6:19" ht="15.75" customHeight="1"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2"/>
      <c r="S879" s="11"/>
    </row>
    <row r="880" spans="6:19" ht="15.75" customHeight="1"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2"/>
      <c r="S880" s="11"/>
    </row>
    <row r="881" spans="6:19" ht="15.75" customHeight="1"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2"/>
      <c r="S881" s="11"/>
    </row>
    <row r="882" spans="6:19" ht="15.75" customHeight="1"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2"/>
      <c r="S882" s="11"/>
    </row>
    <row r="883" spans="6:19" ht="15.75" customHeight="1"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2"/>
      <c r="S883" s="11"/>
    </row>
    <row r="884" spans="6:19" ht="15.75" customHeight="1"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2"/>
      <c r="S884" s="11"/>
    </row>
    <row r="885" spans="6:19" ht="15.75" customHeight="1"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2"/>
      <c r="S885" s="11"/>
    </row>
    <row r="886" spans="6:19" ht="15.75" customHeight="1"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2"/>
      <c r="S886" s="11"/>
    </row>
    <row r="887" spans="6:19" ht="15.75" customHeight="1"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2"/>
      <c r="S887" s="11"/>
    </row>
    <row r="888" spans="6:19" ht="15.75" customHeight="1"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2"/>
      <c r="S888" s="11"/>
    </row>
    <row r="889" spans="6:19" ht="15.75" customHeight="1"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2"/>
      <c r="S889" s="11"/>
    </row>
    <row r="890" spans="6:19" ht="15.75" customHeight="1"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2"/>
      <c r="S890" s="11"/>
    </row>
    <row r="891" spans="6:19" ht="15.75" customHeight="1"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2"/>
      <c r="S891" s="11"/>
    </row>
    <row r="892" spans="6:19" ht="15.75" customHeight="1"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2"/>
      <c r="S892" s="11"/>
    </row>
    <row r="893" spans="6:19" ht="15.75" customHeight="1"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2"/>
      <c r="S893" s="11"/>
    </row>
    <row r="894" spans="6:19" ht="15.75" customHeight="1"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2"/>
      <c r="S894" s="11"/>
    </row>
    <row r="895" spans="6:19" ht="15.75" customHeight="1"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2"/>
      <c r="S895" s="11"/>
    </row>
    <row r="896" spans="6:19" ht="15.75" customHeight="1"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2"/>
      <c r="S896" s="11"/>
    </row>
    <row r="897" spans="6:19" ht="15.75" customHeight="1"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2"/>
      <c r="S897" s="11"/>
    </row>
    <row r="898" spans="6:19" ht="15.75" customHeight="1"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2"/>
      <c r="S898" s="11"/>
    </row>
    <row r="899" spans="6:19" ht="15.75" customHeight="1"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2"/>
      <c r="S899" s="11"/>
    </row>
    <row r="900" spans="6:19" ht="15.75" customHeight="1"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2"/>
      <c r="S900" s="11"/>
    </row>
    <row r="901" spans="6:19" ht="15.75" customHeight="1"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2"/>
      <c r="S901" s="11"/>
    </row>
    <row r="902" spans="6:19" ht="15.75" customHeight="1"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2"/>
      <c r="S902" s="11"/>
    </row>
    <row r="903" spans="6:19" ht="15.75" customHeight="1"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2"/>
      <c r="S903" s="11"/>
    </row>
    <row r="904" spans="6:19" ht="15.75" customHeight="1"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2"/>
      <c r="S904" s="11"/>
    </row>
    <row r="905" spans="6:19" ht="15.75" customHeight="1"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2"/>
      <c r="S905" s="11"/>
    </row>
    <row r="906" spans="6:19" ht="15.75" customHeight="1"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2"/>
      <c r="S906" s="11"/>
    </row>
    <row r="907" spans="6:19" ht="15.75" customHeight="1"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2"/>
      <c r="S907" s="11"/>
    </row>
    <row r="908" spans="6:19" ht="15.75" customHeight="1"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2"/>
      <c r="S908" s="11"/>
    </row>
    <row r="909" spans="6:19" ht="15.75" customHeight="1"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2"/>
      <c r="S909" s="11"/>
    </row>
    <row r="910" spans="6:19" ht="15.75" customHeight="1"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2"/>
      <c r="S910" s="11"/>
    </row>
    <row r="911" spans="6:19" ht="15.75" customHeight="1"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2"/>
      <c r="S911" s="11"/>
    </row>
    <row r="912" spans="6:19" ht="15.75" customHeight="1"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2"/>
      <c r="S912" s="11"/>
    </row>
    <row r="913" spans="6:19" ht="15.75" customHeight="1"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2"/>
      <c r="S913" s="11"/>
    </row>
    <row r="914" spans="6:19" ht="15.75" customHeight="1"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2"/>
      <c r="S914" s="11"/>
    </row>
    <row r="915" spans="6:19" ht="15.75" customHeight="1"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2"/>
      <c r="S915" s="11"/>
    </row>
    <row r="916" spans="6:19" ht="15.75" customHeight="1"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2"/>
      <c r="S916" s="11"/>
    </row>
    <row r="917" spans="6:19" ht="15.75" customHeight="1"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2"/>
      <c r="S917" s="11"/>
    </row>
    <row r="918" spans="6:19" ht="15.75" customHeight="1"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2"/>
      <c r="S918" s="11"/>
    </row>
    <row r="919" spans="6:19" ht="15.75" customHeight="1"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2"/>
      <c r="S919" s="11"/>
    </row>
    <row r="920" spans="6:19" ht="15.75" customHeight="1"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2"/>
      <c r="S920" s="11"/>
    </row>
    <row r="921" spans="6:19" ht="15.75" customHeight="1"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2"/>
      <c r="S921" s="11"/>
    </row>
    <row r="922" spans="6:19" ht="15.75" customHeight="1"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2"/>
      <c r="S922" s="11"/>
    </row>
    <row r="923" spans="6:19" ht="15.75" customHeight="1"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2"/>
      <c r="S923" s="11"/>
    </row>
    <row r="924" spans="6:19" ht="15.75" customHeight="1"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2"/>
      <c r="S924" s="11"/>
    </row>
    <row r="925" spans="6:19" ht="15.75" customHeight="1"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2"/>
      <c r="S925" s="11"/>
    </row>
    <row r="926" spans="6:19" ht="15.75" customHeight="1"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2"/>
      <c r="S926" s="11"/>
    </row>
    <row r="927" spans="6:19" ht="15.75" customHeight="1"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2"/>
      <c r="S927" s="11"/>
    </row>
    <row r="928" spans="6:19" ht="15.75" customHeight="1"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2"/>
      <c r="S928" s="11"/>
    </row>
    <row r="929" spans="6:19" ht="15.75" customHeight="1"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2"/>
      <c r="S929" s="11"/>
    </row>
    <row r="930" spans="6:19" ht="15.75" customHeight="1"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2"/>
      <c r="S930" s="11"/>
    </row>
    <row r="931" spans="6:19" ht="15.75" customHeight="1"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2"/>
      <c r="S931" s="11"/>
    </row>
    <row r="932" spans="6:19" ht="15.75" customHeight="1"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2"/>
      <c r="S932" s="11"/>
    </row>
    <row r="933" spans="6:19" ht="15.75" customHeight="1"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2"/>
      <c r="S933" s="11"/>
    </row>
    <row r="934" spans="6:19" ht="15.75" customHeight="1"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2"/>
      <c r="S934" s="11"/>
    </row>
    <row r="935" spans="6:19" ht="15.75" customHeight="1"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2"/>
      <c r="S935" s="11"/>
    </row>
    <row r="936" spans="6:19" ht="15.75" customHeight="1"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2"/>
      <c r="S936" s="11"/>
    </row>
    <row r="937" spans="6:19" ht="15.75" customHeight="1"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2"/>
      <c r="S937" s="11"/>
    </row>
    <row r="938" spans="6:19" ht="15.75" customHeight="1"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2"/>
      <c r="S938" s="11"/>
    </row>
    <row r="939" spans="6:19" ht="15.75" customHeight="1"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2"/>
      <c r="S939" s="11"/>
    </row>
    <row r="940" spans="6:19" ht="15.75" customHeight="1"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2"/>
      <c r="S940" s="11"/>
    </row>
    <row r="941" spans="6:19" ht="15.75" customHeight="1"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2"/>
      <c r="S941" s="11"/>
    </row>
    <row r="942" spans="6:19" ht="15.75" customHeight="1"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2"/>
      <c r="S942" s="11"/>
    </row>
    <row r="943" spans="6:19" ht="15.75" customHeight="1"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2"/>
      <c r="S943" s="11"/>
    </row>
    <row r="944" spans="6:19" ht="15.75" customHeight="1"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2"/>
      <c r="S944" s="11"/>
    </row>
    <row r="945" spans="6:19" ht="15.75" customHeight="1"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2"/>
      <c r="S945" s="11"/>
    </row>
    <row r="946" spans="6:19" ht="15.75" customHeight="1"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2"/>
      <c r="S946" s="11"/>
    </row>
    <row r="947" spans="6:19" ht="15.75" customHeight="1"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2"/>
      <c r="S947" s="11"/>
    </row>
    <row r="948" spans="6:19" ht="15.75" customHeight="1"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2"/>
      <c r="S948" s="11"/>
    </row>
    <row r="949" spans="6:19" ht="15.75" customHeight="1"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2"/>
      <c r="S949" s="11"/>
    </row>
    <row r="950" spans="6:19" ht="15.75" customHeight="1"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2"/>
      <c r="S950" s="11"/>
    </row>
    <row r="951" spans="6:19" ht="15.75" customHeight="1"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2"/>
      <c r="S951" s="11"/>
    </row>
    <row r="952" spans="6:19" ht="15.75" customHeight="1"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2"/>
      <c r="S952" s="11"/>
    </row>
    <row r="953" spans="6:19" ht="15.75" customHeight="1"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2"/>
      <c r="S953" s="11"/>
    </row>
    <row r="954" spans="6:19" ht="15.75" customHeight="1"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2"/>
      <c r="S954" s="11"/>
    </row>
    <row r="955" spans="6:19" ht="15.75" customHeight="1"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1"/>
    </row>
    <row r="956" spans="6:19" ht="15.75" customHeight="1"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2"/>
      <c r="S956" s="11"/>
    </row>
    <row r="957" spans="6:19" ht="15.75" customHeight="1"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2"/>
      <c r="S957" s="11"/>
    </row>
    <row r="958" spans="6:19" ht="15.75" customHeight="1"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2"/>
      <c r="S958" s="11"/>
    </row>
    <row r="959" spans="6:19" ht="15.75" customHeight="1"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2"/>
      <c r="S959" s="11"/>
    </row>
    <row r="960" spans="6:19" ht="15.75" customHeight="1"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2"/>
      <c r="S960" s="11"/>
    </row>
    <row r="961" spans="6:19" ht="15.75" customHeight="1"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2"/>
      <c r="S961" s="11"/>
    </row>
    <row r="962" spans="6:19" ht="15.75" customHeight="1"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2"/>
      <c r="S962" s="11"/>
    </row>
    <row r="963" spans="6:19" ht="15.75" customHeight="1"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2"/>
      <c r="S963" s="11"/>
    </row>
    <row r="964" spans="6:19" ht="15.75" customHeight="1"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2"/>
      <c r="S964" s="11"/>
    </row>
    <row r="965" spans="6:19" ht="15.75" customHeight="1"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2"/>
      <c r="S965" s="11"/>
    </row>
    <row r="966" spans="6:19" ht="15.75" customHeight="1"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2"/>
      <c r="S966" s="11"/>
    </row>
    <row r="967" spans="6:19" ht="15.75" customHeight="1"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2"/>
      <c r="S967" s="11"/>
    </row>
    <row r="968" spans="6:19" ht="15.75" customHeight="1"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2"/>
      <c r="S968" s="11"/>
    </row>
    <row r="969" spans="6:19" ht="15.75" customHeight="1"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2"/>
      <c r="S969" s="11"/>
    </row>
    <row r="970" spans="6:19" ht="15.75" customHeight="1"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2"/>
      <c r="S970" s="11"/>
    </row>
    <row r="971" spans="6:19" ht="15.75" customHeight="1"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2"/>
      <c r="S971" s="11"/>
    </row>
    <row r="972" spans="6:19" ht="15.75" customHeight="1"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2"/>
      <c r="S972" s="11"/>
    </row>
    <row r="973" spans="6:19" ht="15.75" customHeight="1"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2"/>
      <c r="S973" s="11"/>
    </row>
    <row r="974" spans="6:19" ht="15.75" customHeight="1"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2"/>
      <c r="S974" s="11"/>
    </row>
    <row r="975" spans="6:19" ht="15.75" customHeight="1"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2"/>
      <c r="S975" s="11"/>
    </row>
    <row r="976" spans="6:19" ht="15.75" customHeight="1"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2"/>
      <c r="S976" s="11"/>
    </row>
    <row r="977" spans="6:19" ht="15.75" customHeight="1"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2"/>
      <c r="S977" s="11"/>
    </row>
    <row r="978" spans="6:19" ht="15.75" customHeight="1"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2"/>
      <c r="S978" s="11"/>
    </row>
    <row r="979" spans="6:19" ht="15.75" customHeight="1"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2"/>
      <c r="S979" s="11"/>
    </row>
    <row r="980" spans="6:19" ht="15.75" customHeight="1"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2"/>
      <c r="S980" s="11"/>
    </row>
    <row r="981" spans="6:19" ht="15.75" customHeight="1"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2"/>
      <c r="S981" s="11"/>
    </row>
    <row r="982" spans="6:19" ht="15.75" customHeight="1"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2"/>
      <c r="S982" s="11"/>
    </row>
    <row r="983" spans="6:19" ht="15.75" customHeight="1"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2"/>
      <c r="S983" s="11"/>
    </row>
    <row r="984" spans="6:19" ht="15.75" customHeight="1"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2"/>
      <c r="S984" s="11"/>
    </row>
    <row r="985" spans="6:19" ht="15.75" customHeight="1"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2"/>
      <c r="S985" s="11"/>
    </row>
    <row r="986" spans="6:19" ht="15.75" customHeight="1"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2"/>
      <c r="S986" s="11"/>
    </row>
    <row r="987" spans="6:19" ht="15.75" customHeight="1"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2"/>
      <c r="S987" s="11"/>
    </row>
    <row r="988" spans="6:19" ht="15.75" customHeight="1"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2"/>
      <c r="S988" s="11"/>
    </row>
    <row r="989" spans="6:19" ht="15.75" customHeight="1"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2"/>
      <c r="S989" s="11"/>
    </row>
    <row r="990" spans="6:19" ht="15.75" customHeight="1"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2"/>
      <c r="S990" s="11"/>
    </row>
    <row r="991" spans="6:19" ht="15.75" customHeight="1"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2"/>
      <c r="S991" s="11"/>
    </row>
    <row r="992" spans="6:19" ht="15.75" customHeight="1"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2"/>
      <c r="S992" s="11"/>
    </row>
    <row r="993" spans="6:19" ht="15.75" customHeight="1"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2"/>
      <c r="S993" s="11"/>
    </row>
    <row r="994" spans="6:19" ht="15.75" customHeight="1"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2"/>
      <c r="S994" s="11"/>
    </row>
    <row r="995" spans="6:19" ht="15.75" customHeight="1"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2"/>
      <c r="S995" s="11"/>
    </row>
    <row r="996" spans="6:19" ht="15.75" customHeight="1"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2"/>
      <c r="S996" s="11"/>
    </row>
    <row r="997" spans="6:19" ht="15.75" customHeight="1"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2"/>
      <c r="S997" s="11"/>
    </row>
    <row r="998" spans="6:19" ht="15.75" customHeight="1"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2"/>
      <c r="S998" s="11"/>
    </row>
    <row r="999" spans="6:19" ht="15.75" customHeight="1"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2"/>
      <c r="S999" s="11"/>
    </row>
    <row r="1000" spans="6:19" ht="15.75" customHeight="1"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2"/>
      <c r="S1000" s="11"/>
    </row>
    <row r="1001" spans="6:19" ht="15.75" customHeight="1"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2"/>
      <c r="S1001" s="11"/>
    </row>
    <row r="1002" spans="6:19" ht="15.75" customHeight="1"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2"/>
      <c r="S1002" s="11"/>
    </row>
  </sheetData>
  <conditionalFormatting sqref="E4:E36">
    <cfRule type="expression" dxfId="95" priority="1">
      <formula>E4=E$39</formula>
    </cfRule>
    <cfRule type="expression" dxfId="94" priority="2">
      <formula>E4=E$38</formula>
    </cfRule>
  </conditionalFormatting>
  <conditionalFormatting sqref="F4:F36">
    <cfRule type="expression" dxfId="93" priority="3">
      <formula>F4=F$39</formula>
    </cfRule>
    <cfRule type="expression" dxfId="92" priority="4">
      <formula>F4=F$38</formula>
    </cfRule>
  </conditionalFormatting>
  <conditionalFormatting sqref="I4:I36">
    <cfRule type="expression" dxfId="91" priority="5">
      <formula>I4=I$39</formula>
    </cfRule>
    <cfRule type="expression" dxfId="90" priority="6">
      <formula>I4=I$38</formula>
    </cfRule>
  </conditionalFormatting>
  <conditionalFormatting sqref="L4:L36">
    <cfRule type="expression" dxfId="89" priority="7">
      <formula>L4=L$39</formula>
    </cfRule>
    <cfRule type="expression" dxfId="88" priority="8">
      <formula>L4=L$38</formula>
    </cfRule>
  </conditionalFormatting>
  <conditionalFormatting sqref="O4:O36">
    <cfRule type="expression" dxfId="87" priority="9">
      <formula>O4=O$39</formula>
    </cfRule>
    <cfRule type="expression" dxfId="86" priority="10">
      <formula>O4=O$38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ISDT_Comarcas_resumen</vt:lpstr>
      <vt:lpstr>ISDT_Comarcas_orden</vt:lpstr>
      <vt:lpstr>ISDT_componentes</vt:lpstr>
      <vt:lpstr>demografía</vt:lpstr>
      <vt:lpstr>economía general</vt:lpstr>
      <vt:lpstr>economía sectorial</vt:lpstr>
      <vt:lpstr>economía agraria</vt:lpstr>
      <vt:lpstr>limitaciones naturales</vt:lpstr>
      <vt:lpstr>condicionantes geográficos</vt:lpstr>
      <vt:lpstr>alojamiento</vt:lpstr>
      <vt:lpstr>accesibilidad</vt:lpstr>
      <vt:lpstr>condicionantes territoriales</vt:lpstr>
      <vt:lpstr>dispersión</vt:lpstr>
      <vt:lpstr>red viaria y ferroviaria</vt:lpstr>
      <vt:lpstr>comunicaciones digitales</vt:lpstr>
      <vt:lpstr>paisaje</vt:lpstr>
      <vt:lpstr>patrimonio territorial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Índice Sintético de Desarrollo Territorial. Comarcas. 2021</dc:title>
  <dc:creator>Servicio de Estrategias Territoriales</dc:creator>
  <cp:keywords>Índice Sintético Desarrollo Territorial Comarcas 2021</cp:keywords>
  <cp:lastModifiedBy>Administrador</cp:lastModifiedBy>
  <dcterms:created xsi:type="dcterms:W3CDTF">2024-02-14T11:34:15Z</dcterms:created>
  <dcterms:modified xsi:type="dcterms:W3CDTF">2024-06-06T06:56:22Z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ISDT_comarcal_web_plantilla_2021_Cámara_Cuentas.xlsx</vt:lpwstr>
  </property>
  <property fmtid="{D5CDD505-2E9C-101B-9397-08002B2CF9AE}" pid="3" name="NativeLinkConverted">
    <vt:bool>true</vt:bool>
  </property>
</Properties>
</file>